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программы!$A$1:$K$490</definedName>
  </definedNames>
  <calcPr calcId="124519"/>
</workbook>
</file>

<file path=xl/calcChain.xml><?xml version="1.0" encoding="utf-8"?>
<calcChain xmlns="http://schemas.openxmlformats.org/spreadsheetml/2006/main">
  <c r="J82" i="1"/>
  <c r="K83"/>
  <c r="J83"/>
  <c r="K53" l="1"/>
  <c r="K485" l="1"/>
  <c r="K483"/>
  <c r="K479"/>
  <c r="K478" s="1"/>
  <c r="K477" s="1"/>
  <c r="K476" s="1"/>
  <c r="K474"/>
  <c r="K473" s="1"/>
  <c r="K471"/>
  <c r="K470" s="1"/>
  <c r="K467"/>
  <c r="K462"/>
  <c r="K461" s="1"/>
  <c r="K460" s="1"/>
  <c r="K458"/>
  <c r="K457" s="1"/>
  <c r="K456" s="1"/>
  <c r="K451"/>
  <c r="K450" s="1"/>
  <c r="K449" s="1"/>
  <c r="K447"/>
  <c r="K446" s="1"/>
  <c r="K445" s="1"/>
  <c r="K444" s="1"/>
  <c r="K441"/>
  <c r="K440" s="1"/>
  <c r="K439" s="1"/>
  <c r="K438" s="1"/>
  <c r="K433"/>
  <c r="K432" s="1"/>
  <c r="K428"/>
  <c r="K424"/>
  <c r="K419"/>
  <c r="K418" s="1"/>
  <c r="K417" s="1"/>
  <c r="K415"/>
  <c r="K414" s="1"/>
  <c r="K410"/>
  <c r="K409" s="1"/>
  <c r="K408" s="1"/>
  <c r="K402"/>
  <c r="K401" s="1"/>
  <c r="K400" s="1"/>
  <c r="K397"/>
  <c r="K394"/>
  <c r="K391"/>
  <c r="K388"/>
  <c r="K379"/>
  <c r="K375"/>
  <c r="K374" s="1"/>
  <c r="K373" s="1"/>
  <c r="K370"/>
  <c r="K369" s="1"/>
  <c r="K368" s="1"/>
  <c r="K363"/>
  <c r="K362" s="1"/>
  <c r="K361" s="1"/>
  <c r="K359"/>
  <c r="K358" s="1"/>
  <c r="K356"/>
  <c r="K355"/>
  <c r="K353"/>
  <c r="K352" s="1"/>
  <c r="K350"/>
  <c r="K348"/>
  <c r="K344"/>
  <c r="K343" s="1"/>
  <c r="K341"/>
  <c r="K340" s="1"/>
  <c r="K338"/>
  <c r="K337" s="1"/>
  <c r="K333"/>
  <c r="K332" s="1"/>
  <c r="K330"/>
  <c r="K328"/>
  <c r="K327" s="1"/>
  <c r="K326" s="1"/>
  <c r="K323"/>
  <c r="K321"/>
  <c r="K318"/>
  <c r="K312"/>
  <c r="K311" s="1"/>
  <c r="K310" s="1"/>
  <c r="K309" s="1"/>
  <c r="K307"/>
  <c r="K306" s="1"/>
  <c r="K305" s="1"/>
  <c r="K303"/>
  <c r="K301"/>
  <c r="K297"/>
  <c r="K296" s="1"/>
  <c r="K295" s="1"/>
  <c r="K291"/>
  <c r="K287"/>
  <c r="K283"/>
  <c r="K279"/>
  <c r="K278" s="1"/>
  <c r="K277" s="1"/>
  <c r="K273"/>
  <c r="K269"/>
  <c r="K267"/>
  <c r="K263"/>
  <c r="K259"/>
  <c r="K254"/>
  <c r="K248"/>
  <c r="K245"/>
  <c r="K244" s="1"/>
  <c r="K237"/>
  <c r="K236" s="1"/>
  <c r="K235" s="1"/>
  <c r="K229"/>
  <c r="K227"/>
  <c r="K226" s="1"/>
  <c r="K222"/>
  <c r="K221" s="1"/>
  <c r="K220" s="1"/>
  <c r="K218"/>
  <c r="K216"/>
  <c r="K211"/>
  <c r="K210" s="1"/>
  <c r="K208"/>
  <c r="K207" s="1"/>
  <c r="K205"/>
  <c r="K204" s="1"/>
  <c r="K202"/>
  <c r="K201" s="1"/>
  <c r="K197"/>
  <c r="K196" s="1"/>
  <c r="K195" s="1"/>
  <c r="K194" s="1"/>
  <c r="K192"/>
  <c r="K190"/>
  <c r="K189"/>
  <c r="K184"/>
  <c r="K183" s="1"/>
  <c r="K181"/>
  <c r="K180" s="1"/>
  <c r="K178"/>
  <c r="K177" s="1"/>
  <c r="K175"/>
  <c r="K173"/>
  <c r="K170"/>
  <c r="K169" s="1"/>
  <c r="K165"/>
  <c r="K164" s="1"/>
  <c r="K160"/>
  <c r="K159" s="1"/>
  <c r="K157"/>
  <c r="K156" s="1"/>
  <c r="K154"/>
  <c r="K153" s="1"/>
  <c r="K151"/>
  <c r="K150" s="1"/>
  <c r="K147"/>
  <c r="K146" s="1"/>
  <c r="K145" s="1"/>
  <c r="K141"/>
  <c r="K140" s="1"/>
  <c r="K134"/>
  <c r="K129"/>
  <c r="K125"/>
  <c r="K122"/>
  <c r="K118"/>
  <c r="K112"/>
  <c r="K111" s="1"/>
  <c r="K108"/>
  <c r="K107" s="1"/>
  <c r="K102"/>
  <c r="K97"/>
  <c r="K93"/>
  <c r="K92" s="1"/>
  <c r="K90"/>
  <c r="K89" s="1"/>
  <c r="K86"/>
  <c r="K85" s="1"/>
  <c r="K75"/>
  <c r="K73"/>
  <c r="K69"/>
  <c r="K64"/>
  <c r="K59"/>
  <c r="K55"/>
  <c r="K51"/>
  <c r="K47"/>
  <c r="K41"/>
  <c r="K38"/>
  <c r="K33"/>
  <c r="K29"/>
  <c r="K24"/>
  <c r="K19"/>
  <c r="K18" s="1"/>
  <c r="K16"/>
  <c r="K15" s="1"/>
  <c r="K12"/>
  <c r="K10"/>
  <c r="K9" s="1"/>
  <c r="K8" s="1"/>
  <c r="L117"/>
  <c r="M117"/>
  <c r="N117"/>
  <c r="O117"/>
  <c r="K300" l="1"/>
  <c r="K299" s="1"/>
  <c r="K286"/>
  <c r="K285" s="1"/>
  <c r="K258"/>
  <c r="K257" s="1"/>
  <c r="K387"/>
  <c r="K378" s="1"/>
  <c r="K377" s="1"/>
  <c r="K367" s="1"/>
  <c r="K482"/>
  <c r="K423"/>
  <c r="K422" s="1"/>
  <c r="K421" s="1"/>
  <c r="K347"/>
  <c r="K346" s="1"/>
  <c r="K336"/>
  <c r="K325"/>
  <c r="K317"/>
  <c r="K316" s="1"/>
  <c r="K315" s="1"/>
  <c r="K247"/>
  <c r="K243" s="1"/>
  <c r="K233" s="1"/>
  <c r="K215"/>
  <c r="K214" s="1"/>
  <c r="K213" s="1"/>
  <c r="K188"/>
  <c r="K187" s="1"/>
  <c r="K172"/>
  <c r="K168" s="1"/>
  <c r="K167" s="1"/>
  <c r="K117"/>
  <c r="K116" s="1"/>
  <c r="K106"/>
  <c r="K96"/>
  <c r="K95" s="1"/>
  <c r="K46"/>
  <c r="K45" s="1"/>
  <c r="K23"/>
  <c r="K22" s="1"/>
  <c r="K466"/>
  <c r="K465" s="1"/>
  <c r="K200"/>
  <c r="K199" s="1"/>
  <c r="K14"/>
  <c r="K7" s="1"/>
  <c r="K82"/>
  <c r="K149"/>
  <c r="K407"/>
  <c r="J125"/>
  <c r="J118"/>
  <c r="J122"/>
  <c r="J129"/>
  <c r="J415"/>
  <c r="J414" s="1"/>
  <c r="J117" l="1"/>
  <c r="K335"/>
  <c r="K256"/>
  <c r="K234"/>
  <c r="K21"/>
  <c r="J451"/>
  <c r="J471"/>
  <c r="J470" s="1"/>
  <c r="L38"/>
  <c r="M38"/>
  <c r="N38"/>
  <c r="O38"/>
  <c r="J38"/>
  <c r="J458" l="1"/>
  <c r="J457" s="1"/>
  <c r="J456" s="1"/>
  <c r="J462" l="1"/>
  <c r="J461" s="1"/>
  <c r="J460" s="1"/>
  <c r="J184" l="1"/>
  <c r="J141" l="1"/>
  <c r="J419" l="1"/>
  <c r="J418" s="1"/>
  <c r="J417" s="1"/>
  <c r="J248" l="1"/>
  <c r="J192" l="1"/>
  <c r="J134" l="1"/>
  <c r="J97"/>
  <c r="J441" l="1"/>
  <c r="J254" l="1"/>
  <c r="J247" s="1"/>
  <c r="J218" l="1"/>
  <c r="J474"/>
  <c r="J473" s="1"/>
  <c r="J69" l="1"/>
  <c r="J267" l="1"/>
  <c r="J41"/>
  <c r="L6" l="1"/>
  <c r="M6"/>
  <c r="N6"/>
  <c r="O6"/>
  <c r="J467"/>
  <c r="J466" s="1"/>
  <c r="J465" s="1"/>
  <c r="J450"/>
  <c r="J449" s="1"/>
  <c r="J424"/>
  <c r="J287"/>
  <c r="L291"/>
  <c r="L286" s="1"/>
  <c r="M291"/>
  <c r="M286" s="1"/>
  <c r="N291"/>
  <c r="N286" s="1"/>
  <c r="O291"/>
  <c r="O286" s="1"/>
  <c r="J291"/>
  <c r="L273"/>
  <c r="M273"/>
  <c r="N273"/>
  <c r="O273"/>
  <c r="J273"/>
  <c r="J269"/>
  <c r="J286" l="1"/>
  <c r="J64" l="1"/>
  <c r="J75"/>
  <c r="L45" l="1"/>
  <c r="M45"/>
  <c r="N45"/>
  <c r="O45"/>
  <c r="J73"/>
  <c r="J33"/>
  <c r="J208" l="1"/>
  <c r="J207" s="1"/>
  <c r="J47" l="1"/>
  <c r="L243" l="1"/>
  <c r="M243"/>
  <c r="N243"/>
  <c r="O243"/>
  <c r="J440"/>
  <c r="J439" s="1"/>
  <c r="J438" s="1"/>
  <c r="J433" l="1"/>
  <c r="J175" l="1"/>
  <c r="J12" l="1"/>
  <c r="J388" l="1"/>
  <c r="J391" l="1"/>
  <c r="J387" s="1"/>
  <c r="J333" l="1"/>
  <c r="J332" s="1"/>
  <c r="L404" l="1"/>
  <c r="J432" l="1"/>
  <c r="J160" l="1"/>
  <c r="L281" l="1"/>
  <c r="J297" l="1"/>
  <c r="J479" l="1"/>
  <c r="J478" s="1"/>
  <c r="J477" s="1"/>
  <c r="J476" s="1"/>
  <c r="J318" l="1"/>
  <c r="J323" l="1"/>
  <c r="J102" l="1"/>
  <c r="J428" l="1"/>
  <c r="J423" s="1"/>
  <c r="J205"/>
  <c r="J204" s="1"/>
  <c r="J485"/>
  <c r="J483"/>
  <c r="J422" l="1"/>
  <c r="J421" s="1"/>
  <c r="J482"/>
  <c r="J229"/>
  <c r="J359" l="1"/>
  <c r="J358" s="1"/>
  <c r="J263"/>
  <c r="J140"/>
  <c r="J116" s="1"/>
  <c r="J211" l="1"/>
  <c r="K488"/>
  <c r="K487" s="1"/>
  <c r="K481" s="1"/>
  <c r="K6" s="1"/>
  <c r="J488"/>
  <c r="J487" s="1"/>
  <c r="J481" s="1"/>
  <c r="J259"/>
  <c r="J258" s="1"/>
  <c r="J363"/>
  <c r="J362" s="1"/>
  <c r="J361" s="1"/>
  <c r="J210" l="1"/>
  <c r="J285"/>
  <c r="J237"/>
  <c r="J236" s="1"/>
  <c r="J235" s="1"/>
  <c r="J344"/>
  <c r="J343" s="1"/>
  <c r="J51"/>
  <c r="J96"/>
  <c r="J245"/>
  <c r="J244" s="1"/>
  <c r="J243" s="1"/>
  <c r="J303"/>
  <c r="J59"/>
  <c r="J410"/>
  <c r="J409" s="1"/>
  <c r="J408" s="1"/>
  <c r="J407" s="1"/>
  <c r="J222"/>
  <c r="J221" s="1"/>
  <c r="J307"/>
  <c r="J306" s="1"/>
  <c r="J305" s="1"/>
  <c r="J447"/>
  <c r="J446" s="1"/>
  <c r="J445" s="1"/>
  <c r="J444" s="1"/>
  <c r="J159"/>
  <c r="J29"/>
  <c r="J24"/>
  <c r="J165"/>
  <c r="J164" s="1"/>
  <c r="J55"/>
  <c r="J46" s="1"/>
  <c r="J301"/>
  <c r="J227"/>
  <c r="J226" s="1"/>
  <c r="J19"/>
  <c r="J18" s="1"/>
  <c r="J112"/>
  <c r="J111" s="1"/>
  <c r="J356"/>
  <c r="J355" s="1"/>
  <c r="J93"/>
  <c r="J92" s="1"/>
  <c r="J279"/>
  <c r="J402"/>
  <c r="J401" s="1"/>
  <c r="J400" s="1"/>
  <c r="J394"/>
  <c r="J397"/>
  <c r="J379"/>
  <c r="J375"/>
  <c r="J374" s="1"/>
  <c r="J373" s="1"/>
  <c r="J370"/>
  <c r="J369" s="1"/>
  <c r="J368" s="1"/>
  <c r="J353"/>
  <c r="J352" s="1"/>
  <c r="J348"/>
  <c r="J350"/>
  <c r="J338"/>
  <c r="J337" s="1"/>
  <c r="J341"/>
  <c r="J340" s="1"/>
  <c r="J330"/>
  <c r="J328"/>
  <c r="J321"/>
  <c r="J312"/>
  <c r="J311" s="1"/>
  <c r="J310" s="1"/>
  <c r="J309" s="1"/>
  <c r="J296"/>
  <c r="J295" s="1"/>
  <c r="J283"/>
  <c r="J216"/>
  <c r="J202"/>
  <c r="J201" s="1"/>
  <c r="J197"/>
  <c r="J196" s="1"/>
  <c r="J195" s="1"/>
  <c r="J190"/>
  <c r="J189" s="1"/>
  <c r="J170"/>
  <c r="J169" s="1"/>
  <c r="J173"/>
  <c r="J172" s="1"/>
  <c r="J178"/>
  <c r="J177" s="1"/>
  <c r="J181"/>
  <c r="J180" s="1"/>
  <c r="J183"/>
  <c r="J151"/>
  <c r="J150" s="1"/>
  <c r="J154"/>
  <c r="J153" s="1"/>
  <c r="J157"/>
  <c r="J156" s="1"/>
  <c r="J147"/>
  <c r="J146" s="1"/>
  <c r="J145" s="1"/>
  <c r="J108"/>
  <c r="J107" s="1"/>
  <c r="J86"/>
  <c r="J85" s="1"/>
  <c r="J90"/>
  <c r="J89" s="1"/>
  <c r="J16"/>
  <c r="J15" s="1"/>
  <c r="J10"/>
  <c r="J9" s="1"/>
  <c r="J8" s="1"/>
  <c r="J234" l="1"/>
  <c r="J200"/>
  <c r="J23"/>
  <c r="J22" s="1"/>
  <c r="J188"/>
  <c r="J187" s="1"/>
  <c r="J215"/>
  <c r="J214" s="1"/>
  <c r="J45"/>
  <c r="J168"/>
  <c r="J167" s="1"/>
  <c r="J378"/>
  <c r="J377" s="1"/>
  <c r="J367" s="1"/>
  <c r="J149"/>
  <c r="J199"/>
  <c r="J194"/>
  <c r="J233"/>
  <c r="J300"/>
  <c r="J299" s="1"/>
  <c r="J327"/>
  <c r="J326" s="1"/>
  <c r="J325" s="1"/>
  <c r="J95"/>
  <c r="J278"/>
  <c r="J277" s="1"/>
  <c r="J347"/>
  <c r="J346" s="1"/>
  <c r="J106"/>
  <c r="J336"/>
  <c r="J220"/>
  <c r="J14"/>
  <c r="J7" s="1"/>
  <c r="J21" l="1"/>
  <c r="J213"/>
  <c r="J335"/>
  <c r="J257" l="1"/>
  <c r="J256" s="1"/>
  <c r="J317"/>
  <c r="J316" s="1"/>
  <c r="J315" s="1"/>
  <c r="J6" l="1"/>
</calcChain>
</file>

<file path=xl/sharedStrings.xml><?xml version="1.0" encoding="utf-8"?>
<sst xmlns="http://schemas.openxmlformats.org/spreadsheetml/2006/main" count="3083" uniqueCount="576">
  <si>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</si>
  <si>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</si>
  <si>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</si>
  <si>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</si>
  <si>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</si>
  <si>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</si>
  <si>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</si>
  <si>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</si>
  <si>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</si>
  <si>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</si>
  <si>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</si>
  <si>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</si>
  <si>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</si>
  <si>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</si>
  <si>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</si>
  <si>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</si>
  <si>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</si>
  <si>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</si>
  <si>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</si>
  <si>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</si>
  <si>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</si>
  <si>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</si>
  <si>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</si>
  <si>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</si>
  <si>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</si>
  <si>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</si>
  <si>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</si>
  <si>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</si>
  <si>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</si>
  <si>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</si>
  <si>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</si>
  <si>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</si>
  <si>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</si>
  <si>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</si>
  <si>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</si>
  <si>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</si>
  <si>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</si>
  <si>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</si>
  <si>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</si>
  <si>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</si>
  <si>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</si>
  <si>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</si>
  <si>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</si>
  <si>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</si>
  <si>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</si>
  <si>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</si>
  <si>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</si>
  <si>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</si>
  <si>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</si>
  <si>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</si>
  <si>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</si>
  <si>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</si>
  <si>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</si>
  <si>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</si>
  <si>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</si>
  <si>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</si>
  <si>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</si>
  <si>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</si>
  <si>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</si>
  <si>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</si>
  <si>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</si>
  <si>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</si>
  <si>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</si>
  <si>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</si>
  <si>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</si>
  <si>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</si>
  <si>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</si>
  <si>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</si>
  <si>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</si>
  <si>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</si>
  <si>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</si>
  <si>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</si>
  <si>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</si>
  <si>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</si>
  <si>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</si>
  <si>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</si>
  <si>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</si>
  <si>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</si>
  <si>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</si>
  <si>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</si>
  <si>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</si>
  <si>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</si>
  <si>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</si>
  <si>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</si>
  <si>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</si>
  <si>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</si>
  <si>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</si>
  <si>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</si>
  <si>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</si>
  <si>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</si>
  <si>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</si>
  <si>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</si>
  <si>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</si>
  <si>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</si>
  <si>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</si>
  <si>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</si>
  <si>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</si>
  <si>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</si>
  <si>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</si>
  <si>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</si>
  <si>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</si>
  <si>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</si>
  <si>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</si>
  <si>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</si>
  <si>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</si>
  <si>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</si>
  <si>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</si>
  <si>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</si>
  <si>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</si>
  <si>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</si>
  <si>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</si>
  <si>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</si>
  <si>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</si>
  <si>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</si>
  <si>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</si>
  <si>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</si>
  <si>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</si>
  <si>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</si>
  <si>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</si>
  <si>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</si>
  <si>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</si>
  <si>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</si>
  <si>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</si>
  <si>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</si>
  <si>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</si>
  <si>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</si>
  <si>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</si>
  <si>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</si>
  <si>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</si>
  <si>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</si>
  <si>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</si>
  <si>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</si>
  <si>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</si>
  <si>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</si>
  <si>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</si>
  <si>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</si>
  <si>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</si>
  <si>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</si>
  <si>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</si>
  <si>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</si>
  <si>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</si>
  <si>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</si>
  <si>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</si>
  <si>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</si>
  <si>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</si>
  <si>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</si>
  <si>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</si>
  <si>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</si>
  <si>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</si>
  <si>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</si>
  <si>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</si>
  <si>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</si>
  <si>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</si>
  <si>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</si>
  <si>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</si>
  <si>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</si>
  <si>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</si>
  <si>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</si>
  <si>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</si>
  <si>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</si>
  <si>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</si>
  <si>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</si>
  <si>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</si>
  <si>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</si>
  <si>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</si>
  <si>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</si>
  <si>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</si>
  <si>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</si>
  <si>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</si>
  <si>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</si>
  <si>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</si>
  <si>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</si>
  <si>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</si>
  <si>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</si>
  <si>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</si>
  <si>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</si>
  <si>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</si>
  <si>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</si>
  <si>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</si>
  <si>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</si>
  <si>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</si>
  <si>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</si>
  <si>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</si>
  <si>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</si>
  <si>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</si>
  <si>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</si>
  <si>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</si>
  <si>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</si>
  <si>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</si>
  <si>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</si>
  <si>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</si>
  <si>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</si>
  <si>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</si>
  <si>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</si>
  <si>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</si>
  <si>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</si>
  <si>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</si>
  <si>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</si>
  <si>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</si>
  <si>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</si>
  <si>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</si>
  <si>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</si>
  <si>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</si>
  <si>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</si>
  <si>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</si>
  <si>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</si>
  <si>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</si>
  <si>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</si>
  <si>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</si>
  <si>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</si>
  <si>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</si>
  <si>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</si>
  <si>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</si>
  <si>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</si>
  <si>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</si>
  <si>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</si>
  <si>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</si>
  <si>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</si>
  <si>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</si>
  <si>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</si>
  <si>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</si>
  <si>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</si>
  <si>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</si>
  <si>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</si>
  <si>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</si>
  <si>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</si>
  <si>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</si>
  <si>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</si>
  <si>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</si>
  <si>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</si>
  <si>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</si>
  <si>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</si>
  <si>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</si>
  <si>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</si>
  <si>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</si>
  <si>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</si>
  <si>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</si>
  <si>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</si>
  <si>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</si>
  <si>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</si>
  <si>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</si>
  <si>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</si>
  <si>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</si>
  <si>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</si>
  <si>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</si>
  <si>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</si>
  <si>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</si>
  <si>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</si>
  <si>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</si>
  <si>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</si>
  <si>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</si>
  <si>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</si>
  <si>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</si>
  <si>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</si>
  <si>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</si>
  <si>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</si>
  <si>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</si>
  <si>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</si>
  <si>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</si>
  <si>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</si>
  <si>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</si>
  <si>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</si>
  <si>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</si>
  <si>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</si>
  <si>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</si>
  <si>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</si>
  <si>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</si>
  <si>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</si>
  <si>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</si>
  <si>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</si>
  <si>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</si>
  <si>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</si>
  <si>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</si>
  <si>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</si>
  <si>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</si>
  <si>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</si>
  <si>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</si>
  <si>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</si>
  <si>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</si>
  <si>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</si>
  <si>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</si>
  <si>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</si>
  <si>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</si>
  <si>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</si>
  <si>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</si>
  <si>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</si>
  <si>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</si>
  <si>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</si>
  <si>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</si>
  <si>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</si>
  <si>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</si>
  <si>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</si>
  <si>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</si>
  <si>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</si>
  <si>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</si>
  <si>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</si>
  <si>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</si>
  <si>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</si>
  <si>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</si>
  <si>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</si>
  <si>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</si>
  <si>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</si>
  <si>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</si>
  <si>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</si>
  <si>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</si>
  <si>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</si>
  <si>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</si>
  <si>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</si>
  <si>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</si>
  <si>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</si>
  <si>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</si>
  <si>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</si>
  <si>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</si>
  <si>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</si>
  <si>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</si>
  <si>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</si>
  <si>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</si>
  <si>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</si>
  <si>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</si>
  <si>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</si>
  <si>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</si>
  <si>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</si>
  <si>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</si>
  <si>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</si>
  <si>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</si>
  <si>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</si>
  <si>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</si>
  <si>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</si>
  <si>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</si>
  <si>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</si>
  <si>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</si>
  <si>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</si>
  <si>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</si>
  <si>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</si>
  <si>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</si>
  <si>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</si>
  <si>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</si>
  <si>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</si>
  <si>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</si>
  <si>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</si>
  <si>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</si>
  <si>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</si>
  <si>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</si>
  <si>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</si>
  <si>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</si>
  <si>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</si>
  <si>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</si>
  <si>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</si>
  <si>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</si>
  <si>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</si>
  <si>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</si>
  <si>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Капитальные вложения в объекты муниципальной собственности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</si>
  <si>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</si>
  <si>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</si>
  <si>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</si>
  <si>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</si>
  <si>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</si>
  <si>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</si>
  <si>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</si>
  <si>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19.1</t>
  </si>
  <si>
    <t>78940</t>
  </si>
  <si>
    <t>78400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</si>
  <si>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</si>
  <si>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</si>
  <si>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</si>
  <si>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</si>
  <si>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</si>
  <si>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</si>
  <si>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51460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</si>
  <si>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</si>
  <si>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</si>
  <si>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</si>
  <si>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</si>
  <si>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</si>
  <si>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</si>
  <si>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</si>
  <si>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</si>
  <si>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</si>
  <si>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</si>
  <si>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</si>
  <si>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</si>
  <si>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</si>
  <si>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 xml:space="preserve"> Межбюджетные трансферты </t>
  </si>
  <si>
    <t>16.2</t>
  </si>
  <si>
    <t>16.2.1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</si>
  <si>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</si>
  <si>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</si>
  <si>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</si>
  <si>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</si>
  <si>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</si>
  <si>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</si>
  <si>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8.2.2</t>
  </si>
  <si>
    <t>8.2.3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</si>
  <si>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</si>
  <si>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</si>
  <si>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</si>
  <si>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</si>
  <si>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</si>
  <si>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</si>
  <si>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</si>
  <si>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за счет субсидии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(софинансирование)</t>
    </r>
  </si>
  <si>
    <t>Основное мероприятие "Создание (реконструкция) и капитальный ремонт культурно-досуговых учреждений в сельской местности"</t>
  </si>
  <si>
    <t>16.2.2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</si>
  <si>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</si>
  <si>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</si>
  <si>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</si>
  <si>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</si>
  <si>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</si>
  <si>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</si>
  <si>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</si>
  <si>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19.</t>
  </si>
  <si>
    <t>20</t>
  </si>
  <si>
    <t>20.1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</si>
  <si>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</si>
  <si>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</si>
  <si>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</si>
  <si>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</si>
  <si>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</si>
  <si>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</si>
  <si>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</si>
  <si>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</si>
  <si>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</si>
  <si>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</si>
  <si>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</si>
  <si>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</si>
  <si>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</si>
  <si>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</si>
  <si>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</si>
  <si>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</si>
  <si>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</si>
  <si>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</si>
  <si>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</si>
  <si>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</si>
  <si>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</si>
  <si>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Мероприятия по развитию сети дошкольных образовательных организаций воронежской области</t>
  </si>
  <si>
    <t>S8300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</si>
  <si>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</si>
  <si>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</si>
  <si>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</si>
  <si>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</si>
  <si>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</si>
  <si>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</si>
  <si>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</si>
  <si>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</si>
  <si>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</si>
  <si>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</si>
  <si>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</si>
  <si>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</si>
  <si>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</si>
  <si>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</si>
  <si>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</si>
  <si>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</si>
  <si>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</si>
  <si>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</si>
  <si>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</si>
  <si>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</si>
  <si>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</si>
  <si>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</si>
  <si>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</si>
  <si>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</si>
  <si>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</si>
  <si>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</si>
  <si>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</si>
  <si>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 xml:space="preserve">Расходы за счет субсидии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</si>
  <si>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</si>
  <si>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</si>
  <si>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</si>
  <si>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</si>
  <si>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</si>
  <si>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</si>
  <si>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</si>
  <si>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</si>
  <si>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</si>
  <si>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</si>
  <si>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</si>
  <si>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</si>
  <si>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</si>
  <si>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</si>
  <si>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</si>
  <si>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Строительство и реконструкция объектов питьевого водоснабжения</t>
  </si>
  <si>
    <t xml:space="preserve">Капитальные вложения в объекты муниципальной собственности </t>
  </si>
  <si>
    <t>R5670</t>
  </si>
  <si>
    <t>56</t>
  </si>
  <si>
    <t>G5</t>
  </si>
  <si>
    <t>52430</t>
  </si>
  <si>
    <t>78100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</si>
  <si>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</si>
  <si>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</si>
  <si>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</si>
  <si>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</si>
  <si>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</si>
  <si>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</si>
  <si>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</si>
  <si>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</si>
  <si>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</si>
  <si>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</si>
  <si>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</si>
  <si>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</si>
  <si>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Иные межбюджетные трансферты на реализацию мероприятий по устойчивому развитию сельских территорий за счет областной субсидии (фед)</t>
  </si>
  <si>
    <t>Иные межбюджетные трансферты на реализацию мероприятий по устойчивому развитию сельских территорий за счет областной субсидии (обл)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</si>
  <si>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</si>
  <si>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</si>
  <si>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</si>
  <si>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</si>
  <si>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</si>
  <si>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</si>
  <si>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</si>
  <si>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</si>
  <si>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</si>
  <si>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</si>
  <si>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</si>
  <si>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</si>
  <si>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</si>
  <si>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</si>
  <si>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</si>
  <si>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</si>
  <si>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</si>
  <si>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</si>
  <si>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</si>
  <si>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</si>
  <si>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</si>
  <si>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</si>
  <si>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</si>
  <si>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</si>
  <si>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Иные межбюджетные трансферты на реализацию мероприятий по устойчивому развитию сельских территорий за счет областной субсидии (соф)</t>
  </si>
  <si>
    <t>2.2.2</t>
  </si>
  <si>
    <t>2.6.2</t>
  </si>
  <si>
    <t>4.1.2</t>
  </si>
  <si>
    <t>9.6</t>
  </si>
  <si>
    <t>9.6.1</t>
  </si>
  <si>
    <t>18.1.2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</si>
  <si>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</si>
  <si>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</si>
  <si>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</si>
  <si>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</si>
  <si>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78460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</si>
  <si>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</si>
  <si>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</si>
  <si>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</si>
  <si>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</si>
  <si>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</si>
  <si>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</si>
  <si>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</si>
  <si>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</si>
  <si>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</si>
  <si>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</si>
  <si>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</si>
  <si>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</si>
  <si>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</si>
  <si>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</si>
  <si>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</si>
  <si>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</si>
  <si>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</si>
  <si>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</si>
  <si>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</si>
  <si>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</si>
  <si>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</si>
  <si>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</si>
  <si>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</si>
  <si>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</si>
  <si>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</si>
  <si>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</si>
  <si>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</si>
  <si>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</si>
  <si>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</si>
  <si>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</si>
  <si>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</si>
  <si>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</si>
  <si>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Расходы на социальные выплаты гражданам пособия компенсации и иные социальные выплаты гражданам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</si>
  <si>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</t>
  </si>
  <si>
    <t>План на 2019 год</t>
  </si>
  <si>
    <t>Исполнено на 01.10.2019г.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</si>
  <si>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</si>
  <si>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П1</t>
  </si>
  <si>
    <t>78420</t>
  </si>
  <si>
    <t xml:space="preserve">Приложение № 2
к постановлению администрации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от "_17_" _октября_ 2019г. № _1192_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</si>
</sst>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5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6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8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14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8" fillId="0" borderId="15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8" xfId="0" applyNumberFormat="1" applyFont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49" fontId="2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49" fontId="11" fillId="0" borderId="8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vertical="center"/>
    </xf>
    <xf numFmtId="49" fontId="11" fillId="0" borderId="14" xfId="0" applyNumberFormat="1" applyFont="1" applyBorder="1" applyAlignment="1">
      <alignment vertical="center"/>
    </xf>
    <xf numFmtId="49" fontId="11" fillId="0" borderId="7" xfId="0" applyNumberFormat="1" applyFont="1" applyBorder="1" applyAlignment="1">
      <alignment vertical="center"/>
    </xf>
    <xf numFmtId="49" fontId="21" fillId="0" borderId="4" xfId="0" applyNumberFormat="1" applyFont="1" applyBorder="1" applyAlignment="1">
      <alignment horizontal="left" vertical="center"/>
    </xf>
    <xf numFmtId="49" fontId="11" fillId="0" borderId="7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26" fillId="0" borderId="0" xfId="0" applyFont="1"/>
    <xf numFmtId="49" fontId="2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27" fillId="0" borderId="8" xfId="0" applyNumberFormat="1" applyFont="1" applyBorder="1" applyAlignment="1">
      <alignment horizontal="center" vertical="center"/>
    </xf>
    <xf numFmtId="49" fontId="27" fillId="0" borderId="14" xfId="0" applyNumberFormat="1" applyFont="1" applyBorder="1" applyAlignment="1">
      <alignment horizontal="center" vertical="center"/>
    </xf>
    <xf numFmtId="49" fontId="27" fillId="0" borderId="7" xfId="0" applyNumberFormat="1" applyFont="1" applyBorder="1" applyAlignment="1">
      <alignment horizontal="center" vertical="center"/>
    </xf>
    <xf numFmtId="0" fontId="29" fillId="0" borderId="0" xfId="0" applyFont="1"/>
    <xf numFmtId="0" fontId="22" fillId="0" borderId="8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0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31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2" fillId="2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left" vertical="center"/>
    </xf>
    <xf numFmtId="49" fontId="35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center" vertical="center" wrapText="1"/>
    </xf>
    <xf numFmtId="49" fontId="37" fillId="0" borderId="10" xfId="0" applyNumberFormat="1" applyFont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49" fontId="41" fillId="0" borderId="4" xfId="0" applyNumberFormat="1" applyFont="1" applyBorder="1" applyAlignment="1">
      <alignment horizontal="left" vertical="center"/>
    </xf>
    <xf numFmtId="0" fontId="42" fillId="0" borderId="0" xfId="0" applyFont="1"/>
    <xf numFmtId="49" fontId="4" fillId="2" borderId="4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3" fillId="2" borderId="4" xfId="0" applyNumberFormat="1" applyFont="1" applyFill="1" applyBorder="1" applyAlignment="1">
      <alignment horizontal="left" vertical="center"/>
    </xf>
    <xf numFmtId="0" fontId="43" fillId="2" borderId="1" xfId="0" applyFont="1" applyFill="1" applyBorder="1" applyAlignment="1">
      <alignment horizontal="left" vertical="center" wrapText="1"/>
    </xf>
    <xf numFmtId="49" fontId="43" fillId="2" borderId="1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4" fontId="20" fillId="0" borderId="7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2" fillId="0" borderId="1" xfId="0" applyNumberFormat="1" applyFont="1" applyFill="1" applyBorder="1" applyAlignment="1">
      <alignment horizontal="center" vertical="center"/>
    </xf>
    <xf numFmtId="164" fontId="27" fillId="0" borderId="7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33" fillId="0" borderId="7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center"/>
    </xf>
    <xf numFmtId="49" fontId="33" fillId="0" borderId="14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left" vertical="center"/>
    </xf>
    <xf numFmtId="49" fontId="33" fillId="0" borderId="16" xfId="0" applyNumberFormat="1" applyFont="1" applyBorder="1" applyAlignment="1">
      <alignment horizontal="center" vertical="center"/>
    </xf>
    <xf numFmtId="49" fontId="33" fillId="0" borderId="17" xfId="0" applyNumberFormat="1" applyFont="1" applyBorder="1" applyAlignment="1">
      <alignment horizontal="center" vertical="center"/>
    </xf>
    <xf numFmtId="49" fontId="33" fillId="0" borderId="18" xfId="0" applyNumberFormat="1" applyFont="1" applyBorder="1" applyAlignment="1">
      <alignment horizontal="center" vertical="center"/>
    </xf>
    <xf numFmtId="0" fontId="45" fillId="0" borderId="0" xfId="0" applyFont="1"/>
    <xf numFmtId="0" fontId="32" fillId="0" borderId="1" xfId="0" applyFont="1" applyFill="1" applyBorder="1" applyAlignment="1">
      <alignment horizontal="left" vertical="center" wrapText="1"/>
    </xf>
    <xf numFmtId="164" fontId="10" fillId="0" borderId="7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164" fontId="19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left" vertical="center" wrapText="1"/>
    </xf>
    <xf numFmtId="49" fontId="46" fillId="2" borderId="1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8" xfId="0" applyNumberFormat="1" applyFont="1" applyBorder="1" applyAlignment="1">
      <alignment vertical="center"/>
    </xf>
    <xf numFmtId="49" fontId="27" fillId="0" borderId="14" xfId="0" applyNumberFormat="1" applyFont="1" applyBorder="1" applyAlignment="1">
      <alignment vertical="center"/>
    </xf>
    <xf numFmtId="49" fontId="27" fillId="0" borderId="7" xfId="0" applyNumberFormat="1" applyFont="1" applyBorder="1" applyAlignment="1">
      <alignment vertical="center"/>
    </xf>
    <xf numFmtId="164" fontId="4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47" fillId="0" borderId="0" xfId="0" applyFont="1"/>
    <xf numFmtId="0" fontId="8" fillId="2" borderId="8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49" fontId="15" fillId="0" borderId="4" xfId="0" applyNumberFormat="1" applyFont="1" applyBorder="1" applyAlignment="1">
      <alignment horizontal="left" vertical="center"/>
    </xf>
    <xf numFmtId="0" fontId="49" fillId="0" borderId="0" xfId="0" applyFont="1"/>
    <xf numFmtId="0" fontId="51" fillId="0" borderId="0" xfId="0" applyFont="1"/>
    <xf numFmtId="49" fontId="33" fillId="0" borderId="4" xfId="0" applyNumberFormat="1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49" fontId="19" fillId="0" borderId="8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0" fontId="54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5" fillId="3" borderId="1" xfId="0" applyNumberFormat="1" applyFont="1" applyFill="1" applyBorder="1" applyAlignment="1">
      <alignment horizontal="center" vertical="center" wrapText="1"/>
    </xf>
    <xf numFmtId="49" fontId="55" fillId="3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49" fontId="55" fillId="0" borderId="1" xfId="0" applyNumberFormat="1" applyFont="1" applyFill="1" applyBorder="1" applyAlignment="1">
      <alignment horizontal="center" vertical="center"/>
    </xf>
    <xf numFmtId="49" fontId="32" fillId="0" borderId="1" xfId="0" applyNumberFormat="1" applyFont="1" applyBorder="1" applyAlignment="1">
      <alignment horizontal="center" vertical="center"/>
    </xf>
    <xf numFmtId="49" fontId="32" fillId="0" borderId="8" xfId="0" applyNumberFormat="1" applyFont="1" applyBorder="1" applyAlignment="1">
      <alignment horizontal="center" vertical="center"/>
    </xf>
    <xf numFmtId="49" fontId="32" fillId="0" borderId="1" xfId="0" applyNumberFormat="1" applyFont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center" vertical="center" wrapText="1"/>
    </xf>
    <xf numFmtId="49" fontId="55" fillId="0" borderId="7" xfId="0" applyNumberFormat="1" applyFont="1" applyBorder="1" applyAlignment="1">
      <alignment horizontal="center" vertical="center"/>
    </xf>
    <xf numFmtId="49" fontId="32" fillId="0" borderId="7" xfId="0" applyNumberFormat="1" applyFont="1" applyBorder="1" applyAlignment="1">
      <alignment horizontal="center" vertical="center" wrapText="1"/>
    </xf>
    <xf numFmtId="164" fontId="23" fillId="0" borderId="0" xfId="0" applyNumberFormat="1" applyFont="1"/>
    <xf numFmtId="49" fontId="11" fillId="0" borderId="19" xfId="0" applyNumberFormat="1" applyFont="1" applyBorder="1" applyAlignment="1">
      <alignment horizontal="left" vertical="center"/>
    </xf>
    <xf numFmtId="0" fontId="54" fillId="2" borderId="10" xfId="0" applyFont="1" applyFill="1" applyBorder="1" applyAlignment="1">
      <alignment horizontal="left" vertical="center" wrapText="1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2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6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49" fontId="8" fillId="4" borderId="15" xfId="0" applyNumberFormat="1" applyFont="1" applyFill="1" applyBorder="1" applyAlignment="1">
      <alignment horizontal="center" vertical="center"/>
    </xf>
    <xf numFmtId="164" fontId="19" fillId="4" borderId="7" xfId="0" applyNumberFormat="1" applyFont="1" applyFill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44" fillId="0" borderId="8" xfId="0" applyNumberFormat="1" applyFont="1" applyBorder="1" applyAlignment="1">
      <alignment horizontal="center" vertical="center"/>
    </xf>
    <xf numFmtId="49" fontId="44" fillId="0" borderId="14" xfId="0" applyNumberFormat="1" applyFont="1" applyBorder="1" applyAlignment="1">
      <alignment horizontal="center" vertical="center"/>
    </xf>
    <xf numFmtId="49" fontId="44" fillId="0" borderId="7" xfId="0" applyNumberFormat="1" applyFont="1" applyBorder="1" applyAlignment="1">
      <alignment horizontal="center" vertical="center"/>
    </xf>
    <xf numFmtId="49" fontId="48" fillId="0" borderId="8" xfId="0" applyNumberFormat="1" applyFont="1" applyBorder="1" applyAlignment="1">
      <alignment horizontal="center" vertical="center"/>
    </xf>
    <xf numFmtId="49" fontId="48" fillId="0" borderId="14" xfId="0" applyNumberFormat="1" applyFont="1" applyBorder="1" applyAlignment="1">
      <alignment horizontal="center" vertical="center"/>
    </xf>
    <xf numFmtId="49" fontId="48" fillId="0" borderId="7" xfId="0" applyNumberFormat="1" applyFont="1" applyBorder="1" applyAlignment="1">
      <alignment horizontal="center" vertical="center"/>
    </xf>
    <xf numFmtId="49" fontId="50" fillId="0" borderId="8" xfId="0" applyNumberFormat="1" applyFont="1" applyBorder="1" applyAlignment="1">
      <alignment horizontal="center" vertical="center"/>
    </xf>
    <xf numFmtId="49" fontId="50" fillId="0" borderId="14" xfId="0" applyNumberFormat="1" applyFont="1" applyBorder="1" applyAlignment="1">
      <alignment horizontal="center" vertical="center"/>
    </xf>
    <xf numFmtId="49" fontId="50" fillId="0" borderId="7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6" fillId="0" borderId="16" xfId="0" applyNumberFormat="1" applyFont="1" applyBorder="1" applyAlignment="1">
      <alignment horizontal="center" vertical="center"/>
    </xf>
    <xf numFmtId="49" fontId="16" fillId="0" borderId="17" xfId="0" applyNumberFormat="1" applyFont="1" applyBorder="1" applyAlignment="1">
      <alignment horizontal="center" vertical="center"/>
    </xf>
    <xf numFmtId="49" fontId="16" fillId="0" borderId="18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49" fontId="27" fillId="0" borderId="9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6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49" fontId="20" fillId="0" borderId="14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90"/>
  <sheetViews>
    <sheetView tabSelected="1" zoomScale="90" zoomScaleNormal="90" workbookViewId="0">
      <selection activeCell="A2" sqref="A2:K2"/>
    </sheetView>
  </sheetViews>
  <sheetFormatPr defaultRowHeight="18.75"/>
  <cols>
    <col min="1" max="1" width="7.85546875" style="6" customWidth="1"/>
    <col min="2" max="2" width="79.85546875" style="4" customWidth="1"/>
    <col min="3" max="3" width="7.28515625" style="25" customWidth="1"/>
    <col min="4" max="4" width="6.5703125" style="25" customWidth="1"/>
    <col min="5" max="5" width="7.7109375" style="25" customWidth="1"/>
    <col min="6" max="9" width="9.140625" style="25"/>
    <col min="10" max="10" width="18.7109375" style="181" customWidth="1"/>
    <col min="11" max="11" width="19.85546875" style="181" customWidth="1"/>
    <col min="12" max="12" width="10.5703125" hidden="1" customWidth="1"/>
    <col min="13" max="15" width="0" hidden="1" customWidth="1"/>
  </cols>
  <sheetData>
    <row r="1" spans="1:15" s="1" customFormat="1" ht="93" customHeight="1">
      <c r="A1" s="394" t="s">
        <v>575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</row>
    <row r="2" spans="1:15" ht="63" customHeight="1">
      <c r="A2" s="395" t="s">
        <v>569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</row>
    <row r="3" spans="1:15" s="1" customFormat="1" ht="19.5" customHeight="1" thickBot="1">
      <c r="A3" s="28"/>
      <c r="B3" s="28"/>
      <c r="C3" s="28"/>
      <c r="D3" s="28"/>
      <c r="E3" s="28"/>
      <c r="F3" s="28"/>
      <c r="G3" s="28"/>
      <c r="H3" s="28"/>
      <c r="I3" s="28"/>
      <c r="J3" s="165"/>
      <c r="K3" s="165"/>
    </row>
    <row r="4" spans="1:15" s="3" customFormat="1" ht="37.5">
      <c r="A4" s="13" t="s">
        <v>155</v>
      </c>
      <c r="B4" s="14" t="s">
        <v>0</v>
      </c>
      <c r="C4" s="385" t="s">
        <v>150</v>
      </c>
      <c r="D4" s="385"/>
      <c r="E4" s="385"/>
      <c r="F4" s="385"/>
      <c r="G4" s="15" t="s">
        <v>151</v>
      </c>
      <c r="H4" s="15" t="s">
        <v>152</v>
      </c>
      <c r="I4" s="15" t="s">
        <v>153</v>
      </c>
      <c r="J4" s="166" t="s">
        <v>570</v>
      </c>
      <c r="K4" s="166" t="s">
        <v>571</v>
      </c>
    </row>
    <row r="5" spans="1:15" s="12" customFormat="1" ht="15.75">
      <c r="A5" s="16">
        <v>1</v>
      </c>
      <c r="B5" s="11">
        <v>2</v>
      </c>
      <c r="C5" s="384" t="s">
        <v>98</v>
      </c>
      <c r="D5" s="384"/>
      <c r="E5" s="384"/>
      <c r="F5" s="384"/>
      <c r="G5" s="69">
        <v>4</v>
      </c>
      <c r="H5" s="69">
        <v>5</v>
      </c>
      <c r="I5" s="69">
        <v>6</v>
      </c>
      <c r="J5" s="167">
        <v>7</v>
      </c>
      <c r="K5" s="167">
        <v>8</v>
      </c>
    </row>
    <row r="6" spans="1:15" s="10" customFormat="1" ht="20.25">
      <c r="A6" s="17"/>
      <c r="B6" s="9" t="s">
        <v>154</v>
      </c>
      <c r="C6" s="29"/>
      <c r="D6" s="29"/>
      <c r="E6" s="29"/>
      <c r="F6" s="66"/>
      <c r="G6" s="70"/>
      <c r="H6" s="71"/>
      <c r="I6" s="72"/>
      <c r="J6" s="168">
        <f>SUM(J7+J21+J167+J187+J194+J199+J213+J233+J256+J309+J315+J325+J335+J367+J407+J421+J444+J476+J481+J438+J449+J465+J417+J460+J456)</f>
        <v>1983124.0999999999</v>
      </c>
      <c r="K6" s="168">
        <f>SUM(K7+K21+K167+K187+K194+K199+K213+K233+K256+K309+K315+K325+K335+K367+K407+K421+K444+K476+K481+K438+K449+K465+K417+K460+K456)</f>
        <v>1276676.6000000003</v>
      </c>
      <c r="L6" s="168">
        <f>SUM(L7+L21+L167+L187+L194+L199+L213+L233+L256+L309+L315+L325+L335+L367+L407+L421+L444+L476+L481+L438+L449+L465)</f>
        <v>0</v>
      </c>
      <c r="M6" s="168">
        <f>SUM(M7+M21+M167+M187+M194+M199+M213+M233+M256+M309+M315+M325+M335+M367+M407+M421+M444+M476+M481+M438+M449+M465)</f>
        <v>0</v>
      </c>
      <c r="N6" s="168">
        <f>SUM(N7+N21+N167+N187+N194+N199+N213+N233+N256+N309+N315+N325+N335+N367+N407+N421+N444+N476+N481+N438+N449+N465)</f>
        <v>0</v>
      </c>
      <c r="O6" s="168">
        <f>SUM(O7+O21+O167+O187+O194+O199+O213+O233+O256+O309+O315+O325+O335+O367+O407+O421+O444+O476+O481+O438+O449+O465)</f>
        <v>0</v>
      </c>
    </row>
    <row r="7" spans="1:15" s="2" customFormat="1" ht="37.5">
      <c r="A7" s="18">
        <v>1</v>
      </c>
      <c r="B7" s="26" t="s">
        <v>4</v>
      </c>
      <c r="C7" s="30" t="s">
        <v>1</v>
      </c>
      <c r="D7" s="30">
        <v>0</v>
      </c>
      <c r="E7" s="30" t="s">
        <v>2</v>
      </c>
      <c r="F7" s="67" t="s">
        <v>3</v>
      </c>
      <c r="G7" s="73"/>
      <c r="H7" s="74"/>
      <c r="I7" s="75"/>
      <c r="J7" s="169">
        <f>SUM(J8+J14)</f>
        <v>1775.5</v>
      </c>
      <c r="K7" s="163">
        <f>SUM(K8+K14)</f>
        <v>1025.3000000000002</v>
      </c>
    </row>
    <row r="8" spans="1:15" s="2" customFormat="1" ht="37.5">
      <c r="A8" s="19" t="s">
        <v>156</v>
      </c>
      <c r="B8" s="24" t="s">
        <v>5</v>
      </c>
      <c r="C8" s="31" t="s">
        <v>1</v>
      </c>
      <c r="D8" s="31">
        <v>1</v>
      </c>
      <c r="E8" s="31" t="s">
        <v>2</v>
      </c>
      <c r="F8" s="68" t="s">
        <v>3</v>
      </c>
      <c r="G8" s="73"/>
      <c r="H8" s="74"/>
      <c r="I8" s="75"/>
      <c r="J8" s="170">
        <f>+J9+J12</f>
        <v>1690.8</v>
      </c>
      <c r="K8" s="162">
        <f>+K9+K12</f>
        <v>1005.3000000000001</v>
      </c>
    </row>
    <row r="9" spans="1:15" s="86" customFormat="1" ht="39">
      <c r="A9" s="82" t="s">
        <v>157</v>
      </c>
      <c r="B9" s="83" t="s">
        <v>252</v>
      </c>
      <c r="C9" s="102" t="s">
        <v>1</v>
      </c>
      <c r="D9" s="102">
        <v>1</v>
      </c>
      <c r="E9" s="102" t="s">
        <v>1</v>
      </c>
      <c r="F9" s="85" t="s">
        <v>3</v>
      </c>
      <c r="G9" s="227"/>
      <c r="H9" s="228"/>
      <c r="I9" s="229"/>
      <c r="J9" s="178">
        <f>SUM(J10)</f>
        <v>1678.6</v>
      </c>
      <c r="K9" s="164">
        <f>SUM(K10)</f>
        <v>993.1</v>
      </c>
    </row>
    <row r="10" spans="1:15" s="90" customFormat="1" ht="17.25">
      <c r="A10" s="22"/>
      <c r="B10" s="48" t="s">
        <v>6</v>
      </c>
      <c r="C10" s="89" t="s">
        <v>1</v>
      </c>
      <c r="D10" s="89">
        <v>1</v>
      </c>
      <c r="E10" s="89" t="s">
        <v>1</v>
      </c>
      <c r="F10" s="91">
        <v>80900</v>
      </c>
      <c r="G10" s="92"/>
      <c r="H10" s="93"/>
      <c r="I10" s="94"/>
      <c r="J10" s="171">
        <f>SUM(J11)</f>
        <v>1678.6</v>
      </c>
      <c r="K10" s="121">
        <f>SUM(K11)</f>
        <v>993.1</v>
      </c>
    </row>
    <row r="11" spans="1:15" s="8" customFormat="1" ht="17.25">
      <c r="A11" s="20"/>
      <c r="B11" s="23" t="s">
        <v>217</v>
      </c>
      <c r="C11" s="33" t="s">
        <v>1</v>
      </c>
      <c r="D11" s="33" t="s">
        <v>51</v>
      </c>
      <c r="E11" s="33" t="s">
        <v>1</v>
      </c>
      <c r="F11" s="33" t="s">
        <v>9</v>
      </c>
      <c r="G11" s="65">
        <v>200</v>
      </c>
      <c r="H11" s="65" t="s">
        <v>7</v>
      </c>
      <c r="I11" s="65" t="s">
        <v>111</v>
      </c>
      <c r="J11" s="34">
        <v>1678.6</v>
      </c>
      <c r="K11" s="34">
        <v>993.1</v>
      </c>
      <c r="L11" s="8">
        <v>450</v>
      </c>
      <c r="M11" s="8">
        <v>468</v>
      </c>
    </row>
    <row r="12" spans="1:15" s="8" customFormat="1" ht="19.5">
      <c r="A12" s="82" t="s">
        <v>395</v>
      </c>
      <c r="B12" s="142" t="s">
        <v>393</v>
      </c>
      <c r="C12" s="143" t="s">
        <v>1</v>
      </c>
      <c r="D12" s="143" t="s">
        <v>51</v>
      </c>
      <c r="E12" s="143" t="s">
        <v>28</v>
      </c>
      <c r="F12" s="143" t="s">
        <v>9</v>
      </c>
      <c r="G12" s="144"/>
      <c r="H12" s="144"/>
      <c r="I12" s="144"/>
      <c r="J12" s="172">
        <f>+J13</f>
        <v>12.2</v>
      </c>
      <c r="K12" s="173">
        <f>+K13</f>
        <v>12.2</v>
      </c>
    </row>
    <row r="13" spans="1:15" s="8" customFormat="1" ht="31.5">
      <c r="A13" s="20"/>
      <c r="B13" s="135" t="s">
        <v>394</v>
      </c>
      <c r="C13" s="33" t="s">
        <v>1</v>
      </c>
      <c r="D13" s="33" t="s">
        <v>51</v>
      </c>
      <c r="E13" s="33" t="s">
        <v>28</v>
      </c>
      <c r="F13" s="33" t="s">
        <v>9</v>
      </c>
      <c r="G13" s="65" t="s">
        <v>218</v>
      </c>
      <c r="H13" s="65" t="s">
        <v>7</v>
      </c>
      <c r="I13" s="65" t="s">
        <v>111</v>
      </c>
      <c r="J13" s="34">
        <v>12.2</v>
      </c>
      <c r="K13" s="34">
        <v>12.2</v>
      </c>
    </row>
    <row r="14" spans="1:15" s="2" customFormat="1" ht="75">
      <c r="A14" s="19" t="s">
        <v>158</v>
      </c>
      <c r="B14" s="24" t="s">
        <v>10</v>
      </c>
      <c r="C14" s="31" t="s">
        <v>1</v>
      </c>
      <c r="D14" s="31">
        <v>2</v>
      </c>
      <c r="E14" s="31" t="s">
        <v>2</v>
      </c>
      <c r="F14" s="31" t="s">
        <v>3</v>
      </c>
      <c r="G14" s="364"/>
      <c r="H14" s="364"/>
      <c r="I14" s="364"/>
      <c r="J14" s="162">
        <f>SUM(J15+J18)</f>
        <v>84.7</v>
      </c>
      <c r="K14" s="162">
        <f>SUM(K15+K18)</f>
        <v>20</v>
      </c>
    </row>
    <row r="15" spans="1:15" s="86" customFormat="1" ht="58.5">
      <c r="A15" s="82" t="s">
        <v>159</v>
      </c>
      <c r="B15" s="83" t="s">
        <v>253</v>
      </c>
      <c r="C15" s="102" t="s">
        <v>1</v>
      </c>
      <c r="D15" s="102">
        <v>2</v>
      </c>
      <c r="E15" s="102" t="s">
        <v>1</v>
      </c>
      <c r="F15" s="84" t="s">
        <v>3</v>
      </c>
      <c r="G15" s="365"/>
      <c r="H15" s="365"/>
      <c r="I15" s="365"/>
      <c r="J15" s="164">
        <f>SUM(J16)</f>
        <v>25.7</v>
      </c>
      <c r="K15" s="164">
        <f>SUM(K16)</f>
        <v>20</v>
      </c>
    </row>
    <row r="16" spans="1:15" s="90" customFormat="1" ht="17.25">
      <c r="A16" s="22"/>
      <c r="B16" s="48" t="s">
        <v>6</v>
      </c>
      <c r="C16" s="89" t="s">
        <v>1</v>
      </c>
      <c r="D16" s="89">
        <v>2</v>
      </c>
      <c r="E16" s="89" t="s">
        <v>1</v>
      </c>
      <c r="F16" s="89">
        <v>80900</v>
      </c>
      <c r="G16" s="363"/>
      <c r="H16" s="363"/>
      <c r="I16" s="363"/>
      <c r="J16" s="121">
        <f>SUM(J17)</f>
        <v>25.7</v>
      </c>
      <c r="K16" s="121">
        <f>SUM(K17)</f>
        <v>20</v>
      </c>
    </row>
    <row r="17" spans="1:14" s="8" customFormat="1" ht="17.25">
      <c r="A17" s="20"/>
      <c r="B17" s="23" t="s">
        <v>217</v>
      </c>
      <c r="C17" s="33" t="s">
        <v>1</v>
      </c>
      <c r="D17" s="33" t="s">
        <v>86</v>
      </c>
      <c r="E17" s="33" t="s">
        <v>1</v>
      </c>
      <c r="F17" s="33" t="s">
        <v>9</v>
      </c>
      <c r="G17" s="197" t="s">
        <v>218</v>
      </c>
      <c r="H17" s="197" t="s">
        <v>7</v>
      </c>
      <c r="I17" s="197" t="s">
        <v>111</v>
      </c>
      <c r="J17" s="34">
        <v>25.7</v>
      </c>
      <c r="K17" s="34">
        <v>20</v>
      </c>
    </row>
    <row r="18" spans="1:14" s="86" customFormat="1" ht="39">
      <c r="A18" s="82" t="s">
        <v>159</v>
      </c>
      <c r="B18" s="83" t="s">
        <v>11</v>
      </c>
      <c r="C18" s="102" t="s">
        <v>1</v>
      </c>
      <c r="D18" s="102">
        <v>2</v>
      </c>
      <c r="E18" s="102" t="s">
        <v>12</v>
      </c>
      <c r="F18" s="84" t="s">
        <v>3</v>
      </c>
      <c r="G18" s="365"/>
      <c r="H18" s="365"/>
      <c r="I18" s="365"/>
      <c r="J18" s="164">
        <f>SUM(J19)</f>
        <v>59</v>
      </c>
      <c r="K18" s="164">
        <f>SUM(K19)</f>
        <v>0</v>
      </c>
    </row>
    <row r="19" spans="1:14" s="90" customFormat="1" ht="17.25">
      <c r="A19" s="22"/>
      <c r="B19" s="48" t="s">
        <v>6</v>
      </c>
      <c r="C19" s="89" t="s">
        <v>1</v>
      </c>
      <c r="D19" s="89">
        <v>2</v>
      </c>
      <c r="E19" s="89" t="s">
        <v>12</v>
      </c>
      <c r="F19" s="89">
        <v>80900</v>
      </c>
      <c r="G19" s="363"/>
      <c r="H19" s="363"/>
      <c r="I19" s="363"/>
      <c r="J19" s="121">
        <f>SUM(J20)</f>
        <v>59</v>
      </c>
      <c r="K19" s="121">
        <f>SUM(K20)</f>
        <v>0</v>
      </c>
    </row>
    <row r="20" spans="1:14" s="8" customFormat="1" ht="17.25">
      <c r="A20" s="20"/>
      <c r="B20" s="23" t="s">
        <v>217</v>
      </c>
      <c r="C20" s="33" t="s">
        <v>1</v>
      </c>
      <c r="D20" s="33" t="s">
        <v>86</v>
      </c>
      <c r="E20" s="33" t="s">
        <v>12</v>
      </c>
      <c r="F20" s="33" t="s">
        <v>9</v>
      </c>
      <c r="G20" s="197" t="s">
        <v>218</v>
      </c>
      <c r="H20" s="197" t="s">
        <v>7</v>
      </c>
      <c r="I20" s="197" t="s">
        <v>111</v>
      </c>
      <c r="J20" s="34">
        <v>59</v>
      </c>
      <c r="K20" s="34">
        <v>0</v>
      </c>
    </row>
    <row r="21" spans="1:14" s="2" customFormat="1">
      <c r="A21" s="18" t="s">
        <v>86</v>
      </c>
      <c r="B21" s="26" t="s">
        <v>13</v>
      </c>
      <c r="C21" s="30" t="s">
        <v>12</v>
      </c>
      <c r="D21" s="30">
        <v>0</v>
      </c>
      <c r="E21" s="30" t="s">
        <v>2</v>
      </c>
      <c r="F21" s="30" t="s">
        <v>3</v>
      </c>
      <c r="G21" s="364"/>
      <c r="H21" s="364"/>
      <c r="I21" s="364"/>
      <c r="J21" s="163">
        <f>+J22+J45+J82+J95+J106+J116+J145+J149</f>
        <v>1294204.7999999998</v>
      </c>
      <c r="K21" s="163">
        <f>+K22+K45+K82+K95+K106+K116+K145+K149</f>
        <v>864399.00000000012</v>
      </c>
    </row>
    <row r="22" spans="1:14" s="2" customFormat="1">
      <c r="A22" s="19" t="s">
        <v>160</v>
      </c>
      <c r="B22" s="24" t="s">
        <v>14</v>
      </c>
      <c r="C22" s="31" t="s">
        <v>12</v>
      </c>
      <c r="D22" s="31">
        <v>1</v>
      </c>
      <c r="E22" s="31" t="s">
        <v>1</v>
      </c>
      <c r="F22" s="31" t="s">
        <v>3</v>
      </c>
      <c r="G22" s="364"/>
      <c r="H22" s="364"/>
      <c r="I22" s="364"/>
      <c r="J22" s="162">
        <f>SUM(J23)</f>
        <v>328588.5</v>
      </c>
      <c r="K22" s="162">
        <f>SUM(K23)</f>
        <v>211069.4</v>
      </c>
      <c r="L22" s="62"/>
    </row>
    <row r="23" spans="1:14" s="86" customFormat="1" ht="39">
      <c r="A23" s="82" t="s">
        <v>161</v>
      </c>
      <c r="B23" s="83" t="s">
        <v>15</v>
      </c>
      <c r="C23" s="102" t="s">
        <v>12</v>
      </c>
      <c r="D23" s="102">
        <v>1</v>
      </c>
      <c r="E23" s="102" t="s">
        <v>1</v>
      </c>
      <c r="F23" s="84" t="s">
        <v>3</v>
      </c>
      <c r="G23" s="365"/>
      <c r="H23" s="365"/>
      <c r="I23" s="365"/>
      <c r="J23" s="164">
        <f>+J24+J29+J33+J41+J38</f>
        <v>328588.5</v>
      </c>
      <c r="K23" s="164">
        <f>+K24+K29+K33+K41+K38</f>
        <v>211069.4</v>
      </c>
    </row>
    <row r="24" spans="1:14" s="90" customFormat="1" ht="33">
      <c r="A24" s="95"/>
      <c r="B24" s="48" t="s">
        <v>17</v>
      </c>
      <c r="C24" s="89" t="s">
        <v>12</v>
      </c>
      <c r="D24" s="89">
        <v>1</v>
      </c>
      <c r="E24" s="89" t="s">
        <v>1</v>
      </c>
      <c r="F24" s="89" t="s">
        <v>16</v>
      </c>
      <c r="G24" s="363"/>
      <c r="H24" s="363"/>
      <c r="I24" s="363"/>
      <c r="J24" s="121">
        <f>SUM(J25:J28)</f>
        <v>129037.4</v>
      </c>
      <c r="K24" s="121">
        <f>SUM(K25:K28)</f>
        <v>83762.7</v>
      </c>
    </row>
    <row r="25" spans="1:14" s="8" customFormat="1" ht="33">
      <c r="A25" s="21"/>
      <c r="B25" s="23" t="s">
        <v>254</v>
      </c>
      <c r="C25" s="33" t="s">
        <v>12</v>
      </c>
      <c r="D25" s="33">
        <v>1</v>
      </c>
      <c r="E25" s="33" t="s">
        <v>1</v>
      </c>
      <c r="F25" s="33" t="s">
        <v>16</v>
      </c>
      <c r="G25" s="197" t="s">
        <v>220</v>
      </c>
      <c r="H25" s="197" t="s">
        <v>46</v>
      </c>
      <c r="I25" s="197" t="s">
        <v>1</v>
      </c>
      <c r="J25" s="34">
        <v>41644.6</v>
      </c>
      <c r="K25" s="34">
        <v>24880</v>
      </c>
    </row>
    <row r="26" spans="1:14" s="8" customFormat="1" ht="17.25">
      <c r="A26" s="21"/>
      <c r="B26" s="23" t="s">
        <v>217</v>
      </c>
      <c r="C26" s="33" t="s">
        <v>12</v>
      </c>
      <c r="D26" s="33">
        <v>1</v>
      </c>
      <c r="E26" s="33" t="s">
        <v>1</v>
      </c>
      <c r="F26" s="33" t="s">
        <v>16</v>
      </c>
      <c r="G26" s="197" t="s">
        <v>218</v>
      </c>
      <c r="H26" s="197" t="s">
        <v>46</v>
      </c>
      <c r="I26" s="197" t="s">
        <v>1</v>
      </c>
      <c r="J26" s="34">
        <v>65071.6</v>
      </c>
      <c r="K26" s="34">
        <v>43336</v>
      </c>
      <c r="L26" s="8">
        <v>-3000</v>
      </c>
      <c r="M26" s="8">
        <v>-3000</v>
      </c>
      <c r="N26" s="8">
        <v>-3000</v>
      </c>
    </row>
    <row r="27" spans="1:14" s="8" customFormat="1" ht="17.25">
      <c r="A27" s="21"/>
      <c r="B27" s="23" t="s">
        <v>221</v>
      </c>
      <c r="C27" s="33" t="s">
        <v>12</v>
      </c>
      <c r="D27" s="33">
        <v>1</v>
      </c>
      <c r="E27" s="33" t="s">
        <v>1</v>
      </c>
      <c r="F27" s="33" t="s">
        <v>16</v>
      </c>
      <c r="G27" s="197" t="s">
        <v>222</v>
      </c>
      <c r="H27" s="197" t="s">
        <v>46</v>
      </c>
      <c r="I27" s="197" t="s">
        <v>1</v>
      </c>
      <c r="J27" s="34">
        <v>6070</v>
      </c>
      <c r="K27" s="34">
        <v>5522.2</v>
      </c>
    </row>
    <row r="28" spans="1:14" s="8" customFormat="1" ht="33">
      <c r="A28" s="21"/>
      <c r="B28" s="23" t="s">
        <v>228</v>
      </c>
      <c r="C28" s="33" t="s">
        <v>12</v>
      </c>
      <c r="D28" s="33">
        <v>1</v>
      </c>
      <c r="E28" s="33" t="s">
        <v>1</v>
      </c>
      <c r="F28" s="33" t="s">
        <v>16</v>
      </c>
      <c r="G28" s="197" t="s">
        <v>227</v>
      </c>
      <c r="H28" s="197" t="s">
        <v>46</v>
      </c>
      <c r="I28" s="197" t="s">
        <v>1</v>
      </c>
      <c r="J28" s="34">
        <v>16251.2</v>
      </c>
      <c r="K28" s="34">
        <v>10024.5</v>
      </c>
    </row>
    <row r="29" spans="1:14" s="90" customFormat="1" ht="33">
      <c r="A29" s="95"/>
      <c r="B29" s="48" t="s">
        <v>18</v>
      </c>
      <c r="C29" s="89" t="s">
        <v>12</v>
      </c>
      <c r="D29" s="89">
        <v>1</v>
      </c>
      <c r="E29" s="89" t="s">
        <v>1</v>
      </c>
      <c r="F29" s="89">
        <v>78290</v>
      </c>
      <c r="G29" s="363"/>
      <c r="H29" s="363"/>
      <c r="I29" s="363"/>
      <c r="J29" s="121">
        <f>SUM(J30:J32)</f>
        <v>180242.9</v>
      </c>
      <c r="K29" s="121">
        <f>SUM(K30:K32)</f>
        <v>122243.7</v>
      </c>
    </row>
    <row r="30" spans="1:14" s="8" customFormat="1" ht="33">
      <c r="A30" s="21"/>
      <c r="B30" s="23" t="s">
        <v>254</v>
      </c>
      <c r="C30" s="33" t="s">
        <v>12</v>
      </c>
      <c r="D30" s="33">
        <v>1</v>
      </c>
      <c r="E30" s="33" t="s">
        <v>1</v>
      </c>
      <c r="F30" s="33">
        <v>78290</v>
      </c>
      <c r="G30" s="197" t="s">
        <v>220</v>
      </c>
      <c r="H30" s="197" t="s">
        <v>46</v>
      </c>
      <c r="I30" s="197" t="s">
        <v>1</v>
      </c>
      <c r="J30" s="34">
        <v>148300.79999999999</v>
      </c>
      <c r="K30" s="34">
        <v>101951.5</v>
      </c>
    </row>
    <row r="31" spans="1:14" s="8" customFormat="1" ht="17.25">
      <c r="A31" s="21"/>
      <c r="B31" s="23" t="s">
        <v>217</v>
      </c>
      <c r="C31" s="33" t="s">
        <v>12</v>
      </c>
      <c r="D31" s="33">
        <v>1</v>
      </c>
      <c r="E31" s="33" t="s">
        <v>1</v>
      </c>
      <c r="F31" s="33">
        <v>78290</v>
      </c>
      <c r="G31" s="197" t="s">
        <v>218</v>
      </c>
      <c r="H31" s="197" t="s">
        <v>46</v>
      </c>
      <c r="I31" s="197" t="s">
        <v>1</v>
      </c>
      <c r="J31" s="34">
        <v>3986</v>
      </c>
      <c r="K31" s="34">
        <v>1565.5</v>
      </c>
    </row>
    <row r="32" spans="1:14" s="8" customFormat="1" ht="33">
      <c r="A32" s="21"/>
      <c r="B32" s="23" t="s">
        <v>228</v>
      </c>
      <c r="C32" s="33" t="s">
        <v>12</v>
      </c>
      <c r="D32" s="33">
        <v>1</v>
      </c>
      <c r="E32" s="33" t="s">
        <v>1</v>
      </c>
      <c r="F32" s="33">
        <v>78290</v>
      </c>
      <c r="G32" s="197" t="s">
        <v>227</v>
      </c>
      <c r="H32" s="197" t="s">
        <v>46</v>
      </c>
      <c r="I32" s="197" t="s">
        <v>1</v>
      </c>
      <c r="J32" s="34">
        <v>27956.1</v>
      </c>
      <c r="K32" s="34">
        <v>18726.7</v>
      </c>
    </row>
    <row r="33" spans="1:15" s="90" customFormat="1" ht="33">
      <c r="A33" s="95"/>
      <c r="B33" s="48" t="s">
        <v>434</v>
      </c>
      <c r="C33" s="89" t="s">
        <v>12</v>
      </c>
      <c r="D33" s="89" t="s">
        <v>51</v>
      </c>
      <c r="E33" s="89" t="s">
        <v>1</v>
      </c>
      <c r="F33" s="89" t="s">
        <v>435</v>
      </c>
      <c r="G33" s="336"/>
      <c r="H33" s="337"/>
      <c r="I33" s="338"/>
      <c r="J33" s="121">
        <f>+J34+J35+J36+J37</f>
        <v>17024.300000000003</v>
      </c>
      <c r="K33" s="121">
        <f>+K34+K35+K36+K37</f>
        <v>4558.5</v>
      </c>
    </row>
    <row r="34" spans="1:15" s="90" customFormat="1" ht="17.25">
      <c r="A34" s="95"/>
      <c r="B34" s="23" t="s">
        <v>343</v>
      </c>
      <c r="C34" s="33" t="s">
        <v>12</v>
      </c>
      <c r="D34" s="33" t="s">
        <v>51</v>
      </c>
      <c r="E34" s="33" t="s">
        <v>1</v>
      </c>
      <c r="F34" s="33" t="s">
        <v>435</v>
      </c>
      <c r="G34" s="197" t="s">
        <v>218</v>
      </c>
      <c r="H34" s="197" t="s">
        <v>46</v>
      </c>
      <c r="I34" s="197" t="s">
        <v>1</v>
      </c>
      <c r="J34" s="34">
        <v>14560.2</v>
      </c>
      <c r="K34" s="34">
        <v>4406.8999999999996</v>
      </c>
    </row>
    <row r="35" spans="1:15" s="90" customFormat="1" ht="17.25">
      <c r="A35" s="95"/>
      <c r="B35" s="23" t="s">
        <v>344</v>
      </c>
      <c r="C35" s="33" t="s">
        <v>12</v>
      </c>
      <c r="D35" s="33" t="s">
        <v>51</v>
      </c>
      <c r="E35" s="33" t="s">
        <v>1</v>
      </c>
      <c r="F35" s="33" t="s">
        <v>435</v>
      </c>
      <c r="G35" s="197" t="s">
        <v>218</v>
      </c>
      <c r="H35" s="197" t="s">
        <v>46</v>
      </c>
      <c r="I35" s="197" t="s">
        <v>1</v>
      </c>
      <c r="J35" s="34">
        <v>1352.6</v>
      </c>
      <c r="K35" s="34">
        <v>140.6</v>
      </c>
    </row>
    <row r="36" spans="1:15" s="8" customFormat="1" ht="33">
      <c r="A36" s="21"/>
      <c r="B36" s="23" t="s">
        <v>345</v>
      </c>
      <c r="C36" s="33" t="s">
        <v>12</v>
      </c>
      <c r="D36" s="33" t="s">
        <v>51</v>
      </c>
      <c r="E36" s="33" t="s">
        <v>1</v>
      </c>
      <c r="F36" s="33" t="s">
        <v>435</v>
      </c>
      <c r="G36" s="197" t="s">
        <v>227</v>
      </c>
      <c r="H36" s="197" t="s">
        <v>46</v>
      </c>
      <c r="I36" s="197" t="s">
        <v>1</v>
      </c>
      <c r="J36" s="34">
        <v>1098.5</v>
      </c>
      <c r="K36" s="34">
        <v>0</v>
      </c>
    </row>
    <row r="37" spans="1:15" s="8" customFormat="1" ht="33">
      <c r="A37" s="21"/>
      <c r="B37" s="23" t="s">
        <v>346</v>
      </c>
      <c r="C37" s="33" t="s">
        <v>12</v>
      </c>
      <c r="D37" s="33" t="s">
        <v>51</v>
      </c>
      <c r="E37" s="33" t="s">
        <v>1</v>
      </c>
      <c r="F37" s="33" t="s">
        <v>435</v>
      </c>
      <c r="G37" s="197" t="s">
        <v>227</v>
      </c>
      <c r="H37" s="197" t="s">
        <v>46</v>
      </c>
      <c r="I37" s="197" t="s">
        <v>1</v>
      </c>
      <c r="J37" s="34">
        <v>13</v>
      </c>
      <c r="K37" s="34">
        <v>11</v>
      </c>
    </row>
    <row r="38" spans="1:15" s="8" customFormat="1" ht="31.5">
      <c r="A38" s="21"/>
      <c r="B38" s="214" t="s">
        <v>555</v>
      </c>
      <c r="C38" s="89" t="s">
        <v>12</v>
      </c>
      <c r="D38" s="89" t="s">
        <v>51</v>
      </c>
      <c r="E38" s="89" t="s">
        <v>1</v>
      </c>
      <c r="F38" s="89" t="s">
        <v>508</v>
      </c>
      <c r="G38" s="336"/>
      <c r="H38" s="337"/>
      <c r="I38" s="338"/>
      <c r="J38" s="121">
        <f>+J39+J40</f>
        <v>1273.9000000000001</v>
      </c>
      <c r="K38" s="121">
        <f>+K39+K40</f>
        <v>0</v>
      </c>
      <c r="L38" s="121">
        <f t="shared" ref="L38:O38" si="0">+L39+L40</f>
        <v>0</v>
      </c>
      <c r="M38" s="121">
        <f t="shared" si="0"/>
        <v>0</v>
      </c>
      <c r="N38" s="121">
        <f t="shared" si="0"/>
        <v>0</v>
      </c>
      <c r="O38" s="121">
        <f t="shared" si="0"/>
        <v>0</v>
      </c>
    </row>
    <row r="39" spans="1:15" s="8" customFormat="1" ht="47.25">
      <c r="A39" s="21"/>
      <c r="B39" s="214" t="s">
        <v>556</v>
      </c>
      <c r="C39" s="33" t="s">
        <v>12</v>
      </c>
      <c r="D39" s="33" t="s">
        <v>51</v>
      </c>
      <c r="E39" s="33" t="s">
        <v>1</v>
      </c>
      <c r="F39" s="33" t="s">
        <v>508</v>
      </c>
      <c r="G39" s="318" t="s">
        <v>218</v>
      </c>
      <c r="H39" s="318" t="s">
        <v>46</v>
      </c>
      <c r="I39" s="318" t="s">
        <v>1</v>
      </c>
      <c r="J39" s="34">
        <v>1273.9000000000001</v>
      </c>
      <c r="K39" s="34">
        <v>0</v>
      </c>
    </row>
    <row r="40" spans="1:15" s="8" customFormat="1" ht="47.25">
      <c r="A40" s="21"/>
      <c r="B40" s="214" t="s">
        <v>557</v>
      </c>
      <c r="C40" s="33" t="s">
        <v>12</v>
      </c>
      <c r="D40" s="33" t="s">
        <v>51</v>
      </c>
      <c r="E40" s="33" t="s">
        <v>1</v>
      </c>
      <c r="F40" s="33" t="s">
        <v>508</v>
      </c>
      <c r="G40" s="318" t="s">
        <v>218</v>
      </c>
      <c r="H40" s="318" t="s">
        <v>46</v>
      </c>
      <c r="I40" s="318" t="s">
        <v>1</v>
      </c>
      <c r="J40" s="34"/>
      <c r="K40" s="34">
        <v>0</v>
      </c>
    </row>
    <row r="41" spans="1:15" s="90" customFormat="1" ht="63">
      <c r="A41" s="95"/>
      <c r="B41" s="217" t="s">
        <v>490</v>
      </c>
      <c r="C41" s="222" t="s">
        <v>12</v>
      </c>
      <c r="D41" s="222" t="s">
        <v>51</v>
      </c>
      <c r="E41" s="222" t="s">
        <v>1</v>
      </c>
      <c r="F41" s="222" t="s">
        <v>489</v>
      </c>
      <c r="G41" s="253"/>
      <c r="H41" s="253"/>
      <c r="I41" s="253"/>
      <c r="J41" s="121">
        <f>+J42+J43+J44</f>
        <v>1010</v>
      </c>
      <c r="K41" s="121">
        <f>+K42+K43+K44</f>
        <v>504.5</v>
      </c>
    </row>
    <row r="42" spans="1:15" s="8" customFormat="1" ht="78.75">
      <c r="A42" s="21"/>
      <c r="B42" s="146" t="s">
        <v>486</v>
      </c>
      <c r="C42" s="223" t="s">
        <v>12</v>
      </c>
      <c r="D42" s="223" t="s">
        <v>51</v>
      </c>
      <c r="E42" s="223" t="s">
        <v>1</v>
      </c>
      <c r="F42" s="223" t="s">
        <v>489</v>
      </c>
      <c r="G42" s="255" t="s">
        <v>218</v>
      </c>
      <c r="H42" s="254" t="s">
        <v>90</v>
      </c>
      <c r="I42" s="254" t="s">
        <v>8</v>
      </c>
      <c r="J42" s="175">
        <v>850</v>
      </c>
      <c r="K42" s="34">
        <v>424.6</v>
      </c>
    </row>
    <row r="43" spans="1:15" s="8" customFormat="1" ht="78.75">
      <c r="A43" s="21"/>
      <c r="B43" s="146" t="s">
        <v>487</v>
      </c>
      <c r="C43" s="223" t="s">
        <v>12</v>
      </c>
      <c r="D43" s="223" t="s">
        <v>51</v>
      </c>
      <c r="E43" s="223" t="s">
        <v>1</v>
      </c>
      <c r="F43" s="223" t="s">
        <v>489</v>
      </c>
      <c r="G43" s="255" t="s">
        <v>218</v>
      </c>
      <c r="H43" s="254" t="s">
        <v>90</v>
      </c>
      <c r="I43" s="254" t="s">
        <v>8</v>
      </c>
      <c r="J43" s="175">
        <v>150</v>
      </c>
      <c r="K43" s="34">
        <v>74.900000000000006</v>
      </c>
    </row>
    <row r="44" spans="1:15" s="8" customFormat="1" ht="78.75">
      <c r="A44" s="21"/>
      <c r="B44" s="214" t="s">
        <v>488</v>
      </c>
      <c r="C44" s="257" t="s">
        <v>12</v>
      </c>
      <c r="D44" s="257" t="s">
        <v>51</v>
      </c>
      <c r="E44" s="257" t="s">
        <v>1</v>
      </c>
      <c r="F44" s="257" t="s">
        <v>489</v>
      </c>
      <c r="G44" s="256" t="s">
        <v>218</v>
      </c>
      <c r="H44" s="254" t="s">
        <v>90</v>
      </c>
      <c r="I44" s="254" t="s">
        <v>8</v>
      </c>
      <c r="J44" s="258">
        <v>10</v>
      </c>
      <c r="K44" s="34">
        <v>5</v>
      </c>
    </row>
    <row r="45" spans="1:15" s="2" customFormat="1">
      <c r="A45" s="19" t="s">
        <v>162</v>
      </c>
      <c r="B45" s="24" t="s">
        <v>19</v>
      </c>
      <c r="C45" s="31" t="s">
        <v>12</v>
      </c>
      <c r="D45" s="31">
        <v>2</v>
      </c>
      <c r="E45" s="31" t="s">
        <v>2</v>
      </c>
      <c r="F45" s="31" t="s">
        <v>3</v>
      </c>
      <c r="G45" s="364"/>
      <c r="H45" s="364"/>
      <c r="I45" s="364"/>
      <c r="J45" s="162">
        <f>+J46+J73+J75</f>
        <v>755338.79999999993</v>
      </c>
      <c r="K45" s="162">
        <f>+K46+K73+K75</f>
        <v>497457.4</v>
      </c>
      <c r="L45" s="162">
        <f t="shared" ref="L45:O45" si="1">+L46+L73+L75</f>
        <v>0</v>
      </c>
      <c r="M45" s="162">
        <f t="shared" si="1"/>
        <v>0</v>
      </c>
      <c r="N45" s="162">
        <f t="shared" si="1"/>
        <v>0</v>
      </c>
      <c r="O45" s="162">
        <f t="shared" si="1"/>
        <v>0</v>
      </c>
    </row>
    <row r="46" spans="1:15" s="86" customFormat="1" ht="39">
      <c r="A46" s="82" t="s">
        <v>301</v>
      </c>
      <c r="B46" s="83" t="s">
        <v>20</v>
      </c>
      <c r="C46" s="102" t="s">
        <v>12</v>
      </c>
      <c r="D46" s="102">
        <v>2</v>
      </c>
      <c r="E46" s="102" t="s">
        <v>7</v>
      </c>
      <c r="F46" s="84" t="s">
        <v>3</v>
      </c>
      <c r="G46" s="365"/>
      <c r="H46" s="365"/>
      <c r="I46" s="365"/>
      <c r="J46" s="164">
        <f>+J47+J51+J55+J59+J64+J69+J72+J53</f>
        <v>749972.79999999993</v>
      </c>
      <c r="K46" s="164">
        <f>+K47+K51+K55+K59+K64+K69+K72+K53</f>
        <v>497350.9</v>
      </c>
    </row>
    <row r="47" spans="1:15" s="90" customFormat="1" ht="33">
      <c r="A47" s="95"/>
      <c r="B47" s="48" t="s">
        <v>17</v>
      </c>
      <c r="C47" s="89" t="s">
        <v>12</v>
      </c>
      <c r="D47" s="89">
        <v>2</v>
      </c>
      <c r="E47" s="89" t="s">
        <v>7</v>
      </c>
      <c r="F47" s="89" t="s">
        <v>16</v>
      </c>
      <c r="G47" s="363"/>
      <c r="H47" s="363"/>
      <c r="I47" s="363"/>
      <c r="J47" s="121">
        <f>SUM(J48:J50)</f>
        <v>139269.09999999998</v>
      </c>
      <c r="K47" s="121">
        <f>SUM(K48:K50)</f>
        <v>85870.200000000012</v>
      </c>
    </row>
    <row r="48" spans="1:15" s="8" customFormat="1" ht="17.25">
      <c r="A48" s="21"/>
      <c r="B48" s="23" t="s">
        <v>217</v>
      </c>
      <c r="C48" s="33" t="s">
        <v>12</v>
      </c>
      <c r="D48" s="33">
        <v>2</v>
      </c>
      <c r="E48" s="33" t="s">
        <v>7</v>
      </c>
      <c r="F48" s="33" t="s">
        <v>16</v>
      </c>
      <c r="G48" s="197" t="s">
        <v>218</v>
      </c>
      <c r="H48" s="197" t="s">
        <v>46</v>
      </c>
      <c r="I48" s="197" t="s">
        <v>12</v>
      </c>
      <c r="J48" s="34">
        <v>92144.9</v>
      </c>
      <c r="K48" s="34">
        <v>51977.8</v>
      </c>
      <c r="L48" s="8">
        <v>-7000</v>
      </c>
      <c r="M48" s="8">
        <v>-7000</v>
      </c>
      <c r="N48" s="8">
        <v>-7000</v>
      </c>
    </row>
    <row r="49" spans="1:12" s="8" customFormat="1" ht="17.25">
      <c r="A49" s="21"/>
      <c r="B49" s="23" t="s">
        <v>221</v>
      </c>
      <c r="C49" s="33" t="s">
        <v>12</v>
      </c>
      <c r="D49" s="33">
        <v>2</v>
      </c>
      <c r="E49" s="33" t="s">
        <v>7</v>
      </c>
      <c r="F49" s="33" t="s">
        <v>16</v>
      </c>
      <c r="G49" s="197" t="s">
        <v>222</v>
      </c>
      <c r="H49" s="197" t="s">
        <v>46</v>
      </c>
      <c r="I49" s="197" t="s">
        <v>12</v>
      </c>
      <c r="J49" s="34">
        <v>12701</v>
      </c>
      <c r="K49" s="34">
        <v>12016.8</v>
      </c>
      <c r="L49" s="8">
        <v>-1694</v>
      </c>
    </row>
    <row r="50" spans="1:12" s="8" customFormat="1" ht="33">
      <c r="A50" s="21"/>
      <c r="B50" s="23" t="s">
        <v>228</v>
      </c>
      <c r="C50" s="33" t="s">
        <v>12</v>
      </c>
      <c r="D50" s="33">
        <v>2</v>
      </c>
      <c r="E50" s="33" t="s">
        <v>7</v>
      </c>
      <c r="F50" s="33" t="s">
        <v>16</v>
      </c>
      <c r="G50" s="64" t="s">
        <v>227</v>
      </c>
      <c r="H50" s="64" t="s">
        <v>46</v>
      </c>
      <c r="I50" s="64" t="s">
        <v>12</v>
      </c>
      <c r="J50" s="34">
        <v>34423.199999999997</v>
      </c>
      <c r="K50" s="34">
        <v>21875.599999999999</v>
      </c>
    </row>
    <row r="51" spans="1:12" s="90" customFormat="1" ht="49.5">
      <c r="A51" s="95"/>
      <c r="B51" s="48" t="s">
        <v>417</v>
      </c>
      <c r="C51" s="89" t="s">
        <v>12</v>
      </c>
      <c r="D51" s="89">
        <v>2</v>
      </c>
      <c r="E51" s="89" t="s">
        <v>7</v>
      </c>
      <c r="F51" s="91" t="s">
        <v>360</v>
      </c>
      <c r="G51" s="336"/>
      <c r="H51" s="337"/>
      <c r="I51" s="338"/>
      <c r="J51" s="171">
        <f>SUM(J52)</f>
        <v>100</v>
      </c>
      <c r="K51" s="121">
        <f>SUM(K52)</f>
        <v>100</v>
      </c>
    </row>
    <row r="52" spans="1:12" s="8" customFormat="1" ht="17.25">
      <c r="A52" s="21"/>
      <c r="B52" s="23" t="s">
        <v>217</v>
      </c>
      <c r="C52" s="33" t="s">
        <v>12</v>
      </c>
      <c r="D52" s="33">
        <v>2</v>
      </c>
      <c r="E52" s="33" t="s">
        <v>7</v>
      </c>
      <c r="F52" s="33" t="s">
        <v>360</v>
      </c>
      <c r="G52" s="76" t="s">
        <v>227</v>
      </c>
      <c r="H52" s="76" t="s">
        <v>46</v>
      </c>
      <c r="I52" s="76" t="s">
        <v>12</v>
      </c>
      <c r="J52" s="34">
        <v>100</v>
      </c>
      <c r="K52" s="34">
        <v>100</v>
      </c>
    </row>
    <row r="53" spans="1:12" s="8" customFormat="1" ht="31.5">
      <c r="A53" s="21"/>
      <c r="B53" s="216" t="s">
        <v>553</v>
      </c>
      <c r="C53" s="89" t="s">
        <v>12</v>
      </c>
      <c r="D53" s="89">
        <v>2</v>
      </c>
      <c r="E53" s="89" t="s">
        <v>7</v>
      </c>
      <c r="F53" s="91" t="s">
        <v>295</v>
      </c>
      <c r="G53" s="363"/>
      <c r="H53" s="363"/>
      <c r="I53" s="363"/>
      <c r="J53" s="171">
        <v>840.6</v>
      </c>
      <c r="K53" s="121">
        <f>SUM(K54)</f>
        <v>462.3</v>
      </c>
    </row>
    <row r="54" spans="1:12" s="8" customFormat="1" ht="47.25">
      <c r="A54" s="21"/>
      <c r="B54" s="216" t="s">
        <v>554</v>
      </c>
      <c r="C54" s="33" t="s">
        <v>12</v>
      </c>
      <c r="D54" s="33">
        <v>2</v>
      </c>
      <c r="E54" s="33" t="s">
        <v>7</v>
      </c>
      <c r="F54" s="182" t="s">
        <v>295</v>
      </c>
      <c r="G54" s="317" t="s">
        <v>218</v>
      </c>
      <c r="H54" s="317" t="s">
        <v>46</v>
      </c>
      <c r="I54" s="317" t="s">
        <v>12</v>
      </c>
      <c r="J54" s="186">
        <v>840.6</v>
      </c>
      <c r="K54" s="34">
        <v>462.3</v>
      </c>
    </row>
    <row r="55" spans="1:12" s="90" customFormat="1" ht="66">
      <c r="A55" s="95"/>
      <c r="B55" s="48" t="s">
        <v>21</v>
      </c>
      <c r="C55" s="89" t="s">
        <v>12</v>
      </c>
      <c r="D55" s="89">
        <v>2</v>
      </c>
      <c r="E55" s="89" t="s">
        <v>7</v>
      </c>
      <c r="F55" s="91">
        <v>78120</v>
      </c>
      <c r="G55" s="336"/>
      <c r="H55" s="337"/>
      <c r="I55" s="338"/>
      <c r="J55" s="171">
        <f>SUM(J56:J58)</f>
        <v>560899.6</v>
      </c>
      <c r="K55" s="121">
        <f>SUM(K56:K58)</f>
        <v>376734.5</v>
      </c>
    </row>
    <row r="56" spans="1:12" s="8" customFormat="1" ht="33">
      <c r="A56" s="21"/>
      <c r="B56" s="23" t="s">
        <v>254</v>
      </c>
      <c r="C56" s="33" t="s">
        <v>12</v>
      </c>
      <c r="D56" s="33">
        <v>2</v>
      </c>
      <c r="E56" s="33" t="s">
        <v>7</v>
      </c>
      <c r="F56" s="33">
        <v>78120</v>
      </c>
      <c r="G56" s="65" t="s">
        <v>220</v>
      </c>
      <c r="H56" s="65" t="s">
        <v>46</v>
      </c>
      <c r="I56" s="65" t="s">
        <v>12</v>
      </c>
      <c r="J56" s="34">
        <v>422479.7</v>
      </c>
      <c r="K56" s="34">
        <v>287358.7</v>
      </c>
    </row>
    <row r="57" spans="1:12" s="8" customFormat="1" ht="17.25">
      <c r="A57" s="21"/>
      <c r="B57" s="23" t="s">
        <v>217</v>
      </c>
      <c r="C57" s="33" t="s">
        <v>12</v>
      </c>
      <c r="D57" s="33">
        <v>2</v>
      </c>
      <c r="E57" s="33" t="s">
        <v>7</v>
      </c>
      <c r="F57" s="33">
        <v>78120</v>
      </c>
      <c r="G57" s="197" t="s">
        <v>218</v>
      </c>
      <c r="H57" s="197" t="s">
        <v>46</v>
      </c>
      <c r="I57" s="197" t="s">
        <v>12</v>
      </c>
      <c r="J57" s="34">
        <v>19328.5</v>
      </c>
      <c r="K57" s="34">
        <v>9798.2999999999993</v>
      </c>
    </row>
    <row r="58" spans="1:12" s="8" customFormat="1" ht="33">
      <c r="A58" s="21"/>
      <c r="B58" s="23" t="s">
        <v>228</v>
      </c>
      <c r="C58" s="33" t="s">
        <v>12</v>
      </c>
      <c r="D58" s="33">
        <v>2</v>
      </c>
      <c r="E58" s="33" t="s">
        <v>7</v>
      </c>
      <c r="F58" s="33">
        <v>78120</v>
      </c>
      <c r="G58" s="64" t="s">
        <v>227</v>
      </c>
      <c r="H58" s="64" t="s">
        <v>46</v>
      </c>
      <c r="I58" s="64" t="s">
        <v>12</v>
      </c>
      <c r="J58" s="34">
        <v>119091.4</v>
      </c>
      <c r="K58" s="34">
        <v>79577.5</v>
      </c>
    </row>
    <row r="59" spans="1:12" s="90" customFormat="1" ht="33">
      <c r="A59" s="95"/>
      <c r="B59" s="48" t="s">
        <v>416</v>
      </c>
      <c r="C59" s="89" t="s">
        <v>12</v>
      </c>
      <c r="D59" s="89">
        <v>2</v>
      </c>
      <c r="E59" s="89" t="s">
        <v>7</v>
      </c>
      <c r="F59" s="91" t="s">
        <v>297</v>
      </c>
      <c r="G59" s="200"/>
      <c r="H59" s="201"/>
      <c r="I59" s="202"/>
      <c r="J59" s="171">
        <f>SUM(J60:J63)</f>
        <v>12950.5</v>
      </c>
      <c r="K59" s="121">
        <f>SUM(K60:K63)</f>
        <v>6327.9999999999991</v>
      </c>
    </row>
    <row r="60" spans="1:12" s="8" customFormat="1" ht="17.25">
      <c r="A60" s="21"/>
      <c r="B60" s="23" t="s">
        <v>343</v>
      </c>
      <c r="C60" s="33" t="s">
        <v>12</v>
      </c>
      <c r="D60" s="33">
        <v>2</v>
      </c>
      <c r="E60" s="33" t="s">
        <v>7</v>
      </c>
      <c r="F60" s="33" t="s">
        <v>297</v>
      </c>
      <c r="G60" s="65" t="s">
        <v>218</v>
      </c>
      <c r="H60" s="65" t="s">
        <v>46</v>
      </c>
      <c r="I60" s="65" t="s">
        <v>12</v>
      </c>
      <c r="J60" s="34">
        <v>4434</v>
      </c>
      <c r="K60" s="34">
        <v>1902.3</v>
      </c>
    </row>
    <row r="61" spans="1:12" s="8" customFormat="1" ht="17.25">
      <c r="A61" s="21"/>
      <c r="B61" s="23" t="s">
        <v>344</v>
      </c>
      <c r="C61" s="33" t="s">
        <v>12</v>
      </c>
      <c r="D61" s="33">
        <v>2</v>
      </c>
      <c r="E61" s="33" t="s">
        <v>7</v>
      </c>
      <c r="F61" s="33" t="s">
        <v>297</v>
      </c>
      <c r="G61" s="197" t="s">
        <v>218</v>
      </c>
      <c r="H61" s="197" t="s">
        <v>46</v>
      </c>
      <c r="I61" s="197" t="s">
        <v>12</v>
      </c>
      <c r="J61" s="34">
        <v>5160.8999999999996</v>
      </c>
      <c r="K61" s="34">
        <v>2875.1</v>
      </c>
    </row>
    <row r="62" spans="1:12" s="8" customFormat="1" ht="33">
      <c r="A62" s="21"/>
      <c r="B62" s="23" t="s">
        <v>345</v>
      </c>
      <c r="C62" s="33" t="s">
        <v>12</v>
      </c>
      <c r="D62" s="33">
        <v>2</v>
      </c>
      <c r="E62" s="33" t="s">
        <v>7</v>
      </c>
      <c r="F62" s="33" t="s">
        <v>297</v>
      </c>
      <c r="G62" s="197" t="s">
        <v>227</v>
      </c>
      <c r="H62" s="197" t="s">
        <v>46</v>
      </c>
      <c r="I62" s="197" t="s">
        <v>12</v>
      </c>
      <c r="J62" s="34">
        <v>1596</v>
      </c>
      <c r="K62" s="34">
        <v>648.70000000000005</v>
      </c>
    </row>
    <row r="63" spans="1:12" s="8" customFormat="1" ht="33">
      <c r="A63" s="21"/>
      <c r="B63" s="23" t="s">
        <v>346</v>
      </c>
      <c r="C63" s="33" t="s">
        <v>12</v>
      </c>
      <c r="D63" s="33">
        <v>2</v>
      </c>
      <c r="E63" s="33" t="s">
        <v>7</v>
      </c>
      <c r="F63" s="33" t="s">
        <v>297</v>
      </c>
      <c r="G63" s="64" t="s">
        <v>227</v>
      </c>
      <c r="H63" s="64" t="s">
        <v>46</v>
      </c>
      <c r="I63" s="64" t="s">
        <v>12</v>
      </c>
      <c r="J63" s="34">
        <v>1759.6</v>
      </c>
      <c r="K63" s="34">
        <v>901.9</v>
      </c>
    </row>
    <row r="64" spans="1:12" s="90" customFormat="1" ht="47.25">
      <c r="A64" s="95"/>
      <c r="B64" s="216" t="s">
        <v>444</v>
      </c>
      <c r="C64" s="89" t="s">
        <v>12</v>
      </c>
      <c r="D64" s="89" t="s">
        <v>86</v>
      </c>
      <c r="E64" s="89" t="s">
        <v>7</v>
      </c>
      <c r="F64" s="89" t="s">
        <v>446</v>
      </c>
      <c r="G64" s="336"/>
      <c r="H64" s="337"/>
      <c r="I64" s="338"/>
      <c r="J64" s="171">
        <f>+J65+J66+J67+J68</f>
        <v>23447.8</v>
      </c>
      <c r="K64" s="171">
        <f>+K65+K66+K67+K68</f>
        <v>15650.900000000001</v>
      </c>
    </row>
    <row r="65" spans="1:11" s="8" customFormat="1" ht="47.25">
      <c r="A65" s="21"/>
      <c r="B65" s="216" t="s">
        <v>445</v>
      </c>
      <c r="C65" s="33" t="s">
        <v>12</v>
      </c>
      <c r="D65" s="33" t="s">
        <v>86</v>
      </c>
      <c r="E65" s="33" t="s">
        <v>7</v>
      </c>
      <c r="F65" s="33" t="s">
        <v>446</v>
      </c>
      <c r="G65" s="183" t="s">
        <v>218</v>
      </c>
      <c r="H65" s="64" t="s">
        <v>46</v>
      </c>
      <c r="I65" s="64" t="s">
        <v>12</v>
      </c>
      <c r="J65" s="186">
        <v>9889.5</v>
      </c>
      <c r="K65" s="34">
        <v>5115.8999999999996</v>
      </c>
    </row>
    <row r="66" spans="1:11" s="8" customFormat="1" ht="47.25">
      <c r="A66" s="21"/>
      <c r="B66" s="216" t="s">
        <v>449</v>
      </c>
      <c r="C66" s="33" t="s">
        <v>12</v>
      </c>
      <c r="D66" s="33" t="s">
        <v>86</v>
      </c>
      <c r="E66" s="33" t="s">
        <v>7</v>
      </c>
      <c r="F66" s="33" t="s">
        <v>446</v>
      </c>
      <c r="G66" s="183" t="s">
        <v>218</v>
      </c>
      <c r="H66" s="64" t="s">
        <v>46</v>
      </c>
      <c r="I66" s="64" t="s">
        <v>12</v>
      </c>
      <c r="J66" s="186">
        <v>7892</v>
      </c>
      <c r="K66" s="34">
        <v>7032.8</v>
      </c>
    </row>
    <row r="67" spans="1:11" s="8" customFormat="1" ht="63">
      <c r="A67" s="21"/>
      <c r="B67" s="216" t="s">
        <v>448</v>
      </c>
      <c r="C67" s="33" t="s">
        <v>12</v>
      </c>
      <c r="D67" s="33" t="s">
        <v>86</v>
      </c>
      <c r="E67" s="33" t="s">
        <v>7</v>
      </c>
      <c r="F67" s="33" t="s">
        <v>446</v>
      </c>
      <c r="G67" s="183" t="s">
        <v>227</v>
      </c>
      <c r="H67" s="64" t="s">
        <v>46</v>
      </c>
      <c r="I67" s="64" t="s">
        <v>12</v>
      </c>
      <c r="J67" s="186">
        <v>3267.5</v>
      </c>
      <c r="K67" s="34">
        <v>1445.2</v>
      </c>
    </row>
    <row r="68" spans="1:11" s="8" customFormat="1" ht="69" customHeight="1">
      <c r="A68" s="21"/>
      <c r="B68" s="216" t="s">
        <v>447</v>
      </c>
      <c r="C68" s="33" t="s">
        <v>12</v>
      </c>
      <c r="D68" s="33" t="s">
        <v>86</v>
      </c>
      <c r="E68" s="33" t="s">
        <v>7</v>
      </c>
      <c r="F68" s="33" t="s">
        <v>446</v>
      </c>
      <c r="G68" s="259" t="s">
        <v>227</v>
      </c>
      <c r="H68" s="259" t="s">
        <v>46</v>
      </c>
      <c r="I68" s="259" t="s">
        <v>12</v>
      </c>
      <c r="J68" s="186">
        <v>2398.8000000000002</v>
      </c>
      <c r="K68" s="34">
        <v>2057</v>
      </c>
    </row>
    <row r="69" spans="1:11" s="8" customFormat="1" ht="54" customHeight="1">
      <c r="A69" s="21"/>
      <c r="B69" s="216" t="s">
        <v>505</v>
      </c>
      <c r="C69" s="260" t="s">
        <v>12</v>
      </c>
      <c r="D69" s="260" t="s">
        <v>86</v>
      </c>
      <c r="E69" s="260" t="s">
        <v>7</v>
      </c>
      <c r="F69" s="260" t="s">
        <v>508</v>
      </c>
      <c r="G69" s="391"/>
      <c r="H69" s="392"/>
      <c r="I69" s="393"/>
      <c r="J69" s="121">
        <f>+J70+J71</f>
        <v>12185.2</v>
      </c>
      <c r="K69" s="121">
        <f>+K70+K71</f>
        <v>12185</v>
      </c>
    </row>
    <row r="70" spans="1:11" s="8" customFormat="1" ht="69" customHeight="1">
      <c r="A70" s="21"/>
      <c r="B70" s="214" t="s">
        <v>506</v>
      </c>
      <c r="C70" s="257" t="s">
        <v>12</v>
      </c>
      <c r="D70" s="257" t="s">
        <v>86</v>
      </c>
      <c r="E70" s="257" t="s">
        <v>7</v>
      </c>
      <c r="F70" s="257" t="s">
        <v>508</v>
      </c>
      <c r="G70" s="265" t="s">
        <v>218</v>
      </c>
      <c r="H70" s="259" t="s">
        <v>46</v>
      </c>
      <c r="I70" s="259" t="s">
        <v>12</v>
      </c>
      <c r="J70" s="186">
        <v>8493</v>
      </c>
      <c r="K70" s="34">
        <v>8493</v>
      </c>
    </row>
    <row r="71" spans="1:11" s="8" customFormat="1" ht="69" customHeight="1">
      <c r="A71" s="21"/>
      <c r="B71" s="214" t="s">
        <v>507</v>
      </c>
      <c r="C71" s="257" t="s">
        <v>12</v>
      </c>
      <c r="D71" s="257" t="s">
        <v>86</v>
      </c>
      <c r="E71" s="257" t="s">
        <v>7</v>
      </c>
      <c r="F71" s="257" t="s">
        <v>508</v>
      </c>
      <c r="G71" s="265" t="s">
        <v>218</v>
      </c>
      <c r="H71" s="259" t="s">
        <v>46</v>
      </c>
      <c r="I71" s="259" t="s">
        <v>12</v>
      </c>
      <c r="J71" s="186">
        <v>3692.2</v>
      </c>
      <c r="K71" s="34">
        <v>3692</v>
      </c>
    </row>
    <row r="72" spans="1:11" s="8" customFormat="1" ht="69" customHeight="1">
      <c r="A72" s="21"/>
      <c r="B72" s="216" t="s">
        <v>546</v>
      </c>
      <c r="C72" s="260" t="s">
        <v>12</v>
      </c>
      <c r="D72" s="260" t="s">
        <v>86</v>
      </c>
      <c r="E72" s="260" t="s">
        <v>7</v>
      </c>
      <c r="F72" s="314" t="s">
        <v>538</v>
      </c>
      <c r="G72" s="315" t="s">
        <v>218</v>
      </c>
      <c r="H72" s="304" t="s">
        <v>46</v>
      </c>
      <c r="I72" s="304" t="s">
        <v>12</v>
      </c>
      <c r="J72" s="171">
        <v>280</v>
      </c>
      <c r="K72" s="121">
        <v>20</v>
      </c>
    </row>
    <row r="73" spans="1:11" s="8" customFormat="1" ht="66">
      <c r="A73" s="238" t="s">
        <v>525</v>
      </c>
      <c r="B73" s="203" t="s">
        <v>436</v>
      </c>
      <c r="C73" s="204" t="s">
        <v>12</v>
      </c>
      <c r="D73" s="204">
        <v>2</v>
      </c>
      <c r="E73" s="204" t="s">
        <v>388</v>
      </c>
      <c r="F73" s="205" t="s">
        <v>361</v>
      </c>
      <c r="G73" s="206"/>
      <c r="H73" s="207"/>
      <c r="I73" s="208"/>
      <c r="J73" s="189">
        <f>SUM(J74)</f>
        <v>500</v>
      </c>
      <c r="K73" s="122">
        <f>SUM(K74)</f>
        <v>106.5</v>
      </c>
    </row>
    <row r="74" spans="1:11" s="8" customFormat="1" ht="17.25">
      <c r="A74" s="21"/>
      <c r="B74" s="23" t="s">
        <v>217</v>
      </c>
      <c r="C74" s="33" t="s">
        <v>12</v>
      </c>
      <c r="D74" s="33">
        <v>2</v>
      </c>
      <c r="E74" s="33" t="s">
        <v>388</v>
      </c>
      <c r="F74" s="33" t="s">
        <v>361</v>
      </c>
      <c r="G74" s="326" t="s">
        <v>220</v>
      </c>
      <c r="H74" s="76" t="s">
        <v>46</v>
      </c>
      <c r="I74" s="76" t="s">
        <v>12</v>
      </c>
      <c r="J74" s="34">
        <v>500</v>
      </c>
      <c r="K74" s="34">
        <v>106.5</v>
      </c>
    </row>
    <row r="75" spans="1:11" s="213" customFormat="1" ht="17.25">
      <c r="A75" s="209"/>
      <c r="B75" s="203" t="s">
        <v>437</v>
      </c>
      <c r="C75" s="204" t="s">
        <v>12</v>
      </c>
      <c r="D75" s="204">
        <v>2</v>
      </c>
      <c r="E75" s="204" t="s">
        <v>414</v>
      </c>
      <c r="F75" s="205" t="s">
        <v>415</v>
      </c>
      <c r="G75" s="210"/>
      <c r="H75" s="211"/>
      <c r="I75" s="212"/>
      <c r="J75" s="189">
        <f>+J76+J77+J78+J79+J80+J81</f>
        <v>4866</v>
      </c>
      <c r="K75" s="189">
        <f>+K76+K77+K78+K79+K80+K81</f>
        <v>0</v>
      </c>
    </row>
    <row r="76" spans="1:11" s="213" customFormat="1" ht="47.25">
      <c r="A76" s="209"/>
      <c r="B76" s="214" t="s">
        <v>438</v>
      </c>
      <c r="C76" s="33" t="s">
        <v>12</v>
      </c>
      <c r="D76" s="33">
        <v>2</v>
      </c>
      <c r="E76" s="33" t="s">
        <v>414</v>
      </c>
      <c r="F76" s="182" t="s">
        <v>415</v>
      </c>
      <c r="G76" s="183" t="s">
        <v>218</v>
      </c>
      <c r="H76" s="184" t="s">
        <v>46</v>
      </c>
      <c r="I76" s="185" t="s">
        <v>12</v>
      </c>
      <c r="J76" s="176">
        <v>3147.6</v>
      </c>
      <c r="K76" s="176">
        <v>0</v>
      </c>
    </row>
    <row r="77" spans="1:11" s="213" customFormat="1" ht="47.25">
      <c r="A77" s="209"/>
      <c r="B77" s="214" t="s">
        <v>439</v>
      </c>
      <c r="C77" s="33" t="s">
        <v>12</v>
      </c>
      <c r="D77" s="33">
        <v>2</v>
      </c>
      <c r="E77" s="33" t="s">
        <v>414</v>
      </c>
      <c r="F77" s="182" t="s">
        <v>415</v>
      </c>
      <c r="G77" s="183" t="s">
        <v>218</v>
      </c>
      <c r="H77" s="184" t="s">
        <v>46</v>
      </c>
      <c r="I77" s="185" t="s">
        <v>12</v>
      </c>
      <c r="J77" s="176">
        <v>64.2</v>
      </c>
      <c r="K77" s="176">
        <v>0</v>
      </c>
    </row>
    <row r="78" spans="1:11" s="213" customFormat="1" ht="47.25">
      <c r="A78" s="209"/>
      <c r="B78" s="214" t="s">
        <v>440</v>
      </c>
      <c r="C78" s="33" t="s">
        <v>12</v>
      </c>
      <c r="D78" s="33">
        <v>2</v>
      </c>
      <c r="E78" s="33" t="s">
        <v>414</v>
      </c>
      <c r="F78" s="182" t="s">
        <v>415</v>
      </c>
      <c r="G78" s="183" t="s">
        <v>218</v>
      </c>
      <c r="H78" s="184" t="s">
        <v>46</v>
      </c>
      <c r="I78" s="185" t="s">
        <v>12</v>
      </c>
      <c r="J78" s="176">
        <v>32.200000000000003</v>
      </c>
      <c r="K78" s="176">
        <v>0</v>
      </c>
    </row>
    <row r="79" spans="1:11" s="213" customFormat="1" ht="63">
      <c r="A79" s="209"/>
      <c r="B79" s="214" t="s">
        <v>441</v>
      </c>
      <c r="C79" s="33" t="s">
        <v>12</v>
      </c>
      <c r="D79" s="33">
        <v>2</v>
      </c>
      <c r="E79" s="33" t="s">
        <v>414</v>
      </c>
      <c r="F79" s="182" t="s">
        <v>415</v>
      </c>
      <c r="G79" s="183" t="s">
        <v>227</v>
      </c>
      <c r="H79" s="184" t="s">
        <v>46</v>
      </c>
      <c r="I79" s="185" t="s">
        <v>12</v>
      </c>
      <c r="J79" s="176">
        <v>1573.8</v>
      </c>
      <c r="K79" s="176">
        <v>0</v>
      </c>
    </row>
    <row r="80" spans="1:11" s="8" customFormat="1" ht="63">
      <c r="A80" s="21"/>
      <c r="B80" s="214" t="s">
        <v>442</v>
      </c>
      <c r="C80" s="33" t="s">
        <v>12</v>
      </c>
      <c r="D80" s="33">
        <v>2</v>
      </c>
      <c r="E80" s="33" t="s">
        <v>414</v>
      </c>
      <c r="F80" s="182" t="s">
        <v>415</v>
      </c>
      <c r="G80" s="183" t="s">
        <v>227</v>
      </c>
      <c r="H80" s="184" t="s">
        <v>46</v>
      </c>
      <c r="I80" s="185" t="s">
        <v>12</v>
      </c>
      <c r="J80" s="215">
        <v>32.1</v>
      </c>
      <c r="K80" s="176">
        <v>0</v>
      </c>
    </row>
    <row r="81" spans="1:14" s="8" customFormat="1" ht="63">
      <c r="A81" s="21"/>
      <c r="B81" s="214" t="s">
        <v>443</v>
      </c>
      <c r="C81" s="33" t="s">
        <v>12</v>
      </c>
      <c r="D81" s="33">
        <v>2</v>
      </c>
      <c r="E81" s="33" t="s">
        <v>414</v>
      </c>
      <c r="F81" s="182" t="s">
        <v>415</v>
      </c>
      <c r="G81" s="183" t="s">
        <v>227</v>
      </c>
      <c r="H81" s="184" t="s">
        <v>46</v>
      </c>
      <c r="I81" s="185" t="s">
        <v>12</v>
      </c>
      <c r="J81" s="215">
        <v>16.100000000000001</v>
      </c>
      <c r="K81" s="176">
        <v>0</v>
      </c>
    </row>
    <row r="82" spans="1:14" s="2" customFormat="1">
      <c r="A82" s="19" t="s">
        <v>163</v>
      </c>
      <c r="B82" s="24" t="s">
        <v>22</v>
      </c>
      <c r="C82" s="31" t="s">
        <v>12</v>
      </c>
      <c r="D82" s="31">
        <v>3</v>
      </c>
      <c r="E82" s="31" t="s">
        <v>2</v>
      </c>
      <c r="F82" s="31" t="s">
        <v>3</v>
      </c>
      <c r="G82" s="330"/>
      <c r="H82" s="331"/>
      <c r="I82" s="332"/>
      <c r="J82" s="162">
        <f>SUM(J85+J89+J92+J83)</f>
        <v>85665.8</v>
      </c>
      <c r="K82" s="162">
        <f>SUM(K85+K89+K92)</f>
        <v>52978.299999999996</v>
      </c>
    </row>
    <row r="83" spans="1:14" s="2" customFormat="1" ht="49.5">
      <c r="A83" s="19"/>
      <c r="B83" s="203" t="s">
        <v>572</v>
      </c>
      <c r="C83" s="328" t="s">
        <v>12</v>
      </c>
      <c r="D83" s="102" t="s">
        <v>98</v>
      </c>
      <c r="E83" s="102" t="s">
        <v>573</v>
      </c>
      <c r="F83" s="102"/>
      <c r="G83" s="333"/>
      <c r="H83" s="334"/>
      <c r="I83" s="335"/>
      <c r="J83" s="164">
        <f>+J84</f>
        <v>450</v>
      </c>
      <c r="K83" s="164">
        <f>+K84</f>
        <v>0</v>
      </c>
    </row>
    <row r="84" spans="1:14" s="2" customFormat="1">
      <c r="A84" s="19"/>
      <c r="B84" s="23" t="s">
        <v>217</v>
      </c>
      <c r="C84" s="329" t="s">
        <v>12</v>
      </c>
      <c r="D84" s="329" t="s">
        <v>98</v>
      </c>
      <c r="E84" s="329" t="s">
        <v>573</v>
      </c>
      <c r="F84" s="329" t="s">
        <v>574</v>
      </c>
      <c r="G84" s="61" t="s">
        <v>218</v>
      </c>
      <c r="H84" s="61" t="s">
        <v>46</v>
      </c>
      <c r="I84" s="61" t="s">
        <v>7</v>
      </c>
      <c r="J84" s="175">
        <v>450</v>
      </c>
      <c r="K84" s="175"/>
    </row>
    <row r="85" spans="1:14" s="86" customFormat="1" ht="58.5">
      <c r="A85" s="82" t="s">
        <v>164</v>
      </c>
      <c r="B85" s="83" t="s">
        <v>23</v>
      </c>
      <c r="C85" s="102" t="s">
        <v>12</v>
      </c>
      <c r="D85" s="102">
        <v>3</v>
      </c>
      <c r="E85" s="102" t="s">
        <v>1</v>
      </c>
      <c r="F85" s="84" t="s">
        <v>3</v>
      </c>
      <c r="G85" s="365"/>
      <c r="H85" s="365"/>
      <c r="I85" s="365"/>
      <c r="J85" s="164">
        <f>SUM(J86)</f>
        <v>22271.8</v>
      </c>
      <c r="K85" s="164">
        <f>SUM(K86)</f>
        <v>13646.7</v>
      </c>
    </row>
    <row r="86" spans="1:14" s="90" customFormat="1" ht="33">
      <c r="A86" s="95"/>
      <c r="B86" s="48" t="s">
        <v>17</v>
      </c>
      <c r="C86" s="89" t="s">
        <v>12</v>
      </c>
      <c r="D86" s="89">
        <v>3</v>
      </c>
      <c r="E86" s="89" t="s">
        <v>1</v>
      </c>
      <c r="F86" s="89" t="s">
        <v>16</v>
      </c>
      <c r="G86" s="363"/>
      <c r="H86" s="363"/>
      <c r="I86" s="363"/>
      <c r="J86" s="121">
        <f>SUM(J87:J88)</f>
        <v>22271.8</v>
      </c>
      <c r="K86" s="121">
        <f>SUM(K87:K88)</f>
        <v>13646.7</v>
      </c>
    </row>
    <row r="87" spans="1:14" s="8" customFormat="1" ht="17.25">
      <c r="A87" s="21"/>
      <c r="B87" s="23" t="s">
        <v>217</v>
      </c>
      <c r="C87" s="33" t="s">
        <v>12</v>
      </c>
      <c r="D87" s="33">
        <v>3</v>
      </c>
      <c r="E87" s="33" t="s">
        <v>1</v>
      </c>
      <c r="F87" s="33" t="s">
        <v>16</v>
      </c>
      <c r="G87" s="197" t="s">
        <v>218</v>
      </c>
      <c r="H87" s="197" t="s">
        <v>46</v>
      </c>
      <c r="I87" s="197" t="s">
        <v>7</v>
      </c>
      <c r="J87" s="34">
        <v>19475.8</v>
      </c>
      <c r="K87" s="34">
        <v>10940.4</v>
      </c>
    </row>
    <row r="88" spans="1:14" s="8" customFormat="1" ht="17.25">
      <c r="A88" s="21"/>
      <c r="B88" s="23" t="s">
        <v>221</v>
      </c>
      <c r="C88" s="33" t="s">
        <v>12</v>
      </c>
      <c r="D88" s="33">
        <v>3</v>
      </c>
      <c r="E88" s="33" t="s">
        <v>1</v>
      </c>
      <c r="F88" s="33" t="s">
        <v>16</v>
      </c>
      <c r="G88" s="64" t="s">
        <v>222</v>
      </c>
      <c r="H88" s="64" t="s">
        <v>46</v>
      </c>
      <c r="I88" s="64" t="s">
        <v>7</v>
      </c>
      <c r="J88" s="34">
        <v>2796</v>
      </c>
      <c r="K88" s="34">
        <v>2706.3</v>
      </c>
      <c r="L88" s="8">
        <v>1738</v>
      </c>
      <c r="M88" s="8">
        <v>1738</v>
      </c>
      <c r="N88" s="8">
        <v>1738</v>
      </c>
    </row>
    <row r="89" spans="1:14" s="86" customFormat="1" ht="19.5">
      <c r="A89" s="82" t="s">
        <v>165</v>
      </c>
      <c r="B89" s="83" t="s">
        <v>24</v>
      </c>
      <c r="C89" s="102" t="s">
        <v>12</v>
      </c>
      <c r="D89" s="102">
        <v>3</v>
      </c>
      <c r="E89" s="102" t="s">
        <v>12</v>
      </c>
      <c r="F89" s="84" t="s">
        <v>3</v>
      </c>
      <c r="G89" s="365"/>
      <c r="H89" s="365"/>
      <c r="I89" s="365"/>
      <c r="J89" s="164">
        <f>SUM(J90)</f>
        <v>60249</v>
      </c>
      <c r="K89" s="164">
        <f>SUM(K90)</f>
        <v>37906</v>
      </c>
    </row>
    <row r="90" spans="1:14" s="90" customFormat="1" ht="33">
      <c r="A90" s="95"/>
      <c r="B90" s="48" t="s">
        <v>17</v>
      </c>
      <c r="C90" s="89" t="s">
        <v>12</v>
      </c>
      <c r="D90" s="89">
        <v>3</v>
      </c>
      <c r="E90" s="89" t="s">
        <v>12</v>
      </c>
      <c r="F90" s="89" t="s">
        <v>16</v>
      </c>
      <c r="G90" s="363"/>
      <c r="H90" s="363"/>
      <c r="I90" s="363"/>
      <c r="J90" s="121">
        <f>SUM(J91)</f>
        <v>60249</v>
      </c>
      <c r="K90" s="121">
        <f>SUM(K91)</f>
        <v>37906</v>
      </c>
    </row>
    <row r="91" spans="1:14" s="8" customFormat="1" ht="33">
      <c r="A91" s="21"/>
      <c r="B91" s="23" t="s">
        <v>254</v>
      </c>
      <c r="C91" s="33" t="s">
        <v>12</v>
      </c>
      <c r="D91" s="33">
        <v>3</v>
      </c>
      <c r="E91" s="33" t="s">
        <v>12</v>
      </c>
      <c r="F91" s="33" t="s">
        <v>16</v>
      </c>
      <c r="G91" s="197" t="s">
        <v>220</v>
      </c>
      <c r="H91" s="197" t="s">
        <v>46</v>
      </c>
      <c r="I91" s="197" t="s">
        <v>7</v>
      </c>
      <c r="J91" s="34">
        <v>60249</v>
      </c>
      <c r="K91" s="34">
        <v>37906</v>
      </c>
      <c r="L91" s="8">
        <v>2174</v>
      </c>
      <c r="M91" s="8">
        <v>2174</v>
      </c>
      <c r="N91" s="8">
        <v>2174</v>
      </c>
    </row>
    <row r="92" spans="1:14" s="86" customFormat="1" ht="39">
      <c r="A92" s="82" t="s">
        <v>166</v>
      </c>
      <c r="B92" s="83" t="s">
        <v>25</v>
      </c>
      <c r="C92" s="102" t="s">
        <v>12</v>
      </c>
      <c r="D92" s="102">
        <v>3</v>
      </c>
      <c r="E92" s="102" t="s">
        <v>7</v>
      </c>
      <c r="F92" s="84" t="s">
        <v>3</v>
      </c>
      <c r="G92" s="365"/>
      <c r="H92" s="365"/>
      <c r="I92" s="365"/>
      <c r="J92" s="164">
        <f>SUM(J93)</f>
        <v>2695</v>
      </c>
      <c r="K92" s="164">
        <f>SUM(K93)</f>
        <v>1425.6</v>
      </c>
    </row>
    <row r="93" spans="1:14" s="90" customFormat="1" ht="33">
      <c r="A93" s="95"/>
      <c r="B93" s="48" t="s">
        <v>17</v>
      </c>
      <c r="C93" s="89" t="s">
        <v>12</v>
      </c>
      <c r="D93" s="89">
        <v>3</v>
      </c>
      <c r="E93" s="89" t="s">
        <v>7</v>
      </c>
      <c r="F93" s="89" t="s">
        <v>16</v>
      </c>
      <c r="G93" s="363"/>
      <c r="H93" s="363"/>
      <c r="I93" s="363"/>
      <c r="J93" s="121">
        <f>SUM(J94)</f>
        <v>2695</v>
      </c>
      <c r="K93" s="121">
        <f>SUM(K94)</f>
        <v>1425.6</v>
      </c>
    </row>
    <row r="94" spans="1:14" s="8" customFormat="1" ht="17.25">
      <c r="A94" s="21"/>
      <c r="B94" s="23" t="s">
        <v>217</v>
      </c>
      <c r="C94" s="33" t="s">
        <v>12</v>
      </c>
      <c r="D94" s="33">
        <v>3</v>
      </c>
      <c r="E94" s="33" t="s">
        <v>7</v>
      </c>
      <c r="F94" s="33" t="s">
        <v>16</v>
      </c>
      <c r="G94" s="197" t="s">
        <v>218</v>
      </c>
      <c r="H94" s="197" t="s">
        <v>46</v>
      </c>
      <c r="I94" s="197" t="s">
        <v>7</v>
      </c>
      <c r="J94" s="34">
        <v>2695</v>
      </c>
      <c r="K94" s="34">
        <v>1425.6</v>
      </c>
    </row>
    <row r="95" spans="1:14" s="2" customFormat="1">
      <c r="A95" s="19" t="s">
        <v>167</v>
      </c>
      <c r="B95" s="24" t="s">
        <v>26</v>
      </c>
      <c r="C95" s="31" t="s">
        <v>12</v>
      </c>
      <c r="D95" s="31">
        <v>4</v>
      </c>
      <c r="E95" s="31" t="s">
        <v>2</v>
      </c>
      <c r="F95" s="31" t="s">
        <v>3</v>
      </c>
      <c r="G95" s="364"/>
      <c r="H95" s="364"/>
      <c r="I95" s="364"/>
      <c r="J95" s="162">
        <f>SUM(J96)</f>
        <v>11010</v>
      </c>
      <c r="K95" s="162">
        <f>SUM(K96)</f>
        <v>10785.5</v>
      </c>
    </row>
    <row r="96" spans="1:14" s="86" customFormat="1" ht="39">
      <c r="A96" s="82" t="s">
        <v>300</v>
      </c>
      <c r="B96" s="83" t="s">
        <v>255</v>
      </c>
      <c r="C96" s="102" t="s">
        <v>12</v>
      </c>
      <c r="D96" s="102">
        <v>4</v>
      </c>
      <c r="E96" s="102" t="s">
        <v>7</v>
      </c>
      <c r="F96" s="84" t="s">
        <v>3</v>
      </c>
      <c r="G96" s="365"/>
      <c r="H96" s="365"/>
      <c r="I96" s="365"/>
      <c r="J96" s="164">
        <f>+J97+J102</f>
        <v>11010</v>
      </c>
      <c r="K96" s="164">
        <f>+K97+K102</f>
        <v>10785.5</v>
      </c>
    </row>
    <row r="97" spans="1:12" s="90" customFormat="1" ht="33">
      <c r="A97" s="95"/>
      <c r="B97" s="48" t="s">
        <v>418</v>
      </c>
      <c r="C97" s="89" t="s">
        <v>12</v>
      </c>
      <c r="D97" s="89">
        <v>4</v>
      </c>
      <c r="E97" s="89" t="s">
        <v>7</v>
      </c>
      <c r="F97" s="89" t="s">
        <v>292</v>
      </c>
      <c r="G97" s="363"/>
      <c r="H97" s="363"/>
      <c r="I97" s="363"/>
      <c r="J97" s="121">
        <f>+J98+J99+J100+J101</f>
        <v>7260</v>
      </c>
      <c r="K97" s="121">
        <f>+K98+K99+K100+K101</f>
        <v>7259.9</v>
      </c>
    </row>
    <row r="98" spans="1:12" s="8" customFormat="1" ht="17.25">
      <c r="A98" s="21"/>
      <c r="B98" s="23" t="s">
        <v>343</v>
      </c>
      <c r="C98" s="33" t="s">
        <v>12</v>
      </c>
      <c r="D98" s="33">
        <v>4</v>
      </c>
      <c r="E98" s="33" t="s">
        <v>7</v>
      </c>
      <c r="F98" s="33" t="s">
        <v>292</v>
      </c>
      <c r="G98" s="197" t="s">
        <v>218</v>
      </c>
      <c r="H98" s="197" t="s">
        <v>46</v>
      </c>
      <c r="I98" s="197" t="s">
        <v>46</v>
      </c>
      <c r="J98" s="34">
        <v>5084.6000000000004</v>
      </c>
      <c r="K98" s="34">
        <v>5084.6000000000004</v>
      </c>
    </row>
    <row r="99" spans="1:12" s="8" customFormat="1" ht="33">
      <c r="A99" s="21"/>
      <c r="B99" s="23" t="s">
        <v>345</v>
      </c>
      <c r="C99" s="33" t="s">
        <v>12</v>
      </c>
      <c r="D99" s="33">
        <v>4</v>
      </c>
      <c r="E99" s="33" t="s">
        <v>7</v>
      </c>
      <c r="F99" s="33" t="s">
        <v>292</v>
      </c>
      <c r="G99" s="197" t="s">
        <v>227</v>
      </c>
      <c r="H99" s="197" t="s">
        <v>46</v>
      </c>
      <c r="I99" s="197" t="s">
        <v>46</v>
      </c>
      <c r="J99" s="34">
        <v>1133.4000000000001</v>
      </c>
      <c r="K99" s="34">
        <v>1133.4000000000001</v>
      </c>
      <c r="L99" s="8">
        <v>18</v>
      </c>
    </row>
    <row r="100" spans="1:12" s="8" customFormat="1" ht="17.25">
      <c r="A100" s="21"/>
      <c r="B100" s="23" t="s">
        <v>344</v>
      </c>
      <c r="C100" s="33" t="s">
        <v>12</v>
      </c>
      <c r="D100" s="33">
        <v>4</v>
      </c>
      <c r="E100" s="33" t="s">
        <v>7</v>
      </c>
      <c r="F100" s="33" t="s">
        <v>292</v>
      </c>
      <c r="G100" s="269" t="s">
        <v>218</v>
      </c>
      <c r="H100" s="269" t="s">
        <v>46</v>
      </c>
      <c r="I100" s="269" t="s">
        <v>46</v>
      </c>
      <c r="J100" s="34">
        <v>959.5</v>
      </c>
      <c r="K100" s="34">
        <v>959.4</v>
      </c>
    </row>
    <row r="101" spans="1:12" s="8" customFormat="1" ht="33">
      <c r="A101" s="21"/>
      <c r="B101" s="23" t="s">
        <v>346</v>
      </c>
      <c r="C101" s="33" t="s">
        <v>12</v>
      </c>
      <c r="D101" s="33">
        <v>4</v>
      </c>
      <c r="E101" s="33" t="s">
        <v>7</v>
      </c>
      <c r="F101" s="33" t="s">
        <v>292</v>
      </c>
      <c r="G101" s="269" t="s">
        <v>227</v>
      </c>
      <c r="H101" s="269" t="s">
        <v>46</v>
      </c>
      <c r="I101" s="269" t="s">
        <v>46</v>
      </c>
      <c r="J101" s="34">
        <v>82.5</v>
      </c>
      <c r="K101" s="34">
        <v>82.5</v>
      </c>
    </row>
    <row r="102" spans="1:12" s="90" customFormat="1" ht="17.25">
      <c r="A102" s="95"/>
      <c r="B102" s="48" t="s">
        <v>419</v>
      </c>
      <c r="C102" s="89" t="s">
        <v>12</v>
      </c>
      <c r="D102" s="89">
        <v>4</v>
      </c>
      <c r="E102" s="89" t="s">
        <v>7</v>
      </c>
      <c r="F102" s="89" t="s">
        <v>293</v>
      </c>
      <c r="G102" s="363"/>
      <c r="H102" s="363"/>
      <c r="I102" s="363"/>
      <c r="J102" s="121">
        <f>+J103+J104+J105</f>
        <v>3750</v>
      </c>
      <c r="K102" s="121">
        <f>+K103+K104+K105</f>
        <v>3525.6000000000004</v>
      </c>
    </row>
    <row r="103" spans="1:12" s="8" customFormat="1" ht="17.25">
      <c r="A103" s="21"/>
      <c r="B103" s="23" t="s">
        <v>347</v>
      </c>
      <c r="C103" s="33" t="s">
        <v>12</v>
      </c>
      <c r="D103" s="33">
        <v>4</v>
      </c>
      <c r="E103" s="33" t="s">
        <v>7</v>
      </c>
      <c r="F103" s="33" t="s">
        <v>293</v>
      </c>
      <c r="G103" s="197" t="s">
        <v>222</v>
      </c>
      <c r="H103" s="197" t="s">
        <v>46</v>
      </c>
      <c r="I103" s="197" t="s">
        <v>46</v>
      </c>
      <c r="J103" s="34">
        <v>3550</v>
      </c>
      <c r="K103" s="34">
        <v>3469.8</v>
      </c>
    </row>
    <row r="104" spans="1:12" s="8" customFormat="1" ht="17.25">
      <c r="A104" s="21"/>
      <c r="B104" s="23" t="s">
        <v>344</v>
      </c>
      <c r="C104" s="33" t="s">
        <v>12</v>
      </c>
      <c r="D104" s="33">
        <v>4</v>
      </c>
      <c r="E104" s="33" t="s">
        <v>7</v>
      </c>
      <c r="F104" s="33" t="s">
        <v>293</v>
      </c>
      <c r="G104" s="197" t="s">
        <v>218</v>
      </c>
      <c r="H104" s="197" t="s">
        <v>46</v>
      </c>
      <c r="I104" s="197" t="s">
        <v>46</v>
      </c>
      <c r="J104" s="34">
        <v>200</v>
      </c>
      <c r="K104" s="34">
        <v>55.8</v>
      </c>
    </row>
    <row r="105" spans="1:12" s="8" customFormat="1" ht="33">
      <c r="A105" s="21"/>
      <c r="B105" s="23" t="s">
        <v>346</v>
      </c>
      <c r="C105" s="33" t="s">
        <v>12</v>
      </c>
      <c r="D105" s="33" t="s">
        <v>100</v>
      </c>
      <c r="E105" s="33" t="s">
        <v>7</v>
      </c>
      <c r="F105" s="33" t="s">
        <v>293</v>
      </c>
      <c r="G105" s="197" t="s">
        <v>227</v>
      </c>
      <c r="H105" s="197" t="s">
        <v>46</v>
      </c>
      <c r="I105" s="197" t="s">
        <v>46</v>
      </c>
      <c r="J105" s="34"/>
      <c r="K105" s="34"/>
    </row>
    <row r="106" spans="1:12" s="2" customFormat="1">
      <c r="A106" s="19" t="s">
        <v>168</v>
      </c>
      <c r="B106" s="24" t="s">
        <v>29</v>
      </c>
      <c r="C106" s="31" t="s">
        <v>12</v>
      </c>
      <c r="D106" s="31">
        <v>5</v>
      </c>
      <c r="E106" s="31" t="s">
        <v>2</v>
      </c>
      <c r="F106" s="31" t="s">
        <v>3</v>
      </c>
      <c r="G106" s="364"/>
      <c r="H106" s="364"/>
      <c r="I106" s="364"/>
      <c r="J106" s="162">
        <f>SUM(J107+J111)</f>
        <v>21709.7</v>
      </c>
      <c r="K106" s="162">
        <f>SUM(K107+K111)</f>
        <v>15744.900000000001</v>
      </c>
    </row>
    <row r="107" spans="1:12" s="86" customFormat="1" ht="97.5">
      <c r="A107" s="82" t="s">
        <v>169</v>
      </c>
      <c r="B107" s="83" t="s">
        <v>256</v>
      </c>
      <c r="C107" s="102" t="s">
        <v>12</v>
      </c>
      <c r="D107" s="102" t="s">
        <v>30</v>
      </c>
      <c r="E107" s="102" t="s">
        <v>1</v>
      </c>
      <c r="F107" s="84" t="s">
        <v>3</v>
      </c>
      <c r="G107" s="365"/>
      <c r="H107" s="365"/>
      <c r="I107" s="365"/>
      <c r="J107" s="164">
        <f>SUM(J108)</f>
        <v>12180</v>
      </c>
      <c r="K107" s="164">
        <f>SUM(K108)</f>
        <v>8279.5</v>
      </c>
    </row>
    <row r="108" spans="1:12" s="90" customFormat="1" ht="17.25">
      <c r="A108" s="95"/>
      <c r="B108" s="48" t="s">
        <v>31</v>
      </c>
      <c r="C108" s="89" t="s">
        <v>12</v>
      </c>
      <c r="D108" s="89" t="s">
        <v>30</v>
      </c>
      <c r="E108" s="89" t="s">
        <v>1</v>
      </c>
      <c r="F108" s="89">
        <v>80300</v>
      </c>
      <c r="G108" s="363"/>
      <c r="H108" s="363"/>
      <c r="I108" s="363"/>
      <c r="J108" s="121">
        <f>SUM(J109:J110)</f>
        <v>12180</v>
      </c>
      <c r="K108" s="121">
        <f>SUM(K109:K110)</f>
        <v>8279.5</v>
      </c>
    </row>
    <row r="109" spans="1:12" s="8" customFormat="1" ht="33">
      <c r="A109" s="21"/>
      <c r="B109" s="23" t="s">
        <v>254</v>
      </c>
      <c r="C109" s="33" t="s">
        <v>12</v>
      </c>
      <c r="D109" s="33" t="s">
        <v>30</v>
      </c>
      <c r="E109" s="33" t="s">
        <v>1</v>
      </c>
      <c r="F109" s="33">
        <v>80300</v>
      </c>
      <c r="G109" s="197" t="s">
        <v>220</v>
      </c>
      <c r="H109" s="197" t="s">
        <v>46</v>
      </c>
      <c r="I109" s="197" t="s">
        <v>48</v>
      </c>
      <c r="J109" s="34">
        <v>10326</v>
      </c>
      <c r="K109" s="34">
        <v>7295.9</v>
      </c>
    </row>
    <row r="110" spans="1:12" s="8" customFormat="1" ht="17.25">
      <c r="A110" s="21"/>
      <c r="B110" s="23" t="s">
        <v>217</v>
      </c>
      <c r="C110" s="33" t="s">
        <v>12</v>
      </c>
      <c r="D110" s="33" t="s">
        <v>30</v>
      </c>
      <c r="E110" s="33" t="s">
        <v>1</v>
      </c>
      <c r="F110" s="33">
        <v>80300</v>
      </c>
      <c r="G110" s="197" t="s">
        <v>218</v>
      </c>
      <c r="H110" s="197" t="s">
        <v>46</v>
      </c>
      <c r="I110" s="197" t="s">
        <v>48</v>
      </c>
      <c r="J110" s="34">
        <v>1854</v>
      </c>
      <c r="K110" s="34">
        <v>983.6</v>
      </c>
    </row>
    <row r="111" spans="1:12" s="86" customFormat="1" ht="39">
      <c r="A111" s="82" t="s">
        <v>170</v>
      </c>
      <c r="B111" s="83" t="s">
        <v>32</v>
      </c>
      <c r="C111" s="102" t="s">
        <v>12</v>
      </c>
      <c r="D111" s="102">
        <v>5</v>
      </c>
      <c r="E111" s="102" t="s">
        <v>12</v>
      </c>
      <c r="F111" s="84" t="s">
        <v>3</v>
      </c>
      <c r="G111" s="365"/>
      <c r="H111" s="365"/>
      <c r="I111" s="365"/>
      <c r="J111" s="164">
        <f>SUM(J112)</f>
        <v>9529.7000000000007</v>
      </c>
      <c r="K111" s="164">
        <f>SUM(K112)</f>
        <v>7465.4000000000005</v>
      </c>
    </row>
    <row r="112" spans="1:12" s="90" customFormat="1" ht="17.25">
      <c r="A112" s="95"/>
      <c r="B112" s="48" t="s">
        <v>31</v>
      </c>
      <c r="C112" s="89" t="s">
        <v>12</v>
      </c>
      <c r="D112" s="89">
        <v>5</v>
      </c>
      <c r="E112" s="89" t="s">
        <v>12</v>
      </c>
      <c r="F112" s="89">
        <v>80300</v>
      </c>
      <c r="G112" s="363"/>
      <c r="H112" s="363"/>
      <c r="I112" s="363"/>
      <c r="J112" s="121">
        <f>SUM(J113:J115)</f>
        <v>9529.7000000000007</v>
      </c>
      <c r="K112" s="121">
        <f>SUM(K113:K115)</f>
        <v>7465.4000000000005</v>
      </c>
    </row>
    <row r="113" spans="1:15" s="8" customFormat="1" ht="33">
      <c r="A113" s="21"/>
      <c r="B113" s="23" t="s">
        <v>254</v>
      </c>
      <c r="C113" s="33" t="s">
        <v>12</v>
      </c>
      <c r="D113" s="33">
        <v>5</v>
      </c>
      <c r="E113" s="33" t="s">
        <v>12</v>
      </c>
      <c r="F113" s="33">
        <v>80300</v>
      </c>
      <c r="G113" s="197" t="s">
        <v>220</v>
      </c>
      <c r="H113" s="197" t="s">
        <v>46</v>
      </c>
      <c r="I113" s="197" t="s">
        <v>48</v>
      </c>
      <c r="J113" s="34">
        <v>8493</v>
      </c>
      <c r="K113" s="34">
        <v>6728.1</v>
      </c>
    </row>
    <row r="114" spans="1:15" s="8" customFormat="1" ht="17.25">
      <c r="A114" s="21"/>
      <c r="B114" s="23" t="s">
        <v>217</v>
      </c>
      <c r="C114" s="33" t="s">
        <v>12</v>
      </c>
      <c r="D114" s="33">
        <v>5</v>
      </c>
      <c r="E114" s="33" t="s">
        <v>12</v>
      </c>
      <c r="F114" s="33">
        <v>80300</v>
      </c>
      <c r="G114" s="197" t="s">
        <v>218</v>
      </c>
      <c r="H114" s="197" t="s">
        <v>46</v>
      </c>
      <c r="I114" s="197" t="s">
        <v>48</v>
      </c>
      <c r="J114" s="34">
        <v>1034.7</v>
      </c>
      <c r="K114" s="34">
        <v>736.3</v>
      </c>
    </row>
    <row r="115" spans="1:15" s="8" customFormat="1" ht="17.25">
      <c r="A115" s="21"/>
      <c r="B115" s="23" t="s">
        <v>221</v>
      </c>
      <c r="C115" s="33" t="s">
        <v>12</v>
      </c>
      <c r="D115" s="33">
        <v>5</v>
      </c>
      <c r="E115" s="33" t="s">
        <v>12</v>
      </c>
      <c r="F115" s="33">
        <v>80300</v>
      </c>
      <c r="G115" s="197" t="s">
        <v>222</v>
      </c>
      <c r="H115" s="197" t="s">
        <v>46</v>
      </c>
      <c r="I115" s="197" t="s">
        <v>48</v>
      </c>
      <c r="J115" s="34">
        <v>2</v>
      </c>
      <c r="K115" s="34">
        <v>1</v>
      </c>
    </row>
    <row r="116" spans="1:15" s="2" customFormat="1" ht="37.5">
      <c r="A116" s="19" t="s">
        <v>171</v>
      </c>
      <c r="B116" s="24" t="s">
        <v>33</v>
      </c>
      <c r="C116" s="31" t="s">
        <v>12</v>
      </c>
      <c r="D116" s="31">
        <v>6</v>
      </c>
      <c r="E116" s="31" t="s">
        <v>2</v>
      </c>
      <c r="F116" s="31" t="s">
        <v>3</v>
      </c>
      <c r="G116" s="389"/>
      <c r="H116" s="389"/>
      <c r="I116" s="389"/>
      <c r="J116" s="162">
        <f>SUM(J117+J140)</f>
        <v>52468.6</v>
      </c>
      <c r="K116" s="162">
        <f>SUM(K117+K140)</f>
        <v>46961.200000000004</v>
      </c>
    </row>
    <row r="117" spans="1:15" s="101" customFormat="1" ht="67.150000000000006" customHeight="1">
      <c r="A117" s="82" t="s">
        <v>172</v>
      </c>
      <c r="B117" s="83" t="s">
        <v>430</v>
      </c>
      <c r="C117" s="102" t="s">
        <v>12</v>
      </c>
      <c r="D117" s="102" t="s">
        <v>188</v>
      </c>
      <c r="E117" s="226" t="s">
        <v>431</v>
      </c>
      <c r="F117" s="85" t="s">
        <v>3</v>
      </c>
      <c r="G117" s="106"/>
      <c r="H117" s="107"/>
      <c r="I117" s="108"/>
      <c r="J117" s="178">
        <f>+J118+J122+J125+J129</f>
        <v>47886.2</v>
      </c>
      <c r="K117" s="178">
        <f>+K118+K122+K125+K129</f>
        <v>43975.9</v>
      </c>
      <c r="L117" s="178">
        <f t="shared" ref="L117:O117" si="2">+L118+L122+L125+L129</f>
        <v>0</v>
      </c>
      <c r="M117" s="178">
        <f t="shared" si="2"/>
        <v>0</v>
      </c>
      <c r="N117" s="178">
        <f t="shared" si="2"/>
        <v>0</v>
      </c>
      <c r="O117" s="178">
        <f t="shared" si="2"/>
        <v>0</v>
      </c>
    </row>
    <row r="118" spans="1:15" s="2" customFormat="1" ht="43.9" customHeight="1">
      <c r="A118" s="19"/>
      <c r="B118" s="146" t="s">
        <v>450</v>
      </c>
      <c r="C118" s="222" t="s">
        <v>12</v>
      </c>
      <c r="D118" s="222" t="s">
        <v>188</v>
      </c>
      <c r="E118" s="222" t="s">
        <v>431</v>
      </c>
      <c r="F118" s="222" t="s">
        <v>433</v>
      </c>
      <c r="G118" s="98"/>
      <c r="H118" s="99"/>
      <c r="I118" s="100"/>
      <c r="J118" s="174">
        <f>+J119+J120+J121</f>
        <v>15674.9</v>
      </c>
      <c r="K118" s="174">
        <f>+K119+K120+K121</f>
        <v>15674.8</v>
      </c>
    </row>
    <row r="119" spans="1:15" s="2" customFormat="1" ht="43.9" customHeight="1">
      <c r="A119" s="19"/>
      <c r="B119" s="146" t="s">
        <v>451</v>
      </c>
      <c r="C119" s="223" t="s">
        <v>12</v>
      </c>
      <c r="D119" s="223" t="s">
        <v>188</v>
      </c>
      <c r="E119" s="223" t="s">
        <v>431</v>
      </c>
      <c r="F119" s="223" t="s">
        <v>433</v>
      </c>
      <c r="G119" s="265" t="s">
        <v>224</v>
      </c>
      <c r="H119" s="265" t="s">
        <v>46</v>
      </c>
      <c r="I119" s="265" t="s">
        <v>48</v>
      </c>
      <c r="J119" s="218">
        <v>15229</v>
      </c>
      <c r="K119" s="218">
        <v>15228.9</v>
      </c>
    </row>
    <row r="120" spans="1:15" s="2" customFormat="1" ht="43.9" customHeight="1">
      <c r="A120" s="19"/>
      <c r="B120" s="146" t="s">
        <v>452</v>
      </c>
      <c r="C120" s="223" t="s">
        <v>12</v>
      </c>
      <c r="D120" s="223" t="s">
        <v>188</v>
      </c>
      <c r="E120" s="223" t="s">
        <v>431</v>
      </c>
      <c r="F120" s="223" t="s">
        <v>433</v>
      </c>
      <c r="G120" s="265" t="s">
        <v>224</v>
      </c>
      <c r="H120" s="265" t="s">
        <v>46</v>
      </c>
      <c r="I120" s="265" t="s">
        <v>48</v>
      </c>
      <c r="J120" s="218">
        <v>310.8</v>
      </c>
      <c r="K120" s="218">
        <v>310.8</v>
      </c>
    </row>
    <row r="121" spans="1:15" s="2" customFormat="1" ht="43.9" customHeight="1">
      <c r="A121" s="19"/>
      <c r="B121" s="146" t="s">
        <v>453</v>
      </c>
      <c r="C121" s="223" t="s">
        <v>12</v>
      </c>
      <c r="D121" s="223" t="s">
        <v>188</v>
      </c>
      <c r="E121" s="223" t="s">
        <v>431</v>
      </c>
      <c r="F121" s="223" t="s">
        <v>433</v>
      </c>
      <c r="G121" s="265" t="s">
        <v>224</v>
      </c>
      <c r="H121" s="265" t="s">
        <v>46</v>
      </c>
      <c r="I121" s="265" t="s">
        <v>48</v>
      </c>
      <c r="J121" s="218">
        <v>135.1</v>
      </c>
      <c r="K121" s="218">
        <v>135.1</v>
      </c>
    </row>
    <row r="122" spans="1:15" s="2" customFormat="1" ht="43.9" customHeight="1">
      <c r="A122" s="19"/>
      <c r="B122" s="217" t="s">
        <v>567</v>
      </c>
      <c r="C122" s="222" t="s">
        <v>12</v>
      </c>
      <c r="D122" s="222" t="s">
        <v>188</v>
      </c>
      <c r="E122" s="222" t="s">
        <v>431</v>
      </c>
      <c r="F122" s="222" t="s">
        <v>561</v>
      </c>
      <c r="G122" s="315"/>
      <c r="H122" s="315"/>
      <c r="I122" s="315"/>
      <c r="J122" s="174">
        <f>+J123+J124</f>
        <v>3411.6</v>
      </c>
      <c r="K122" s="174">
        <f>+K123+K124</f>
        <v>1264.7</v>
      </c>
    </row>
    <row r="123" spans="1:15" s="2" customFormat="1" ht="43.9" customHeight="1">
      <c r="A123" s="19"/>
      <c r="B123" s="146" t="s">
        <v>560</v>
      </c>
      <c r="C123" s="223" t="s">
        <v>12</v>
      </c>
      <c r="D123" s="223" t="s">
        <v>188</v>
      </c>
      <c r="E123" s="223" t="s">
        <v>431</v>
      </c>
      <c r="F123" s="223" t="s">
        <v>561</v>
      </c>
      <c r="G123" s="265" t="s">
        <v>224</v>
      </c>
      <c r="H123" s="265" t="s">
        <v>46</v>
      </c>
      <c r="I123" s="265" t="s">
        <v>48</v>
      </c>
      <c r="J123" s="218">
        <v>2376.5</v>
      </c>
      <c r="K123" s="218">
        <v>872.5</v>
      </c>
    </row>
    <row r="124" spans="1:15" s="2" customFormat="1" ht="43.9" customHeight="1">
      <c r="A124" s="19"/>
      <c r="B124" s="146" t="s">
        <v>453</v>
      </c>
      <c r="C124" s="223" t="s">
        <v>12</v>
      </c>
      <c r="D124" s="223" t="s">
        <v>188</v>
      </c>
      <c r="E124" s="223" t="s">
        <v>431</v>
      </c>
      <c r="F124" s="223" t="s">
        <v>561</v>
      </c>
      <c r="G124" s="265" t="s">
        <v>224</v>
      </c>
      <c r="H124" s="265" t="s">
        <v>46</v>
      </c>
      <c r="I124" s="265" t="s">
        <v>48</v>
      </c>
      <c r="J124" s="218">
        <v>1035.0999999999999</v>
      </c>
      <c r="K124" s="218">
        <v>392.2</v>
      </c>
    </row>
    <row r="125" spans="1:15" s="2" customFormat="1" ht="43.9" customHeight="1">
      <c r="A125" s="19"/>
      <c r="B125" s="217" t="s">
        <v>454</v>
      </c>
      <c r="C125" s="222" t="s">
        <v>12</v>
      </c>
      <c r="D125" s="222" t="s">
        <v>188</v>
      </c>
      <c r="E125" s="222" t="s">
        <v>431</v>
      </c>
      <c r="F125" s="222" t="s">
        <v>432</v>
      </c>
      <c r="G125" s="219"/>
      <c r="H125" s="220"/>
      <c r="I125" s="221"/>
      <c r="J125" s="174">
        <f>+J126+J127+J128</f>
        <v>8145.8</v>
      </c>
      <c r="K125" s="174">
        <f>+K126+K127+K128</f>
        <v>8145.7000000000007</v>
      </c>
    </row>
    <row r="126" spans="1:15" s="2" customFormat="1" ht="43.9" customHeight="1">
      <c r="A126" s="19"/>
      <c r="B126" s="146" t="s">
        <v>455</v>
      </c>
      <c r="C126" s="223" t="s">
        <v>12</v>
      </c>
      <c r="D126" s="223" t="s">
        <v>188</v>
      </c>
      <c r="E126" s="223" t="s">
        <v>431</v>
      </c>
      <c r="F126" s="223" t="s">
        <v>432</v>
      </c>
      <c r="G126" s="61" t="s">
        <v>224</v>
      </c>
      <c r="H126" s="61" t="s">
        <v>46</v>
      </c>
      <c r="I126" s="61" t="s">
        <v>48</v>
      </c>
      <c r="J126" s="218">
        <v>6500</v>
      </c>
      <c r="K126" s="218">
        <v>6500</v>
      </c>
    </row>
    <row r="127" spans="1:15" s="2" customFormat="1" ht="43.9" customHeight="1">
      <c r="A127" s="19"/>
      <c r="B127" s="146" t="s">
        <v>456</v>
      </c>
      <c r="C127" s="223" t="s">
        <v>12</v>
      </c>
      <c r="D127" s="223" t="s">
        <v>188</v>
      </c>
      <c r="E127" s="223" t="s">
        <v>431</v>
      </c>
      <c r="F127" s="223" t="s">
        <v>432</v>
      </c>
      <c r="G127" s="61" t="s">
        <v>224</v>
      </c>
      <c r="H127" s="61" t="s">
        <v>46</v>
      </c>
      <c r="I127" s="61" t="s">
        <v>48</v>
      </c>
      <c r="J127" s="218">
        <v>1147.0999999999999</v>
      </c>
      <c r="K127" s="218">
        <v>1147.0999999999999</v>
      </c>
    </row>
    <row r="128" spans="1:15" s="2" customFormat="1" ht="43.9" customHeight="1">
      <c r="A128" s="19"/>
      <c r="B128" s="146" t="s">
        <v>457</v>
      </c>
      <c r="C128" s="223" t="s">
        <v>12</v>
      </c>
      <c r="D128" s="223" t="s">
        <v>188</v>
      </c>
      <c r="E128" s="223" t="s">
        <v>431</v>
      </c>
      <c r="F128" s="223" t="s">
        <v>432</v>
      </c>
      <c r="G128" s="61" t="s">
        <v>224</v>
      </c>
      <c r="H128" s="61" t="s">
        <v>46</v>
      </c>
      <c r="I128" s="61" t="s">
        <v>48</v>
      </c>
      <c r="J128" s="218">
        <v>498.7</v>
      </c>
      <c r="K128" s="218">
        <v>498.6</v>
      </c>
    </row>
    <row r="129" spans="1:11" s="2" customFormat="1" ht="43.9" customHeight="1">
      <c r="A129" s="19"/>
      <c r="B129" s="217" t="s">
        <v>566</v>
      </c>
      <c r="C129" s="222" t="s">
        <v>12</v>
      </c>
      <c r="D129" s="222" t="s">
        <v>188</v>
      </c>
      <c r="E129" s="222" t="s">
        <v>431</v>
      </c>
      <c r="F129" s="222" t="s">
        <v>563</v>
      </c>
      <c r="G129" s="321"/>
      <c r="H129" s="321"/>
      <c r="I129" s="321"/>
      <c r="J129" s="174">
        <f>+J130+J131+J132+J133</f>
        <v>20653.899999999998</v>
      </c>
      <c r="K129" s="174">
        <f>+K130+K131+K132+K133</f>
        <v>18890.7</v>
      </c>
    </row>
    <row r="130" spans="1:11" s="2" customFormat="1" ht="43.9" customHeight="1">
      <c r="A130" s="19"/>
      <c r="B130" s="146" t="s">
        <v>562</v>
      </c>
      <c r="C130" s="223" t="s">
        <v>12</v>
      </c>
      <c r="D130" s="223" t="s">
        <v>188</v>
      </c>
      <c r="E130" s="223" t="s">
        <v>431</v>
      </c>
      <c r="F130" s="223" t="s">
        <v>563</v>
      </c>
      <c r="G130" s="61" t="s">
        <v>224</v>
      </c>
      <c r="H130" s="61" t="s">
        <v>46</v>
      </c>
      <c r="I130" s="61" t="s">
        <v>48</v>
      </c>
      <c r="J130" s="218">
        <v>12594.7</v>
      </c>
      <c r="K130" s="218">
        <v>12594.7</v>
      </c>
    </row>
    <row r="131" spans="1:11" s="2" customFormat="1" ht="43.9" customHeight="1">
      <c r="A131" s="19"/>
      <c r="B131" s="146" t="s">
        <v>457</v>
      </c>
      <c r="C131" s="223" t="s">
        <v>12</v>
      </c>
      <c r="D131" s="223" t="s">
        <v>188</v>
      </c>
      <c r="E131" s="223" t="s">
        <v>431</v>
      </c>
      <c r="F131" s="223" t="s">
        <v>563</v>
      </c>
      <c r="G131" s="61" t="s">
        <v>224</v>
      </c>
      <c r="H131" s="61" t="s">
        <v>46</v>
      </c>
      <c r="I131" s="61" t="s">
        <v>48</v>
      </c>
      <c r="J131" s="327">
        <v>5680.8</v>
      </c>
      <c r="K131" s="218">
        <v>5575.3</v>
      </c>
    </row>
    <row r="132" spans="1:11" s="2" customFormat="1" ht="43.9" customHeight="1">
      <c r="A132" s="19"/>
      <c r="B132" s="146" t="s">
        <v>562</v>
      </c>
      <c r="C132" s="223" t="s">
        <v>12</v>
      </c>
      <c r="D132" s="223" t="s">
        <v>188</v>
      </c>
      <c r="E132" s="223" t="s">
        <v>431</v>
      </c>
      <c r="F132" s="223" t="s">
        <v>563</v>
      </c>
      <c r="G132" s="61" t="s">
        <v>218</v>
      </c>
      <c r="H132" s="61" t="s">
        <v>46</v>
      </c>
      <c r="I132" s="61" t="s">
        <v>48</v>
      </c>
      <c r="J132" s="218">
        <v>1657.8</v>
      </c>
      <c r="K132" s="218">
        <v>0</v>
      </c>
    </row>
    <row r="133" spans="1:11" s="2" customFormat="1" ht="46.9" customHeight="1">
      <c r="A133" s="19"/>
      <c r="B133" s="146" t="s">
        <v>457</v>
      </c>
      <c r="C133" s="223" t="s">
        <v>12</v>
      </c>
      <c r="D133" s="223" t="s">
        <v>188</v>
      </c>
      <c r="E133" s="223" t="s">
        <v>431</v>
      </c>
      <c r="F133" s="223" t="s">
        <v>563</v>
      </c>
      <c r="G133" s="61" t="s">
        <v>218</v>
      </c>
      <c r="H133" s="61" t="s">
        <v>46</v>
      </c>
      <c r="I133" s="61" t="s">
        <v>48</v>
      </c>
      <c r="J133" s="218">
        <v>720.6</v>
      </c>
      <c r="K133" s="218">
        <v>720.7</v>
      </c>
    </row>
    <row r="134" spans="1:11" s="2" customFormat="1" ht="43.9" hidden="1" customHeight="1">
      <c r="A134" s="19"/>
      <c r="B134" s="146" t="s">
        <v>458</v>
      </c>
      <c r="C134" s="222" t="s">
        <v>12</v>
      </c>
      <c r="D134" s="222" t="s">
        <v>188</v>
      </c>
      <c r="E134" s="222" t="s">
        <v>461</v>
      </c>
      <c r="F134" s="222" t="s">
        <v>428</v>
      </c>
      <c r="G134" s="219"/>
      <c r="H134" s="220"/>
      <c r="I134" s="221"/>
      <c r="J134" s="174">
        <f>+J135+J137+J136+J139</f>
        <v>0</v>
      </c>
      <c r="K134" s="174">
        <f>+K135+K137+K136+K139</f>
        <v>0</v>
      </c>
    </row>
    <row r="135" spans="1:11" s="2" customFormat="1" ht="43.9" hidden="1" customHeight="1">
      <c r="A135" s="19"/>
      <c r="B135" s="146" t="s">
        <v>459</v>
      </c>
      <c r="C135" s="223" t="s">
        <v>12</v>
      </c>
      <c r="D135" s="223" t="s">
        <v>188</v>
      </c>
      <c r="E135" s="223" t="s">
        <v>461</v>
      </c>
      <c r="F135" s="223" t="s">
        <v>428</v>
      </c>
      <c r="G135" s="265" t="s">
        <v>224</v>
      </c>
      <c r="H135" s="265" t="s">
        <v>46</v>
      </c>
      <c r="I135" s="265" t="s">
        <v>48</v>
      </c>
      <c r="J135" s="218"/>
      <c r="K135" s="218"/>
    </row>
    <row r="136" spans="1:11" s="2" customFormat="1" ht="43.9" hidden="1" customHeight="1">
      <c r="A136" s="19"/>
      <c r="B136" s="146" t="s">
        <v>459</v>
      </c>
      <c r="C136" s="223" t="s">
        <v>12</v>
      </c>
      <c r="D136" s="223" t="s">
        <v>188</v>
      </c>
      <c r="E136" s="223" t="s">
        <v>461</v>
      </c>
      <c r="F136" s="223" t="s">
        <v>428</v>
      </c>
      <c r="G136" s="265" t="s">
        <v>218</v>
      </c>
      <c r="H136" s="265" t="s">
        <v>46</v>
      </c>
      <c r="I136" s="265" t="s">
        <v>48</v>
      </c>
      <c r="J136" s="218"/>
      <c r="K136" s="218"/>
    </row>
    <row r="137" spans="1:11" s="2" customFormat="1" ht="47.25" hidden="1">
      <c r="A137" s="19"/>
      <c r="B137" s="146" t="s">
        <v>460</v>
      </c>
      <c r="C137" s="223" t="s">
        <v>12</v>
      </c>
      <c r="D137" s="223" t="s">
        <v>188</v>
      </c>
      <c r="E137" s="223" t="s">
        <v>431</v>
      </c>
      <c r="F137" s="223" t="s">
        <v>428</v>
      </c>
      <c r="G137" s="265" t="s">
        <v>224</v>
      </c>
      <c r="H137" s="265" t="s">
        <v>46</v>
      </c>
      <c r="I137" s="265" t="s">
        <v>48</v>
      </c>
      <c r="J137" s="175"/>
      <c r="K137" s="175"/>
    </row>
    <row r="138" spans="1:11" s="8" customFormat="1" ht="47.25" hidden="1">
      <c r="A138" s="21"/>
      <c r="B138" s="146" t="s">
        <v>460</v>
      </c>
      <c r="C138" s="33" t="s">
        <v>12</v>
      </c>
      <c r="D138" s="33">
        <v>6</v>
      </c>
      <c r="E138" s="33" t="s">
        <v>12</v>
      </c>
      <c r="F138" s="33">
        <v>88100</v>
      </c>
      <c r="G138" s="306" t="s">
        <v>224</v>
      </c>
      <c r="H138" s="306" t="s">
        <v>46</v>
      </c>
      <c r="I138" s="306" t="s">
        <v>48</v>
      </c>
      <c r="J138" s="34"/>
      <c r="K138" s="34"/>
    </row>
    <row r="139" spans="1:11" s="8" customFormat="1" ht="47.25" hidden="1">
      <c r="A139" s="21"/>
      <c r="B139" s="146" t="s">
        <v>460</v>
      </c>
      <c r="C139" s="223" t="s">
        <v>12</v>
      </c>
      <c r="D139" s="223" t="s">
        <v>188</v>
      </c>
      <c r="E139" s="223" t="s">
        <v>461</v>
      </c>
      <c r="F139" s="223" t="s">
        <v>428</v>
      </c>
      <c r="G139" s="265" t="s">
        <v>218</v>
      </c>
      <c r="H139" s="265" t="s">
        <v>46</v>
      </c>
      <c r="I139" s="265" t="s">
        <v>48</v>
      </c>
      <c r="J139" s="34"/>
      <c r="K139" s="34"/>
    </row>
    <row r="140" spans="1:11" s="87" customFormat="1" ht="39">
      <c r="A140" s="82" t="s">
        <v>526</v>
      </c>
      <c r="B140" s="83" t="s">
        <v>521</v>
      </c>
      <c r="C140" s="102" t="s">
        <v>12</v>
      </c>
      <c r="D140" s="102">
        <v>6</v>
      </c>
      <c r="E140" s="102" t="s">
        <v>1</v>
      </c>
      <c r="F140" s="84" t="s">
        <v>3</v>
      </c>
      <c r="G140" s="365"/>
      <c r="H140" s="365"/>
      <c r="I140" s="365"/>
      <c r="J140" s="164">
        <f>SUM(J141)</f>
        <v>4582.3999999999996</v>
      </c>
      <c r="K140" s="164">
        <f>SUM(K141)</f>
        <v>2985.3</v>
      </c>
    </row>
    <row r="141" spans="1:11" s="90" customFormat="1" ht="17.25">
      <c r="A141" s="95"/>
      <c r="B141" s="48" t="s">
        <v>34</v>
      </c>
      <c r="C141" s="89" t="s">
        <v>12</v>
      </c>
      <c r="D141" s="89">
        <v>6</v>
      </c>
      <c r="E141" s="89" t="s">
        <v>1</v>
      </c>
      <c r="F141" s="89">
        <v>88100</v>
      </c>
      <c r="G141" s="363"/>
      <c r="H141" s="363"/>
      <c r="I141" s="363"/>
      <c r="J141" s="121">
        <f>+J142+J143+J144</f>
        <v>4582.3999999999996</v>
      </c>
      <c r="K141" s="121">
        <f>+K142+K143+K144</f>
        <v>2985.3</v>
      </c>
    </row>
    <row r="142" spans="1:11" s="8" customFormat="1" ht="17.25">
      <c r="A142" s="21"/>
      <c r="B142" s="23" t="s">
        <v>34</v>
      </c>
      <c r="C142" s="33" t="s">
        <v>12</v>
      </c>
      <c r="D142" s="33">
        <v>6</v>
      </c>
      <c r="E142" s="33" t="s">
        <v>1</v>
      </c>
      <c r="F142" s="33">
        <v>88100</v>
      </c>
      <c r="G142" s="197" t="s">
        <v>224</v>
      </c>
      <c r="H142" s="197" t="s">
        <v>46</v>
      </c>
      <c r="I142" s="197" t="s">
        <v>48</v>
      </c>
      <c r="J142" s="34"/>
      <c r="K142" s="34"/>
    </row>
    <row r="143" spans="1:11" s="8" customFormat="1" ht="17.25">
      <c r="A143" s="21"/>
      <c r="B143" s="23" t="s">
        <v>34</v>
      </c>
      <c r="C143" s="33" t="s">
        <v>12</v>
      </c>
      <c r="D143" s="33">
        <v>6</v>
      </c>
      <c r="E143" s="33" t="s">
        <v>1</v>
      </c>
      <c r="F143" s="33">
        <v>88100</v>
      </c>
      <c r="G143" s="274" t="s">
        <v>218</v>
      </c>
      <c r="H143" s="274" t="s">
        <v>46</v>
      </c>
      <c r="I143" s="274" t="s">
        <v>48</v>
      </c>
      <c r="J143" s="34">
        <v>423</v>
      </c>
      <c r="K143" s="34">
        <v>0</v>
      </c>
    </row>
    <row r="144" spans="1:11" s="8" customFormat="1" ht="47.25">
      <c r="A144" s="21"/>
      <c r="B144" s="146" t="s">
        <v>536</v>
      </c>
      <c r="C144" s="33" t="s">
        <v>12</v>
      </c>
      <c r="D144" s="33" t="s">
        <v>188</v>
      </c>
      <c r="E144" s="33" t="s">
        <v>1</v>
      </c>
      <c r="F144" s="33" t="s">
        <v>295</v>
      </c>
      <c r="G144" s="297" t="s">
        <v>218</v>
      </c>
      <c r="H144" s="297" t="s">
        <v>46</v>
      </c>
      <c r="I144" s="297" t="s">
        <v>48</v>
      </c>
      <c r="J144" s="34">
        <v>4159.3999999999996</v>
      </c>
      <c r="K144" s="34">
        <v>2985.3</v>
      </c>
    </row>
    <row r="145" spans="1:11" s="2" customFormat="1" ht="37.5">
      <c r="A145" s="19" t="s">
        <v>173</v>
      </c>
      <c r="B145" s="24" t="s">
        <v>35</v>
      </c>
      <c r="C145" s="31" t="s">
        <v>12</v>
      </c>
      <c r="D145" s="31">
        <v>7</v>
      </c>
      <c r="E145" s="31" t="s">
        <v>2</v>
      </c>
      <c r="F145" s="31" t="s">
        <v>3</v>
      </c>
      <c r="G145" s="364"/>
      <c r="H145" s="364"/>
      <c r="I145" s="364"/>
      <c r="J145" s="162">
        <f t="shared" ref="J145:K147" si="3">SUM(J146)</f>
        <v>50</v>
      </c>
      <c r="K145" s="162">
        <f t="shared" si="3"/>
        <v>0</v>
      </c>
    </row>
    <row r="146" spans="1:11" s="86" customFormat="1" ht="78">
      <c r="A146" s="82" t="s">
        <v>339</v>
      </c>
      <c r="B146" s="83" t="s">
        <v>257</v>
      </c>
      <c r="C146" s="102" t="s">
        <v>12</v>
      </c>
      <c r="D146" s="102">
        <v>7</v>
      </c>
      <c r="E146" s="102" t="s">
        <v>7</v>
      </c>
      <c r="F146" s="84" t="s">
        <v>3</v>
      </c>
      <c r="G146" s="365"/>
      <c r="H146" s="365"/>
      <c r="I146" s="365"/>
      <c r="J146" s="164">
        <f t="shared" si="3"/>
        <v>50</v>
      </c>
      <c r="K146" s="164">
        <f t="shared" si="3"/>
        <v>0</v>
      </c>
    </row>
    <row r="147" spans="1:11" s="90" customFormat="1" ht="33">
      <c r="A147" s="95"/>
      <c r="B147" s="48" t="s">
        <v>27</v>
      </c>
      <c r="C147" s="89" t="s">
        <v>12</v>
      </c>
      <c r="D147" s="89">
        <v>7</v>
      </c>
      <c r="E147" s="89" t="s">
        <v>7</v>
      </c>
      <c r="F147" s="89">
        <v>80280</v>
      </c>
      <c r="G147" s="363"/>
      <c r="H147" s="363"/>
      <c r="I147" s="363"/>
      <c r="J147" s="121">
        <f t="shared" si="3"/>
        <v>50</v>
      </c>
      <c r="K147" s="121">
        <f t="shared" si="3"/>
        <v>0</v>
      </c>
    </row>
    <row r="148" spans="1:11" s="8" customFormat="1" ht="17.25">
      <c r="A148" s="21"/>
      <c r="B148" s="23" t="s">
        <v>217</v>
      </c>
      <c r="C148" s="33" t="s">
        <v>12</v>
      </c>
      <c r="D148" s="33" t="s">
        <v>191</v>
      </c>
      <c r="E148" s="33" t="s">
        <v>7</v>
      </c>
      <c r="F148" s="33" t="s">
        <v>223</v>
      </c>
      <c r="G148" s="197" t="s">
        <v>218</v>
      </c>
      <c r="H148" s="197" t="s">
        <v>46</v>
      </c>
      <c r="I148" s="197" t="s">
        <v>46</v>
      </c>
      <c r="J148" s="34">
        <v>50</v>
      </c>
      <c r="K148" s="34">
        <v>0</v>
      </c>
    </row>
    <row r="149" spans="1:11" s="7" customFormat="1" ht="37.5">
      <c r="A149" s="19" t="s">
        <v>174</v>
      </c>
      <c r="B149" s="24" t="s">
        <v>37</v>
      </c>
      <c r="C149" s="31" t="s">
        <v>12</v>
      </c>
      <c r="D149" s="31" t="s">
        <v>36</v>
      </c>
      <c r="E149" s="31" t="s">
        <v>2</v>
      </c>
      <c r="F149" s="31" t="s">
        <v>3</v>
      </c>
      <c r="G149" s="368"/>
      <c r="H149" s="368"/>
      <c r="I149" s="368"/>
      <c r="J149" s="162">
        <f>SUM(J150+J153+J156+J159+J164)</f>
        <v>39373.4</v>
      </c>
      <c r="K149" s="162">
        <f>SUM(K150+K153+K156+K159+K164)</f>
        <v>29402.3</v>
      </c>
    </row>
    <row r="150" spans="1:11" s="86" customFormat="1" ht="58.5">
      <c r="A150" s="82" t="s">
        <v>175</v>
      </c>
      <c r="B150" s="83" t="s">
        <v>38</v>
      </c>
      <c r="C150" s="102" t="s">
        <v>12</v>
      </c>
      <c r="D150" s="102" t="s">
        <v>36</v>
      </c>
      <c r="E150" s="102" t="s">
        <v>1</v>
      </c>
      <c r="F150" s="84" t="s">
        <v>3</v>
      </c>
      <c r="G150" s="365"/>
      <c r="H150" s="365"/>
      <c r="I150" s="365"/>
      <c r="J150" s="164">
        <f>SUM(J151)</f>
        <v>1193.4000000000001</v>
      </c>
      <c r="K150" s="164">
        <f>SUM(K151)</f>
        <v>1187.9000000000001</v>
      </c>
    </row>
    <row r="151" spans="1:11" s="90" customFormat="1" ht="33">
      <c r="A151" s="95"/>
      <c r="B151" s="48" t="s">
        <v>40</v>
      </c>
      <c r="C151" s="89" t="s">
        <v>12</v>
      </c>
      <c r="D151" s="89" t="s">
        <v>36</v>
      </c>
      <c r="E151" s="89" t="s">
        <v>1</v>
      </c>
      <c r="F151" s="89" t="s">
        <v>39</v>
      </c>
      <c r="G151" s="363"/>
      <c r="H151" s="363"/>
      <c r="I151" s="363"/>
      <c r="J151" s="121">
        <f>SUM(J152)</f>
        <v>1193.4000000000001</v>
      </c>
      <c r="K151" s="121">
        <f>SUM(K152)</f>
        <v>1187.9000000000001</v>
      </c>
    </row>
    <row r="152" spans="1:11" s="8" customFormat="1" ht="17.25">
      <c r="A152" s="21"/>
      <c r="B152" s="23" t="s">
        <v>226</v>
      </c>
      <c r="C152" s="33" t="s">
        <v>12</v>
      </c>
      <c r="D152" s="33" t="s">
        <v>36</v>
      </c>
      <c r="E152" s="33" t="s">
        <v>1</v>
      </c>
      <c r="F152" s="33" t="s">
        <v>39</v>
      </c>
      <c r="G152" s="197" t="s">
        <v>225</v>
      </c>
      <c r="H152" s="197" t="s">
        <v>90</v>
      </c>
      <c r="I152" s="197" t="s">
        <v>28</v>
      </c>
      <c r="J152" s="34">
        <v>1193.4000000000001</v>
      </c>
      <c r="K152" s="34">
        <v>1187.9000000000001</v>
      </c>
    </row>
    <row r="153" spans="1:11" s="86" customFormat="1" ht="39">
      <c r="A153" s="82" t="s">
        <v>340</v>
      </c>
      <c r="B153" s="83" t="s">
        <v>41</v>
      </c>
      <c r="C153" s="102" t="s">
        <v>12</v>
      </c>
      <c r="D153" s="102" t="s">
        <v>36</v>
      </c>
      <c r="E153" s="102" t="s">
        <v>28</v>
      </c>
      <c r="F153" s="84" t="s">
        <v>3</v>
      </c>
      <c r="G153" s="365"/>
      <c r="H153" s="365"/>
      <c r="I153" s="365"/>
      <c r="J153" s="164">
        <f>SUM(J154)</f>
        <v>8500</v>
      </c>
      <c r="K153" s="164">
        <f>SUM(K154)</f>
        <v>5398.2</v>
      </c>
    </row>
    <row r="154" spans="1:11" s="90" customFormat="1" ht="33">
      <c r="A154" s="95"/>
      <c r="B154" s="48" t="s">
        <v>42</v>
      </c>
      <c r="C154" s="89" t="s">
        <v>12</v>
      </c>
      <c r="D154" s="89" t="s">
        <v>36</v>
      </c>
      <c r="E154" s="89" t="s">
        <v>28</v>
      </c>
      <c r="F154" s="89" t="s">
        <v>376</v>
      </c>
      <c r="G154" s="363"/>
      <c r="H154" s="363"/>
      <c r="I154" s="363"/>
      <c r="J154" s="121">
        <f>SUM(J155)</f>
        <v>8500</v>
      </c>
      <c r="K154" s="121">
        <f>SUM(K155)</f>
        <v>5398.2</v>
      </c>
    </row>
    <row r="155" spans="1:11" s="8" customFormat="1" ht="17.25">
      <c r="A155" s="21"/>
      <c r="B155" s="23" t="s">
        <v>226</v>
      </c>
      <c r="C155" s="33" t="s">
        <v>12</v>
      </c>
      <c r="D155" s="33" t="s">
        <v>36</v>
      </c>
      <c r="E155" s="33" t="s">
        <v>28</v>
      </c>
      <c r="F155" s="33" t="s">
        <v>376</v>
      </c>
      <c r="G155" s="197" t="s">
        <v>225</v>
      </c>
      <c r="H155" s="197" t="s">
        <v>90</v>
      </c>
      <c r="I155" s="197" t="s">
        <v>28</v>
      </c>
      <c r="J155" s="34">
        <v>8500</v>
      </c>
      <c r="K155" s="34">
        <v>5398.2</v>
      </c>
    </row>
    <row r="156" spans="1:11" s="86" customFormat="1" ht="39">
      <c r="A156" s="82" t="s">
        <v>341</v>
      </c>
      <c r="B156" s="83" t="s">
        <v>44</v>
      </c>
      <c r="C156" s="102" t="s">
        <v>12</v>
      </c>
      <c r="D156" s="102" t="s">
        <v>36</v>
      </c>
      <c r="E156" s="102" t="s">
        <v>43</v>
      </c>
      <c r="F156" s="84" t="s">
        <v>3</v>
      </c>
      <c r="G156" s="365"/>
      <c r="H156" s="365"/>
      <c r="I156" s="365"/>
      <c r="J156" s="164">
        <f>SUM(J157)</f>
        <v>8742</v>
      </c>
      <c r="K156" s="164">
        <f>SUM(K157)</f>
        <v>5807.7</v>
      </c>
    </row>
    <row r="157" spans="1:11" s="90" customFormat="1" ht="33">
      <c r="A157" s="95"/>
      <c r="B157" s="48" t="s">
        <v>45</v>
      </c>
      <c r="C157" s="89" t="s">
        <v>12</v>
      </c>
      <c r="D157" s="89" t="s">
        <v>36</v>
      </c>
      <c r="E157" s="89" t="s">
        <v>43</v>
      </c>
      <c r="F157" s="89" t="s">
        <v>377</v>
      </c>
      <c r="G157" s="363"/>
      <c r="H157" s="363"/>
      <c r="I157" s="363"/>
      <c r="J157" s="121">
        <f>SUM(J158)</f>
        <v>8742</v>
      </c>
      <c r="K157" s="121">
        <f>SUM(K158)</f>
        <v>5807.7</v>
      </c>
    </row>
    <row r="158" spans="1:11" s="8" customFormat="1" ht="17.25">
      <c r="A158" s="21"/>
      <c r="B158" s="23" t="s">
        <v>226</v>
      </c>
      <c r="C158" s="33" t="s">
        <v>12</v>
      </c>
      <c r="D158" s="33" t="s">
        <v>36</v>
      </c>
      <c r="E158" s="33" t="s">
        <v>43</v>
      </c>
      <c r="F158" s="33" t="s">
        <v>377</v>
      </c>
      <c r="G158" s="197" t="s">
        <v>225</v>
      </c>
      <c r="H158" s="197" t="s">
        <v>90</v>
      </c>
      <c r="I158" s="197" t="s">
        <v>28</v>
      </c>
      <c r="J158" s="34">
        <v>8742</v>
      </c>
      <c r="K158" s="34">
        <v>5807.7</v>
      </c>
    </row>
    <row r="159" spans="1:11" s="87" customFormat="1" ht="34.5">
      <c r="A159" s="82" t="s">
        <v>176</v>
      </c>
      <c r="B159" s="124" t="s">
        <v>389</v>
      </c>
      <c r="C159" s="102" t="s">
        <v>12</v>
      </c>
      <c r="D159" s="102" t="s">
        <v>36</v>
      </c>
      <c r="E159" s="102" t="s">
        <v>8</v>
      </c>
      <c r="F159" s="84" t="s">
        <v>3</v>
      </c>
      <c r="G159" s="365"/>
      <c r="H159" s="365"/>
      <c r="I159" s="365"/>
      <c r="J159" s="164">
        <f>SUM(J160)</f>
        <v>19991</v>
      </c>
      <c r="K159" s="164">
        <f>SUM(K160)</f>
        <v>16428.2</v>
      </c>
    </row>
    <row r="160" spans="1:11" s="90" customFormat="1" ht="66">
      <c r="A160" s="95"/>
      <c r="B160" s="48" t="s">
        <v>363</v>
      </c>
      <c r="C160" s="89" t="s">
        <v>12</v>
      </c>
      <c r="D160" s="89" t="s">
        <v>36</v>
      </c>
      <c r="E160" s="89" t="s">
        <v>8</v>
      </c>
      <c r="F160" s="89" t="s">
        <v>378</v>
      </c>
      <c r="G160" s="363"/>
      <c r="H160" s="363"/>
      <c r="I160" s="363"/>
      <c r="J160" s="121">
        <f>SUM(J161+J162+J163)</f>
        <v>19991</v>
      </c>
      <c r="K160" s="121">
        <f>SUM(K161+K162+K163)</f>
        <v>16428.2</v>
      </c>
    </row>
    <row r="161" spans="1:17" s="8" customFormat="1" ht="17.25" hidden="1">
      <c r="A161" s="21"/>
      <c r="B161" s="23"/>
      <c r="C161" s="33"/>
      <c r="D161" s="33"/>
      <c r="E161" s="33"/>
      <c r="F161" s="33"/>
      <c r="G161" s="197"/>
      <c r="H161" s="197"/>
      <c r="I161" s="197"/>
      <c r="J161" s="176"/>
      <c r="K161" s="176"/>
    </row>
    <row r="162" spans="1:17" s="8" customFormat="1" ht="17.25" hidden="1">
      <c r="A162" s="21"/>
      <c r="B162" s="23"/>
      <c r="C162" s="33"/>
      <c r="D162" s="33"/>
      <c r="E162" s="33"/>
      <c r="F162" s="33"/>
      <c r="G162" s="197"/>
      <c r="H162" s="197"/>
      <c r="I162" s="197"/>
      <c r="J162" s="176"/>
      <c r="K162" s="176"/>
    </row>
    <row r="163" spans="1:17" s="8" customFormat="1" ht="17.25">
      <c r="A163" s="21"/>
      <c r="B163" s="23" t="s">
        <v>226</v>
      </c>
      <c r="C163" s="33" t="s">
        <v>12</v>
      </c>
      <c r="D163" s="33" t="s">
        <v>36</v>
      </c>
      <c r="E163" s="33" t="s">
        <v>8</v>
      </c>
      <c r="F163" s="33" t="s">
        <v>378</v>
      </c>
      <c r="G163" s="197" t="s">
        <v>225</v>
      </c>
      <c r="H163" s="197" t="s">
        <v>90</v>
      </c>
      <c r="I163" s="197" t="s">
        <v>28</v>
      </c>
      <c r="J163" s="177">
        <v>19991</v>
      </c>
      <c r="K163" s="177">
        <v>16428.2</v>
      </c>
    </row>
    <row r="164" spans="1:17" s="86" customFormat="1" ht="97.5">
      <c r="A164" s="82" t="s">
        <v>177</v>
      </c>
      <c r="B164" s="88" t="s">
        <v>274</v>
      </c>
      <c r="C164" s="102" t="s">
        <v>12</v>
      </c>
      <c r="D164" s="102" t="s">
        <v>36</v>
      </c>
      <c r="E164" s="102" t="s">
        <v>48</v>
      </c>
      <c r="F164" s="84" t="s">
        <v>3</v>
      </c>
      <c r="G164" s="365"/>
      <c r="H164" s="365"/>
      <c r="I164" s="365"/>
      <c r="J164" s="164">
        <f>SUM(J165)</f>
        <v>947</v>
      </c>
      <c r="K164" s="164">
        <f>SUM(K165)</f>
        <v>580.29999999999995</v>
      </c>
    </row>
    <row r="165" spans="1:17" s="90" customFormat="1" ht="82.5">
      <c r="A165" s="95"/>
      <c r="B165" s="48" t="s">
        <v>275</v>
      </c>
      <c r="C165" s="89" t="s">
        <v>12</v>
      </c>
      <c r="D165" s="89" t="s">
        <v>36</v>
      </c>
      <c r="E165" s="89" t="s">
        <v>48</v>
      </c>
      <c r="F165" s="89" t="s">
        <v>276</v>
      </c>
      <c r="G165" s="363"/>
      <c r="H165" s="363"/>
      <c r="I165" s="363"/>
      <c r="J165" s="121">
        <f>SUM(J166)</f>
        <v>947</v>
      </c>
      <c r="K165" s="121">
        <f>SUM(K166)</f>
        <v>580.29999999999995</v>
      </c>
    </row>
    <row r="166" spans="1:17" s="8" customFormat="1" ht="17.25">
      <c r="A166" s="21"/>
      <c r="B166" s="23" t="s">
        <v>226</v>
      </c>
      <c r="C166" s="33" t="s">
        <v>12</v>
      </c>
      <c r="D166" s="33" t="s">
        <v>36</v>
      </c>
      <c r="E166" s="33" t="s">
        <v>48</v>
      </c>
      <c r="F166" s="33" t="s">
        <v>276</v>
      </c>
      <c r="G166" s="197" t="s">
        <v>225</v>
      </c>
      <c r="H166" s="197" t="s">
        <v>90</v>
      </c>
      <c r="I166" s="197" t="s">
        <v>28</v>
      </c>
      <c r="J166" s="34">
        <v>947</v>
      </c>
      <c r="K166" s="34">
        <v>580.29999999999995</v>
      </c>
    </row>
    <row r="167" spans="1:17" s="2" customFormat="1" ht="37.5">
      <c r="A167" s="18" t="s">
        <v>98</v>
      </c>
      <c r="B167" s="26" t="s">
        <v>50</v>
      </c>
      <c r="C167" s="30" t="s">
        <v>7</v>
      </c>
      <c r="D167" s="30" t="s">
        <v>49</v>
      </c>
      <c r="E167" s="30" t="s">
        <v>2</v>
      </c>
      <c r="F167" s="30" t="s">
        <v>3</v>
      </c>
      <c r="G167" s="364"/>
      <c r="H167" s="364"/>
      <c r="I167" s="364"/>
      <c r="J167" s="163">
        <f>SUM(J168)</f>
        <v>19683.599999999999</v>
      </c>
      <c r="K167" s="163">
        <f>SUM(K168)</f>
        <v>14501.800000000001</v>
      </c>
    </row>
    <row r="168" spans="1:17" s="2" customFormat="1">
      <c r="A168" s="19" t="s">
        <v>178</v>
      </c>
      <c r="B168" s="24" t="s">
        <v>52</v>
      </c>
      <c r="C168" s="31" t="s">
        <v>7</v>
      </c>
      <c r="D168" s="31" t="s">
        <v>51</v>
      </c>
      <c r="E168" s="31" t="s">
        <v>2</v>
      </c>
      <c r="F168" s="31" t="s">
        <v>3</v>
      </c>
      <c r="G168" s="364"/>
      <c r="H168" s="364"/>
      <c r="I168" s="364"/>
      <c r="J168" s="162">
        <f>SUM(J169+J172+J177+J180+J183)</f>
        <v>19683.599999999999</v>
      </c>
      <c r="K168" s="162">
        <f>SUM(K169+K172+K177+K180+K183)</f>
        <v>14501.800000000001</v>
      </c>
    </row>
    <row r="169" spans="1:17" s="86" customFormat="1" ht="19.5">
      <c r="A169" s="82" t="s">
        <v>179</v>
      </c>
      <c r="B169" s="83" t="s">
        <v>53</v>
      </c>
      <c r="C169" s="102" t="s">
        <v>7</v>
      </c>
      <c r="D169" s="102" t="s">
        <v>51</v>
      </c>
      <c r="E169" s="102" t="s">
        <v>1</v>
      </c>
      <c r="F169" s="102" t="s">
        <v>3</v>
      </c>
      <c r="G169" s="365"/>
      <c r="H169" s="365"/>
      <c r="I169" s="365"/>
      <c r="J169" s="164">
        <f>SUM(J170)</f>
        <v>13770.8</v>
      </c>
      <c r="K169" s="164">
        <f>SUM(K170)</f>
        <v>11155.2</v>
      </c>
    </row>
    <row r="170" spans="1:17" s="90" customFormat="1" ht="33">
      <c r="A170" s="22"/>
      <c r="B170" s="48" t="s">
        <v>55</v>
      </c>
      <c r="C170" s="89" t="s">
        <v>7</v>
      </c>
      <c r="D170" s="89" t="s">
        <v>51</v>
      </c>
      <c r="E170" s="89" t="s">
        <v>1</v>
      </c>
      <c r="F170" s="89" t="s">
        <v>54</v>
      </c>
      <c r="G170" s="363"/>
      <c r="H170" s="363"/>
      <c r="I170" s="363"/>
      <c r="J170" s="121">
        <f>SUM(J171)</f>
        <v>13770.8</v>
      </c>
      <c r="K170" s="121">
        <f>SUM(K171)</f>
        <v>11155.2</v>
      </c>
    </row>
    <row r="171" spans="1:17" s="8" customFormat="1" ht="17.25">
      <c r="A171" s="20"/>
      <c r="B171" s="23" t="s">
        <v>226</v>
      </c>
      <c r="C171" s="33" t="s">
        <v>7</v>
      </c>
      <c r="D171" s="33" t="s">
        <v>51</v>
      </c>
      <c r="E171" s="33" t="s">
        <v>1</v>
      </c>
      <c r="F171" s="33" t="s">
        <v>54</v>
      </c>
      <c r="G171" s="197" t="s">
        <v>225</v>
      </c>
      <c r="H171" s="197" t="s">
        <v>90</v>
      </c>
      <c r="I171" s="197" t="s">
        <v>1</v>
      </c>
      <c r="J171" s="34">
        <v>13770.8</v>
      </c>
      <c r="K171" s="34">
        <v>11155.2</v>
      </c>
      <c r="L171" s="8">
        <v>50</v>
      </c>
      <c r="M171" s="8">
        <v>50</v>
      </c>
      <c r="N171" s="8">
        <v>50</v>
      </c>
    </row>
    <row r="172" spans="1:17" s="86" customFormat="1" ht="39">
      <c r="A172" s="82" t="s">
        <v>180</v>
      </c>
      <c r="B172" s="83" t="s">
        <v>56</v>
      </c>
      <c r="C172" s="102" t="s">
        <v>7</v>
      </c>
      <c r="D172" s="102" t="s">
        <v>51</v>
      </c>
      <c r="E172" s="102" t="s">
        <v>12</v>
      </c>
      <c r="F172" s="102" t="s">
        <v>3</v>
      </c>
      <c r="G172" s="365"/>
      <c r="H172" s="365"/>
      <c r="I172" s="365"/>
      <c r="J172" s="164">
        <f>+J173+J175</f>
        <v>1161</v>
      </c>
      <c r="K172" s="164">
        <f>+K173+K175</f>
        <v>275.10000000000002</v>
      </c>
      <c r="Q172" s="285"/>
    </row>
    <row r="173" spans="1:17" s="90" customFormat="1" ht="17.25">
      <c r="A173" s="22"/>
      <c r="B173" s="48" t="s">
        <v>58</v>
      </c>
      <c r="C173" s="89" t="s">
        <v>7</v>
      </c>
      <c r="D173" s="89" t="s">
        <v>51</v>
      </c>
      <c r="E173" s="89" t="s">
        <v>12</v>
      </c>
      <c r="F173" s="89" t="s">
        <v>57</v>
      </c>
      <c r="G173" s="363"/>
      <c r="H173" s="363"/>
      <c r="I173" s="363"/>
      <c r="J173" s="121">
        <f>SUM(J174)</f>
        <v>500</v>
      </c>
      <c r="K173" s="121">
        <f>SUM(K174)</f>
        <v>209.3</v>
      </c>
    </row>
    <row r="174" spans="1:17" s="8" customFormat="1" ht="17.25">
      <c r="A174" s="20"/>
      <c r="B174" s="23" t="s">
        <v>226</v>
      </c>
      <c r="C174" s="33" t="s">
        <v>7</v>
      </c>
      <c r="D174" s="33" t="s">
        <v>51</v>
      </c>
      <c r="E174" s="33" t="s">
        <v>12</v>
      </c>
      <c r="F174" s="33" t="s">
        <v>57</v>
      </c>
      <c r="G174" s="197" t="s">
        <v>225</v>
      </c>
      <c r="H174" s="197" t="s">
        <v>90</v>
      </c>
      <c r="I174" s="197" t="s">
        <v>7</v>
      </c>
      <c r="J174" s="34">
        <v>500</v>
      </c>
      <c r="K174" s="34">
        <v>209.3</v>
      </c>
    </row>
    <row r="175" spans="1:17" s="90" customFormat="1" ht="33">
      <c r="A175" s="22"/>
      <c r="B175" s="48" t="s">
        <v>396</v>
      </c>
      <c r="C175" s="89" t="s">
        <v>7</v>
      </c>
      <c r="D175" s="89" t="s">
        <v>51</v>
      </c>
      <c r="E175" s="89" t="s">
        <v>12</v>
      </c>
      <c r="F175" s="89" t="s">
        <v>504</v>
      </c>
      <c r="G175" s="190"/>
      <c r="H175" s="190"/>
      <c r="I175" s="190"/>
      <c r="J175" s="121">
        <f>+J176</f>
        <v>661</v>
      </c>
      <c r="K175" s="121">
        <f>+K176</f>
        <v>65.8</v>
      </c>
    </row>
    <row r="176" spans="1:17" s="8" customFormat="1" ht="17.25">
      <c r="A176" s="20"/>
      <c r="B176" s="23" t="s">
        <v>226</v>
      </c>
      <c r="C176" s="33" t="s">
        <v>7</v>
      </c>
      <c r="D176" s="33" t="s">
        <v>51</v>
      </c>
      <c r="E176" s="33" t="s">
        <v>12</v>
      </c>
      <c r="F176" s="33" t="s">
        <v>504</v>
      </c>
      <c r="G176" s="197" t="s">
        <v>225</v>
      </c>
      <c r="H176" s="197" t="s">
        <v>90</v>
      </c>
      <c r="I176" s="197" t="s">
        <v>7</v>
      </c>
      <c r="J176" s="34">
        <v>661</v>
      </c>
      <c r="K176" s="34">
        <v>65.8</v>
      </c>
    </row>
    <row r="177" spans="1:14" s="86" customFormat="1" ht="39">
      <c r="A177" s="82" t="s">
        <v>181</v>
      </c>
      <c r="B177" s="83" t="s">
        <v>59</v>
      </c>
      <c r="C177" s="102" t="s">
        <v>7</v>
      </c>
      <c r="D177" s="102" t="s">
        <v>51</v>
      </c>
      <c r="E177" s="102" t="s">
        <v>7</v>
      </c>
      <c r="F177" s="102" t="s">
        <v>3</v>
      </c>
      <c r="G177" s="365"/>
      <c r="H177" s="365"/>
      <c r="I177" s="365"/>
      <c r="J177" s="164">
        <f>SUM(J178)</f>
        <v>2350</v>
      </c>
      <c r="K177" s="164">
        <f>SUM(K178)</f>
        <v>1265</v>
      </c>
    </row>
    <row r="178" spans="1:14" s="90" customFormat="1" ht="33">
      <c r="A178" s="22"/>
      <c r="B178" s="48" t="s">
        <v>61</v>
      </c>
      <c r="C178" s="89" t="s">
        <v>7</v>
      </c>
      <c r="D178" s="89" t="s">
        <v>51</v>
      </c>
      <c r="E178" s="89" t="s">
        <v>7</v>
      </c>
      <c r="F178" s="89" t="s">
        <v>60</v>
      </c>
      <c r="G178" s="363"/>
      <c r="H178" s="363"/>
      <c r="I178" s="363"/>
      <c r="J178" s="121">
        <f>SUM(J179)</f>
        <v>2350</v>
      </c>
      <c r="K178" s="121">
        <f>SUM(K179)</f>
        <v>1265</v>
      </c>
    </row>
    <row r="179" spans="1:14" s="8" customFormat="1" ht="17.25">
      <c r="A179" s="20"/>
      <c r="B179" s="23" t="s">
        <v>226</v>
      </c>
      <c r="C179" s="33" t="s">
        <v>7</v>
      </c>
      <c r="D179" s="33" t="s">
        <v>51</v>
      </c>
      <c r="E179" s="33" t="s">
        <v>7</v>
      </c>
      <c r="F179" s="33" t="s">
        <v>60</v>
      </c>
      <c r="G179" s="197" t="s">
        <v>225</v>
      </c>
      <c r="H179" s="197" t="s">
        <v>90</v>
      </c>
      <c r="I179" s="197" t="s">
        <v>7</v>
      </c>
      <c r="J179" s="34">
        <v>2350</v>
      </c>
      <c r="K179" s="34">
        <v>1265</v>
      </c>
    </row>
    <row r="180" spans="1:14" s="86" customFormat="1" ht="39">
      <c r="A180" s="82" t="s">
        <v>182</v>
      </c>
      <c r="B180" s="83" t="s">
        <v>62</v>
      </c>
      <c r="C180" s="102" t="s">
        <v>7</v>
      </c>
      <c r="D180" s="102" t="s">
        <v>51</v>
      </c>
      <c r="E180" s="102" t="s">
        <v>28</v>
      </c>
      <c r="F180" s="102" t="s">
        <v>3</v>
      </c>
      <c r="G180" s="365"/>
      <c r="H180" s="365"/>
      <c r="I180" s="365"/>
      <c r="J180" s="164">
        <f>SUM(J181)</f>
        <v>2021.5</v>
      </c>
      <c r="K180" s="164">
        <f>SUM(K181)</f>
        <v>1516.5</v>
      </c>
    </row>
    <row r="181" spans="1:14" s="90" customFormat="1" ht="49.5">
      <c r="A181" s="22"/>
      <c r="B181" s="48" t="s">
        <v>64</v>
      </c>
      <c r="C181" s="89" t="s">
        <v>7</v>
      </c>
      <c r="D181" s="89" t="s">
        <v>51</v>
      </c>
      <c r="E181" s="89" t="s">
        <v>28</v>
      </c>
      <c r="F181" s="89" t="s">
        <v>63</v>
      </c>
      <c r="G181" s="363"/>
      <c r="H181" s="363"/>
      <c r="I181" s="363"/>
      <c r="J181" s="121">
        <f>SUM(J182)</f>
        <v>2021.5</v>
      </c>
      <c r="K181" s="121">
        <f>SUM(K182)</f>
        <v>1516.5</v>
      </c>
    </row>
    <row r="182" spans="1:14" s="8" customFormat="1" ht="17.25">
      <c r="A182" s="20"/>
      <c r="B182" s="23" t="s">
        <v>226</v>
      </c>
      <c r="C182" s="33" t="s">
        <v>7</v>
      </c>
      <c r="D182" s="33" t="s">
        <v>51</v>
      </c>
      <c r="E182" s="33" t="s">
        <v>28</v>
      </c>
      <c r="F182" s="33" t="s">
        <v>63</v>
      </c>
      <c r="G182" s="197" t="s">
        <v>225</v>
      </c>
      <c r="H182" s="197" t="s">
        <v>90</v>
      </c>
      <c r="I182" s="197" t="s">
        <v>7</v>
      </c>
      <c r="J182" s="34">
        <v>2021.5</v>
      </c>
      <c r="K182" s="34">
        <v>1516.5</v>
      </c>
      <c r="L182" s="8">
        <v>161.5</v>
      </c>
      <c r="M182" s="8">
        <v>161.5</v>
      </c>
      <c r="N182" s="8">
        <v>161.5</v>
      </c>
    </row>
    <row r="183" spans="1:14" s="86" customFormat="1" ht="39">
      <c r="A183" s="82" t="s">
        <v>183</v>
      </c>
      <c r="B183" s="83" t="s">
        <v>65</v>
      </c>
      <c r="C183" s="102" t="s">
        <v>7</v>
      </c>
      <c r="D183" s="102" t="s">
        <v>51</v>
      </c>
      <c r="E183" s="102" t="s">
        <v>43</v>
      </c>
      <c r="F183" s="102" t="s">
        <v>3</v>
      </c>
      <c r="G183" s="365"/>
      <c r="H183" s="365"/>
      <c r="I183" s="365"/>
      <c r="J183" s="164">
        <f>SUM(J184)</f>
        <v>380.3</v>
      </c>
      <c r="K183" s="164">
        <f>SUM(K184)</f>
        <v>290</v>
      </c>
    </row>
    <row r="184" spans="1:14" s="90" customFormat="1" ht="17.25">
      <c r="A184" s="22"/>
      <c r="B184" s="48" t="s">
        <v>67</v>
      </c>
      <c r="C184" s="89" t="s">
        <v>7</v>
      </c>
      <c r="D184" s="89" t="s">
        <v>51</v>
      </c>
      <c r="E184" s="89" t="s">
        <v>43</v>
      </c>
      <c r="F184" s="89" t="s">
        <v>66</v>
      </c>
      <c r="G184" s="363"/>
      <c r="H184" s="363"/>
      <c r="I184" s="363"/>
      <c r="J184" s="121">
        <f>+J185+J186</f>
        <v>380.3</v>
      </c>
      <c r="K184" s="121">
        <f>+K185+K186</f>
        <v>290</v>
      </c>
    </row>
    <row r="185" spans="1:14" s="8" customFormat="1" ht="33">
      <c r="A185" s="20"/>
      <c r="B185" s="23" t="s">
        <v>228</v>
      </c>
      <c r="C185" s="33" t="s">
        <v>7</v>
      </c>
      <c r="D185" s="33" t="s">
        <v>51</v>
      </c>
      <c r="E185" s="33" t="s">
        <v>43</v>
      </c>
      <c r="F185" s="33" t="s">
        <v>66</v>
      </c>
      <c r="G185" s="197" t="s">
        <v>227</v>
      </c>
      <c r="H185" s="197" t="s">
        <v>90</v>
      </c>
      <c r="I185" s="197" t="s">
        <v>8</v>
      </c>
      <c r="J185" s="34">
        <v>350.3</v>
      </c>
      <c r="K185" s="34">
        <v>260</v>
      </c>
    </row>
    <row r="186" spans="1:14" s="8" customFormat="1" ht="63">
      <c r="A186" s="20"/>
      <c r="B186" s="126" t="s">
        <v>537</v>
      </c>
      <c r="C186" s="33" t="s">
        <v>7</v>
      </c>
      <c r="D186" s="33" t="s">
        <v>51</v>
      </c>
      <c r="E186" s="33" t="s">
        <v>43</v>
      </c>
      <c r="F186" s="33" t="s">
        <v>538</v>
      </c>
      <c r="G186" s="301" t="s">
        <v>227</v>
      </c>
      <c r="H186" s="301" t="s">
        <v>90</v>
      </c>
      <c r="I186" s="301" t="s">
        <v>8</v>
      </c>
      <c r="J186" s="34">
        <v>30</v>
      </c>
      <c r="K186" s="34">
        <v>30</v>
      </c>
    </row>
    <row r="187" spans="1:14" s="2" customFormat="1" ht="56.25">
      <c r="A187" s="18" t="s">
        <v>100</v>
      </c>
      <c r="B187" s="26" t="s">
        <v>68</v>
      </c>
      <c r="C187" s="30" t="s">
        <v>28</v>
      </c>
      <c r="D187" s="30" t="s">
        <v>49</v>
      </c>
      <c r="E187" s="30" t="s">
        <v>2</v>
      </c>
      <c r="F187" s="30" t="s">
        <v>3</v>
      </c>
      <c r="G187" s="364"/>
      <c r="H187" s="364"/>
      <c r="I187" s="364"/>
      <c r="J187" s="163">
        <f>SUM(J188)</f>
        <v>13330</v>
      </c>
      <c r="K187" s="163">
        <f>SUM(K188)</f>
        <v>3258.9</v>
      </c>
    </row>
    <row r="188" spans="1:14" s="2" customFormat="1" ht="37.5">
      <c r="A188" s="19" t="s">
        <v>184</v>
      </c>
      <c r="B188" s="24" t="s">
        <v>69</v>
      </c>
      <c r="C188" s="31" t="s">
        <v>28</v>
      </c>
      <c r="D188" s="31" t="s">
        <v>51</v>
      </c>
      <c r="E188" s="31" t="s">
        <v>2</v>
      </c>
      <c r="F188" s="31" t="s">
        <v>3</v>
      </c>
      <c r="G188" s="364"/>
      <c r="H188" s="364"/>
      <c r="I188" s="364"/>
      <c r="J188" s="162">
        <f>++J189+J192</f>
        <v>13330</v>
      </c>
      <c r="K188" s="162">
        <f>++K189+K192</f>
        <v>3258.9</v>
      </c>
    </row>
    <row r="189" spans="1:14" s="86" customFormat="1" ht="58.5">
      <c r="A189" s="82" t="s">
        <v>185</v>
      </c>
      <c r="B189" s="83" t="s">
        <v>70</v>
      </c>
      <c r="C189" s="102" t="s">
        <v>28</v>
      </c>
      <c r="D189" s="102" t="s">
        <v>51</v>
      </c>
      <c r="E189" s="102" t="s">
        <v>1</v>
      </c>
      <c r="F189" s="102" t="s">
        <v>3</v>
      </c>
      <c r="G189" s="365"/>
      <c r="H189" s="365"/>
      <c r="I189" s="365"/>
      <c r="J189" s="164">
        <f>SUM(J190)</f>
        <v>330</v>
      </c>
      <c r="K189" s="164">
        <f>SUM(K190)</f>
        <v>0</v>
      </c>
    </row>
    <row r="190" spans="1:14" s="90" customFormat="1" ht="33">
      <c r="A190" s="22"/>
      <c r="B190" s="48" t="s">
        <v>72</v>
      </c>
      <c r="C190" s="89" t="s">
        <v>28</v>
      </c>
      <c r="D190" s="89" t="s">
        <v>51</v>
      </c>
      <c r="E190" s="89" t="s">
        <v>1</v>
      </c>
      <c r="F190" s="89" t="s">
        <v>71</v>
      </c>
      <c r="G190" s="363"/>
      <c r="H190" s="363"/>
      <c r="I190" s="363"/>
      <c r="J190" s="121">
        <f>SUM(J191)</f>
        <v>330</v>
      </c>
      <c r="K190" s="121">
        <f>SUM(K191)</f>
        <v>0</v>
      </c>
    </row>
    <row r="191" spans="1:14" s="8" customFormat="1" ht="17.25">
      <c r="A191" s="22"/>
      <c r="B191" s="23" t="s">
        <v>221</v>
      </c>
      <c r="C191" s="33" t="s">
        <v>28</v>
      </c>
      <c r="D191" s="33" t="s">
        <v>51</v>
      </c>
      <c r="E191" s="33" t="s">
        <v>1</v>
      </c>
      <c r="F191" s="33" t="s">
        <v>71</v>
      </c>
      <c r="G191" s="197" t="s">
        <v>222</v>
      </c>
      <c r="H191" s="197" t="s">
        <v>28</v>
      </c>
      <c r="I191" s="197" t="s">
        <v>102</v>
      </c>
      <c r="J191" s="34">
        <v>330</v>
      </c>
      <c r="K191" s="34">
        <v>0</v>
      </c>
    </row>
    <row r="192" spans="1:14" s="8" customFormat="1" ht="103.5">
      <c r="A192" s="238" t="s">
        <v>527</v>
      </c>
      <c r="B192" s="273" t="s">
        <v>522</v>
      </c>
      <c r="C192" s="275" t="s">
        <v>28</v>
      </c>
      <c r="D192" s="276" t="s">
        <v>51</v>
      </c>
      <c r="E192" s="277" t="s">
        <v>12</v>
      </c>
      <c r="F192" s="283" t="s">
        <v>3</v>
      </c>
      <c r="G192" s="278"/>
      <c r="H192" s="269"/>
      <c r="I192" s="269"/>
      <c r="J192" s="122">
        <f>+J193</f>
        <v>13000</v>
      </c>
      <c r="K192" s="34">
        <f>+K193</f>
        <v>3258.9</v>
      </c>
    </row>
    <row r="193" spans="1:14" s="8" customFormat="1" ht="47.25">
      <c r="A193" s="22"/>
      <c r="B193" s="135" t="s">
        <v>523</v>
      </c>
      <c r="C193" s="279" t="s">
        <v>28</v>
      </c>
      <c r="D193" s="280" t="s">
        <v>51</v>
      </c>
      <c r="E193" s="281" t="s">
        <v>12</v>
      </c>
      <c r="F193" s="284" t="s">
        <v>71</v>
      </c>
      <c r="G193" s="282" t="s">
        <v>222</v>
      </c>
      <c r="H193" s="269" t="s">
        <v>28</v>
      </c>
      <c r="I193" s="269" t="s">
        <v>102</v>
      </c>
      <c r="J193" s="34">
        <v>13000</v>
      </c>
      <c r="K193" s="34">
        <v>3258.9</v>
      </c>
    </row>
    <row r="194" spans="1:14" s="2" customFormat="1" ht="93.75">
      <c r="A194" s="18" t="s">
        <v>30</v>
      </c>
      <c r="B194" s="26" t="s">
        <v>73</v>
      </c>
      <c r="C194" s="30" t="s">
        <v>43</v>
      </c>
      <c r="D194" s="30" t="s">
        <v>49</v>
      </c>
      <c r="E194" s="30" t="s">
        <v>2</v>
      </c>
      <c r="F194" s="30" t="s">
        <v>3</v>
      </c>
      <c r="G194" s="364"/>
      <c r="H194" s="364"/>
      <c r="I194" s="364"/>
      <c r="J194" s="163">
        <f t="shared" ref="J194:K197" si="4">SUM(J195)</f>
        <v>5520</v>
      </c>
      <c r="K194" s="163">
        <f t="shared" si="4"/>
        <v>5520</v>
      </c>
    </row>
    <row r="195" spans="1:14" s="2" customFormat="1" ht="75">
      <c r="A195" s="19" t="s">
        <v>186</v>
      </c>
      <c r="B195" s="24" t="s">
        <v>74</v>
      </c>
      <c r="C195" s="198" t="s">
        <v>43</v>
      </c>
      <c r="D195" s="198" t="s">
        <v>51</v>
      </c>
      <c r="E195" s="198" t="s">
        <v>2</v>
      </c>
      <c r="F195" s="41" t="s">
        <v>3</v>
      </c>
      <c r="G195" s="364"/>
      <c r="H195" s="364"/>
      <c r="I195" s="364"/>
      <c r="J195" s="162">
        <f t="shared" si="4"/>
        <v>5520</v>
      </c>
      <c r="K195" s="162">
        <f t="shared" si="4"/>
        <v>5520</v>
      </c>
    </row>
    <row r="196" spans="1:14" s="86" customFormat="1" ht="78">
      <c r="A196" s="82" t="s">
        <v>187</v>
      </c>
      <c r="B196" s="83" t="s">
        <v>75</v>
      </c>
      <c r="C196" s="191" t="s">
        <v>43</v>
      </c>
      <c r="D196" s="191" t="s">
        <v>51</v>
      </c>
      <c r="E196" s="191" t="s">
        <v>1</v>
      </c>
      <c r="F196" s="104" t="s">
        <v>3</v>
      </c>
      <c r="G196" s="365"/>
      <c r="H196" s="365"/>
      <c r="I196" s="365"/>
      <c r="J196" s="164">
        <f t="shared" si="4"/>
        <v>5520</v>
      </c>
      <c r="K196" s="164">
        <f t="shared" si="4"/>
        <v>5520</v>
      </c>
    </row>
    <row r="197" spans="1:14" s="90" customFormat="1" ht="49.5">
      <c r="A197" s="22"/>
      <c r="B197" s="48" t="s">
        <v>77</v>
      </c>
      <c r="C197" s="190" t="s">
        <v>43</v>
      </c>
      <c r="D197" s="190" t="s">
        <v>51</v>
      </c>
      <c r="E197" s="190" t="s">
        <v>1</v>
      </c>
      <c r="F197" s="81" t="s">
        <v>76</v>
      </c>
      <c r="G197" s="363"/>
      <c r="H197" s="363"/>
      <c r="I197" s="363"/>
      <c r="J197" s="121">
        <f t="shared" si="4"/>
        <v>5520</v>
      </c>
      <c r="K197" s="121">
        <f t="shared" si="4"/>
        <v>5520</v>
      </c>
    </row>
    <row r="198" spans="1:14" s="8" customFormat="1" ht="17.25">
      <c r="A198" s="20"/>
      <c r="B198" s="23" t="s">
        <v>230</v>
      </c>
      <c r="C198" s="197" t="s">
        <v>43</v>
      </c>
      <c r="D198" s="197" t="s">
        <v>51</v>
      </c>
      <c r="E198" s="197" t="s">
        <v>1</v>
      </c>
      <c r="F198" s="40" t="s">
        <v>76</v>
      </c>
      <c r="G198" s="197" t="s">
        <v>229</v>
      </c>
      <c r="H198" s="197" t="s">
        <v>7</v>
      </c>
      <c r="I198" s="197" t="s">
        <v>48</v>
      </c>
      <c r="J198" s="34">
        <v>5520</v>
      </c>
      <c r="K198" s="34">
        <v>5520</v>
      </c>
    </row>
    <row r="199" spans="1:14" s="2" customFormat="1" ht="37.5">
      <c r="A199" s="18" t="s">
        <v>188</v>
      </c>
      <c r="B199" s="26" t="s">
        <v>78</v>
      </c>
      <c r="C199" s="196" t="s">
        <v>8</v>
      </c>
      <c r="D199" s="196" t="s">
        <v>49</v>
      </c>
      <c r="E199" s="196" t="s">
        <v>2</v>
      </c>
      <c r="F199" s="42" t="s">
        <v>3</v>
      </c>
      <c r="G199" s="364"/>
      <c r="H199" s="364"/>
      <c r="I199" s="364"/>
      <c r="J199" s="163">
        <f>SUM(J200)</f>
        <v>6199.5</v>
      </c>
      <c r="K199" s="163">
        <f>SUM(K200)</f>
        <v>3419.5</v>
      </c>
    </row>
    <row r="200" spans="1:14" s="2" customFormat="1">
      <c r="A200" s="19" t="s">
        <v>189</v>
      </c>
      <c r="B200" s="24" t="s">
        <v>80</v>
      </c>
      <c r="C200" s="198" t="s">
        <v>8</v>
      </c>
      <c r="D200" s="198" t="s">
        <v>51</v>
      </c>
      <c r="E200" s="198" t="s">
        <v>2</v>
      </c>
      <c r="F200" s="41" t="s">
        <v>79</v>
      </c>
      <c r="G200" s="364"/>
      <c r="H200" s="364"/>
      <c r="I200" s="364"/>
      <c r="J200" s="162">
        <f>SUM(J201+J204+J207+J210)</f>
        <v>6199.5</v>
      </c>
      <c r="K200" s="162">
        <f>SUM(K201+K204+K207+K210)</f>
        <v>3419.5</v>
      </c>
    </row>
    <row r="201" spans="1:14" s="101" customFormat="1" ht="58.5">
      <c r="A201" s="82" t="s">
        <v>190</v>
      </c>
      <c r="B201" s="83" t="s">
        <v>334</v>
      </c>
      <c r="C201" s="191" t="s">
        <v>8</v>
      </c>
      <c r="D201" s="191" t="s">
        <v>51</v>
      </c>
      <c r="E201" s="191" t="s">
        <v>1</v>
      </c>
      <c r="F201" s="104" t="s">
        <v>3</v>
      </c>
      <c r="G201" s="365"/>
      <c r="H201" s="365"/>
      <c r="I201" s="365"/>
      <c r="J201" s="164">
        <f>SUM(J202)</f>
        <v>740</v>
      </c>
      <c r="K201" s="164">
        <f>SUM(K202)</f>
        <v>134</v>
      </c>
    </row>
    <row r="202" spans="1:14" s="90" customFormat="1" ht="17.25">
      <c r="A202" s="22"/>
      <c r="B202" s="48" t="s">
        <v>82</v>
      </c>
      <c r="C202" s="190" t="s">
        <v>8</v>
      </c>
      <c r="D202" s="190" t="s">
        <v>51</v>
      </c>
      <c r="E202" s="190" t="s">
        <v>1</v>
      </c>
      <c r="F202" s="81" t="s">
        <v>81</v>
      </c>
      <c r="G202" s="363"/>
      <c r="H202" s="363"/>
      <c r="I202" s="363"/>
      <c r="J202" s="121">
        <f>SUM(J203)</f>
        <v>740</v>
      </c>
      <c r="K202" s="121">
        <f>SUM(K203)</f>
        <v>134</v>
      </c>
    </row>
    <row r="203" spans="1:14" s="8" customFormat="1" ht="17.25">
      <c r="A203" s="20"/>
      <c r="B203" s="23" t="s">
        <v>217</v>
      </c>
      <c r="C203" s="197" t="s">
        <v>8</v>
      </c>
      <c r="D203" s="197" t="s">
        <v>51</v>
      </c>
      <c r="E203" s="197" t="s">
        <v>1</v>
      </c>
      <c r="F203" s="40" t="s">
        <v>81</v>
      </c>
      <c r="G203" s="197" t="s">
        <v>218</v>
      </c>
      <c r="H203" s="197" t="s">
        <v>1</v>
      </c>
      <c r="I203" s="197" t="s">
        <v>105</v>
      </c>
      <c r="J203" s="34">
        <v>740</v>
      </c>
      <c r="K203" s="34">
        <v>134</v>
      </c>
    </row>
    <row r="204" spans="1:14" s="101" customFormat="1" ht="19.5">
      <c r="A204" s="82" t="s">
        <v>332</v>
      </c>
      <c r="B204" s="83" t="s">
        <v>335</v>
      </c>
      <c r="C204" s="191" t="s">
        <v>8</v>
      </c>
      <c r="D204" s="191" t="s">
        <v>51</v>
      </c>
      <c r="E204" s="191" t="s">
        <v>12</v>
      </c>
      <c r="F204" s="104" t="s">
        <v>3</v>
      </c>
      <c r="G204" s="365"/>
      <c r="H204" s="365"/>
      <c r="I204" s="365"/>
      <c r="J204" s="164">
        <f>SUM(J205)</f>
        <v>4711.5</v>
      </c>
      <c r="K204" s="164">
        <f>SUM(K205)</f>
        <v>2561</v>
      </c>
    </row>
    <row r="205" spans="1:14" s="90" customFormat="1" ht="17.25">
      <c r="A205" s="22"/>
      <c r="B205" s="48" t="s">
        <v>82</v>
      </c>
      <c r="C205" s="190" t="s">
        <v>8</v>
      </c>
      <c r="D205" s="190" t="s">
        <v>51</v>
      </c>
      <c r="E205" s="190" t="s">
        <v>12</v>
      </c>
      <c r="F205" s="81" t="s">
        <v>81</v>
      </c>
      <c r="G205" s="363"/>
      <c r="H205" s="363"/>
      <c r="I205" s="363"/>
      <c r="J205" s="121">
        <f>SUM(J206)</f>
        <v>4711.5</v>
      </c>
      <c r="K205" s="121">
        <f>SUM(K206)</f>
        <v>2561</v>
      </c>
    </row>
    <row r="206" spans="1:14" s="8" customFormat="1" ht="17.25">
      <c r="A206" s="20"/>
      <c r="B206" s="23" t="s">
        <v>217</v>
      </c>
      <c r="C206" s="197" t="s">
        <v>8</v>
      </c>
      <c r="D206" s="197" t="s">
        <v>51</v>
      </c>
      <c r="E206" s="197" t="s">
        <v>12</v>
      </c>
      <c r="F206" s="63" t="s">
        <v>81</v>
      </c>
      <c r="G206" s="197" t="s">
        <v>218</v>
      </c>
      <c r="H206" s="197" t="s">
        <v>1</v>
      </c>
      <c r="I206" s="197" t="s">
        <v>105</v>
      </c>
      <c r="J206" s="34">
        <v>4711.5</v>
      </c>
      <c r="K206" s="34">
        <v>2561</v>
      </c>
      <c r="L206" s="8">
        <v>2700</v>
      </c>
      <c r="M206" s="8">
        <v>1000</v>
      </c>
      <c r="N206" s="8">
        <v>1000</v>
      </c>
    </row>
    <row r="207" spans="1:14" s="8" customFormat="1" ht="58.5">
      <c r="A207" s="82" t="s">
        <v>338</v>
      </c>
      <c r="B207" s="83" t="s">
        <v>427</v>
      </c>
      <c r="C207" s="136" t="s">
        <v>8</v>
      </c>
      <c r="D207" s="136" t="s">
        <v>51</v>
      </c>
      <c r="E207" s="136" t="s">
        <v>7</v>
      </c>
      <c r="F207" s="136" t="s">
        <v>3</v>
      </c>
      <c r="G207" s="192"/>
      <c r="H207" s="193"/>
      <c r="I207" s="194"/>
      <c r="J207" s="189">
        <f t="shared" ref="J207:K208" si="5">J208</f>
        <v>725</v>
      </c>
      <c r="K207" s="189">
        <f t="shared" si="5"/>
        <v>724.5</v>
      </c>
    </row>
    <row r="208" spans="1:14" s="8" customFormat="1" ht="17.25">
      <c r="A208" s="22"/>
      <c r="B208" s="48" t="s">
        <v>82</v>
      </c>
      <c r="C208" s="190" t="s">
        <v>8</v>
      </c>
      <c r="D208" s="190" t="s">
        <v>51</v>
      </c>
      <c r="E208" s="190" t="s">
        <v>7</v>
      </c>
      <c r="F208" s="187" t="s">
        <v>81</v>
      </c>
      <c r="G208" s="192"/>
      <c r="H208" s="193"/>
      <c r="I208" s="194"/>
      <c r="J208" s="171">
        <f t="shared" si="5"/>
        <v>725</v>
      </c>
      <c r="K208" s="171">
        <f t="shared" si="5"/>
        <v>724.5</v>
      </c>
    </row>
    <row r="209" spans="1:11" s="8" customFormat="1" ht="17.25">
      <c r="A209" s="20"/>
      <c r="B209" s="23" t="s">
        <v>221</v>
      </c>
      <c r="C209" s="197" t="s">
        <v>8</v>
      </c>
      <c r="D209" s="197" t="s">
        <v>51</v>
      </c>
      <c r="E209" s="197" t="s">
        <v>7</v>
      </c>
      <c r="F209" s="188" t="s">
        <v>81</v>
      </c>
      <c r="G209" s="192" t="s">
        <v>222</v>
      </c>
      <c r="H209" s="193" t="s">
        <v>28</v>
      </c>
      <c r="I209" s="194" t="s">
        <v>47</v>
      </c>
      <c r="J209" s="186">
        <v>725</v>
      </c>
      <c r="K209" s="186">
        <v>724.5</v>
      </c>
    </row>
    <row r="210" spans="1:11" s="109" customFormat="1" ht="39">
      <c r="A210" s="82" t="s">
        <v>426</v>
      </c>
      <c r="B210" s="83" t="s">
        <v>336</v>
      </c>
      <c r="C210" s="191" t="s">
        <v>8</v>
      </c>
      <c r="D210" s="191" t="s">
        <v>51</v>
      </c>
      <c r="E210" s="191" t="s">
        <v>43</v>
      </c>
      <c r="F210" s="104" t="s">
        <v>3</v>
      </c>
      <c r="G210" s="106"/>
      <c r="H210" s="107"/>
      <c r="I210" s="108"/>
      <c r="J210" s="178">
        <f>SUM(J211)</f>
        <v>23</v>
      </c>
      <c r="K210" s="178">
        <f>SUM(K211)</f>
        <v>0</v>
      </c>
    </row>
    <row r="211" spans="1:11" s="90" customFormat="1" ht="33">
      <c r="A211" s="22"/>
      <c r="B211" s="48" t="s">
        <v>316</v>
      </c>
      <c r="C211" s="190" t="s">
        <v>8</v>
      </c>
      <c r="D211" s="190" t="s">
        <v>51</v>
      </c>
      <c r="E211" s="190" t="s">
        <v>43</v>
      </c>
      <c r="F211" s="81" t="s">
        <v>315</v>
      </c>
      <c r="G211" s="386"/>
      <c r="H211" s="387"/>
      <c r="I211" s="388"/>
      <c r="J211" s="171">
        <f>SUM(J212)</f>
        <v>23</v>
      </c>
      <c r="K211" s="121">
        <f>SUM(K212)</f>
        <v>0</v>
      </c>
    </row>
    <row r="212" spans="1:11" s="8" customFormat="1" ht="17.25">
      <c r="A212" s="20"/>
      <c r="B212" s="23" t="s">
        <v>230</v>
      </c>
      <c r="C212" s="197" t="s">
        <v>8</v>
      </c>
      <c r="D212" s="197" t="s">
        <v>51</v>
      </c>
      <c r="E212" s="197" t="s">
        <v>43</v>
      </c>
      <c r="F212" s="50" t="s">
        <v>315</v>
      </c>
      <c r="G212" s="65" t="s">
        <v>229</v>
      </c>
      <c r="H212" s="65" t="s">
        <v>28</v>
      </c>
      <c r="I212" s="65" t="s">
        <v>102</v>
      </c>
      <c r="J212" s="34">
        <v>23</v>
      </c>
      <c r="K212" s="34">
        <v>0</v>
      </c>
    </row>
    <row r="213" spans="1:11" s="2" customFormat="1" ht="75">
      <c r="A213" s="18" t="s">
        <v>191</v>
      </c>
      <c r="B213" s="26" t="s">
        <v>84</v>
      </c>
      <c r="C213" s="196" t="s">
        <v>47</v>
      </c>
      <c r="D213" s="196" t="s">
        <v>49</v>
      </c>
      <c r="E213" s="196" t="s">
        <v>2</v>
      </c>
      <c r="F213" s="42" t="s">
        <v>3</v>
      </c>
      <c r="G213" s="364"/>
      <c r="H213" s="364"/>
      <c r="I213" s="364"/>
      <c r="J213" s="163">
        <f>SUM(J214+J220)</f>
        <v>10825.5</v>
      </c>
      <c r="K213" s="163">
        <f>SUM(K214+K220)</f>
        <v>8066.2</v>
      </c>
    </row>
    <row r="214" spans="1:11" s="2" customFormat="1" ht="37.5">
      <c r="A214" s="19" t="s">
        <v>192</v>
      </c>
      <c r="B214" s="24" t="s">
        <v>85</v>
      </c>
      <c r="C214" s="198" t="s">
        <v>47</v>
      </c>
      <c r="D214" s="198" t="s">
        <v>51</v>
      </c>
      <c r="E214" s="198" t="s">
        <v>2</v>
      </c>
      <c r="F214" s="41" t="s">
        <v>3</v>
      </c>
      <c r="G214" s="364"/>
      <c r="H214" s="364"/>
      <c r="I214" s="364"/>
      <c r="J214" s="162">
        <f>SUM(J215)</f>
        <v>7610</v>
      </c>
      <c r="K214" s="162">
        <f>SUM(K215)</f>
        <v>5388.9</v>
      </c>
    </row>
    <row r="215" spans="1:11" s="86" customFormat="1" ht="39">
      <c r="A215" s="82" t="s">
        <v>193</v>
      </c>
      <c r="B215" s="83" t="s">
        <v>281</v>
      </c>
      <c r="C215" s="191" t="s">
        <v>47</v>
      </c>
      <c r="D215" s="191" t="s">
        <v>51</v>
      </c>
      <c r="E215" s="191" t="s">
        <v>1</v>
      </c>
      <c r="F215" s="104" t="s">
        <v>3</v>
      </c>
      <c r="G215" s="365"/>
      <c r="H215" s="365"/>
      <c r="I215" s="365"/>
      <c r="J215" s="164">
        <f>+J216+J218</f>
        <v>7610</v>
      </c>
      <c r="K215" s="164">
        <f>+K216+K218</f>
        <v>5388.9</v>
      </c>
    </row>
    <row r="216" spans="1:11" s="90" customFormat="1" ht="33">
      <c r="A216" s="22"/>
      <c r="B216" s="48" t="s">
        <v>17</v>
      </c>
      <c r="C216" s="190" t="s">
        <v>47</v>
      </c>
      <c r="D216" s="190" t="s">
        <v>51</v>
      </c>
      <c r="E216" s="190" t="s">
        <v>1</v>
      </c>
      <c r="F216" s="81" t="s">
        <v>16</v>
      </c>
      <c r="G216" s="363"/>
      <c r="H216" s="363"/>
      <c r="I216" s="363"/>
      <c r="J216" s="121">
        <f>SUM(J217)</f>
        <v>7110</v>
      </c>
      <c r="K216" s="121">
        <f>SUM(K217)</f>
        <v>4888.8999999999996</v>
      </c>
    </row>
    <row r="217" spans="1:11" s="8" customFormat="1" ht="33">
      <c r="A217" s="20"/>
      <c r="B217" s="23" t="s">
        <v>228</v>
      </c>
      <c r="C217" s="197" t="s">
        <v>47</v>
      </c>
      <c r="D217" s="197" t="s">
        <v>51</v>
      </c>
      <c r="E217" s="197" t="s">
        <v>1</v>
      </c>
      <c r="F217" s="40" t="s">
        <v>16</v>
      </c>
      <c r="G217" s="197" t="s">
        <v>227</v>
      </c>
      <c r="H217" s="197" t="s">
        <v>28</v>
      </c>
      <c r="I217" s="197" t="s">
        <v>43</v>
      </c>
      <c r="J217" s="34">
        <v>7110</v>
      </c>
      <c r="K217" s="34">
        <v>4888.8999999999996</v>
      </c>
    </row>
    <row r="218" spans="1:11" s="8" customFormat="1" ht="63">
      <c r="A218" s="20"/>
      <c r="B218" s="60" t="s">
        <v>514</v>
      </c>
      <c r="C218" s="261" t="s">
        <v>47</v>
      </c>
      <c r="D218" s="261" t="s">
        <v>51</v>
      </c>
      <c r="E218" s="261" t="s">
        <v>1</v>
      </c>
      <c r="F218" s="261" t="s">
        <v>515</v>
      </c>
      <c r="G218" s="261"/>
      <c r="H218" s="261"/>
      <c r="I218" s="261"/>
      <c r="J218" s="121">
        <f>+J219</f>
        <v>500</v>
      </c>
      <c r="K218" s="121">
        <f>+K219</f>
        <v>500</v>
      </c>
    </row>
    <row r="219" spans="1:11" s="8" customFormat="1" ht="78.75">
      <c r="A219" s="20"/>
      <c r="B219" s="135" t="s">
        <v>513</v>
      </c>
      <c r="C219" s="263" t="s">
        <v>47</v>
      </c>
      <c r="D219" s="263" t="s">
        <v>51</v>
      </c>
      <c r="E219" s="263" t="s">
        <v>1</v>
      </c>
      <c r="F219" s="263" t="s">
        <v>515</v>
      </c>
      <c r="G219" s="263" t="s">
        <v>227</v>
      </c>
      <c r="H219" s="263" t="s">
        <v>28</v>
      </c>
      <c r="I219" s="263" t="s">
        <v>43</v>
      </c>
      <c r="J219" s="34">
        <v>500</v>
      </c>
      <c r="K219" s="34">
        <v>500</v>
      </c>
    </row>
    <row r="220" spans="1:11" s="2" customFormat="1">
      <c r="A220" s="19" t="s">
        <v>233</v>
      </c>
      <c r="B220" s="24" t="s">
        <v>87</v>
      </c>
      <c r="C220" s="198" t="s">
        <v>47</v>
      </c>
      <c r="D220" s="198" t="s">
        <v>86</v>
      </c>
      <c r="E220" s="198" t="s">
        <v>2</v>
      </c>
      <c r="F220" s="41" t="s">
        <v>3</v>
      </c>
      <c r="G220" s="364"/>
      <c r="H220" s="364"/>
      <c r="I220" s="364"/>
      <c r="J220" s="162">
        <f>SUM(J221+J226)</f>
        <v>3215.5</v>
      </c>
      <c r="K220" s="162">
        <f>SUM(K221+K226)</f>
        <v>2677.3</v>
      </c>
    </row>
    <row r="221" spans="1:11" s="86" customFormat="1" ht="58.5">
      <c r="A221" s="82" t="s">
        <v>234</v>
      </c>
      <c r="B221" s="83" t="s">
        <v>88</v>
      </c>
      <c r="C221" s="191" t="s">
        <v>47</v>
      </c>
      <c r="D221" s="191" t="s">
        <v>86</v>
      </c>
      <c r="E221" s="191" t="s">
        <v>1</v>
      </c>
      <c r="F221" s="104" t="s">
        <v>3</v>
      </c>
      <c r="G221" s="365"/>
      <c r="H221" s="365"/>
      <c r="I221" s="365"/>
      <c r="J221" s="164">
        <f>SUM(J222)</f>
        <v>3215.5</v>
      </c>
      <c r="K221" s="164">
        <f>SUM(K222)</f>
        <v>2677.3</v>
      </c>
    </row>
    <row r="222" spans="1:11" s="90" customFormat="1" ht="49.5">
      <c r="A222" s="22"/>
      <c r="B222" s="48" t="s">
        <v>294</v>
      </c>
      <c r="C222" s="190" t="s">
        <v>47</v>
      </c>
      <c r="D222" s="190" t="s">
        <v>86</v>
      </c>
      <c r="E222" s="190" t="s">
        <v>1</v>
      </c>
      <c r="F222" s="81" t="s">
        <v>325</v>
      </c>
      <c r="G222" s="363"/>
      <c r="H222" s="363"/>
      <c r="I222" s="363"/>
      <c r="J222" s="121">
        <f>SUM(J223:J225)</f>
        <v>3215.5</v>
      </c>
      <c r="K222" s="121">
        <f>SUM(K223:K225)</f>
        <v>2677.3</v>
      </c>
    </row>
    <row r="223" spans="1:11" s="8" customFormat="1" ht="17.25">
      <c r="A223" s="20"/>
      <c r="B223" s="23" t="s">
        <v>348</v>
      </c>
      <c r="C223" s="197" t="s">
        <v>47</v>
      </c>
      <c r="D223" s="197" t="s">
        <v>86</v>
      </c>
      <c r="E223" s="197" t="s">
        <v>1</v>
      </c>
      <c r="F223" s="54" t="s">
        <v>325</v>
      </c>
      <c r="G223" s="197" t="s">
        <v>225</v>
      </c>
      <c r="H223" s="197" t="s">
        <v>90</v>
      </c>
      <c r="I223" s="197" t="s">
        <v>7</v>
      </c>
      <c r="J223" s="34">
        <v>1714.7</v>
      </c>
      <c r="K223" s="34">
        <v>1714.7</v>
      </c>
    </row>
    <row r="224" spans="1:11" s="8" customFormat="1" ht="17.25">
      <c r="A224" s="20"/>
      <c r="B224" s="23" t="s">
        <v>349</v>
      </c>
      <c r="C224" s="197" t="s">
        <v>47</v>
      </c>
      <c r="D224" s="197" t="s">
        <v>86</v>
      </c>
      <c r="E224" s="197" t="s">
        <v>1</v>
      </c>
      <c r="F224" s="54" t="s">
        <v>325</v>
      </c>
      <c r="G224" s="197" t="s">
        <v>225</v>
      </c>
      <c r="H224" s="197" t="s">
        <v>90</v>
      </c>
      <c r="I224" s="197" t="s">
        <v>7</v>
      </c>
      <c r="J224" s="34">
        <v>800.8</v>
      </c>
      <c r="K224" s="34">
        <v>800.8</v>
      </c>
    </row>
    <row r="225" spans="1:12" s="8" customFormat="1" ht="14.45" customHeight="1">
      <c r="A225" s="20"/>
      <c r="B225" s="23" t="s">
        <v>350</v>
      </c>
      <c r="C225" s="197" t="s">
        <v>47</v>
      </c>
      <c r="D225" s="197" t="s">
        <v>86</v>
      </c>
      <c r="E225" s="197" t="s">
        <v>1</v>
      </c>
      <c r="F225" s="54" t="s">
        <v>325</v>
      </c>
      <c r="G225" s="197" t="s">
        <v>225</v>
      </c>
      <c r="H225" s="197" t="s">
        <v>90</v>
      </c>
      <c r="I225" s="197" t="s">
        <v>7</v>
      </c>
      <c r="J225" s="34">
        <v>700</v>
      </c>
      <c r="K225" s="34">
        <v>161.80000000000001</v>
      </c>
    </row>
    <row r="226" spans="1:12" s="86" customFormat="1" ht="0.6" customHeight="1">
      <c r="A226" s="82" t="s">
        <v>235</v>
      </c>
      <c r="B226" s="83" t="s">
        <v>89</v>
      </c>
      <c r="C226" s="191" t="s">
        <v>47</v>
      </c>
      <c r="D226" s="191" t="s">
        <v>86</v>
      </c>
      <c r="E226" s="191" t="s">
        <v>8</v>
      </c>
      <c r="F226" s="104" t="s">
        <v>3</v>
      </c>
      <c r="G226" s="365"/>
      <c r="H226" s="365"/>
      <c r="I226" s="365"/>
      <c r="J226" s="164">
        <f>SUM(J227+J229)</f>
        <v>0</v>
      </c>
      <c r="K226" s="164">
        <f>SUM(K227+K229)</f>
        <v>0</v>
      </c>
    </row>
    <row r="227" spans="1:12" s="49" customFormat="1" ht="19.5" hidden="1">
      <c r="A227" s="47"/>
      <c r="B227" s="48" t="s">
        <v>34</v>
      </c>
      <c r="C227" s="190" t="s">
        <v>47</v>
      </c>
      <c r="D227" s="190" t="s">
        <v>86</v>
      </c>
      <c r="E227" s="190" t="s">
        <v>8</v>
      </c>
      <c r="F227" s="81" t="s">
        <v>83</v>
      </c>
      <c r="G227" s="103"/>
      <c r="H227" s="103"/>
      <c r="I227" s="103"/>
      <c r="J227" s="121">
        <f>SUM(J228)</f>
        <v>0</v>
      </c>
      <c r="K227" s="121">
        <f>SUM(K228)</f>
        <v>0</v>
      </c>
    </row>
    <row r="228" spans="1:12" s="8" customFormat="1" ht="17.25" hidden="1">
      <c r="A228" s="20"/>
      <c r="B228" s="23" t="s">
        <v>34</v>
      </c>
      <c r="C228" s="197" t="s">
        <v>47</v>
      </c>
      <c r="D228" s="197" t="s">
        <v>86</v>
      </c>
      <c r="E228" s="197" t="s">
        <v>8</v>
      </c>
      <c r="F228" s="40" t="s">
        <v>83</v>
      </c>
      <c r="G228" s="197" t="s">
        <v>224</v>
      </c>
      <c r="H228" s="197" t="s">
        <v>43</v>
      </c>
      <c r="I228" s="197" t="s">
        <v>43</v>
      </c>
      <c r="J228" s="34"/>
      <c r="K228" s="34"/>
    </row>
    <row r="229" spans="1:12" s="90" customFormat="1" ht="66" hidden="1">
      <c r="A229" s="95"/>
      <c r="B229" s="48" t="s">
        <v>337</v>
      </c>
      <c r="C229" s="190" t="s">
        <v>47</v>
      </c>
      <c r="D229" s="190" t="s">
        <v>86</v>
      </c>
      <c r="E229" s="190" t="s">
        <v>8</v>
      </c>
      <c r="F229" s="96" t="s">
        <v>325</v>
      </c>
      <c r="G229" s="363"/>
      <c r="H229" s="363"/>
      <c r="I229" s="363"/>
      <c r="J229" s="121">
        <f>SUM(J230:J232)</f>
        <v>0</v>
      </c>
      <c r="K229" s="121">
        <f>SUM(K230:K232)</f>
        <v>0</v>
      </c>
    </row>
    <row r="230" spans="1:12" s="8" customFormat="1" ht="17.25" hidden="1">
      <c r="A230" s="21"/>
      <c r="B230" s="23" t="s">
        <v>319</v>
      </c>
      <c r="C230" s="197" t="s">
        <v>47</v>
      </c>
      <c r="D230" s="197" t="s">
        <v>86</v>
      </c>
      <c r="E230" s="197" t="s">
        <v>8</v>
      </c>
      <c r="F230" s="45" t="s">
        <v>325</v>
      </c>
      <c r="G230" s="197" t="s">
        <v>224</v>
      </c>
      <c r="H230" s="197" t="s">
        <v>43</v>
      </c>
      <c r="I230" s="197" t="s">
        <v>43</v>
      </c>
      <c r="J230" s="34"/>
      <c r="K230" s="34"/>
    </row>
    <row r="231" spans="1:12" s="8" customFormat="1" ht="17.25" hidden="1">
      <c r="A231" s="21"/>
      <c r="B231" s="23" t="s">
        <v>318</v>
      </c>
      <c r="C231" s="197" t="s">
        <v>47</v>
      </c>
      <c r="D231" s="197" t="s">
        <v>86</v>
      </c>
      <c r="E231" s="197" t="s">
        <v>8</v>
      </c>
      <c r="F231" s="45" t="s">
        <v>325</v>
      </c>
      <c r="G231" s="197" t="s">
        <v>224</v>
      </c>
      <c r="H231" s="197" t="s">
        <v>43</v>
      </c>
      <c r="I231" s="197" t="s">
        <v>43</v>
      </c>
      <c r="J231" s="34"/>
      <c r="K231" s="34"/>
    </row>
    <row r="232" spans="1:12" s="8" customFormat="1" ht="16.899999999999999" hidden="1" customHeight="1">
      <c r="A232" s="21"/>
      <c r="B232" s="23" t="s">
        <v>351</v>
      </c>
      <c r="C232" s="197" t="s">
        <v>47</v>
      </c>
      <c r="D232" s="197" t="s">
        <v>86</v>
      </c>
      <c r="E232" s="197" t="s">
        <v>8</v>
      </c>
      <c r="F232" s="45" t="s">
        <v>325</v>
      </c>
      <c r="G232" s="197" t="s">
        <v>224</v>
      </c>
      <c r="H232" s="197" t="s">
        <v>43</v>
      </c>
      <c r="I232" s="197" t="s">
        <v>43</v>
      </c>
      <c r="J232" s="34"/>
      <c r="K232" s="34"/>
    </row>
    <row r="233" spans="1:12" s="5" customFormat="1" ht="37.5" hidden="1">
      <c r="A233" s="18" t="s">
        <v>36</v>
      </c>
      <c r="B233" s="26" t="s">
        <v>91</v>
      </c>
      <c r="C233" s="196" t="s">
        <v>90</v>
      </c>
      <c r="D233" s="196" t="s">
        <v>49</v>
      </c>
      <c r="E233" s="196" t="s">
        <v>2</v>
      </c>
      <c r="F233" s="42" t="s">
        <v>3</v>
      </c>
      <c r="G233" s="366"/>
      <c r="H233" s="366"/>
      <c r="I233" s="366"/>
      <c r="J233" s="163">
        <f>+J235+J243+J239</f>
        <v>109017.1</v>
      </c>
      <c r="K233" s="163">
        <f>+K235+K243+K239</f>
        <v>35190.6</v>
      </c>
    </row>
    <row r="234" spans="1:12" s="5" customFormat="1" ht="36.6" customHeight="1">
      <c r="A234" s="18"/>
      <c r="B234" s="151" t="s">
        <v>91</v>
      </c>
      <c r="C234" s="199" t="s">
        <v>90</v>
      </c>
      <c r="D234" s="199" t="s">
        <v>49</v>
      </c>
      <c r="E234" s="199" t="s">
        <v>2</v>
      </c>
      <c r="F234" s="152" t="s">
        <v>3</v>
      </c>
      <c r="G234" s="390"/>
      <c r="H234" s="390"/>
      <c r="I234" s="390"/>
      <c r="J234" s="163">
        <f>+J235+J243</f>
        <v>109017.1</v>
      </c>
      <c r="K234" s="163">
        <f>+K235+K243</f>
        <v>35190.6</v>
      </c>
    </row>
    <row r="235" spans="1:12" s="2" customFormat="1" ht="56.25">
      <c r="A235" s="19" t="s">
        <v>194</v>
      </c>
      <c r="B235" s="24" t="s">
        <v>258</v>
      </c>
      <c r="C235" s="198" t="s">
        <v>90</v>
      </c>
      <c r="D235" s="198" t="s">
        <v>51</v>
      </c>
      <c r="E235" s="198" t="s">
        <v>2</v>
      </c>
      <c r="F235" s="41" t="s">
        <v>3</v>
      </c>
      <c r="G235" s="364"/>
      <c r="H235" s="364"/>
      <c r="I235" s="364"/>
      <c r="J235" s="162">
        <f t="shared" ref="J235:K237" si="6">SUM(J236)</f>
        <v>2640.1</v>
      </c>
      <c r="K235" s="162">
        <f t="shared" si="6"/>
        <v>2640.1</v>
      </c>
    </row>
    <row r="236" spans="1:12" s="86" customFormat="1" ht="39">
      <c r="A236" s="82" t="s">
        <v>195</v>
      </c>
      <c r="B236" s="83" t="s">
        <v>259</v>
      </c>
      <c r="C236" s="191" t="s">
        <v>90</v>
      </c>
      <c r="D236" s="191" t="s">
        <v>51</v>
      </c>
      <c r="E236" s="191" t="s">
        <v>1</v>
      </c>
      <c r="F236" s="104" t="s">
        <v>3</v>
      </c>
      <c r="G236" s="365"/>
      <c r="H236" s="365"/>
      <c r="I236" s="365"/>
      <c r="J236" s="164">
        <f t="shared" si="6"/>
        <v>2640.1</v>
      </c>
      <c r="K236" s="164">
        <f t="shared" si="6"/>
        <v>2640.1</v>
      </c>
    </row>
    <row r="237" spans="1:12" s="90" customFormat="1" ht="33">
      <c r="A237" s="22"/>
      <c r="B237" s="48" t="s">
        <v>260</v>
      </c>
      <c r="C237" s="190" t="s">
        <v>90</v>
      </c>
      <c r="D237" s="190" t="s">
        <v>51</v>
      </c>
      <c r="E237" s="190" t="s">
        <v>1</v>
      </c>
      <c r="F237" s="81" t="s">
        <v>261</v>
      </c>
      <c r="G237" s="363"/>
      <c r="H237" s="363"/>
      <c r="I237" s="363"/>
      <c r="J237" s="121">
        <f t="shared" si="6"/>
        <v>2640.1</v>
      </c>
      <c r="K237" s="121">
        <f t="shared" si="6"/>
        <v>2640.1</v>
      </c>
    </row>
    <row r="238" spans="1:12" s="8" customFormat="1" ht="17.25">
      <c r="A238" s="22"/>
      <c r="B238" s="23" t="s">
        <v>217</v>
      </c>
      <c r="C238" s="197" t="s">
        <v>90</v>
      </c>
      <c r="D238" s="197" t="s">
        <v>51</v>
      </c>
      <c r="E238" s="197" t="s">
        <v>1</v>
      </c>
      <c r="F238" s="40" t="s">
        <v>261</v>
      </c>
      <c r="G238" s="197" t="s">
        <v>218</v>
      </c>
      <c r="H238" s="197" t="s">
        <v>28</v>
      </c>
      <c r="I238" s="197" t="s">
        <v>47</v>
      </c>
      <c r="J238" s="34">
        <v>2640.1</v>
      </c>
      <c r="K238" s="34">
        <v>2640.1</v>
      </c>
      <c r="L238" s="8" t="s">
        <v>367</v>
      </c>
    </row>
    <row r="239" spans="1:12" s="8" customFormat="1" hidden="1">
      <c r="A239" s="19"/>
      <c r="B239" s="24"/>
      <c r="C239" s="197"/>
      <c r="D239" s="197"/>
      <c r="E239" s="197"/>
      <c r="F239" s="120"/>
      <c r="G239" s="197"/>
      <c r="H239" s="197"/>
      <c r="I239" s="197"/>
      <c r="J239" s="123"/>
      <c r="K239" s="123"/>
    </row>
    <row r="240" spans="1:12" s="8" customFormat="1" ht="19.5" hidden="1">
      <c r="A240" s="82"/>
      <c r="B240" s="83"/>
      <c r="C240" s="197"/>
      <c r="D240" s="197"/>
      <c r="E240" s="197"/>
      <c r="F240" s="120"/>
      <c r="G240" s="197"/>
      <c r="H240" s="197"/>
      <c r="I240" s="197"/>
      <c r="J240" s="122"/>
      <c r="K240" s="122"/>
    </row>
    <row r="241" spans="1:15" s="8" customFormat="1" ht="17.25" hidden="1">
      <c r="A241" s="22"/>
      <c r="B241" s="125"/>
      <c r="C241" s="197"/>
      <c r="D241" s="197"/>
      <c r="E241" s="197"/>
      <c r="F241" s="120"/>
      <c r="G241" s="197"/>
      <c r="H241" s="197"/>
      <c r="I241" s="197"/>
      <c r="J241" s="121"/>
      <c r="K241" s="34"/>
    </row>
    <row r="242" spans="1:15" s="8" customFormat="1" ht="17.25" hidden="1">
      <c r="A242" s="22"/>
      <c r="B242" s="126"/>
      <c r="C242" s="197"/>
      <c r="D242" s="197"/>
      <c r="E242" s="197"/>
      <c r="F242" s="120"/>
      <c r="G242" s="197"/>
      <c r="H242" s="197"/>
      <c r="I242" s="197"/>
      <c r="J242" s="34"/>
      <c r="K242" s="34"/>
      <c r="L242" s="8">
        <v>699.5</v>
      </c>
    </row>
    <row r="243" spans="1:15" s="2" customFormat="1" ht="37.5">
      <c r="A243" s="19" t="s">
        <v>262</v>
      </c>
      <c r="B243" s="24" t="s">
        <v>92</v>
      </c>
      <c r="C243" s="198" t="s">
        <v>90</v>
      </c>
      <c r="D243" s="198" t="s">
        <v>86</v>
      </c>
      <c r="E243" s="198" t="s">
        <v>2</v>
      </c>
      <c r="F243" s="41" t="s">
        <v>3</v>
      </c>
      <c r="G243" s="364"/>
      <c r="H243" s="364"/>
      <c r="I243" s="364"/>
      <c r="J243" s="162">
        <f>+J244+J247+J251</f>
        <v>106377</v>
      </c>
      <c r="K243" s="162">
        <f>+K244+K247+K251</f>
        <v>32550.5</v>
      </c>
      <c r="L243" s="32">
        <f t="shared" ref="L243:O243" si="7">+L244+L247+L251</f>
        <v>0</v>
      </c>
      <c r="M243" s="32">
        <f t="shared" si="7"/>
        <v>0</v>
      </c>
      <c r="N243" s="32">
        <f t="shared" si="7"/>
        <v>0</v>
      </c>
      <c r="O243" s="32">
        <f t="shared" si="7"/>
        <v>0</v>
      </c>
    </row>
    <row r="244" spans="1:15" s="86" customFormat="1" ht="39">
      <c r="A244" s="82" t="s">
        <v>263</v>
      </c>
      <c r="B244" s="110" t="s">
        <v>317</v>
      </c>
      <c r="C244" s="191" t="s">
        <v>90</v>
      </c>
      <c r="D244" s="191" t="s">
        <v>86</v>
      </c>
      <c r="E244" s="191" t="s">
        <v>1</v>
      </c>
      <c r="F244" s="104" t="s">
        <v>3</v>
      </c>
      <c r="G244" s="365"/>
      <c r="H244" s="365"/>
      <c r="I244" s="365"/>
      <c r="J244" s="164">
        <f>SUM(J245)</f>
        <v>779</v>
      </c>
      <c r="K244" s="164">
        <f>SUM(K245)</f>
        <v>565.20000000000005</v>
      </c>
    </row>
    <row r="245" spans="1:15" s="90" customFormat="1" ht="17.25">
      <c r="A245" s="22"/>
      <c r="B245" s="48" t="s">
        <v>273</v>
      </c>
      <c r="C245" s="190" t="s">
        <v>90</v>
      </c>
      <c r="D245" s="190" t="s">
        <v>86</v>
      </c>
      <c r="E245" s="190" t="s">
        <v>1</v>
      </c>
      <c r="F245" s="81" t="s">
        <v>272</v>
      </c>
      <c r="G245" s="363"/>
      <c r="H245" s="363"/>
      <c r="I245" s="363"/>
      <c r="J245" s="121">
        <f>SUM(J246:J246)</f>
        <v>779</v>
      </c>
      <c r="K245" s="121">
        <f>SUM(K246:K246)</f>
        <v>565.20000000000005</v>
      </c>
    </row>
    <row r="246" spans="1:15" s="8" customFormat="1" ht="17.25">
      <c r="A246" s="22"/>
      <c r="B246" s="23" t="s">
        <v>226</v>
      </c>
      <c r="C246" s="197" t="s">
        <v>90</v>
      </c>
      <c r="D246" s="197" t="s">
        <v>86</v>
      </c>
      <c r="E246" s="197" t="s">
        <v>1</v>
      </c>
      <c r="F246" s="40" t="s">
        <v>272</v>
      </c>
      <c r="G246" s="197" t="s">
        <v>225</v>
      </c>
      <c r="H246" s="197" t="s">
        <v>90</v>
      </c>
      <c r="I246" s="197" t="s">
        <v>7</v>
      </c>
      <c r="J246" s="34">
        <v>779</v>
      </c>
      <c r="K246" s="34">
        <v>565.20000000000005</v>
      </c>
      <c r="L246" s="8">
        <v>139</v>
      </c>
      <c r="M246" s="8">
        <v>139</v>
      </c>
      <c r="N246" s="8">
        <v>139</v>
      </c>
    </row>
    <row r="247" spans="1:15" s="86" customFormat="1" ht="39">
      <c r="A247" s="82" t="s">
        <v>391</v>
      </c>
      <c r="B247" s="83" t="s">
        <v>264</v>
      </c>
      <c r="C247" s="191" t="s">
        <v>90</v>
      </c>
      <c r="D247" s="191" t="s">
        <v>86</v>
      </c>
      <c r="E247" s="191" t="s">
        <v>12</v>
      </c>
      <c r="F247" s="104" t="s">
        <v>3</v>
      </c>
      <c r="G247" s="365"/>
      <c r="H247" s="365"/>
      <c r="I247" s="365"/>
      <c r="J247" s="164">
        <f>+J248+J254</f>
        <v>105598</v>
      </c>
      <c r="K247" s="164">
        <f>+K248+K254</f>
        <v>31985.3</v>
      </c>
    </row>
    <row r="248" spans="1:15" s="90" customFormat="1" ht="33">
      <c r="A248" s="140"/>
      <c r="B248" s="48" t="s">
        <v>271</v>
      </c>
      <c r="C248" s="190" t="s">
        <v>90</v>
      </c>
      <c r="D248" s="190" t="s">
        <v>86</v>
      </c>
      <c r="E248" s="190" t="s">
        <v>12</v>
      </c>
      <c r="F248" s="81" t="s">
        <v>265</v>
      </c>
      <c r="G248" s="363"/>
      <c r="H248" s="363"/>
      <c r="I248" s="363"/>
      <c r="J248" s="121">
        <f>+J249+J250</f>
        <v>66189.7</v>
      </c>
      <c r="K248" s="121">
        <f>+K249+K250</f>
        <v>31985.3</v>
      </c>
    </row>
    <row r="249" spans="1:15" s="8" customFormat="1">
      <c r="A249" s="140"/>
      <c r="B249" s="23" t="s">
        <v>217</v>
      </c>
      <c r="C249" s="197" t="s">
        <v>90</v>
      </c>
      <c r="D249" s="197" t="s">
        <v>86</v>
      </c>
      <c r="E249" s="197" t="s">
        <v>12</v>
      </c>
      <c r="F249" s="40" t="s">
        <v>265</v>
      </c>
      <c r="G249" s="197" t="s">
        <v>218</v>
      </c>
      <c r="H249" s="197" t="s">
        <v>28</v>
      </c>
      <c r="I249" s="197" t="s">
        <v>48</v>
      </c>
      <c r="J249" s="34">
        <v>10339.700000000001</v>
      </c>
      <c r="K249" s="34">
        <v>0</v>
      </c>
      <c r="L249" s="8">
        <v>-52397</v>
      </c>
      <c r="M249" s="8">
        <v>-56656</v>
      </c>
      <c r="N249" s="8">
        <v>-58856</v>
      </c>
    </row>
    <row r="250" spans="1:15" s="291" customFormat="1" ht="36" customHeight="1">
      <c r="A250" s="140"/>
      <c r="B250" s="23" t="s">
        <v>230</v>
      </c>
      <c r="C250" s="271" t="s">
        <v>90</v>
      </c>
      <c r="D250" s="271" t="s">
        <v>86</v>
      </c>
      <c r="E250" s="271" t="s">
        <v>12</v>
      </c>
      <c r="F250" s="271" t="s">
        <v>265</v>
      </c>
      <c r="G250" s="271" t="s">
        <v>229</v>
      </c>
      <c r="H250" s="271" t="s">
        <v>28</v>
      </c>
      <c r="I250" s="271" t="s">
        <v>48</v>
      </c>
      <c r="J250" s="34">
        <v>55850</v>
      </c>
      <c r="K250" s="34">
        <v>31985.3</v>
      </c>
      <c r="L250" s="291">
        <v>52397</v>
      </c>
      <c r="M250" s="291">
        <v>56656</v>
      </c>
      <c r="N250" s="291">
        <v>58856</v>
      </c>
    </row>
    <row r="251" spans="1:15" s="291" customFormat="1" ht="36" hidden="1" customHeight="1">
      <c r="A251" s="82" t="s">
        <v>392</v>
      </c>
      <c r="B251" s="83" t="s">
        <v>371</v>
      </c>
      <c r="C251" s="270" t="s">
        <v>90</v>
      </c>
      <c r="D251" s="270" t="s">
        <v>86</v>
      </c>
      <c r="E251" s="270" t="s">
        <v>28</v>
      </c>
      <c r="F251" s="270" t="s">
        <v>373</v>
      </c>
      <c r="G251" s="271"/>
      <c r="H251" s="271"/>
      <c r="I251" s="271"/>
      <c r="J251" s="122"/>
      <c r="K251" s="122"/>
    </row>
    <row r="252" spans="1:15" s="291" customFormat="1" ht="36" hidden="1" customHeight="1">
      <c r="A252" s="22"/>
      <c r="B252" s="125" t="s">
        <v>372</v>
      </c>
      <c r="C252" s="271" t="s">
        <v>90</v>
      </c>
      <c r="D252" s="271" t="s">
        <v>86</v>
      </c>
      <c r="E252" s="271" t="s">
        <v>28</v>
      </c>
      <c r="F252" s="271" t="s">
        <v>374</v>
      </c>
      <c r="G252" s="271"/>
      <c r="H252" s="271"/>
      <c r="I252" s="271"/>
      <c r="J252" s="121"/>
      <c r="K252" s="34"/>
    </row>
    <row r="253" spans="1:15" s="291" customFormat="1" ht="36" hidden="1" customHeight="1">
      <c r="A253" s="22"/>
      <c r="B253" s="126" t="s">
        <v>221</v>
      </c>
      <c r="C253" s="271" t="s">
        <v>90</v>
      </c>
      <c r="D253" s="271" t="s">
        <v>86</v>
      </c>
      <c r="E253" s="271" t="s">
        <v>28</v>
      </c>
      <c r="F253" s="271" t="s">
        <v>374</v>
      </c>
      <c r="G253" s="271" t="s">
        <v>222</v>
      </c>
      <c r="H253" s="271" t="s">
        <v>28</v>
      </c>
      <c r="I253" s="271" t="s">
        <v>47</v>
      </c>
      <c r="J253" s="34"/>
      <c r="K253" s="34"/>
    </row>
    <row r="254" spans="1:15" s="292" customFormat="1" ht="36" customHeight="1">
      <c r="A254" s="22"/>
      <c r="B254" s="268" t="s">
        <v>516</v>
      </c>
      <c r="C254" s="272" t="s">
        <v>90</v>
      </c>
      <c r="D254" s="272" t="s">
        <v>86</v>
      </c>
      <c r="E254" s="272" t="s">
        <v>12</v>
      </c>
      <c r="F254" s="272" t="s">
        <v>518</v>
      </c>
      <c r="G254" s="377"/>
      <c r="H254" s="377"/>
      <c r="I254" s="377"/>
      <c r="J254" s="121">
        <f>+J255</f>
        <v>39408.300000000003</v>
      </c>
      <c r="K254" s="34">
        <f>+K255</f>
        <v>0</v>
      </c>
    </row>
    <row r="255" spans="1:15" s="8" customFormat="1" ht="65.25">
      <c r="A255" s="286"/>
      <c r="B255" s="287" t="s">
        <v>517</v>
      </c>
      <c r="C255" s="288" t="s">
        <v>90</v>
      </c>
      <c r="D255" s="288" t="s">
        <v>86</v>
      </c>
      <c r="E255" s="288" t="s">
        <v>12</v>
      </c>
      <c r="F255" s="288" t="s">
        <v>518</v>
      </c>
      <c r="G255" s="289" t="s">
        <v>229</v>
      </c>
      <c r="H255" s="289" t="s">
        <v>28</v>
      </c>
      <c r="I255" s="289" t="s">
        <v>48</v>
      </c>
      <c r="J255" s="290">
        <v>39408.300000000003</v>
      </c>
      <c r="K255" s="290">
        <v>0</v>
      </c>
    </row>
    <row r="256" spans="1:15" s="2" customFormat="1" ht="56.25">
      <c r="A256" s="18" t="s">
        <v>198</v>
      </c>
      <c r="B256" s="26" t="s">
        <v>94</v>
      </c>
      <c r="C256" s="196" t="s">
        <v>93</v>
      </c>
      <c r="D256" s="196" t="s">
        <v>49</v>
      </c>
      <c r="E256" s="196" t="s">
        <v>2</v>
      </c>
      <c r="F256" s="42" t="s">
        <v>3</v>
      </c>
      <c r="G256" s="364"/>
      <c r="H256" s="364"/>
      <c r="I256" s="364"/>
      <c r="J256" s="163">
        <f>SUM(J257+J277+J285+J295+J299+J305)</f>
        <v>87369.4</v>
      </c>
      <c r="K256" s="163">
        <f>SUM(K257+K277+K285+K295+K299+K305)</f>
        <v>60883.799999999996</v>
      </c>
    </row>
    <row r="257" spans="1:14" s="2" customFormat="1">
      <c r="A257" s="19" t="s">
        <v>199</v>
      </c>
      <c r="B257" s="24" t="s">
        <v>95</v>
      </c>
      <c r="C257" s="198" t="s">
        <v>93</v>
      </c>
      <c r="D257" s="198" t="s">
        <v>51</v>
      </c>
      <c r="E257" s="198" t="s">
        <v>2</v>
      </c>
      <c r="F257" s="41" t="s">
        <v>3</v>
      </c>
      <c r="G257" s="364"/>
      <c r="H257" s="364"/>
      <c r="I257" s="364"/>
      <c r="J257" s="162">
        <f>SUM(J258)</f>
        <v>22067.399999999998</v>
      </c>
      <c r="K257" s="162">
        <f>SUM(K258)</f>
        <v>17571.899999999998</v>
      </c>
    </row>
    <row r="258" spans="1:14" s="86" customFormat="1" ht="58.5">
      <c r="A258" s="82" t="s">
        <v>200</v>
      </c>
      <c r="B258" s="83" t="s">
        <v>96</v>
      </c>
      <c r="C258" s="191" t="s">
        <v>93</v>
      </c>
      <c r="D258" s="191" t="s">
        <v>51</v>
      </c>
      <c r="E258" s="191" t="s">
        <v>1</v>
      </c>
      <c r="F258" s="104" t="s">
        <v>3</v>
      </c>
      <c r="G258" s="365"/>
      <c r="H258" s="365"/>
      <c r="I258" s="365"/>
      <c r="J258" s="164">
        <f>+J259+J263+J267+J269+J273</f>
        <v>22067.399999999998</v>
      </c>
      <c r="K258" s="164">
        <f>+K259+K263+K267+K269+K273</f>
        <v>17571.899999999998</v>
      </c>
    </row>
    <row r="259" spans="1:14" s="90" customFormat="1" ht="33">
      <c r="A259" s="22"/>
      <c r="B259" s="48" t="s">
        <v>17</v>
      </c>
      <c r="C259" s="190" t="s">
        <v>93</v>
      </c>
      <c r="D259" s="190" t="s">
        <v>51</v>
      </c>
      <c r="E259" s="190" t="s">
        <v>1</v>
      </c>
      <c r="F259" s="81" t="s">
        <v>16</v>
      </c>
      <c r="G259" s="363"/>
      <c r="H259" s="363"/>
      <c r="I259" s="363"/>
      <c r="J259" s="121">
        <f>SUM(J260:J262)</f>
        <v>11303</v>
      </c>
      <c r="K259" s="121">
        <f>SUM(K260:K262)</f>
        <v>8282.2999999999993</v>
      </c>
    </row>
    <row r="260" spans="1:14" s="8" customFormat="1" ht="33">
      <c r="A260" s="20"/>
      <c r="B260" s="23" t="s">
        <v>254</v>
      </c>
      <c r="C260" s="197" t="s">
        <v>93</v>
      </c>
      <c r="D260" s="197" t="s">
        <v>51</v>
      </c>
      <c r="E260" s="197" t="s">
        <v>1</v>
      </c>
      <c r="F260" s="40" t="s">
        <v>16</v>
      </c>
      <c r="G260" s="197" t="s">
        <v>220</v>
      </c>
      <c r="H260" s="197" t="s">
        <v>47</v>
      </c>
      <c r="I260" s="197" t="s">
        <v>1</v>
      </c>
      <c r="J260" s="34">
        <v>8173</v>
      </c>
      <c r="K260" s="34">
        <v>6231.3</v>
      </c>
      <c r="L260" s="8">
        <v>494</v>
      </c>
      <c r="M260" s="8">
        <v>494</v>
      </c>
      <c r="N260" s="8">
        <v>494</v>
      </c>
    </row>
    <row r="261" spans="1:14" s="8" customFormat="1" ht="17.25">
      <c r="A261" s="20"/>
      <c r="B261" s="23" t="s">
        <v>217</v>
      </c>
      <c r="C261" s="197" t="s">
        <v>93</v>
      </c>
      <c r="D261" s="197" t="s">
        <v>51</v>
      </c>
      <c r="E261" s="197" t="s">
        <v>1</v>
      </c>
      <c r="F261" s="40" t="s">
        <v>16</v>
      </c>
      <c r="G261" s="197" t="s">
        <v>218</v>
      </c>
      <c r="H261" s="197" t="s">
        <v>47</v>
      </c>
      <c r="I261" s="197" t="s">
        <v>1</v>
      </c>
      <c r="J261" s="34">
        <v>3103</v>
      </c>
      <c r="K261" s="34">
        <v>2029.6</v>
      </c>
      <c r="L261" s="8">
        <v>-618</v>
      </c>
      <c r="M261" s="8">
        <v>-618</v>
      </c>
      <c r="N261" s="8">
        <v>-618</v>
      </c>
    </row>
    <row r="262" spans="1:14" s="8" customFormat="1" ht="17.25">
      <c r="A262" s="20"/>
      <c r="B262" s="23" t="s">
        <v>221</v>
      </c>
      <c r="C262" s="197" t="s">
        <v>93</v>
      </c>
      <c r="D262" s="197" t="s">
        <v>51</v>
      </c>
      <c r="E262" s="197" t="s">
        <v>1</v>
      </c>
      <c r="F262" s="40" t="s">
        <v>16</v>
      </c>
      <c r="G262" s="197" t="s">
        <v>222</v>
      </c>
      <c r="H262" s="197" t="s">
        <v>47</v>
      </c>
      <c r="I262" s="197" t="s">
        <v>1</v>
      </c>
      <c r="J262" s="34">
        <v>27</v>
      </c>
      <c r="K262" s="34">
        <v>21.4</v>
      </c>
    </row>
    <row r="263" spans="1:14" s="90" customFormat="1" ht="31.5">
      <c r="A263" s="22"/>
      <c r="B263" s="60" t="s">
        <v>420</v>
      </c>
      <c r="C263" s="190" t="s">
        <v>93</v>
      </c>
      <c r="D263" s="190" t="s">
        <v>51</v>
      </c>
      <c r="E263" s="190" t="s">
        <v>1</v>
      </c>
      <c r="F263" s="81" t="s">
        <v>299</v>
      </c>
      <c r="G263" s="363"/>
      <c r="H263" s="363"/>
      <c r="I263" s="363"/>
      <c r="J263" s="121">
        <f>SUM(J264:J266)</f>
        <v>35.1</v>
      </c>
      <c r="K263" s="121">
        <f>SUM(K264:K266)</f>
        <v>35.1</v>
      </c>
    </row>
    <row r="264" spans="1:14" s="8" customFormat="1" ht="47.25">
      <c r="A264" s="20"/>
      <c r="B264" s="60" t="s">
        <v>500</v>
      </c>
      <c r="C264" s="197" t="s">
        <v>93</v>
      </c>
      <c r="D264" s="197" t="s">
        <v>51</v>
      </c>
      <c r="E264" s="197" t="s">
        <v>1</v>
      </c>
      <c r="F264" s="40" t="s">
        <v>299</v>
      </c>
      <c r="G264" s="197" t="s">
        <v>218</v>
      </c>
      <c r="H264" s="197" t="s">
        <v>47</v>
      </c>
      <c r="I264" s="197" t="s">
        <v>1</v>
      </c>
      <c r="J264" s="34">
        <v>29.6</v>
      </c>
      <c r="K264" s="34">
        <v>29.6</v>
      </c>
    </row>
    <row r="265" spans="1:14" s="8" customFormat="1" ht="47.25">
      <c r="A265" s="20"/>
      <c r="B265" s="60" t="s">
        <v>501</v>
      </c>
      <c r="C265" s="197" t="s">
        <v>93</v>
      </c>
      <c r="D265" s="197" t="s">
        <v>51</v>
      </c>
      <c r="E265" s="197" t="s">
        <v>1</v>
      </c>
      <c r="F265" s="51" t="s">
        <v>299</v>
      </c>
      <c r="G265" s="197" t="s">
        <v>218</v>
      </c>
      <c r="H265" s="197" t="s">
        <v>47</v>
      </c>
      <c r="I265" s="197" t="s">
        <v>1</v>
      </c>
      <c r="J265" s="34">
        <v>5.2</v>
      </c>
      <c r="K265" s="34">
        <v>5.2</v>
      </c>
    </row>
    <row r="266" spans="1:14" s="8" customFormat="1" ht="47.25">
      <c r="A266" s="20"/>
      <c r="B266" s="60" t="s">
        <v>502</v>
      </c>
      <c r="C266" s="197" t="s">
        <v>93</v>
      </c>
      <c r="D266" s="197" t="s">
        <v>51</v>
      </c>
      <c r="E266" s="197" t="s">
        <v>1</v>
      </c>
      <c r="F266" s="51" t="s">
        <v>299</v>
      </c>
      <c r="G266" s="197" t="s">
        <v>218</v>
      </c>
      <c r="H266" s="197" t="s">
        <v>47</v>
      </c>
      <c r="I266" s="197" t="s">
        <v>1</v>
      </c>
      <c r="J266" s="34">
        <v>0.3</v>
      </c>
      <c r="K266" s="34">
        <v>0.3</v>
      </c>
      <c r="L266" s="8">
        <v>0.3</v>
      </c>
    </row>
    <row r="267" spans="1:14" s="90" customFormat="1" ht="17.25">
      <c r="A267" s="22"/>
      <c r="B267" s="48" t="s">
        <v>312</v>
      </c>
      <c r="C267" s="190" t="s">
        <v>93</v>
      </c>
      <c r="D267" s="190" t="s">
        <v>51</v>
      </c>
      <c r="E267" s="190" t="s">
        <v>1</v>
      </c>
      <c r="F267" s="81" t="s">
        <v>311</v>
      </c>
      <c r="G267" s="363"/>
      <c r="H267" s="363"/>
      <c r="I267" s="363"/>
      <c r="J267" s="121">
        <f>+J268</f>
        <v>10512</v>
      </c>
      <c r="K267" s="121">
        <f>+K268</f>
        <v>9038.7999999999993</v>
      </c>
    </row>
    <row r="268" spans="1:14" s="8" customFormat="1" ht="33">
      <c r="A268" s="20"/>
      <c r="B268" s="48" t="s">
        <v>503</v>
      </c>
      <c r="C268" s="197" t="s">
        <v>93</v>
      </c>
      <c r="D268" s="197" t="s">
        <v>51</v>
      </c>
      <c r="E268" s="197" t="s">
        <v>1</v>
      </c>
      <c r="F268" s="46" t="s">
        <v>311</v>
      </c>
      <c r="G268" s="197" t="s">
        <v>229</v>
      </c>
      <c r="H268" s="197" t="s">
        <v>47</v>
      </c>
      <c r="I268" s="197" t="s">
        <v>1</v>
      </c>
      <c r="J268" s="34">
        <v>10512</v>
      </c>
      <c r="K268" s="34">
        <v>9038.7999999999993</v>
      </c>
    </row>
    <row r="269" spans="1:14" s="90" customFormat="1" ht="78.75">
      <c r="A269" s="22"/>
      <c r="B269" s="224" t="s">
        <v>462</v>
      </c>
      <c r="C269" s="190" t="s">
        <v>93</v>
      </c>
      <c r="D269" s="190" t="s">
        <v>51</v>
      </c>
      <c r="E269" s="190" t="s">
        <v>1</v>
      </c>
      <c r="F269" s="190" t="s">
        <v>299</v>
      </c>
      <c r="G269" s="336"/>
      <c r="H269" s="337"/>
      <c r="I269" s="338"/>
      <c r="J269" s="121">
        <f>+J270+J271+J272</f>
        <v>97.2</v>
      </c>
      <c r="K269" s="121">
        <f>+K270+K271+K272</f>
        <v>97.2</v>
      </c>
    </row>
    <row r="270" spans="1:14" s="8" customFormat="1" ht="94.5">
      <c r="A270" s="20"/>
      <c r="B270" s="145" t="s">
        <v>397</v>
      </c>
      <c r="C270" s="197" t="s">
        <v>93</v>
      </c>
      <c r="D270" s="197" t="s">
        <v>51</v>
      </c>
      <c r="E270" s="197" t="s">
        <v>1</v>
      </c>
      <c r="F270" s="141" t="s">
        <v>299</v>
      </c>
      <c r="G270" s="197" t="s">
        <v>229</v>
      </c>
      <c r="H270" s="197" t="s">
        <v>47</v>
      </c>
      <c r="I270" s="197" t="s">
        <v>1</v>
      </c>
      <c r="J270" s="34">
        <v>81.900000000000006</v>
      </c>
      <c r="K270" s="34">
        <v>81.900000000000006</v>
      </c>
    </row>
    <row r="271" spans="1:14" s="8" customFormat="1" ht="94.5">
      <c r="A271" s="20"/>
      <c r="B271" s="145" t="s">
        <v>398</v>
      </c>
      <c r="C271" s="197" t="s">
        <v>93</v>
      </c>
      <c r="D271" s="197" t="s">
        <v>51</v>
      </c>
      <c r="E271" s="197" t="s">
        <v>1</v>
      </c>
      <c r="F271" s="141" t="s">
        <v>299</v>
      </c>
      <c r="G271" s="197" t="s">
        <v>229</v>
      </c>
      <c r="H271" s="197" t="s">
        <v>47</v>
      </c>
      <c r="I271" s="197" t="s">
        <v>1</v>
      </c>
      <c r="J271" s="34">
        <v>14.5</v>
      </c>
      <c r="K271" s="34">
        <v>14.5</v>
      </c>
    </row>
    <row r="272" spans="1:14" s="8" customFormat="1" ht="94.5">
      <c r="A272" s="20"/>
      <c r="B272" s="145" t="s">
        <v>399</v>
      </c>
      <c r="C272" s="197" t="s">
        <v>93</v>
      </c>
      <c r="D272" s="197" t="s">
        <v>51</v>
      </c>
      <c r="E272" s="197" t="s">
        <v>1</v>
      </c>
      <c r="F272" s="141" t="s">
        <v>299</v>
      </c>
      <c r="G272" s="197" t="s">
        <v>229</v>
      </c>
      <c r="H272" s="197" t="s">
        <v>47</v>
      </c>
      <c r="I272" s="197" t="s">
        <v>1</v>
      </c>
      <c r="J272" s="34">
        <v>0.8</v>
      </c>
      <c r="K272" s="34">
        <v>0.8</v>
      </c>
    </row>
    <row r="273" spans="1:15" s="90" customFormat="1" ht="31.5">
      <c r="A273" s="22"/>
      <c r="B273" s="217" t="s">
        <v>463</v>
      </c>
      <c r="C273" s="190" t="s">
        <v>93</v>
      </c>
      <c r="D273" s="190" t="s">
        <v>51</v>
      </c>
      <c r="E273" s="190" t="s">
        <v>1</v>
      </c>
      <c r="F273" s="190" t="s">
        <v>299</v>
      </c>
      <c r="G273" s="336"/>
      <c r="H273" s="337"/>
      <c r="I273" s="338"/>
      <c r="J273" s="121">
        <f>+J274+J275+J276</f>
        <v>120.10000000000001</v>
      </c>
      <c r="K273" s="121">
        <f>+K274+K275+K276</f>
        <v>118.5</v>
      </c>
      <c r="L273" s="121">
        <f t="shared" ref="L273:O273" si="8">+L274+L275+L276</f>
        <v>0</v>
      </c>
      <c r="M273" s="121">
        <f t="shared" si="8"/>
        <v>0</v>
      </c>
      <c r="N273" s="121">
        <f t="shared" si="8"/>
        <v>0</v>
      </c>
      <c r="O273" s="121">
        <f t="shared" si="8"/>
        <v>0</v>
      </c>
    </row>
    <row r="274" spans="1:15" s="8" customFormat="1" ht="47.25">
      <c r="A274" s="20"/>
      <c r="B274" s="146" t="s">
        <v>400</v>
      </c>
      <c r="C274" s="197" t="s">
        <v>93</v>
      </c>
      <c r="D274" s="197" t="s">
        <v>51</v>
      </c>
      <c r="E274" s="197" t="s">
        <v>1</v>
      </c>
      <c r="F274" s="197" t="s">
        <v>299</v>
      </c>
      <c r="G274" s="197" t="s">
        <v>229</v>
      </c>
      <c r="H274" s="197" t="s">
        <v>47</v>
      </c>
      <c r="I274" s="197" t="s">
        <v>1</v>
      </c>
      <c r="J274" s="34">
        <v>100</v>
      </c>
      <c r="K274" s="34">
        <v>100</v>
      </c>
    </row>
    <row r="275" spans="1:15" s="8" customFormat="1" ht="47.25">
      <c r="A275" s="20"/>
      <c r="B275" s="146" t="s">
        <v>400</v>
      </c>
      <c r="C275" s="197" t="s">
        <v>93</v>
      </c>
      <c r="D275" s="197" t="s">
        <v>51</v>
      </c>
      <c r="E275" s="197" t="s">
        <v>1</v>
      </c>
      <c r="F275" s="197" t="s">
        <v>299</v>
      </c>
      <c r="G275" s="197" t="s">
        <v>229</v>
      </c>
      <c r="H275" s="197" t="s">
        <v>47</v>
      </c>
      <c r="I275" s="197" t="s">
        <v>1</v>
      </c>
      <c r="J275" s="34">
        <v>17.7</v>
      </c>
      <c r="K275" s="34">
        <v>17.7</v>
      </c>
    </row>
    <row r="276" spans="1:15" s="8" customFormat="1" ht="47.25">
      <c r="A276" s="20"/>
      <c r="B276" s="146" t="s">
        <v>400</v>
      </c>
      <c r="C276" s="197" t="s">
        <v>93</v>
      </c>
      <c r="D276" s="197" t="s">
        <v>51</v>
      </c>
      <c r="E276" s="197" t="s">
        <v>1</v>
      </c>
      <c r="F276" s="141" t="s">
        <v>299</v>
      </c>
      <c r="G276" s="197" t="s">
        <v>229</v>
      </c>
      <c r="H276" s="197" t="s">
        <v>47</v>
      </c>
      <c r="I276" s="197" t="s">
        <v>1</v>
      </c>
      <c r="J276" s="34">
        <v>2.4</v>
      </c>
      <c r="K276" s="34">
        <v>0.8</v>
      </c>
    </row>
    <row r="277" spans="1:15" s="2" customFormat="1">
      <c r="A277" s="19" t="s">
        <v>201</v>
      </c>
      <c r="B277" s="24" t="s">
        <v>97</v>
      </c>
      <c r="C277" s="198" t="s">
        <v>93</v>
      </c>
      <c r="D277" s="198" t="s">
        <v>86</v>
      </c>
      <c r="E277" s="198" t="s">
        <v>2</v>
      </c>
      <c r="F277" s="41" t="s">
        <v>3</v>
      </c>
      <c r="G277" s="364"/>
      <c r="H277" s="364"/>
      <c r="I277" s="364"/>
      <c r="J277" s="162">
        <f>SUM(J278)</f>
        <v>6617</v>
      </c>
      <c r="K277" s="162">
        <f>SUM(K278)</f>
        <v>4740.5</v>
      </c>
    </row>
    <row r="278" spans="1:15" s="86" customFormat="1" ht="58.5">
      <c r="A278" s="82" t="s">
        <v>202</v>
      </c>
      <c r="B278" s="83" t="s">
        <v>96</v>
      </c>
      <c r="C278" s="191" t="s">
        <v>93</v>
      </c>
      <c r="D278" s="191" t="s">
        <v>86</v>
      </c>
      <c r="E278" s="191" t="s">
        <v>1</v>
      </c>
      <c r="F278" s="104" t="s">
        <v>3</v>
      </c>
      <c r="G278" s="365"/>
      <c r="H278" s="365"/>
      <c r="I278" s="365"/>
      <c r="J278" s="164">
        <f>SUM(J279+J283)</f>
        <v>6617</v>
      </c>
      <c r="K278" s="164">
        <f>SUM(K279+K283)</f>
        <v>4740.5</v>
      </c>
    </row>
    <row r="279" spans="1:15" s="90" customFormat="1" ht="33">
      <c r="A279" s="22"/>
      <c r="B279" s="48" t="s">
        <v>17</v>
      </c>
      <c r="C279" s="190" t="s">
        <v>93</v>
      </c>
      <c r="D279" s="190" t="s">
        <v>86</v>
      </c>
      <c r="E279" s="190" t="s">
        <v>1</v>
      </c>
      <c r="F279" s="81" t="s">
        <v>16</v>
      </c>
      <c r="G279" s="363"/>
      <c r="H279" s="363"/>
      <c r="I279" s="363"/>
      <c r="J279" s="121">
        <f>SUM(J282+J281+J280)</f>
        <v>6617</v>
      </c>
      <c r="K279" s="121">
        <f>SUM(K282+K281+K280)</f>
        <v>4740.5</v>
      </c>
    </row>
    <row r="280" spans="1:15" s="8" customFormat="1" ht="33">
      <c r="A280" s="20"/>
      <c r="B280" s="23" t="s">
        <v>219</v>
      </c>
      <c r="C280" s="197" t="s">
        <v>93</v>
      </c>
      <c r="D280" s="197" t="s">
        <v>86</v>
      </c>
      <c r="E280" s="197" t="s">
        <v>1</v>
      </c>
      <c r="F280" s="40" t="s">
        <v>16</v>
      </c>
      <c r="G280" s="197" t="s">
        <v>220</v>
      </c>
      <c r="H280" s="197" t="s">
        <v>47</v>
      </c>
      <c r="I280" s="197" t="s">
        <v>1</v>
      </c>
      <c r="J280" s="34">
        <v>3587</v>
      </c>
      <c r="K280" s="34">
        <v>2535.9</v>
      </c>
      <c r="L280" s="8">
        <v>654</v>
      </c>
      <c r="M280" s="8">
        <v>654</v>
      </c>
      <c r="N280" s="8">
        <v>654</v>
      </c>
    </row>
    <row r="281" spans="1:15" s="8" customFormat="1" ht="17.25">
      <c r="A281" s="20"/>
      <c r="B281" s="23" t="s">
        <v>217</v>
      </c>
      <c r="C281" s="197" t="s">
        <v>93</v>
      </c>
      <c r="D281" s="197" t="s">
        <v>86</v>
      </c>
      <c r="E281" s="197" t="s">
        <v>1</v>
      </c>
      <c r="F281" s="40" t="s">
        <v>16</v>
      </c>
      <c r="G281" s="197" t="s">
        <v>218</v>
      </c>
      <c r="H281" s="197" t="s">
        <v>47</v>
      </c>
      <c r="I281" s="197" t="s">
        <v>1</v>
      </c>
      <c r="J281" s="34">
        <v>2775</v>
      </c>
      <c r="K281" s="34">
        <v>2028</v>
      </c>
      <c r="L281" s="8">
        <f>-598+(-530)</f>
        <v>-1128</v>
      </c>
    </row>
    <row r="282" spans="1:15" s="8" customFormat="1" ht="17.25">
      <c r="A282" s="20"/>
      <c r="B282" s="23" t="s">
        <v>221</v>
      </c>
      <c r="C282" s="197" t="s">
        <v>93</v>
      </c>
      <c r="D282" s="197" t="s">
        <v>86</v>
      </c>
      <c r="E282" s="197" t="s">
        <v>1</v>
      </c>
      <c r="F282" s="40" t="s">
        <v>16</v>
      </c>
      <c r="G282" s="197" t="s">
        <v>222</v>
      </c>
      <c r="H282" s="197" t="s">
        <v>47</v>
      </c>
      <c r="I282" s="197" t="s">
        <v>1</v>
      </c>
      <c r="J282" s="34">
        <v>255</v>
      </c>
      <c r="K282" s="34">
        <v>176.6</v>
      </c>
    </row>
    <row r="283" spans="1:15" s="90" customFormat="1" ht="17.25">
      <c r="A283" s="22"/>
      <c r="B283" s="48" t="s">
        <v>34</v>
      </c>
      <c r="C283" s="190" t="s">
        <v>93</v>
      </c>
      <c r="D283" s="190" t="s">
        <v>86</v>
      </c>
      <c r="E283" s="190" t="s">
        <v>1</v>
      </c>
      <c r="F283" s="81" t="s">
        <v>83</v>
      </c>
      <c r="G283" s="363"/>
      <c r="H283" s="363"/>
      <c r="I283" s="363"/>
      <c r="J283" s="121">
        <f>SUM(J284)</f>
        <v>0</v>
      </c>
      <c r="K283" s="121">
        <f>SUM(K284)</f>
        <v>0</v>
      </c>
    </row>
    <row r="284" spans="1:15" s="8" customFormat="1" ht="17.25">
      <c r="A284" s="20"/>
      <c r="B284" s="23" t="s">
        <v>34</v>
      </c>
      <c r="C284" s="197" t="s">
        <v>93</v>
      </c>
      <c r="D284" s="197" t="s">
        <v>86</v>
      </c>
      <c r="E284" s="197" t="s">
        <v>1</v>
      </c>
      <c r="F284" s="40" t="s">
        <v>83</v>
      </c>
      <c r="G284" s="197" t="s">
        <v>224</v>
      </c>
      <c r="H284" s="197" t="s">
        <v>47</v>
      </c>
      <c r="I284" s="197" t="s">
        <v>1</v>
      </c>
      <c r="J284" s="34"/>
      <c r="K284" s="34"/>
    </row>
    <row r="285" spans="1:15" s="7" customFormat="1" ht="37.5">
      <c r="A285" s="19" t="s">
        <v>236</v>
      </c>
      <c r="B285" s="24" t="s">
        <v>99</v>
      </c>
      <c r="C285" s="198" t="s">
        <v>93</v>
      </c>
      <c r="D285" s="198" t="s">
        <v>98</v>
      </c>
      <c r="E285" s="198" t="s">
        <v>2</v>
      </c>
      <c r="F285" s="41" t="s">
        <v>3</v>
      </c>
      <c r="G285" s="368"/>
      <c r="H285" s="368"/>
      <c r="I285" s="368"/>
      <c r="J285" s="162">
        <f>SUM(J286)</f>
        <v>56232</v>
      </c>
      <c r="K285" s="162">
        <f>SUM(K286)</f>
        <v>37003.299999999996</v>
      </c>
    </row>
    <row r="286" spans="1:15" s="86" customFormat="1" ht="58.5">
      <c r="A286" s="82" t="s">
        <v>237</v>
      </c>
      <c r="B286" s="83" t="s">
        <v>309</v>
      </c>
      <c r="C286" s="191" t="s">
        <v>93</v>
      </c>
      <c r="D286" s="191" t="s">
        <v>98</v>
      </c>
      <c r="E286" s="191" t="s">
        <v>1</v>
      </c>
      <c r="F286" s="104" t="s">
        <v>3</v>
      </c>
      <c r="G286" s="365"/>
      <c r="H286" s="365"/>
      <c r="I286" s="365"/>
      <c r="J286" s="164">
        <f>+J287+J291</f>
        <v>56232</v>
      </c>
      <c r="K286" s="164">
        <f>+K287+K291</f>
        <v>37003.299999999996</v>
      </c>
      <c r="L286" s="164">
        <f t="shared" ref="L286:O286" si="9">+L287+L291</f>
        <v>1500</v>
      </c>
      <c r="M286" s="164">
        <f t="shared" si="9"/>
        <v>0</v>
      </c>
      <c r="N286" s="164">
        <f t="shared" si="9"/>
        <v>0</v>
      </c>
      <c r="O286" s="164">
        <f t="shared" si="9"/>
        <v>0</v>
      </c>
    </row>
    <row r="287" spans="1:15" s="90" customFormat="1" ht="33">
      <c r="A287" s="22"/>
      <c r="B287" s="48" t="s">
        <v>17</v>
      </c>
      <c r="C287" s="190" t="s">
        <v>93</v>
      </c>
      <c r="D287" s="190" t="s">
        <v>98</v>
      </c>
      <c r="E287" s="190" t="s">
        <v>1</v>
      </c>
      <c r="F287" s="81" t="s">
        <v>16</v>
      </c>
      <c r="G287" s="363"/>
      <c r="H287" s="363"/>
      <c r="I287" s="363"/>
      <c r="J287" s="121">
        <f>+J288+J289+J290</f>
        <v>53973</v>
      </c>
      <c r="K287" s="121">
        <f>+K288+K289+K290</f>
        <v>34744.299999999996</v>
      </c>
    </row>
    <row r="288" spans="1:15" s="8" customFormat="1" ht="33">
      <c r="A288" s="20"/>
      <c r="B288" s="23" t="s">
        <v>219</v>
      </c>
      <c r="C288" s="197" t="s">
        <v>93</v>
      </c>
      <c r="D288" s="197" t="s">
        <v>98</v>
      </c>
      <c r="E288" s="197" t="s">
        <v>1</v>
      </c>
      <c r="F288" s="40" t="s">
        <v>16</v>
      </c>
      <c r="G288" s="197" t="s">
        <v>220</v>
      </c>
      <c r="H288" s="197" t="s">
        <v>46</v>
      </c>
      <c r="I288" s="197" t="s">
        <v>7</v>
      </c>
      <c r="J288" s="34">
        <v>46395</v>
      </c>
      <c r="K288" s="34">
        <v>30710.3</v>
      </c>
      <c r="L288" s="8" t="s">
        <v>375</v>
      </c>
      <c r="M288" s="8">
        <v>1616</v>
      </c>
      <c r="N288" s="8">
        <v>1616</v>
      </c>
    </row>
    <row r="289" spans="1:15" s="8" customFormat="1" ht="17.25">
      <c r="A289" s="20"/>
      <c r="B289" s="23" t="s">
        <v>217</v>
      </c>
      <c r="C289" s="197" t="s">
        <v>93</v>
      </c>
      <c r="D289" s="197" t="s">
        <v>98</v>
      </c>
      <c r="E289" s="197" t="s">
        <v>1</v>
      </c>
      <c r="F289" s="40" t="s">
        <v>16</v>
      </c>
      <c r="G289" s="197" t="s">
        <v>218</v>
      </c>
      <c r="H289" s="197" t="s">
        <v>46</v>
      </c>
      <c r="I289" s="197" t="s">
        <v>7</v>
      </c>
      <c r="J289" s="34">
        <v>6674</v>
      </c>
      <c r="K289" s="34">
        <v>3250.4</v>
      </c>
    </row>
    <row r="290" spans="1:15" s="8" customFormat="1" ht="17.25">
      <c r="A290" s="20"/>
      <c r="B290" s="23" t="s">
        <v>221</v>
      </c>
      <c r="C290" s="197" t="s">
        <v>93</v>
      </c>
      <c r="D290" s="197" t="s">
        <v>98</v>
      </c>
      <c r="E290" s="197" t="s">
        <v>1</v>
      </c>
      <c r="F290" s="40" t="s">
        <v>16</v>
      </c>
      <c r="G290" s="197" t="s">
        <v>222</v>
      </c>
      <c r="H290" s="197" t="s">
        <v>46</v>
      </c>
      <c r="I290" s="197" t="s">
        <v>7</v>
      </c>
      <c r="J290" s="34">
        <v>904</v>
      </c>
      <c r="K290" s="34">
        <v>783.6</v>
      </c>
    </row>
    <row r="291" spans="1:15" s="90" customFormat="1" ht="17.25">
      <c r="A291" s="22"/>
      <c r="B291" s="224" t="s">
        <v>464</v>
      </c>
      <c r="C291" s="190" t="s">
        <v>93</v>
      </c>
      <c r="D291" s="190" t="s">
        <v>98</v>
      </c>
      <c r="E291" s="190" t="s">
        <v>369</v>
      </c>
      <c r="F291" s="190" t="s">
        <v>3</v>
      </c>
      <c r="G291" s="336"/>
      <c r="H291" s="337"/>
      <c r="I291" s="338"/>
      <c r="J291" s="121">
        <f>+J292+J293+J294</f>
        <v>2259</v>
      </c>
      <c r="K291" s="121">
        <f>+K292+K293+K294</f>
        <v>2259</v>
      </c>
      <c r="L291" s="121">
        <f t="shared" ref="L291:O291" si="10">+L292+L293+L294</f>
        <v>1500</v>
      </c>
      <c r="M291" s="121">
        <f t="shared" si="10"/>
        <v>0</v>
      </c>
      <c r="N291" s="121">
        <f t="shared" si="10"/>
        <v>0</v>
      </c>
      <c r="O291" s="121">
        <f t="shared" si="10"/>
        <v>0</v>
      </c>
    </row>
    <row r="292" spans="1:15" s="8" customFormat="1" ht="47.25">
      <c r="A292" s="20"/>
      <c r="B292" s="145" t="s">
        <v>465</v>
      </c>
      <c r="C292" s="197" t="s">
        <v>93</v>
      </c>
      <c r="D292" s="197" t="s">
        <v>98</v>
      </c>
      <c r="E292" s="197" t="s">
        <v>369</v>
      </c>
      <c r="F292" s="197" t="s">
        <v>370</v>
      </c>
      <c r="G292" s="127" t="s">
        <v>218</v>
      </c>
      <c r="H292" s="127" t="s">
        <v>46</v>
      </c>
      <c r="I292" s="127" t="s">
        <v>7</v>
      </c>
      <c r="J292" s="34">
        <v>2070</v>
      </c>
      <c r="K292" s="34">
        <v>2070</v>
      </c>
    </row>
    <row r="293" spans="1:15" s="8" customFormat="1" ht="47.25">
      <c r="A293" s="20"/>
      <c r="B293" s="145" t="s">
        <v>466</v>
      </c>
      <c r="C293" s="197" t="s">
        <v>93</v>
      </c>
      <c r="D293" s="197" t="s">
        <v>98</v>
      </c>
      <c r="E293" s="197" t="s">
        <v>369</v>
      </c>
      <c r="F293" s="197" t="s">
        <v>370</v>
      </c>
      <c r="G293" s="127" t="s">
        <v>218</v>
      </c>
      <c r="H293" s="127" t="s">
        <v>46</v>
      </c>
      <c r="I293" s="127" t="s">
        <v>7</v>
      </c>
      <c r="J293" s="34">
        <v>180</v>
      </c>
      <c r="K293" s="34">
        <v>180</v>
      </c>
    </row>
    <row r="294" spans="1:15" s="8" customFormat="1" ht="47.25">
      <c r="A294" s="20"/>
      <c r="B294" s="145" t="s">
        <v>467</v>
      </c>
      <c r="C294" s="127" t="s">
        <v>93</v>
      </c>
      <c r="D294" s="127" t="s">
        <v>98</v>
      </c>
      <c r="E294" s="127" t="s">
        <v>369</v>
      </c>
      <c r="F294" s="127" t="s">
        <v>370</v>
      </c>
      <c r="G294" s="127" t="s">
        <v>218</v>
      </c>
      <c r="H294" s="127" t="s">
        <v>46</v>
      </c>
      <c r="I294" s="127" t="s">
        <v>7</v>
      </c>
      <c r="J294" s="34">
        <v>9</v>
      </c>
      <c r="K294" s="34">
        <v>9</v>
      </c>
      <c r="L294" s="8">
        <v>1500</v>
      </c>
    </row>
    <row r="295" spans="1:15" s="7" customFormat="1" ht="37.5">
      <c r="A295" s="19" t="s">
        <v>238</v>
      </c>
      <c r="B295" s="24" t="s">
        <v>101</v>
      </c>
      <c r="C295" s="198" t="s">
        <v>93</v>
      </c>
      <c r="D295" s="198" t="s">
        <v>100</v>
      </c>
      <c r="E295" s="198" t="s">
        <v>2</v>
      </c>
      <c r="F295" s="41" t="s">
        <v>3</v>
      </c>
      <c r="G295" s="368"/>
      <c r="H295" s="368"/>
      <c r="I295" s="368"/>
      <c r="J295" s="162">
        <f>SUM(J296)</f>
        <v>2453</v>
      </c>
      <c r="K295" s="162">
        <f>SUM(K296)</f>
        <v>1568.1</v>
      </c>
    </row>
    <row r="296" spans="1:15" s="86" customFormat="1" ht="39">
      <c r="A296" s="82" t="s">
        <v>239</v>
      </c>
      <c r="B296" s="83" t="s">
        <v>310</v>
      </c>
      <c r="C296" s="191" t="s">
        <v>93</v>
      </c>
      <c r="D296" s="191" t="s">
        <v>100</v>
      </c>
      <c r="E296" s="191" t="s">
        <v>12</v>
      </c>
      <c r="F296" s="104" t="s">
        <v>3</v>
      </c>
      <c r="G296" s="365"/>
      <c r="H296" s="365"/>
      <c r="I296" s="365"/>
      <c r="J296" s="164">
        <f>SUM(J297)</f>
        <v>2453</v>
      </c>
      <c r="K296" s="164">
        <f>SUM(K297)</f>
        <v>1568.1</v>
      </c>
    </row>
    <row r="297" spans="1:15" s="90" customFormat="1" ht="17.25">
      <c r="A297" s="22"/>
      <c r="B297" s="48" t="s">
        <v>82</v>
      </c>
      <c r="C297" s="190" t="s">
        <v>93</v>
      </c>
      <c r="D297" s="190" t="s">
        <v>100</v>
      </c>
      <c r="E297" s="190" t="s">
        <v>12</v>
      </c>
      <c r="F297" s="81" t="s">
        <v>81</v>
      </c>
      <c r="G297" s="363"/>
      <c r="H297" s="363"/>
      <c r="I297" s="363"/>
      <c r="J297" s="121">
        <f>SUM(J298:J298)</f>
        <v>2453</v>
      </c>
      <c r="K297" s="121">
        <f>SUM(K298:K298)</f>
        <v>1568.1</v>
      </c>
    </row>
    <row r="298" spans="1:15" s="8" customFormat="1" ht="17.25">
      <c r="A298" s="20"/>
      <c r="B298" s="23" t="s">
        <v>217</v>
      </c>
      <c r="C298" s="197" t="s">
        <v>93</v>
      </c>
      <c r="D298" s="197" t="s">
        <v>100</v>
      </c>
      <c r="E298" s="197" t="s">
        <v>12</v>
      </c>
      <c r="F298" s="40" t="s">
        <v>81</v>
      </c>
      <c r="G298" s="197" t="s">
        <v>218</v>
      </c>
      <c r="H298" s="197" t="s">
        <v>47</v>
      </c>
      <c r="I298" s="197" t="s">
        <v>1</v>
      </c>
      <c r="J298" s="34">
        <v>2453</v>
      </c>
      <c r="K298" s="34">
        <v>1568.1</v>
      </c>
    </row>
    <row r="299" spans="1:15" s="7" customFormat="1" hidden="1">
      <c r="A299" s="19" t="s">
        <v>266</v>
      </c>
      <c r="B299" s="24" t="s">
        <v>267</v>
      </c>
      <c r="C299" s="198" t="s">
        <v>93</v>
      </c>
      <c r="D299" s="198" t="s">
        <v>30</v>
      </c>
      <c r="E299" s="198" t="s">
        <v>2</v>
      </c>
      <c r="F299" s="41" t="s">
        <v>3</v>
      </c>
      <c r="G299" s="368"/>
      <c r="H299" s="368"/>
      <c r="I299" s="368"/>
      <c r="J299" s="162">
        <f>SUM(J300)</f>
        <v>0</v>
      </c>
      <c r="K299" s="162">
        <f>SUM(K300)</f>
        <v>0</v>
      </c>
    </row>
    <row r="300" spans="1:15" s="86" customFormat="1" ht="39" hidden="1">
      <c r="A300" s="82" t="s">
        <v>269</v>
      </c>
      <c r="B300" s="83" t="s">
        <v>268</v>
      </c>
      <c r="C300" s="191" t="s">
        <v>93</v>
      </c>
      <c r="D300" s="191" t="s">
        <v>30</v>
      </c>
      <c r="E300" s="191" t="s">
        <v>1</v>
      </c>
      <c r="F300" s="104" t="s">
        <v>3</v>
      </c>
      <c r="G300" s="365"/>
      <c r="H300" s="365"/>
      <c r="I300" s="365"/>
      <c r="J300" s="164">
        <f>SUM(J301+J303)</f>
        <v>0</v>
      </c>
      <c r="K300" s="164">
        <f>SUM(K301+K303)</f>
        <v>0</v>
      </c>
    </row>
    <row r="301" spans="1:15" s="90" customFormat="1" ht="17.25" hidden="1">
      <c r="A301" s="22"/>
      <c r="B301" s="48" t="s">
        <v>34</v>
      </c>
      <c r="C301" s="190" t="s">
        <v>93</v>
      </c>
      <c r="D301" s="190" t="s">
        <v>30</v>
      </c>
      <c r="E301" s="190" t="s">
        <v>1</v>
      </c>
      <c r="F301" s="81" t="s">
        <v>83</v>
      </c>
      <c r="G301" s="363"/>
      <c r="H301" s="363"/>
      <c r="I301" s="363"/>
      <c r="J301" s="121">
        <f>SUM(J302:J302)</f>
        <v>0</v>
      </c>
      <c r="K301" s="121">
        <f>SUM(K302:K302)</f>
        <v>0</v>
      </c>
    </row>
    <row r="302" spans="1:15" s="8" customFormat="1" ht="17.25" hidden="1">
      <c r="A302" s="20"/>
      <c r="B302" s="23" t="s">
        <v>34</v>
      </c>
      <c r="C302" s="197" t="s">
        <v>93</v>
      </c>
      <c r="D302" s="197" t="s">
        <v>30</v>
      </c>
      <c r="E302" s="197" t="s">
        <v>1</v>
      </c>
      <c r="F302" s="40" t="s">
        <v>83</v>
      </c>
      <c r="G302" s="197" t="s">
        <v>224</v>
      </c>
      <c r="H302" s="197" t="s">
        <v>47</v>
      </c>
      <c r="I302" s="197" t="s">
        <v>1</v>
      </c>
      <c r="J302" s="34"/>
      <c r="K302" s="34"/>
    </row>
    <row r="303" spans="1:15" s="90" customFormat="1" ht="66" hidden="1">
      <c r="A303" s="22"/>
      <c r="B303" s="48" t="s">
        <v>298</v>
      </c>
      <c r="C303" s="190" t="s">
        <v>93</v>
      </c>
      <c r="D303" s="190" t="s">
        <v>30</v>
      </c>
      <c r="E303" s="190" t="s">
        <v>1</v>
      </c>
      <c r="F303" s="81" t="s">
        <v>295</v>
      </c>
      <c r="G303" s="363"/>
      <c r="H303" s="363"/>
      <c r="I303" s="363"/>
      <c r="J303" s="121">
        <f>SUM(J304:J304)</f>
        <v>0</v>
      </c>
      <c r="K303" s="121">
        <f>SUM(K304:K304)</f>
        <v>0</v>
      </c>
    </row>
    <row r="304" spans="1:15" s="8" customFormat="1" ht="17.25" hidden="1">
      <c r="A304" s="20"/>
      <c r="B304" s="23" t="s">
        <v>34</v>
      </c>
      <c r="C304" s="197" t="s">
        <v>93</v>
      </c>
      <c r="D304" s="197" t="s">
        <v>30</v>
      </c>
      <c r="E304" s="197" t="s">
        <v>1</v>
      </c>
      <c r="F304" s="40" t="s">
        <v>295</v>
      </c>
      <c r="G304" s="197" t="s">
        <v>224</v>
      </c>
      <c r="H304" s="197" t="s">
        <v>47</v>
      </c>
      <c r="I304" s="197" t="s">
        <v>1</v>
      </c>
      <c r="J304" s="34"/>
      <c r="K304" s="34"/>
    </row>
    <row r="305" spans="1:11" s="8" customFormat="1">
      <c r="A305" s="19" t="s">
        <v>528</v>
      </c>
      <c r="B305" s="24" t="s">
        <v>277</v>
      </c>
      <c r="C305" s="198" t="s">
        <v>93</v>
      </c>
      <c r="D305" s="198" t="s">
        <v>188</v>
      </c>
      <c r="E305" s="198" t="s">
        <v>2</v>
      </c>
      <c r="F305" s="41" t="s">
        <v>3</v>
      </c>
      <c r="G305" s="368"/>
      <c r="H305" s="368"/>
      <c r="I305" s="368"/>
      <c r="J305" s="162">
        <f t="shared" ref="J305:K307" si="11">SUM(J306)</f>
        <v>0</v>
      </c>
      <c r="K305" s="162">
        <f t="shared" si="11"/>
        <v>0</v>
      </c>
    </row>
    <row r="306" spans="1:11" s="105" customFormat="1" ht="58.5">
      <c r="A306" s="82" t="s">
        <v>529</v>
      </c>
      <c r="B306" s="83" t="s">
        <v>302</v>
      </c>
      <c r="C306" s="191" t="s">
        <v>93</v>
      </c>
      <c r="D306" s="191" t="s">
        <v>188</v>
      </c>
      <c r="E306" s="191" t="s">
        <v>1</v>
      </c>
      <c r="F306" s="104" t="s">
        <v>3</v>
      </c>
      <c r="G306" s="365"/>
      <c r="H306" s="365"/>
      <c r="I306" s="365"/>
      <c r="J306" s="164">
        <f t="shared" si="11"/>
        <v>0</v>
      </c>
      <c r="K306" s="164">
        <f t="shared" si="11"/>
        <v>0</v>
      </c>
    </row>
    <row r="307" spans="1:11" s="90" customFormat="1" ht="17.25">
      <c r="A307" s="22"/>
      <c r="B307" s="48" t="s">
        <v>82</v>
      </c>
      <c r="C307" s="190" t="s">
        <v>93</v>
      </c>
      <c r="D307" s="190" t="s">
        <v>188</v>
      </c>
      <c r="E307" s="190" t="s">
        <v>1</v>
      </c>
      <c r="F307" s="81" t="s">
        <v>81</v>
      </c>
      <c r="G307" s="363"/>
      <c r="H307" s="363"/>
      <c r="I307" s="363"/>
      <c r="J307" s="121">
        <f t="shared" si="11"/>
        <v>0</v>
      </c>
      <c r="K307" s="121">
        <f t="shared" si="11"/>
        <v>0</v>
      </c>
    </row>
    <row r="308" spans="1:11" s="8" customFormat="1" ht="17.25">
      <c r="A308" s="20"/>
      <c r="B308" s="23" t="s">
        <v>217</v>
      </c>
      <c r="C308" s="197" t="s">
        <v>93</v>
      </c>
      <c r="D308" s="197" t="s">
        <v>188</v>
      </c>
      <c r="E308" s="197" t="s">
        <v>1</v>
      </c>
      <c r="F308" s="40" t="s">
        <v>81</v>
      </c>
      <c r="G308" s="197" t="s">
        <v>218</v>
      </c>
      <c r="H308" s="197" t="s">
        <v>47</v>
      </c>
      <c r="I308" s="197" t="s">
        <v>28</v>
      </c>
      <c r="J308" s="34">
        <v>0</v>
      </c>
      <c r="K308" s="34">
        <v>0</v>
      </c>
    </row>
    <row r="309" spans="1:11" s="2" customFormat="1" ht="37.5">
      <c r="A309" s="18" t="s">
        <v>90</v>
      </c>
      <c r="B309" s="26" t="s">
        <v>103</v>
      </c>
      <c r="C309" s="196" t="s">
        <v>102</v>
      </c>
      <c r="D309" s="196" t="s">
        <v>49</v>
      </c>
      <c r="E309" s="196" t="s">
        <v>2</v>
      </c>
      <c r="F309" s="42" t="s">
        <v>3</v>
      </c>
      <c r="G309" s="364"/>
      <c r="H309" s="364"/>
      <c r="I309" s="364"/>
      <c r="J309" s="163">
        <f t="shared" ref="J309:K311" si="12">SUM(J310)</f>
        <v>20</v>
      </c>
      <c r="K309" s="163">
        <f t="shared" si="12"/>
        <v>10</v>
      </c>
    </row>
    <row r="310" spans="1:11" s="2" customFormat="1" ht="37.5">
      <c r="A310" s="19" t="s">
        <v>196</v>
      </c>
      <c r="B310" s="24" t="s">
        <v>104</v>
      </c>
      <c r="C310" s="198" t="s">
        <v>102</v>
      </c>
      <c r="D310" s="198" t="s">
        <v>51</v>
      </c>
      <c r="E310" s="198" t="s">
        <v>2</v>
      </c>
      <c r="F310" s="41" t="s">
        <v>3</v>
      </c>
      <c r="G310" s="364"/>
      <c r="H310" s="364"/>
      <c r="I310" s="364"/>
      <c r="J310" s="162">
        <f t="shared" si="12"/>
        <v>20</v>
      </c>
      <c r="K310" s="162">
        <f t="shared" si="12"/>
        <v>10</v>
      </c>
    </row>
    <row r="311" spans="1:11" s="86" customFormat="1" ht="39">
      <c r="A311" s="82" t="s">
        <v>197</v>
      </c>
      <c r="B311" s="83" t="s">
        <v>270</v>
      </c>
      <c r="C311" s="191" t="s">
        <v>102</v>
      </c>
      <c r="D311" s="191" t="s">
        <v>51</v>
      </c>
      <c r="E311" s="191" t="s">
        <v>1</v>
      </c>
      <c r="F311" s="104" t="s">
        <v>3</v>
      </c>
      <c r="G311" s="365"/>
      <c r="H311" s="365"/>
      <c r="I311" s="365"/>
      <c r="J311" s="164">
        <f t="shared" si="12"/>
        <v>20</v>
      </c>
      <c r="K311" s="164">
        <f t="shared" si="12"/>
        <v>10</v>
      </c>
    </row>
    <row r="312" spans="1:11" s="90" customFormat="1" ht="33">
      <c r="A312" s="22"/>
      <c r="B312" s="48" t="s">
        <v>17</v>
      </c>
      <c r="C312" s="190" t="s">
        <v>102</v>
      </c>
      <c r="D312" s="190" t="s">
        <v>51</v>
      </c>
      <c r="E312" s="190" t="s">
        <v>1</v>
      </c>
      <c r="F312" s="81" t="s">
        <v>16</v>
      </c>
      <c r="G312" s="363"/>
      <c r="H312" s="363"/>
      <c r="I312" s="363"/>
      <c r="J312" s="121">
        <f>SUM(J313:J314)</f>
        <v>20</v>
      </c>
      <c r="K312" s="121">
        <f>SUM(K313:K314)</f>
        <v>10</v>
      </c>
    </row>
    <row r="313" spans="1:11" s="8" customFormat="1" ht="17.25">
      <c r="A313" s="20"/>
      <c r="B313" s="23" t="s">
        <v>217</v>
      </c>
      <c r="C313" s="197" t="s">
        <v>102</v>
      </c>
      <c r="D313" s="197" t="s">
        <v>51</v>
      </c>
      <c r="E313" s="197" t="s">
        <v>1</v>
      </c>
      <c r="F313" s="40" t="s">
        <v>16</v>
      </c>
      <c r="G313" s="197" t="s">
        <v>227</v>
      </c>
      <c r="H313" s="197" t="s">
        <v>46</v>
      </c>
      <c r="I313" s="197" t="s">
        <v>12</v>
      </c>
      <c r="J313" s="34">
        <v>10</v>
      </c>
      <c r="K313" s="34">
        <v>0</v>
      </c>
    </row>
    <row r="314" spans="1:11" s="8" customFormat="1" ht="17.25">
      <c r="A314" s="20"/>
      <c r="B314" s="23" t="s">
        <v>217</v>
      </c>
      <c r="C314" s="197" t="s">
        <v>102</v>
      </c>
      <c r="D314" s="197" t="s">
        <v>51</v>
      </c>
      <c r="E314" s="197" t="s">
        <v>1</v>
      </c>
      <c r="F314" s="40" t="s">
        <v>16</v>
      </c>
      <c r="G314" s="197" t="s">
        <v>218</v>
      </c>
      <c r="H314" s="197" t="s">
        <v>47</v>
      </c>
      <c r="I314" s="197" t="s">
        <v>1</v>
      </c>
      <c r="J314" s="34">
        <v>10</v>
      </c>
      <c r="K314" s="34">
        <v>10</v>
      </c>
    </row>
    <row r="315" spans="1:11" s="5" customFormat="1" ht="56.25">
      <c r="A315" s="18" t="s">
        <v>240</v>
      </c>
      <c r="B315" s="26" t="s">
        <v>106</v>
      </c>
      <c r="C315" s="196" t="s">
        <v>105</v>
      </c>
      <c r="D315" s="196" t="s">
        <v>49</v>
      </c>
      <c r="E315" s="196" t="s">
        <v>2</v>
      </c>
      <c r="F315" s="42" t="s">
        <v>3</v>
      </c>
      <c r="G315" s="366"/>
      <c r="H315" s="366"/>
      <c r="I315" s="366"/>
      <c r="J315" s="163">
        <f>SUM(J316)</f>
        <v>19442.3</v>
      </c>
      <c r="K315" s="163">
        <f>SUM(K316)</f>
        <v>15789.199999999999</v>
      </c>
    </row>
    <row r="316" spans="1:11" s="2" customFormat="1">
      <c r="A316" s="19" t="s">
        <v>203</v>
      </c>
      <c r="B316" s="35" t="s">
        <v>107</v>
      </c>
      <c r="C316" s="198" t="s">
        <v>105</v>
      </c>
      <c r="D316" s="198" t="s">
        <v>51</v>
      </c>
      <c r="E316" s="198" t="s">
        <v>2</v>
      </c>
      <c r="F316" s="41" t="s">
        <v>3</v>
      </c>
      <c r="G316" s="364"/>
      <c r="H316" s="364"/>
      <c r="I316" s="364"/>
      <c r="J316" s="162">
        <f>SUM(J317)</f>
        <v>19442.3</v>
      </c>
      <c r="K316" s="162">
        <f>SUM(K317)</f>
        <v>15789.199999999999</v>
      </c>
    </row>
    <row r="317" spans="1:11" s="86" customFormat="1" ht="39">
      <c r="A317" s="82" t="s">
        <v>204</v>
      </c>
      <c r="B317" s="83" t="s">
        <v>108</v>
      </c>
      <c r="C317" s="191" t="s">
        <v>105</v>
      </c>
      <c r="D317" s="191" t="s">
        <v>51</v>
      </c>
      <c r="E317" s="191" t="s">
        <v>1</v>
      </c>
      <c r="F317" s="104" t="s">
        <v>3</v>
      </c>
      <c r="G317" s="365"/>
      <c r="H317" s="365"/>
      <c r="I317" s="365"/>
      <c r="J317" s="164">
        <f>SUM(J318+J321+J323)</f>
        <v>19442.3</v>
      </c>
      <c r="K317" s="164">
        <f>SUM(K318+K321+K323)</f>
        <v>15789.199999999999</v>
      </c>
    </row>
    <row r="318" spans="1:11" s="90" customFormat="1" ht="33">
      <c r="A318" s="22"/>
      <c r="B318" s="48" t="s">
        <v>17</v>
      </c>
      <c r="C318" s="190" t="s">
        <v>105</v>
      </c>
      <c r="D318" s="190" t="s">
        <v>51</v>
      </c>
      <c r="E318" s="190" t="s">
        <v>1</v>
      </c>
      <c r="F318" s="81" t="s">
        <v>16</v>
      </c>
      <c r="G318" s="363"/>
      <c r="H318" s="363"/>
      <c r="I318" s="363"/>
      <c r="J318" s="121">
        <f>SUM(J319:J320)</f>
        <v>15931.9</v>
      </c>
      <c r="K318" s="121">
        <f>SUM(K319:K320)</f>
        <v>12868.8</v>
      </c>
    </row>
    <row r="319" spans="1:11" s="8" customFormat="1" ht="33">
      <c r="A319" s="20"/>
      <c r="B319" s="23" t="s">
        <v>228</v>
      </c>
      <c r="C319" s="197" t="s">
        <v>105</v>
      </c>
      <c r="D319" s="197" t="s">
        <v>51</v>
      </c>
      <c r="E319" s="197" t="s">
        <v>1</v>
      </c>
      <c r="F319" s="40" t="s">
        <v>16</v>
      </c>
      <c r="G319" s="197" t="s">
        <v>227</v>
      </c>
      <c r="H319" s="197" t="s">
        <v>93</v>
      </c>
      <c r="I319" s="197" t="s">
        <v>12</v>
      </c>
      <c r="J319" s="34">
        <v>15931.9</v>
      </c>
      <c r="K319" s="34">
        <v>12868.8</v>
      </c>
    </row>
    <row r="320" spans="1:11" s="8" customFormat="1" ht="17.25">
      <c r="A320" s="20"/>
      <c r="B320" s="23" t="s">
        <v>217</v>
      </c>
      <c r="C320" s="197" t="s">
        <v>105</v>
      </c>
      <c r="D320" s="197" t="s">
        <v>51</v>
      </c>
      <c r="E320" s="197" t="s">
        <v>1</v>
      </c>
      <c r="F320" s="59" t="s">
        <v>16</v>
      </c>
      <c r="G320" s="197" t="s">
        <v>218</v>
      </c>
      <c r="H320" s="197" t="s">
        <v>93</v>
      </c>
      <c r="I320" s="197" t="s">
        <v>12</v>
      </c>
      <c r="J320" s="34"/>
      <c r="K320" s="34"/>
    </row>
    <row r="321" spans="1:14" s="90" customFormat="1" ht="17.25">
      <c r="A321" s="22"/>
      <c r="B321" s="48" t="s">
        <v>110</v>
      </c>
      <c r="C321" s="190" t="s">
        <v>105</v>
      </c>
      <c r="D321" s="190" t="s">
        <v>51</v>
      </c>
      <c r="E321" s="190" t="s">
        <v>1</v>
      </c>
      <c r="F321" s="81" t="s">
        <v>109</v>
      </c>
      <c r="G321" s="363"/>
      <c r="H321" s="363"/>
      <c r="I321" s="363"/>
      <c r="J321" s="121">
        <f>SUM(J322)</f>
        <v>510.4</v>
      </c>
      <c r="K321" s="121">
        <f>SUM(K322)</f>
        <v>484.3</v>
      </c>
    </row>
    <row r="322" spans="1:14" s="8" customFormat="1" ht="17.25">
      <c r="A322" s="20"/>
      <c r="B322" s="23" t="s">
        <v>217</v>
      </c>
      <c r="C322" s="197" t="s">
        <v>105</v>
      </c>
      <c r="D322" s="197" t="s">
        <v>51</v>
      </c>
      <c r="E322" s="197" t="s">
        <v>1</v>
      </c>
      <c r="F322" s="40" t="s">
        <v>109</v>
      </c>
      <c r="G322" s="197" t="s">
        <v>218</v>
      </c>
      <c r="H322" s="197" t="s">
        <v>93</v>
      </c>
      <c r="I322" s="197" t="s">
        <v>1</v>
      </c>
      <c r="J322" s="34">
        <v>510.4</v>
      </c>
      <c r="K322" s="34">
        <v>484.3</v>
      </c>
    </row>
    <row r="323" spans="1:14" s="90" customFormat="1" ht="17.25">
      <c r="A323" s="22"/>
      <c r="B323" s="48" t="s">
        <v>34</v>
      </c>
      <c r="C323" s="190" t="s">
        <v>105</v>
      </c>
      <c r="D323" s="190" t="s">
        <v>51</v>
      </c>
      <c r="E323" s="190" t="s">
        <v>1</v>
      </c>
      <c r="F323" s="81" t="s">
        <v>83</v>
      </c>
      <c r="G323" s="363"/>
      <c r="H323" s="363"/>
      <c r="I323" s="363"/>
      <c r="J323" s="121">
        <f>SUM(J324:J324)</f>
        <v>3000</v>
      </c>
      <c r="K323" s="121">
        <f>SUM(K324:K324)</f>
        <v>2436.1</v>
      </c>
    </row>
    <row r="324" spans="1:14" s="8" customFormat="1" ht="17.25">
      <c r="A324" s="20"/>
      <c r="B324" s="23" t="s">
        <v>217</v>
      </c>
      <c r="C324" s="197" t="s">
        <v>105</v>
      </c>
      <c r="D324" s="197" t="s">
        <v>51</v>
      </c>
      <c r="E324" s="197" t="s">
        <v>1</v>
      </c>
      <c r="F324" s="40" t="s">
        <v>83</v>
      </c>
      <c r="G324" s="197" t="s">
        <v>218</v>
      </c>
      <c r="H324" s="197" t="s">
        <v>93</v>
      </c>
      <c r="I324" s="197" t="s">
        <v>43</v>
      </c>
      <c r="J324" s="34">
        <v>3000</v>
      </c>
      <c r="K324" s="34">
        <v>2436.1</v>
      </c>
    </row>
    <row r="325" spans="1:14" s="2" customFormat="1" ht="56.25">
      <c r="A325" s="18" t="s">
        <v>102</v>
      </c>
      <c r="B325" s="26" t="s">
        <v>112</v>
      </c>
      <c r="C325" s="196" t="s">
        <v>111</v>
      </c>
      <c r="D325" s="196" t="s">
        <v>49</v>
      </c>
      <c r="E325" s="196" t="s">
        <v>2</v>
      </c>
      <c r="F325" s="42" t="s">
        <v>3</v>
      </c>
      <c r="G325" s="364"/>
      <c r="H325" s="364"/>
      <c r="I325" s="364"/>
      <c r="J325" s="163">
        <f>SUM(J326+J332)</f>
        <v>77.2</v>
      </c>
      <c r="K325" s="163">
        <f>SUM(K326+K332)</f>
        <v>77.099999999999994</v>
      </c>
    </row>
    <row r="326" spans="1:14" s="2" customFormat="1" ht="37.5">
      <c r="A326" s="19" t="s">
        <v>205</v>
      </c>
      <c r="B326" s="24" t="s">
        <v>385</v>
      </c>
      <c r="C326" s="198" t="s">
        <v>111</v>
      </c>
      <c r="D326" s="198" t="s">
        <v>51</v>
      </c>
      <c r="E326" s="198" t="s">
        <v>2</v>
      </c>
      <c r="F326" s="41" t="s">
        <v>3</v>
      </c>
      <c r="G326" s="364"/>
      <c r="H326" s="364"/>
      <c r="I326" s="364"/>
      <c r="J326" s="162">
        <f>SUM(J327)</f>
        <v>0</v>
      </c>
      <c r="K326" s="162">
        <f>SUM(K327)</f>
        <v>0</v>
      </c>
    </row>
    <row r="327" spans="1:14" s="86" customFormat="1" ht="39">
      <c r="A327" s="82" t="s">
        <v>206</v>
      </c>
      <c r="B327" s="83" t="s">
        <v>113</v>
      </c>
      <c r="C327" s="191" t="s">
        <v>111</v>
      </c>
      <c r="D327" s="191" t="s">
        <v>51</v>
      </c>
      <c r="E327" s="191" t="s">
        <v>1</v>
      </c>
      <c r="F327" s="104" t="s">
        <v>3</v>
      </c>
      <c r="G327" s="365"/>
      <c r="H327" s="365"/>
      <c r="I327" s="365"/>
      <c r="J327" s="164">
        <f>SUM(J328+J330)</f>
        <v>0</v>
      </c>
      <c r="K327" s="164">
        <f>SUM(K328+K330)</f>
        <v>0</v>
      </c>
    </row>
    <row r="328" spans="1:14" s="90" customFormat="1" ht="17.25">
      <c r="A328" s="22"/>
      <c r="B328" s="48" t="s">
        <v>34</v>
      </c>
      <c r="C328" s="190" t="s">
        <v>111</v>
      </c>
      <c r="D328" s="190" t="s">
        <v>51</v>
      </c>
      <c r="E328" s="190" t="s">
        <v>1</v>
      </c>
      <c r="F328" s="81" t="s">
        <v>83</v>
      </c>
      <c r="G328" s="363"/>
      <c r="H328" s="363"/>
      <c r="I328" s="363"/>
      <c r="J328" s="121">
        <f>SUM(J329)</f>
        <v>0</v>
      </c>
      <c r="K328" s="121">
        <f>SUM(K329)</f>
        <v>0</v>
      </c>
    </row>
    <row r="329" spans="1:14" s="8" customFormat="1" ht="17.25">
      <c r="A329" s="20"/>
      <c r="B329" s="23" t="s">
        <v>217</v>
      </c>
      <c r="C329" s="197" t="s">
        <v>111</v>
      </c>
      <c r="D329" s="197" t="s">
        <v>51</v>
      </c>
      <c r="E329" s="197" t="s">
        <v>1</v>
      </c>
      <c r="F329" s="40" t="s">
        <v>83</v>
      </c>
      <c r="G329" s="197" t="s">
        <v>218</v>
      </c>
      <c r="H329" s="197" t="s">
        <v>48</v>
      </c>
      <c r="I329" s="197" t="s">
        <v>48</v>
      </c>
      <c r="J329" s="34"/>
      <c r="K329" s="34"/>
    </row>
    <row r="330" spans="1:14" s="90" customFormat="1" ht="33" hidden="1">
      <c r="A330" s="22"/>
      <c r="B330" s="48" t="s">
        <v>17</v>
      </c>
      <c r="C330" s="190" t="s">
        <v>111</v>
      </c>
      <c r="D330" s="190" t="s">
        <v>51</v>
      </c>
      <c r="E330" s="190" t="s">
        <v>1</v>
      </c>
      <c r="F330" s="81" t="s">
        <v>16</v>
      </c>
      <c r="G330" s="363"/>
      <c r="H330" s="363"/>
      <c r="I330" s="363"/>
      <c r="J330" s="121">
        <f>SUM(J331)</f>
        <v>0</v>
      </c>
      <c r="K330" s="121">
        <f>SUM(K331)</f>
        <v>0</v>
      </c>
    </row>
    <row r="331" spans="1:14" s="8" customFormat="1" ht="33" hidden="1">
      <c r="A331" s="20"/>
      <c r="B331" s="23" t="s">
        <v>228</v>
      </c>
      <c r="C331" s="197" t="s">
        <v>111</v>
      </c>
      <c r="D331" s="197" t="s">
        <v>51</v>
      </c>
      <c r="E331" s="197" t="s">
        <v>1</v>
      </c>
      <c r="F331" s="40" t="s">
        <v>16</v>
      </c>
      <c r="G331" s="197" t="s">
        <v>227</v>
      </c>
      <c r="H331" s="197" t="s">
        <v>28</v>
      </c>
      <c r="I331" s="197" t="s">
        <v>102</v>
      </c>
      <c r="J331" s="34"/>
      <c r="K331" s="34"/>
    </row>
    <row r="332" spans="1:14" s="8" customFormat="1" ht="58.5">
      <c r="A332" s="82" t="s">
        <v>386</v>
      </c>
      <c r="B332" s="83" t="s">
        <v>429</v>
      </c>
      <c r="C332" s="136" t="s">
        <v>111</v>
      </c>
      <c r="D332" s="136" t="s">
        <v>387</v>
      </c>
      <c r="E332" s="136" t="s">
        <v>12</v>
      </c>
      <c r="F332" s="136" t="s">
        <v>3</v>
      </c>
      <c r="G332" s="197"/>
      <c r="H332" s="197"/>
      <c r="I332" s="197"/>
      <c r="J332" s="164">
        <f t="shared" ref="J332:K333" si="13">J333</f>
        <v>77.2</v>
      </c>
      <c r="K332" s="164">
        <f t="shared" si="13"/>
        <v>77.099999999999994</v>
      </c>
    </row>
    <row r="333" spans="1:14" s="8" customFormat="1" ht="33">
      <c r="A333" s="82"/>
      <c r="B333" s="48" t="s">
        <v>17</v>
      </c>
      <c r="C333" s="137" t="s">
        <v>111</v>
      </c>
      <c r="D333" s="137" t="s">
        <v>51</v>
      </c>
      <c r="E333" s="137" t="s">
        <v>12</v>
      </c>
      <c r="F333" s="137" t="s">
        <v>16</v>
      </c>
      <c r="G333" s="197"/>
      <c r="H333" s="197"/>
      <c r="I333" s="197"/>
      <c r="J333" s="121">
        <f t="shared" si="13"/>
        <v>77.2</v>
      </c>
      <c r="K333" s="121">
        <f t="shared" si="13"/>
        <v>77.099999999999994</v>
      </c>
    </row>
    <row r="334" spans="1:14" s="8" customFormat="1" ht="31.5">
      <c r="A334" s="20"/>
      <c r="B334" s="135" t="s">
        <v>228</v>
      </c>
      <c r="C334" s="197" t="s">
        <v>111</v>
      </c>
      <c r="D334" s="197" t="s">
        <v>51</v>
      </c>
      <c r="E334" s="197" t="s">
        <v>12</v>
      </c>
      <c r="F334" s="134" t="s">
        <v>16</v>
      </c>
      <c r="G334" s="197" t="s">
        <v>227</v>
      </c>
      <c r="H334" s="197" t="s">
        <v>28</v>
      </c>
      <c r="I334" s="197" t="s">
        <v>102</v>
      </c>
      <c r="J334" s="34">
        <v>77.2</v>
      </c>
      <c r="K334" s="34">
        <v>77.099999999999994</v>
      </c>
      <c r="L334" s="8">
        <v>966</v>
      </c>
      <c r="M334" s="8">
        <v>966</v>
      </c>
      <c r="N334" s="8">
        <v>966</v>
      </c>
    </row>
    <row r="335" spans="1:14" s="2" customFormat="1" ht="112.5">
      <c r="A335" s="18" t="s">
        <v>105</v>
      </c>
      <c r="B335" s="26" t="s">
        <v>115</v>
      </c>
      <c r="C335" s="196" t="s">
        <v>114</v>
      </c>
      <c r="D335" s="196" t="s">
        <v>49</v>
      </c>
      <c r="E335" s="196" t="s">
        <v>2</v>
      </c>
      <c r="F335" s="42" t="s">
        <v>3</v>
      </c>
      <c r="G335" s="364"/>
      <c r="H335" s="364"/>
      <c r="I335" s="364"/>
      <c r="J335" s="163">
        <f>+J336+J346+J361</f>
        <v>142289</v>
      </c>
      <c r="K335" s="163">
        <f>+K336+K346+K361</f>
        <v>108096</v>
      </c>
    </row>
    <row r="336" spans="1:14" s="2" customFormat="1">
      <c r="A336" s="19" t="s">
        <v>207</v>
      </c>
      <c r="B336" s="24" t="s">
        <v>116</v>
      </c>
      <c r="C336" s="198" t="s">
        <v>114</v>
      </c>
      <c r="D336" s="198" t="s">
        <v>51</v>
      </c>
      <c r="E336" s="198" t="s">
        <v>2</v>
      </c>
      <c r="F336" s="41" t="s">
        <v>3</v>
      </c>
      <c r="G336" s="364"/>
      <c r="H336" s="364"/>
      <c r="I336" s="364"/>
      <c r="J336" s="162">
        <f>SUM(J337+J340+J343)</f>
        <v>6200</v>
      </c>
      <c r="K336" s="162">
        <f>SUM(K337+K340+K343)</f>
        <v>887.2</v>
      </c>
    </row>
    <row r="337" spans="1:14" s="86" customFormat="1" ht="19.5">
      <c r="A337" s="82" t="s">
        <v>208</v>
      </c>
      <c r="B337" s="83" t="s">
        <v>117</v>
      </c>
      <c r="C337" s="191" t="s">
        <v>114</v>
      </c>
      <c r="D337" s="191" t="s">
        <v>51</v>
      </c>
      <c r="E337" s="191" t="s">
        <v>28</v>
      </c>
      <c r="F337" s="104" t="s">
        <v>3</v>
      </c>
      <c r="G337" s="365"/>
      <c r="H337" s="365"/>
      <c r="I337" s="365"/>
      <c r="J337" s="164">
        <f>SUM(J338)</f>
        <v>1300</v>
      </c>
      <c r="K337" s="164">
        <f>SUM(K338)</f>
        <v>0</v>
      </c>
    </row>
    <row r="338" spans="1:14" s="90" customFormat="1" ht="33">
      <c r="A338" s="22"/>
      <c r="B338" s="48" t="s">
        <v>119</v>
      </c>
      <c r="C338" s="190" t="s">
        <v>114</v>
      </c>
      <c r="D338" s="190" t="s">
        <v>51</v>
      </c>
      <c r="E338" s="190" t="s">
        <v>28</v>
      </c>
      <c r="F338" s="81" t="s">
        <v>118</v>
      </c>
      <c r="G338" s="363"/>
      <c r="H338" s="363"/>
      <c r="I338" s="363"/>
      <c r="J338" s="121">
        <f>SUM(J339)</f>
        <v>1300</v>
      </c>
      <c r="K338" s="121">
        <f>SUM(K339)</f>
        <v>0</v>
      </c>
    </row>
    <row r="339" spans="1:14" s="8" customFormat="1" ht="17.25">
      <c r="A339" s="20"/>
      <c r="B339" s="23" t="s">
        <v>221</v>
      </c>
      <c r="C339" s="197" t="s">
        <v>114</v>
      </c>
      <c r="D339" s="197" t="s">
        <v>51</v>
      </c>
      <c r="E339" s="197" t="s">
        <v>28</v>
      </c>
      <c r="F339" s="40" t="s">
        <v>118</v>
      </c>
      <c r="G339" s="197" t="s">
        <v>222</v>
      </c>
      <c r="H339" s="197" t="s">
        <v>1</v>
      </c>
      <c r="I339" s="197" t="s">
        <v>93</v>
      </c>
      <c r="J339" s="34">
        <v>1300</v>
      </c>
      <c r="K339" s="34">
        <v>0</v>
      </c>
    </row>
    <row r="340" spans="1:14" s="86" customFormat="1" ht="39">
      <c r="A340" s="82" t="s">
        <v>241</v>
      </c>
      <c r="B340" s="83" t="s">
        <v>120</v>
      </c>
      <c r="C340" s="191" t="s">
        <v>114</v>
      </c>
      <c r="D340" s="191" t="s">
        <v>51</v>
      </c>
      <c r="E340" s="191" t="s">
        <v>43</v>
      </c>
      <c r="F340" s="104" t="s">
        <v>3</v>
      </c>
      <c r="G340" s="365"/>
      <c r="H340" s="365"/>
      <c r="I340" s="365"/>
      <c r="J340" s="164">
        <f>SUM(J341)</f>
        <v>3900</v>
      </c>
      <c r="K340" s="164">
        <f>SUM(K341)</f>
        <v>887.2</v>
      </c>
    </row>
    <row r="341" spans="1:14" s="90" customFormat="1" ht="33">
      <c r="A341" s="22"/>
      <c r="B341" s="48" t="s">
        <v>122</v>
      </c>
      <c r="C341" s="190" t="s">
        <v>114</v>
      </c>
      <c r="D341" s="190" t="s">
        <v>51</v>
      </c>
      <c r="E341" s="190" t="s">
        <v>43</v>
      </c>
      <c r="F341" s="81" t="s">
        <v>121</v>
      </c>
      <c r="G341" s="363"/>
      <c r="H341" s="363"/>
      <c r="I341" s="363"/>
      <c r="J341" s="121">
        <f>SUM(J342)</f>
        <v>3900</v>
      </c>
      <c r="K341" s="121">
        <f>SUM(K342)</f>
        <v>887.2</v>
      </c>
    </row>
    <row r="342" spans="1:14" s="8" customFormat="1" ht="17.25">
      <c r="A342" s="20"/>
      <c r="B342" s="23" t="s">
        <v>232</v>
      </c>
      <c r="C342" s="197" t="s">
        <v>114</v>
      </c>
      <c r="D342" s="197" t="s">
        <v>51</v>
      </c>
      <c r="E342" s="197" t="s">
        <v>43</v>
      </c>
      <c r="F342" s="40" t="s">
        <v>121</v>
      </c>
      <c r="G342" s="197" t="s">
        <v>231</v>
      </c>
      <c r="H342" s="197" t="s">
        <v>105</v>
      </c>
      <c r="I342" s="197" t="s">
        <v>1</v>
      </c>
      <c r="J342" s="34">
        <v>3900</v>
      </c>
      <c r="K342" s="34">
        <v>887.2</v>
      </c>
      <c r="L342" s="8">
        <v>-4400</v>
      </c>
      <c r="M342" s="8">
        <v>-3000</v>
      </c>
      <c r="N342" s="8">
        <v>-3000</v>
      </c>
    </row>
    <row r="343" spans="1:14" s="105" customFormat="1" ht="39">
      <c r="A343" s="82" t="s">
        <v>308</v>
      </c>
      <c r="B343" s="83" t="s">
        <v>278</v>
      </c>
      <c r="C343" s="191" t="s">
        <v>114</v>
      </c>
      <c r="D343" s="191" t="s">
        <v>51</v>
      </c>
      <c r="E343" s="191" t="s">
        <v>47</v>
      </c>
      <c r="F343" s="104" t="s">
        <v>3</v>
      </c>
      <c r="G343" s="374"/>
      <c r="H343" s="374"/>
      <c r="I343" s="374"/>
      <c r="J343" s="164">
        <f>SUM(J344)</f>
        <v>1000</v>
      </c>
      <c r="K343" s="164">
        <f>SUM(K344)</f>
        <v>0</v>
      </c>
    </row>
    <row r="344" spans="1:14" s="90" customFormat="1" ht="33">
      <c r="A344" s="22"/>
      <c r="B344" s="48" t="s">
        <v>279</v>
      </c>
      <c r="C344" s="190" t="s">
        <v>114</v>
      </c>
      <c r="D344" s="190" t="s">
        <v>51</v>
      </c>
      <c r="E344" s="190" t="s">
        <v>47</v>
      </c>
      <c r="F344" s="77" t="s">
        <v>280</v>
      </c>
      <c r="G344" s="200"/>
      <c r="H344" s="201"/>
      <c r="I344" s="202"/>
      <c r="J344" s="171">
        <f>SUM(J345)</f>
        <v>1000</v>
      </c>
      <c r="K344" s="121">
        <f>SUM(K345)</f>
        <v>0</v>
      </c>
    </row>
    <row r="345" spans="1:14" s="8" customFormat="1" ht="17.25">
      <c r="A345" s="20"/>
      <c r="B345" s="23" t="s">
        <v>221</v>
      </c>
      <c r="C345" s="197" t="s">
        <v>114</v>
      </c>
      <c r="D345" s="197" t="s">
        <v>51</v>
      </c>
      <c r="E345" s="197" t="s">
        <v>47</v>
      </c>
      <c r="F345" s="40" t="s">
        <v>280</v>
      </c>
      <c r="G345" s="65" t="s">
        <v>222</v>
      </c>
      <c r="H345" s="65" t="s">
        <v>1</v>
      </c>
      <c r="I345" s="65" t="s">
        <v>105</v>
      </c>
      <c r="J345" s="34">
        <v>1000</v>
      </c>
      <c r="K345" s="34">
        <v>0</v>
      </c>
    </row>
    <row r="346" spans="1:14" s="2" customFormat="1" ht="75">
      <c r="A346" s="19" t="s">
        <v>242</v>
      </c>
      <c r="B346" s="24" t="s">
        <v>123</v>
      </c>
      <c r="C346" s="198" t="s">
        <v>114</v>
      </c>
      <c r="D346" s="198" t="s">
        <v>86</v>
      </c>
      <c r="E346" s="198" t="s">
        <v>2</v>
      </c>
      <c r="F346" s="41" t="s">
        <v>3</v>
      </c>
      <c r="G346" s="364"/>
      <c r="H346" s="364"/>
      <c r="I346" s="364"/>
      <c r="J346" s="162">
        <f>+J347+J355+J358</f>
        <v>117384</v>
      </c>
      <c r="K346" s="162">
        <f>+K347+K355+K358</f>
        <v>94261.6</v>
      </c>
    </row>
    <row r="347" spans="1:14" s="86" customFormat="1" ht="58.5">
      <c r="A347" s="82" t="s">
        <v>243</v>
      </c>
      <c r="B347" s="83" t="s">
        <v>124</v>
      </c>
      <c r="C347" s="191" t="s">
        <v>114</v>
      </c>
      <c r="D347" s="191" t="s">
        <v>86</v>
      </c>
      <c r="E347" s="191" t="s">
        <v>12</v>
      </c>
      <c r="F347" s="104" t="s">
        <v>3</v>
      </c>
      <c r="G347" s="365"/>
      <c r="H347" s="365"/>
      <c r="I347" s="365"/>
      <c r="J347" s="164">
        <f>SUM(J348+J350)</f>
        <v>33249.1</v>
      </c>
      <c r="K347" s="164">
        <f>SUM(K348+K350)</f>
        <v>28045.4</v>
      </c>
    </row>
    <row r="348" spans="1:14" s="90" customFormat="1" ht="49.5">
      <c r="A348" s="22"/>
      <c r="B348" s="48" t="s">
        <v>421</v>
      </c>
      <c r="C348" s="190" t="s">
        <v>114</v>
      </c>
      <c r="D348" s="190" t="s">
        <v>86</v>
      </c>
      <c r="E348" s="190" t="s">
        <v>12</v>
      </c>
      <c r="F348" s="81" t="s">
        <v>125</v>
      </c>
      <c r="G348" s="363"/>
      <c r="H348" s="363"/>
      <c r="I348" s="363"/>
      <c r="J348" s="121">
        <f>SUM(J349)</f>
        <v>9249.1</v>
      </c>
      <c r="K348" s="121">
        <f>SUM(K349)</f>
        <v>7063.5</v>
      </c>
    </row>
    <row r="349" spans="1:14" s="8" customFormat="1" ht="17.25">
      <c r="A349" s="20"/>
      <c r="B349" s="23" t="s">
        <v>230</v>
      </c>
      <c r="C349" s="197" t="s">
        <v>114</v>
      </c>
      <c r="D349" s="197" t="s">
        <v>86</v>
      </c>
      <c r="E349" s="197" t="s">
        <v>12</v>
      </c>
      <c r="F349" s="40" t="s">
        <v>125</v>
      </c>
      <c r="G349" s="197" t="s">
        <v>229</v>
      </c>
      <c r="H349" s="197" t="s">
        <v>111</v>
      </c>
      <c r="I349" s="197" t="s">
        <v>1</v>
      </c>
      <c r="J349" s="34">
        <v>9249.1</v>
      </c>
      <c r="K349" s="34">
        <v>7063.5</v>
      </c>
    </row>
    <row r="350" spans="1:14" s="90" customFormat="1" ht="17.25">
      <c r="A350" s="22"/>
      <c r="B350" s="48" t="s">
        <v>127</v>
      </c>
      <c r="C350" s="190" t="s">
        <v>114</v>
      </c>
      <c r="D350" s="190" t="s">
        <v>86</v>
      </c>
      <c r="E350" s="190" t="s">
        <v>12</v>
      </c>
      <c r="F350" s="81" t="s">
        <v>126</v>
      </c>
      <c r="G350" s="363"/>
      <c r="H350" s="363"/>
      <c r="I350" s="363"/>
      <c r="J350" s="121">
        <f>SUM(J351)</f>
        <v>24000</v>
      </c>
      <c r="K350" s="121">
        <f>SUM(K351)</f>
        <v>20981.9</v>
      </c>
    </row>
    <row r="351" spans="1:14" s="8" customFormat="1" ht="17.25">
      <c r="A351" s="20"/>
      <c r="B351" s="23" t="s">
        <v>230</v>
      </c>
      <c r="C351" s="197" t="s">
        <v>114</v>
      </c>
      <c r="D351" s="197" t="s">
        <v>86</v>
      </c>
      <c r="E351" s="197" t="s">
        <v>12</v>
      </c>
      <c r="F351" s="40" t="s">
        <v>126</v>
      </c>
      <c r="G351" s="197" t="s">
        <v>229</v>
      </c>
      <c r="H351" s="197" t="s">
        <v>111</v>
      </c>
      <c r="I351" s="197" t="s">
        <v>1</v>
      </c>
      <c r="J351" s="34">
        <v>24000</v>
      </c>
      <c r="K351" s="34">
        <v>20981.9</v>
      </c>
    </row>
    <row r="352" spans="1:14" s="86" customFormat="1" ht="0.6" hidden="1" customHeight="1">
      <c r="A352" s="82" t="s">
        <v>244</v>
      </c>
      <c r="B352" s="83" t="s">
        <v>128</v>
      </c>
      <c r="C352" s="191" t="s">
        <v>114</v>
      </c>
      <c r="D352" s="191" t="s">
        <v>86</v>
      </c>
      <c r="E352" s="191" t="s">
        <v>7</v>
      </c>
      <c r="F352" s="104" t="s">
        <v>3</v>
      </c>
      <c r="G352" s="365"/>
      <c r="H352" s="365"/>
      <c r="I352" s="365"/>
      <c r="J352" s="164">
        <f>SUM(J353)</f>
        <v>0</v>
      </c>
      <c r="K352" s="164">
        <f>SUM(K353)</f>
        <v>0</v>
      </c>
    </row>
    <row r="353" spans="1:12" s="90" customFormat="1" ht="33" hidden="1">
      <c r="A353" s="22"/>
      <c r="B353" s="48" t="s">
        <v>130</v>
      </c>
      <c r="C353" s="190" t="s">
        <v>114</v>
      </c>
      <c r="D353" s="190" t="s">
        <v>86</v>
      </c>
      <c r="E353" s="190" t="s">
        <v>7</v>
      </c>
      <c r="F353" s="81" t="s">
        <v>129</v>
      </c>
      <c r="G353" s="363"/>
      <c r="H353" s="363"/>
      <c r="I353" s="363"/>
      <c r="J353" s="121">
        <f>SUM(J354)</f>
        <v>0</v>
      </c>
      <c r="K353" s="121">
        <f>SUM(K354)</f>
        <v>0</v>
      </c>
    </row>
    <row r="354" spans="1:12" s="8" customFormat="1" ht="17.25" hidden="1">
      <c r="A354" s="20"/>
      <c r="B354" s="23" t="s">
        <v>230</v>
      </c>
      <c r="C354" s="197" t="s">
        <v>114</v>
      </c>
      <c r="D354" s="197" t="s">
        <v>86</v>
      </c>
      <c r="E354" s="197" t="s">
        <v>7</v>
      </c>
      <c r="F354" s="40" t="s">
        <v>129</v>
      </c>
      <c r="G354" s="197" t="s">
        <v>229</v>
      </c>
      <c r="H354" s="197" t="s">
        <v>111</v>
      </c>
      <c r="I354" s="197" t="s">
        <v>12</v>
      </c>
      <c r="J354" s="34"/>
      <c r="K354" s="34"/>
    </row>
    <row r="355" spans="1:12" s="86" customFormat="1" ht="39">
      <c r="A355" s="82" t="s">
        <v>244</v>
      </c>
      <c r="B355" s="83" t="s">
        <v>250</v>
      </c>
      <c r="C355" s="191" t="s">
        <v>114</v>
      </c>
      <c r="D355" s="191" t="s">
        <v>86</v>
      </c>
      <c r="E355" s="191" t="s">
        <v>28</v>
      </c>
      <c r="F355" s="104" t="s">
        <v>3</v>
      </c>
      <c r="G355" s="365"/>
      <c r="H355" s="365"/>
      <c r="I355" s="365"/>
      <c r="J355" s="164">
        <f>SUM(J356)</f>
        <v>270</v>
      </c>
      <c r="K355" s="164">
        <f>SUM(K356)</f>
        <v>270</v>
      </c>
    </row>
    <row r="356" spans="1:12" s="90" customFormat="1" ht="82.5">
      <c r="A356" s="22"/>
      <c r="B356" s="48" t="s">
        <v>251</v>
      </c>
      <c r="C356" s="190" t="s">
        <v>114</v>
      </c>
      <c r="D356" s="190" t="s">
        <v>86</v>
      </c>
      <c r="E356" s="190" t="s">
        <v>28</v>
      </c>
      <c r="F356" s="81" t="s">
        <v>249</v>
      </c>
      <c r="G356" s="363"/>
      <c r="H356" s="363"/>
      <c r="I356" s="363"/>
      <c r="J356" s="121">
        <f>SUM(J357)</f>
        <v>270</v>
      </c>
      <c r="K356" s="121">
        <f>SUM(K357)</f>
        <v>270</v>
      </c>
    </row>
    <row r="357" spans="1:12" s="8" customFormat="1" ht="17.25">
      <c r="A357" s="20"/>
      <c r="B357" s="23" t="s">
        <v>230</v>
      </c>
      <c r="C357" s="197" t="s">
        <v>114</v>
      </c>
      <c r="D357" s="197" t="s">
        <v>86</v>
      </c>
      <c r="E357" s="197" t="s">
        <v>28</v>
      </c>
      <c r="F357" s="40" t="s">
        <v>249</v>
      </c>
      <c r="G357" s="197" t="s">
        <v>229</v>
      </c>
      <c r="H357" s="197" t="s">
        <v>111</v>
      </c>
      <c r="I357" s="197" t="s">
        <v>7</v>
      </c>
      <c r="J357" s="34">
        <v>270</v>
      </c>
      <c r="K357" s="34">
        <v>270</v>
      </c>
    </row>
    <row r="358" spans="1:12" s="86" customFormat="1" ht="78">
      <c r="A358" s="82" t="s">
        <v>303</v>
      </c>
      <c r="B358" s="83" t="s">
        <v>321</v>
      </c>
      <c r="C358" s="191" t="s">
        <v>114</v>
      </c>
      <c r="D358" s="191" t="s">
        <v>86</v>
      </c>
      <c r="E358" s="191" t="s">
        <v>43</v>
      </c>
      <c r="F358" s="104" t="s">
        <v>3</v>
      </c>
      <c r="G358" s="365"/>
      <c r="H358" s="365"/>
      <c r="I358" s="365"/>
      <c r="J358" s="164">
        <f>SUM(J359)</f>
        <v>83864.899999999994</v>
      </c>
      <c r="K358" s="164">
        <f>SUM(K359)</f>
        <v>65946.2</v>
      </c>
    </row>
    <row r="359" spans="1:12" s="90" customFormat="1" ht="82.5">
      <c r="A359" s="22"/>
      <c r="B359" s="48" t="s">
        <v>251</v>
      </c>
      <c r="C359" s="190" t="s">
        <v>114</v>
      </c>
      <c r="D359" s="190" t="s">
        <v>86</v>
      </c>
      <c r="E359" s="190" t="s">
        <v>43</v>
      </c>
      <c r="F359" s="81" t="s">
        <v>320</v>
      </c>
      <c r="G359" s="363"/>
      <c r="H359" s="363"/>
      <c r="I359" s="363"/>
      <c r="J359" s="121">
        <f>SUM(J360)</f>
        <v>83864.899999999994</v>
      </c>
      <c r="K359" s="121">
        <f>SUM(K360)</f>
        <v>65946.2</v>
      </c>
    </row>
    <row r="360" spans="1:12" s="8" customFormat="1" ht="17.25">
      <c r="A360" s="20"/>
      <c r="B360" s="23" t="s">
        <v>230</v>
      </c>
      <c r="C360" s="197" t="s">
        <v>114</v>
      </c>
      <c r="D360" s="197" t="s">
        <v>86</v>
      </c>
      <c r="E360" s="197" t="s">
        <v>43</v>
      </c>
      <c r="F360" s="51" t="s">
        <v>320</v>
      </c>
      <c r="G360" s="197" t="s">
        <v>229</v>
      </c>
      <c r="H360" s="197" t="s">
        <v>111</v>
      </c>
      <c r="I360" s="197" t="s">
        <v>7</v>
      </c>
      <c r="J360" s="34">
        <v>83864.899999999994</v>
      </c>
      <c r="K360" s="34">
        <v>65946.2</v>
      </c>
      <c r="L360" s="8">
        <v>7907.8</v>
      </c>
    </row>
    <row r="361" spans="1:12" s="2" customFormat="1" ht="37.5">
      <c r="A361" s="19" t="s">
        <v>245</v>
      </c>
      <c r="B361" s="24" t="s">
        <v>101</v>
      </c>
      <c r="C361" s="198" t="s">
        <v>114</v>
      </c>
      <c r="D361" s="198" t="s">
        <v>98</v>
      </c>
      <c r="E361" s="198" t="s">
        <v>2</v>
      </c>
      <c r="F361" s="41" t="s">
        <v>3</v>
      </c>
      <c r="G361" s="364"/>
      <c r="H361" s="364"/>
      <c r="I361" s="364"/>
      <c r="J361" s="162">
        <f>SUM(J362)</f>
        <v>18705</v>
      </c>
      <c r="K361" s="162">
        <f>SUM(K362)</f>
        <v>12947.199999999999</v>
      </c>
    </row>
    <row r="362" spans="1:12" s="86" customFormat="1" ht="58.5">
      <c r="A362" s="82" t="s">
        <v>246</v>
      </c>
      <c r="B362" s="83" t="s">
        <v>131</v>
      </c>
      <c r="C362" s="191" t="s">
        <v>114</v>
      </c>
      <c r="D362" s="191" t="s">
        <v>98</v>
      </c>
      <c r="E362" s="191" t="s">
        <v>1</v>
      </c>
      <c r="F362" s="104" t="s">
        <v>3</v>
      </c>
      <c r="G362" s="365"/>
      <c r="H362" s="365"/>
      <c r="I362" s="365"/>
      <c r="J362" s="164">
        <f>SUM(J363)</f>
        <v>18705</v>
      </c>
      <c r="K362" s="164">
        <f>SUM(K363)</f>
        <v>12947.199999999999</v>
      </c>
    </row>
    <row r="363" spans="1:12" s="90" customFormat="1" ht="17.25">
      <c r="A363" s="22"/>
      <c r="B363" s="48" t="s">
        <v>133</v>
      </c>
      <c r="C363" s="190" t="s">
        <v>114</v>
      </c>
      <c r="D363" s="190" t="s">
        <v>98</v>
      </c>
      <c r="E363" s="190" t="s">
        <v>1</v>
      </c>
      <c r="F363" s="81" t="s">
        <v>132</v>
      </c>
      <c r="G363" s="363"/>
      <c r="H363" s="363"/>
      <c r="I363" s="363"/>
      <c r="J363" s="121">
        <f>SUM(J364:J366)</f>
        <v>18705</v>
      </c>
      <c r="K363" s="121">
        <f>SUM(K364:K366)</f>
        <v>12947.199999999999</v>
      </c>
    </row>
    <row r="364" spans="1:12" s="8" customFormat="1" ht="33">
      <c r="A364" s="20"/>
      <c r="B364" s="23" t="s">
        <v>219</v>
      </c>
      <c r="C364" s="197" t="s">
        <v>114</v>
      </c>
      <c r="D364" s="197" t="s">
        <v>98</v>
      </c>
      <c r="E364" s="197" t="s">
        <v>1</v>
      </c>
      <c r="F364" s="40" t="s">
        <v>132</v>
      </c>
      <c r="G364" s="197" t="s">
        <v>220</v>
      </c>
      <c r="H364" s="197" t="s">
        <v>1</v>
      </c>
      <c r="I364" s="197" t="s">
        <v>8</v>
      </c>
      <c r="J364" s="34">
        <v>16708</v>
      </c>
      <c r="K364" s="34">
        <v>11863.8</v>
      </c>
    </row>
    <row r="365" spans="1:12" s="8" customFormat="1" ht="17.25">
      <c r="A365" s="20"/>
      <c r="B365" s="23" t="s">
        <v>217</v>
      </c>
      <c r="C365" s="197" t="s">
        <v>114</v>
      </c>
      <c r="D365" s="197" t="s">
        <v>98</v>
      </c>
      <c r="E365" s="197" t="s">
        <v>1</v>
      </c>
      <c r="F365" s="40" t="s">
        <v>132</v>
      </c>
      <c r="G365" s="197" t="s">
        <v>218</v>
      </c>
      <c r="H365" s="197" t="s">
        <v>1</v>
      </c>
      <c r="I365" s="197" t="s">
        <v>8</v>
      </c>
      <c r="J365" s="34">
        <v>1983</v>
      </c>
      <c r="K365" s="34">
        <v>1083.3</v>
      </c>
    </row>
    <row r="366" spans="1:12" s="8" customFormat="1" ht="17.25">
      <c r="A366" s="20"/>
      <c r="B366" s="23" t="s">
        <v>221</v>
      </c>
      <c r="C366" s="197" t="s">
        <v>114</v>
      </c>
      <c r="D366" s="197" t="s">
        <v>98</v>
      </c>
      <c r="E366" s="197" t="s">
        <v>1</v>
      </c>
      <c r="F366" s="40" t="s">
        <v>132</v>
      </c>
      <c r="G366" s="197" t="s">
        <v>222</v>
      </c>
      <c r="H366" s="197" t="s">
        <v>1</v>
      </c>
      <c r="I366" s="197" t="s">
        <v>8</v>
      </c>
      <c r="J366" s="34">
        <v>14</v>
      </c>
      <c r="K366" s="34">
        <v>0.1</v>
      </c>
    </row>
    <row r="367" spans="1:12" s="2" customFormat="1" ht="56.25">
      <c r="A367" s="18" t="s">
        <v>111</v>
      </c>
      <c r="B367" s="26" t="s">
        <v>135</v>
      </c>
      <c r="C367" s="196" t="s">
        <v>134</v>
      </c>
      <c r="D367" s="196" t="s">
        <v>49</v>
      </c>
      <c r="E367" s="196" t="s">
        <v>2</v>
      </c>
      <c r="F367" s="42" t="s">
        <v>3</v>
      </c>
      <c r="G367" s="364"/>
      <c r="H367" s="364"/>
      <c r="I367" s="364"/>
      <c r="J367" s="163">
        <f>+J368+J373+J377+J400</f>
        <v>106001.9</v>
      </c>
      <c r="K367" s="163">
        <f>+K368+K373+K377+K400</f>
        <v>69867.8</v>
      </c>
    </row>
    <row r="368" spans="1:12" s="2" customFormat="1" ht="37.5">
      <c r="A368" s="19" t="s">
        <v>209</v>
      </c>
      <c r="B368" s="24" t="s">
        <v>136</v>
      </c>
      <c r="C368" s="198" t="s">
        <v>134</v>
      </c>
      <c r="D368" s="198" t="s">
        <v>51</v>
      </c>
      <c r="E368" s="198" t="s">
        <v>2</v>
      </c>
      <c r="F368" s="41" t="s">
        <v>3</v>
      </c>
      <c r="G368" s="364"/>
      <c r="H368" s="364"/>
      <c r="I368" s="364"/>
      <c r="J368" s="162">
        <f>SUM(J369)</f>
        <v>60</v>
      </c>
      <c r="K368" s="162">
        <f>SUM(K369)</f>
        <v>12.1</v>
      </c>
    </row>
    <row r="369" spans="1:14" s="86" customFormat="1" ht="19.5">
      <c r="A369" s="82" t="s">
        <v>210</v>
      </c>
      <c r="B369" s="130" t="s">
        <v>364</v>
      </c>
      <c r="C369" s="191" t="s">
        <v>134</v>
      </c>
      <c r="D369" s="191" t="s">
        <v>51</v>
      </c>
      <c r="E369" s="191" t="s">
        <v>1</v>
      </c>
      <c r="F369" s="104" t="s">
        <v>3</v>
      </c>
      <c r="G369" s="365"/>
      <c r="H369" s="365"/>
      <c r="I369" s="365"/>
      <c r="J369" s="164">
        <f>SUM(J370)</f>
        <v>60</v>
      </c>
      <c r="K369" s="164">
        <f>SUM(K370)</f>
        <v>12.1</v>
      </c>
    </row>
    <row r="370" spans="1:14" s="8" customFormat="1" ht="17.25">
      <c r="A370" s="20"/>
      <c r="B370" s="23" t="s">
        <v>133</v>
      </c>
      <c r="C370" s="197" t="s">
        <v>134</v>
      </c>
      <c r="D370" s="197" t="s">
        <v>51</v>
      </c>
      <c r="E370" s="197" t="s">
        <v>1</v>
      </c>
      <c r="F370" s="40" t="s">
        <v>132</v>
      </c>
      <c r="G370" s="372"/>
      <c r="H370" s="372"/>
      <c r="I370" s="372"/>
      <c r="J370" s="34">
        <f>SUM(J371:J372)</f>
        <v>60</v>
      </c>
      <c r="K370" s="34">
        <f>SUM(K371:K372)</f>
        <v>12.1</v>
      </c>
    </row>
    <row r="371" spans="1:14" s="8" customFormat="1" ht="33">
      <c r="A371" s="20"/>
      <c r="B371" s="23" t="s">
        <v>219</v>
      </c>
      <c r="C371" s="197" t="s">
        <v>134</v>
      </c>
      <c r="D371" s="197" t="s">
        <v>51</v>
      </c>
      <c r="E371" s="197" t="s">
        <v>1</v>
      </c>
      <c r="F371" s="40" t="s">
        <v>132</v>
      </c>
      <c r="G371" s="197" t="s">
        <v>220</v>
      </c>
      <c r="H371" s="197" t="s">
        <v>1</v>
      </c>
      <c r="I371" s="197" t="s">
        <v>28</v>
      </c>
      <c r="J371" s="34">
        <v>40</v>
      </c>
      <c r="K371" s="34">
        <v>0</v>
      </c>
    </row>
    <row r="372" spans="1:14" s="8" customFormat="1" ht="17.25">
      <c r="A372" s="20"/>
      <c r="B372" s="23" t="s">
        <v>217</v>
      </c>
      <c r="C372" s="197" t="s">
        <v>134</v>
      </c>
      <c r="D372" s="197" t="s">
        <v>51</v>
      </c>
      <c r="E372" s="197" t="s">
        <v>1</v>
      </c>
      <c r="F372" s="40" t="s">
        <v>132</v>
      </c>
      <c r="G372" s="197" t="s">
        <v>218</v>
      </c>
      <c r="H372" s="197" t="s">
        <v>1</v>
      </c>
      <c r="I372" s="197" t="s">
        <v>28</v>
      </c>
      <c r="J372" s="34">
        <v>20</v>
      </c>
      <c r="K372" s="34">
        <v>12.1</v>
      </c>
      <c r="L372" s="8">
        <v>17</v>
      </c>
    </row>
    <row r="373" spans="1:14" s="2" customFormat="1">
      <c r="A373" s="19" t="s">
        <v>211</v>
      </c>
      <c r="B373" s="24" t="s">
        <v>137</v>
      </c>
      <c r="C373" s="198" t="s">
        <v>134</v>
      </c>
      <c r="D373" s="198" t="s">
        <v>86</v>
      </c>
      <c r="E373" s="198" t="s">
        <v>2</v>
      </c>
      <c r="F373" s="41" t="s">
        <v>3</v>
      </c>
      <c r="G373" s="364"/>
      <c r="H373" s="364"/>
      <c r="I373" s="364"/>
      <c r="J373" s="162">
        <f t="shared" ref="J373:K375" si="14">SUM(J374)</f>
        <v>500</v>
      </c>
      <c r="K373" s="162">
        <f t="shared" si="14"/>
        <v>37.299999999999997</v>
      </c>
    </row>
    <row r="374" spans="1:14" s="86" customFormat="1" ht="34.9" customHeight="1">
      <c r="A374" s="82" t="s">
        <v>212</v>
      </c>
      <c r="B374" s="130" t="s">
        <v>365</v>
      </c>
      <c r="C374" s="191" t="s">
        <v>134</v>
      </c>
      <c r="D374" s="191" t="s">
        <v>86</v>
      </c>
      <c r="E374" s="191" t="s">
        <v>1</v>
      </c>
      <c r="F374" s="104" t="s">
        <v>3</v>
      </c>
      <c r="G374" s="365"/>
      <c r="H374" s="365"/>
      <c r="I374" s="365"/>
      <c r="J374" s="164">
        <f t="shared" si="14"/>
        <v>500</v>
      </c>
      <c r="K374" s="164">
        <f t="shared" si="14"/>
        <v>37.299999999999997</v>
      </c>
    </row>
    <row r="375" spans="1:14" s="8" customFormat="1" ht="17.25">
      <c r="A375" s="20"/>
      <c r="B375" s="23" t="s">
        <v>133</v>
      </c>
      <c r="C375" s="36" t="s">
        <v>134</v>
      </c>
      <c r="D375" s="36" t="s">
        <v>86</v>
      </c>
      <c r="E375" s="36" t="s">
        <v>1</v>
      </c>
      <c r="F375" s="36" t="s">
        <v>132</v>
      </c>
      <c r="G375" s="372"/>
      <c r="H375" s="372"/>
      <c r="I375" s="372"/>
      <c r="J375" s="34">
        <f t="shared" si="14"/>
        <v>500</v>
      </c>
      <c r="K375" s="34">
        <f t="shared" si="14"/>
        <v>37.299999999999997</v>
      </c>
    </row>
    <row r="376" spans="1:14" s="8" customFormat="1" ht="17.25">
      <c r="A376" s="20"/>
      <c r="B376" s="23" t="s">
        <v>217</v>
      </c>
      <c r="C376" s="197" t="s">
        <v>134</v>
      </c>
      <c r="D376" s="197" t="s">
        <v>86</v>
      </c>
      <c r="E376" s="197" t="s">
        <v>1</v>
      </c>
      <c r="F376" s="40" t="s">
        <v>132</v>
      </c>
      <c r="G376" s="197" t="s">
        <v>218</v>
      </c>
      <c r="H376" s="197" t="s">
        <v>1</v>
      </c>
      <c r="I376" s="197" t="s">
        <v>28</v>
      </c>
      <c r="J376" s="34">
        <v>500</v>
      </c>
      <c r="K376" s="34">
        <v>37.299999999999997</v>
      </c>
    </row>
    <row r="377" spans="1:14" s="2" customFormat="1" ht="56.25">
      <c r="A377" s="19" t="s">
        <v>213</v>
      </c>
      <c r="B377" s="24" t="s">
        <v>138</v>
      </c>
      <c r="C377" s="198" t="s">
        <v>134</v>
      </c>
      <c r="D377" s="198" t="s">
        <v>98</v>
      </c>
      <c r="E377" s="198" t="s">
        <v>2</v>
      </c>
      <c r="F377" s="41" t="s">
        <v>3</v>
      </c>
      <c r="G377" s="364"/>
      <c r="H377" s="364"/>
      <c r="I377" s="364"/>
      <c r="J377" s="162">
        <f>SUM(J378)</f>
        <v>56184.7</v>
      </c>
      <c r="K377" s="162">
        <f>SUM(K378)</f>
        <v>38502.9</v>
      </c>
    </row>
    <row r="378" spans="1:14" s="86" customFormat="1" ht="58.5">
      <c r="A378" s="82" t="s">
        <v>214</v>
      </c>
      <c r="B378" s="83" t="s">
        <v>139</v>
      </c>
      <c r="C378" s="191" t="s">
        <v>134</v>
      </c>
      <c r="D378" s="191" t="s">
        <v>98</v>
      </c>
      <c r="E378" s="191" t="s">
        <v>1</v>
      </c>
      <c r="F378" s="104" t="s">
        <v>3</v>
      </c>
      <c r="G378" s="365"/>
      <c r="H378" s="365"/>
      <c r="I378" s="365"/>
      <c r="J378" s="164">
        <f>J379+J387+J394+J397</f>
        <v>56184.7</v>
      </c>
      <c r="K378" s="164">
        <f>K379+K387+K394+K397</f>
        <v>38502.9</v>
      </c>
    </row>
    <row r="379" spans="1:14" s="90" customFormat="1" ht="17.25">
      <c r="A379" s="22"/>
      <c r="B379" s="48" t="s">
        <v>133</v>
      </c>
      <c r="C379" s="190" t="s">
        <v>134</v>
      </c>
      <c r="D379" s="190" t="s">
        <v>98</v>
      </c>
      <c r="E379" s="190" t="s">
        <v>1</v>
      </c>
      <c r="F379" s="81" t="s">
        <v>132</v>
      </c>
      <c r="G379" s="363"/>
      <c r="H379" s="363"/>
      <c r="I379" s="363"/>
      <c r="J379" s="121">
        <f>SUM(J380:J386)</f>
        <v>51540.7</v>
      </c>
      <c r="K379" s="121">
        <f>SUM(K380:K386)</f>
        <v>35107</v>
      </c>
    </row>
    <row r="380" spans="1:14" s="8" customFormat="1" ht="33">
      <c r="A380" s="20"/>
      <c r="B380" s="23" t="s">
        <v>254</v>
      </c>
      <c r="C380" s="197" t="s">
        <v>134</v>
      </c>
      <c r="D380" s="197" t="s">
        <v>98</v>
      </c>
      <c r="E380" s="197" t="s">
        <v>1</v>
      </c>
      <c r="F380" s="40" t="s">
        <v>132</v>
      </c>
      <c r="G380" s="197" t="s">
        <v>220</v>
      </c>
      <c r="H380" s="197" t="s">
        <v>1</v>
      </c>
      <c r="I380" s="197" t="s">
        <v>12</v>
      </c>
      <c r="J380" s="34">
        <v>3081</v>
      </c>
      <c r="K380" s="34">
        <v>2011.4</v>
      </c>
    </row>
    <row r="381" spans="1:14" s="8" customFormat="1" ht="33">
      <c r="A381" s="20"/>
      <c r="B381" s="23" t="s">
        <v>254</v>
      </c>
      <c r="C381" s="197" t="s">
        <v>134</v>
      </c>
      <c r="D381" s="197" t="s">
        <v>98</v>
      </c>
      <c r="E381" s="197" t="s">
        <v>1</v>
      </c>
      <c r="F381" s="40" t="s">
        <v>132</v>
      </c>
      <c r="G381" s="197" t="s">
        <v>220</v>
      </c>
      <c r="H381" s="197" t="s">
        <v>1</v>
      </c>
      <c r="I381" s="197" t="s">
        <v>7</v>
      </c>
      <c r="J381" s="34">
        <v>1262</v>
      </c>
      <c r="K381" s="34">
        <v>902.8</v>
      </c>
    </row>
    <row r="382" spans="1:14" s="8" customFormat="1" ht="17.25">
      <c r="A382" s="20"/>
      <c r="B382" s="23" t="s">
        <v>217</v>
      </c>
      <c r="C382" s="197" t="s">
        <v>134</v>
      </c>
      <c r="D382" s="197" t="s">
        <v>98</v>
      </c>
      <c r="E382" s="197" t="s">
        <v>1</v>
      </c>
      <c r="F382" s="40" t="s">
        <v>132</v>
      </c>
      <c r="G382" s="197" t="s">
        <v>218</v>
      </c>
      <c r="H382" s="197" t="s">
        <v>1</v>
      </c>
      <c r="I382" s="197" t="s">
        <v>7</v>
      </c>
      <c r="J382" s="34">
        <v>807</v>
      </c>
      <c r="K382" s="34">
        <v>578.9</v>
      </c>
    </row>
    <row r="383" spans="1:14" s="8" customFormat="1" ht="17.25">
      <c r="A383" s="20"/>
      <c r="B383" s="23" t="s">
        <v>221</v>
      </c>
      <c r="C383" s="197" t="s">
        <v>134</v>
      </c>
      <c r="D383" s="197" t="s">
        <v>98</v>
      </c>
      <c r="E383" s="197" t="s">
        <v>1</v>
      </c>
      <c r="F383" s="40" t="s">
        <v>132</v>
      </c>
      <c r="G383" s="197" t="s">
        <v>222</v>
      </c>
      <c r="H383" s="197" t="s">
        <v>1</v>
      </c>
      <c r="I383" s="197" t="s">
        <v>7</v>
      </c>
      <c r="J383" s="34"/>
      <c r="K383" s="34"/>
    </row>
    <row r="384" spans="1:14" s="8" customFormat="1" ht="33">
      <c r="A384" s="20"/>
      <c r="B384" s="23" t="s">
        <v>254</v>
      </c>
      <c r="C384" s="197" t="s">
        <v>134</v>
      </c>
      <c r="D384" s="197" t="s">
        <v>98</v>
      </c>
      <c r="E384" s="197" t="s">
        <v>1</v>
      </c>
      <c r="F384" s="40" t="s">
        <v>132</v>
      </c>
      <c r="G384" s="197" t="s">
        <v>220</v>
      </c>
      <c r="H384" s="197" t="s">
        <v>1</v>
      </c>
      <c r="I384" s="197" t="s">
        <v>28</v>
      </c>
      <c r="J384" s="34">
        <v>40166.699999999997</v>
      </c>
      <c r="K384" s="34">
        <v>27713.599999999999</v>
      </c>
      <c r="L384" s="8">
        <v>-4100</v>
      </c>
      <c r="M384" s="8">
        <v>-4100</v>
      </c>
      <c r="N384" s="8">
        <v>-4100</v>
      </c>
    </row>
    <row r="385" spans="1:13" s="8" customFormat="1" ht="17.25">
      <c r="A385" s="20"/>
      <c r="B385" s="23" t="s">
        <v>217</v>
      </c>
      <c r="C385" s="197" t="s">
        <v>134</v>
      </c>
      <c r="D385" s="197" t="s">
        <v>98</v>
      </c>
      <c r="E385" s="197" t="s">
        <v>1</v>
      </c>
      <c r="F385" s="40" t="s">
        <v>132</v>
      </c>
      <c r="G385" s="197" t="s">
        <v>218</v>
      </c>
      <c r="H385" s="197" t="s">
        <v>1</v>
      </c>
      <c r="I385" s="197" t="s">
        <v>28</v>
      </c>
      <c r="J385" s="34">
        <v>6167</v>
      </c>
      <c r="K385" s="34">
        <v>3865.8</v>
      </c>
      <c r="L385" s="8" t="s">
        <v>366</v>
      </c>
      <c r="M385" s="8">
        <v>267</v>
      </c>
    </row>
    <row r="386" spans="1:13" s="8" customFormat="1" ht="17.25">
      <c r="A386" s="20"/>
      <c r="B386" s="23" t="s">
        <v>221</v>
      </c>
      <c r="C386" s="197" t="s">
        <v>134</v>
      </c>
      <c r="D386" s="197" t="s">
        <v>98</v>
      </c>
      <c r="E386" s="197" t="s">
        <v>1</v>
      </c>
      <c r="F386" s="40" t="s">
        <v>132</v>
      </c>
      <c r="G386" s="197" t="s">
        <v>222</v>
      </c>
      <c r="H386" s="197" t="s">
        <v>1</v>
      </c>
      <c r="I386" s="197" t="s">
        <v>28</v>
      </c>
      <c r="J386" s="34">
        <v>57</v>
      </c>
      <c r="K386" s="34">
        <v>34.5</v>
      </c>
    </row>
    <row r="387" spans="1:13" s="8" customFormat="1" ht="115.5">
      <c r="A387" s="20"/>
      <c r="B387" s="48" t="s">
        <v>422</v>
      </c>
      <c r="C387" s="190" t="s">
        <v>134</v>
      </c>
      <c r="D387" s="190" t="s">
        <v>98</v>
      </c>
      <c r="E387" s="190" t="s">
        <v>1</v>
      </c>
      <c r="F387" s="139" t="s">
        <v>390</v>
      </c>
      <c r="G387" s="339"/>
      <c r="H387" s="340"/>
      <c r="I387" s="341"/>
      <c r="J387" s="121">
        <f>J388+J391</f>
        <v>3776</v>
      </c>
      <c r="K387" s="121">
        <f>K388+K391</f>
        <v>2748.8999999999996</v>
      </c>
    </row>
    <row r="388" spans="1:13" s="90" customFormat="1" ht="82.5">
      <c r="A388" s="22"/>
      <c r="B388" s="48" t="s">
        <v>423</v>
      </c>
      <c r="C388" s="190" t="s">
        <v>134</v>
      </c>
      <c r="D388" s="190" t="s">
        <v>98</v>
      </c>
      <c r="E388" s="190" t="s">
        <v>1</v>
      </c>
      <c r="F388" s="81" t="s">
        <v>379</v>
      </c>
      <c r="G388" s="363"/>
      <c r="H388" s="363"/>
      <c r="I388" s="363"/>
      <c r="J388" s="121">
        <f>J389+J390</f>
        <v>889</v>
      </c>
      <c r="K388" s="121">
        <f>K389+K390</f>
        <v>670.7</v>
      </c>
    </row>
    <row r="389" spans="1:13" s="8" customFormat="1" ht="33">
      <c r="A389" s="20"/>
      <c r="B389" s="23" t="s">
        <v>254</v>
      </c>
      <c r="C389" s="197" t="s">
        <v>134</v>
      </c>
      <c r="D389" s="197" t="s">
        <v>98</v>
      </c>
      <c r="E389" s="197" t="s">
        <v>1</v>
      </c>
      <c r="F389" s="40" t="s">
        <v>379</v>
      </c>
      <c r="G389" s="197" t="s">
        <v>220</v>
      </c>
      <c r="H389" s="197" t="s">
        <v>1</v>
      </c>
      <c r="I389" s="197" t="s">
        <v>105</v>
      </c>
      <c r="J389" s="34">
        <v>885</v>
      </c>
      <c r="K389" s="34">
        <v>666.7</v>
      </c>
    </row>
    <row r="390" spans="1:13" s="8" customFormat="1" ht="17.25">
      <c r="A390" s="20"/>
      <c r="B390" s="23" t="s">
        <v>217</v>
      </c>
      <c r="C390" s="197" t="s">
        <v>134</v>
      </c>
      <c r="D390" s="197" t="s">
        <v>98</v>
      </c>
      <c r="E390" s="197" t="s">
        <v>1</v>
      </c>
      <c r="F390" s="40" t="s">
        <v>379</v>
      </c>
      <c r="G390" s="197" t="s">
        <v>218</v>
      </c>
      <c r="H390" s="197" t="s">
        <v>1</v>
      </c>
      <c r="I390" s="197" t="s">
        <v>105</v>
      </c>
      <c r="J390" s="34">
        <v>4</v>
      </c>
      <c r="K390" s="34">
        <v>4</v>
      </c>
    </row>
    <row r="391" spans="1:13" s="8" customFormat="1" ht="66.599999999999994" customHeight="1">
      <c r="A391" s="20"/>
      <c r="B391" s="48" t="s">
        <v>424</v>
      </c>
      <c r="C391" s="190" t="s">
        <v>134</v>
      </c>
      <c r="D391" s="190" t="s">
        <v>98</v>
      </c>
      <c r="E391" s="190" t="s">
        <v>1</v>
      </c>
      <c r="F391" s="138" t="s">
        <v>380</v>
      </c>
      <c r="G391" s="197"/>
      <c r="H391" s="197"/>
      <c r="I391" s="197"/>
      <c r="J391" s="121">
        <f>J392+J393</f>
        <v>2887</v>
      </c>
      <c r="K391" s="121">
        <f>K392+K393</f>
        <v>2078.1999999999998</v>
      </c>
    </row>
    <row r="392" spans="1:13" s="8" customFormat="1" ht="33">
      <c r="A392" s="20"/>
      <c r="B392" s="23" t="s">
        <v>254</v>
      </c>
      <c r="C392" s="197" t="s">
        <v>134</v>
      </c>
      <c r="D392" s="197" t="s">
        <v>98</v>
      </c>
      <c r="E392" s="197" t="s">
        <v>1</v>
      </c>
      <c r="F392" s="128" t="s">
        <v>380</v>
      </c>
      <c r="G392" s="197" t="s">
        <v>220</v>
      </c>
      <c r="H392" s="197" t="s">
        <v>1</v>
      </c>
      <c r="I392" s="197" t="s">
        <v>105</v>
      </c>
      <c r="J392" s="34">
        <v>2755</v>
      </c>
      <c r="K392" s="34">
        <v>2020.8</v>
      </c>
    </row>
    <row r="393" spans="1:13" s="8" customFormat="1" ht="17.25">
      <c r="A393" s="20"/>
      <c r="B393" s="23" t="s">
        <v>217</v>
      </c>
      <c r="C393" s="197" t="s">
        <v>134</v>
      </c>
      <c r="D393" s="197" t="s">
        <v>98</v>
      </c>
      <c r="E393" s="197" t="s">
        <v>1</v>
      </c>
      <c r="F393" s="128" t="s">
        <v>380</v>
      </c>
      <c r="G393" s="197" t="s">
        <v>218</v>
      </c>
      <c r="H393" s="197" t="s">
        <v>1</v>
      </c>
      <c r="I393" s="197" t="s">
        <v>105</v>
      </c>
      <c r="J393" s="34">
        <v>132</v>
      </c>
      <c r="K393" s="34">
        <v>57.4</v>
      </c>
    </row>
    <row r="394" spans="1:13" s="90" customFormat="1" ht="49.5">
      <c r="A394" s="22"/>
      <c r="B394" s="48" t="s">
        <v>141</v>
      </c>
      <c r="C394" s="190" t="s">
        <v>134</v>
      </c>
      <c r="D394" s="190" t="s">
        <v>98</v>
      </c>
      <c r="E394" s="190" t="s">
        <v>1</v>
      </c>
      <c r="F394" s="81" t="s">
        <v>140</v>
      </c>
      <c r="G394" s="363"/>
      <c r="H394" s="363"/>
      <c r="I394" s="363"/>
      <c r="J394" s="121">
        <f>SUM(J395:J396)</f>
        <v>484</v>
      </c>
      <c r="K394" s="121">
        <f>SUM(K395:K396)</f>
        <v>361.2</v>
      </c>
    </row>
    <row r="395" spans="1:13" s="8" customFormat="1" ht="33">
      <c r="A395" s="20"/>
      <c r="B395" s="23" t="s">
        <v>254</v>
      </c>
      <c r="C395" s="197" t="s">
        <v>134</v>
      </c>
      <c r="D395" s="197" t="s">
        <v>98</v>
      </c>
      <c r="E395" s="197" t="s">
        <v>1</v>
      </c>
      <c r="F395" s="40" t="s">
        <v>140</v>
      </c>
      <c r="G395" s="197" t="s">
        <v>220</v>
      </c>
      <c r="H395" s="197" t="s">
        <v>1</v>
      </c>
      <c r="I395" s="197" t="s">
        <v>105</v>
      </c>
      <c r="J395" s="34">
        <v>471</v>
      </c>
      <c r="K395" s="34">
        <v>355.7</v>
      </c>
    </row>
    <row r="396" spans="1:13" s="8" customFormat="1" ht="17.25">
      <c r="A396" s="20"/>
      <c r="B396" s="23" t="s">
        <v>217</v>
      </c>
      <c r="C396" s="197" t="s">
        <v>134</v>
      </c>
      <c r="D396" s="197" t="s">
        <v>98</v>
      </c>
      <c r="E396" s="197" t="s">
        <v>1</v>
      </c>
      <c r="F396" s="40" t="s">
        <v>140</v>
      </c>
      <c r="G396" s="197" t="s">
        <v>218</v>
      </c>
      <c r="H396" s="197" t="s">
        <v>1</v>
      </c>
      <c r="I396" s="197" t="s">
        <v>105</v>
      </c>
      <c r="J396" s="34">
        <v>13</v>
      </c>
      <c r="K396" s="34">
        <v>5.5</v>
      </c>
    </row>
    <row r="397" spans="1:13" s="90" customFormat="1" ht="33">
      <c r="A397" s="22"/>
      <c r="B397" s="48" t="s">
        <v>143</v>
      </c>
      <c r="C397" s="190" t="s">
        <v>134</v>
      </c>
      <c r="D397" s="190" t="s">
        <v>98</v>
      </c>
      <c r="E397" s="190" t="s">
        <v>1</v>
      </c>
      <c r="F397" s="81" t="s">
        <v>142</v>
      </c>
      <c r="G397" s="363"/>
      <c r="H397" s="363"/>
      <c r="I397" s="363"/>
      <c r="J397" s="121">
        <f>SUM(J398:J399)</f>
        <v>384</v>
      </c>
      <c r="K397" s="121">
        <f>SUM(K398:K399)</f>
        <v>285.79999999999995</v>
      </c>
    </row>
    <row r="398" spans="1:13" s="8" customFormat="1" ht="33">
      <c r="A398" s="20"/>
      <c r="B398" s="23" t="s">
        <v>254</v>
      </c>
      <c r="C398" s="197" t="s">
        <v>134</v>
      </c>
      <c r="D398" s="197" t="s">
        <v>98</v>
      </c>
      <c r="E398" s="197" t="s">
        <v>1</v>
      </c>
      <c r="F398" s="40" t="s">
        <v>142</v>
      </c>
      <c r="G398" s="197" t="s">
        <v>220</v>
      </c>
      <c r="H398" s="197" t="s">
        <v>1</v>
      </c>
      <c r="I398" s="197" t="s">
        <v>105</v>
      </c>
      <c r="J398" s="34">
        <v>372</v>
      </c>
      <c r="K398" s="34">
        <v>278.39999999999998</v>
      </c>
    </row>
    <row r="399" spans="1:13" s="8" customFormat="1" ht="17.25">
      <c r="A399" s="20"/>
      <c r="B399" s="23" t="s">
        <v>217</v>
      </c>
      <c r="C399" s="197" t="s">
        <v>134</v>
      </c>
      <c r="D399" s="197" t="s">
        <v>98</v>
      </c>
      <c r="E399" s="197" t="s">
        <v>1</v>
      </c>
      <c r="F399" s="40" t="s">
        <v>142</v>
      </c>
      <c r="G399" s="197" t="s">
        <v>218</v>
      </c>
      <c r="H399" s="197" t="s">
        <v>1</v>
      </c>
      <c r="I399" s="197" t="s">
        <v>105</v>
      </c>
      <c r="J399" s="34">
        <v>12</v>
      </c>
      <c r="K399" s="34">
        <v>7.4</v>
      </c>
    </row>
    <row r="400" spans="1:13" s="2" customFormat="1" ht="56.25">
      <c r="A400" s="19" t="s">
        <v>247</v>
      </c>
      <c r="B400" s="24" t="s">
        <v>144</v>
      </c>
      <c r="C400" s="198" t="s">
        <v>134</v>
      </c>
      <c r="D400" s="198" t="s">
        <v>100</v>
      </c>
      <c r="E400" s="198" t="s">
        <v>2</v>
      </c>
      <c r="F400" s="41" t="s">
        <v>3</v>
      </c>
      <c r="G400" s="364"/>
      <c r="H400" s="364"/>
      <c r="I400" s="364"/>
      <c r="J400" s="162">
        <f>SUM(J401)</f>
        <v>49257.2</v>
      </c>
      <c r="K400" s="162">
        <f>SUM(K401)</f>
        <v>31315.5</v>
      </c>
    </row>
    <row r="401" spans="1:14" s="86" customFormat="1" ht="39">
      <c r="A401" s="82" t="s">
        <v>248</v>
      </c>
      <c r="B401" s="83" t="s">
        <v>145</v>
      </c>
      <c r="C401" s="191" t="s">
        <v>134</v>
      </c>
      <c r="D401" s="191" t="s">
        <v>100</v>
      </c>
      <c r="E401" s="191" t="s">
        <v>1</v>
      </c>
      <c r="F401" s="104" t="s">
        <v>3</v>
      </c>
      <c r="G401" s="365"/>
      <c r="H401" s="365"/>
      <c r="I401" s="365"/>
      <c r="J401" s="164">
        <f>SUM(J402)</f>
        <v>49257.2</v>
      </c>
      <c r="K401" s="164">
        <f>SUM(K402)</f>
        <v>31315.5</v>
      </c>
    </row>
    <row r="402" spans="1:14" s="90" customFormat="1" ht="33">
      <c r="A402" s="22"/>
      <c r="B402" s="48" t="s">
        <v>17</v>
      </c>
      <c r="C402" s="190" t="s">
        <v>134</v>
      </c>
      <c r="D402" s="190" t="s">
        <v>100</v>
      </c>
      <c r="E402" s="190" t="s">
        <v>1</v>
      </c>
      <c r="F402" s="81" t="s">
        <v>16</v>
      </c>
      <c r="G402" s="363"/>
      <c r="H402" s="363"/>
      <c r="I402" s="363"/>
      <c r="J402" s="121">
        <f>SUM(J403:J406)</f>
        <v>49257.2</v>
      </c>
      <c r="K402" s="121">
        <f>SUM(K403:K406)</f>
        <v>31315.5</v>
      </c>
    </row>
    <row r="403" spans="1:14" s="8" customFormat="1" ht="33">
      <c r="A403" s="20"/>
      <c r="B403" s="23" t="s">
        <v>254</v>
      </c>
      <c r="C403" s="197" t="s">
        <v>134</v>
      </c>
      <c r="D403" s="197" t="s">
        <v>100</v>
      </c>
      <c r="E403" s="197" t="s">
        <v>1</v>
      </c>
      <c r="F403" s="40" t="s">
        <v>16</v>
      </c>
      <c r="G403" s="197" t="s">
        <v>220</v>
      </c>
      <c r="H403" s="197" t="s">
        <v>1</v>
      </c>
      <c r="I403" s="197" t="s">
        <v>105</v>
      </c>
      <c r="J403" s="34">
        <v>32351</v>
      </c>
      <c r="K403" s="34">
        <v>23349.7</v>
      </c>
      <c r="L403" s="8">
        <v>2331</v>
      </c>
      <c r="M403" s="8">
        <v>2419</v>
      </c>
      <c r="N403" s="8">
        <v>2517</v>
      </c>
    </row>
    <row r="404" spans="1:14" s="8" customFormat="1" ht="17.25">
      <c r="A404" s="20"/>
      <c r="B404" s="23" t="s">
        <v>217</v>
      </c>
      <c r="C404" s="197" t="s">
        <v>134</v>
      </c>
      <c r="D404" s="197" t="s">
        <v>100</v>
      </c>
      <c r="E404" s="197" t="s">
        <v>1</v>
      </c>
      <c r="F404" s="40" t="s">
        <v>16</v>
      </c>
      <c r="G404" s="197" t="s">
        <v>218</v>
      </c>
      <c r="H404" s="197" t="s">
        <v>1</v>
      </c>
      <c r="I404" s="197" t="s">
        <v>105</v>
      </c>
      <c r="J404" s="34">
        <v>16703.2</v>
      </c>
      <c r="K404" s="34">
        <v>7926</v>
      </c>
      <c r="L404" s="8">
        <f>-2158-966</f>
        <v>-3124</v>
      </c>
      <c r="M404" s="8">
        <v>-966</v>
      </c>
      <c r="N404" s="8">
        <v>-966</v>
      </c>
    </row>
    <row r="405" spans="1:14" s="8" customFormat="1" ht="33">
      <c r="A405" s="20"/>
      <c r="B405" s="23" t="s">
        <v>568</v>
      </c>
      <c r="C405" s="324" t="s">
        <v>134</v>
      </c>
      <c r="D405" s="324" t="s">
        <v>100</v>
      </c>
      <c r="E405" s="324" t="s">
        <v>1</v>
      </c>
      <c r="F405" s="324" t="s">
        <v>16</v>
      </c>
      <c r="G405" s="324" t="s">
        <v>225</v>
      </c>
      <c r="H405" s="324" t="s">
        <v>1</v>
      </c>
      <c r="I405" s="324" t="s">
        <v>105</v>
      </c>
      <c r="J405" s="34">
        <v>78</v>
      </c>
      <c r="K405" s="34">
        <v>27.3</v>
      </c>
    </row>
    <row r="406" spans="1:14" s="8" customFormat="1" ht="17.25">
      <c r="A406" s="20"/>
      <c r="B406" s="23" t="s">
        <v>221</v>
      </c>
      <c r="C406" s="197" t="s">
        <v>134</v>
      </c>
      <c r="D406" s="197" t="s">
        <v>100</v>
      </c>
      <c r="E406" s="197" t="s">
        <v>1</v>
      </c>
      <c r="F406" s="40" t="s">
        <v>16</v>
      </c>
      <c r="G406" s="197" t="s">
        <v>222</v>
      </c>
      <c r="H406" s="197" t="s">
        <v>1</v>
      </c>
      <c r="I406" s="197" t="s">
        <v>105</v>
      </c>
      <c r="J406" s="34">
        <v>125</v>
      </c>
      <c r="K406" s="34">
        <v>12.5</v>
      </c>
    </row>
    <row r="407" spans="1:14" s="2" customFormat="1" ht="75">
      <c r="A407" s="18" t="s">
        <v>114</v>
      </c>
      <c r="B407" s="26" t="s">
        <v>147</v>
      </c>
      <c r="C407" s="196" t="s">
        <v>146</v>
      </c>
      <c r="D407" s="196" t="s">
        <v>49</v>
      </c>
      <c r="E407" s="196" t="s">
        <v>2</v>
      </c>
      <c r="F407" s="42" t="s">
        <v>3</v>
      </c>
      <c r="G407" s="364"/>
      <c r="H407" s="364"/>
      <c r="I407" s="364"/>
      <c r="J407" s="163">
        <f>+J408+J414</f>
        <v>8517.6</v>
      </c>
      <c r="K407" s="163">
        <f>+K408+K414</f>
        <v>8517.6</v>
      </c>
    </row>
    <row r="408" spans="1:14" s="2" customFormat="1" ht="56.25">
      <c r="A408" s="19" t="s">
        <v>215</v>
      </c>
      <c r="B408" s="24" t="s">
        <v>148</v>
      </c>
      <c r="C408" s="198" t="s">
        <v>146</v>
      </c>
      <c r="D408" s="198" t="s">
        <v>51</v>
      </c>
      <c r="E408" s="198" t="s">
        <v>2</v>
      </c>
      <c r="F408" s="41" t="s">
        <v>3</v>
      </c>
      <c r="G408" s="364"/>
      <c r="H408" s="364"/>
      <c r="I408" s="364"/>
      <c r="J408" s="162">
        <f>SUM(J409)</f>
        <v>8517.6</v>
      </c>
      <c r="K408" s="162">
        <f>SUM(K409)</f>
        <v>8517.6</v>
      </c>
    </row>
    <row r="409" spans="1:14" s="86" customFormat="1" ht="58.5">
      <c r="A409" s="82" t="s">
        <v>216</v>
      </c>
      <c r="B409" s="83" t="s">
        <v>149</v>
      </c>
      <c r="C409" s="191" t="s">
        <v>146</v>
      </c>
      <c r="D409" s="191" t="s">
        <v>51</v>
      </c>
      <c r="E409" s="191" t="s">
        <v>1</v>
      </c>
      <c r="F409" s="104" t="s">
        <v>3</v>
      </c>
      <c r="G409" s="365"/>
      <c r="H409" s="365"/>
      <c r="I409" s="365"/>
      <c r="J409" s="164">
        <f>SUM(J410)</f>
        <v>8517.6</v>
      </c>
      <c r="K409" s="164">
        <f>SUM(K410)</f>
        <v>8517.6</v>
      </c>
    </row>
    <row r="410" spans="1:14" s="90" customFormat="1" ht="49.5">
      <c r="A410" s="22"/>
      <c r="B410" s="48" t="s">
        <v>296</v>
      </c>
      <c r="C410" s="190" t="s">
        <v>146</v>
      </c>
      <c r="D410" s="190" t="s">
        <v>51</v>
      </c>
      <c r="E410" s="190" t="s">
        <v>1</v>
      </c>
      <c r="F410" s="81" t="s">
        <v>326</v>
      </c>
      <c r="G410" s="363"/>
      <c r="H410" s="363"/>
      <c r="I410" s="363"/>
      <c r="J410" s="121">
        <f>SUM(J411:J413)</f>
        <v>8517.6</v>
      </c>
      <c r="K410" s="121">
        <f>SUM(K411:K413)</f>
        <v>8517.6</v>
      </c>
    </row>
    <row r="411" spans="1:14" s="8" customFormat="1" ht="17.25">
      <c r="A411" s="22"/>
      <c r="B411" s="23" t="s">
        <v>348</v>
      </c>
      <c r="C411" s="197" t="s">
        <v>146</v>
      </c>
      <c r="D411" s="197" t="s">
        <v>51</v>
      </c>
      <c r="E411" s="197" t="s">
        <v>1</v>
      </c>
      <c r="F411" s="54" t="s">
        <v>326</v>
      </c>
      <c r="G411" s="197" t="s">
        <v>225</v>
      </c>
      <c r="H411" s="197" t="s">
        <v>90</v>
      </c>
      <c r="I411" s="197" t="s">
        <v>28</v>
      </c>
      <c r="J411" s="34">
        <v>3387.7</v>
      </c>
      <c r="K411" s="34">
        <v>3387.7</v>
      </c>
    </row>
    <row r="412" spans="1:14" s="8" customFormat="1" ht="17.25">
      <c r="A412" s="22"/>
      <c r="B412" s="23" t="s">
        <v>349</v>
      </c>
      <c r="C412" s="197" t="s">
        <v>146</v>
      </c>
      <c r="D412" s="197" t="s">
        <v>51</v>
      </c>
      <c r="E412" s="197" t="s">
        <v>1</v>
      </c>
      <c r="F412" s="54" t="s">
        <v>326</v>
      </c>
      <c r="G412" s="197" t="s">
        <v>225</v>
      </c>
      <c r="H412" s="197" t="s">
        <v>90</v>
      </c>
      <c r="I412" s="197" t="s">
        <v>28</v>
      </c>
      <c r="J412" s="34">
        <v>3929.9</v>
      </c>
      <c r="K412" s="34">
        <v>3929.9</v>
      </c>
    </row>
    <row r="413" spans="1:14" s="8" customFormat="1" ht="17.45" customHeight="1">
      <c r="A413" s="22"/>
      <c r="B413" s="23" t="s">
        <v>350</v>
      </c>
      <c r="C413" s="197" t="s">
        <v>146</v>
      </c>
      <c r="D413" s="197" t="s">
        <v>51</v>
      </c>
      <c r="E413" s="197" t="s">
        <v>1</v>
      </c>
      <c r="F413" s="54" t="s">
        <v>326</v>
      </c>
      <c r="G413" s="197" t="s">
        <v>225</v>
      </c>
      <c r="H413" s="197" t="s">
        <v>90</v>
      </c>
      <c r="I413" s="197" t="s">
        <v>28</v>
      </c>
      <c r="J413" s="34">
        <v>1200</v>
      </c>
      <c r="K413" s="34">
        <v>1200</v>
      </c>
    </row>
    <row r="414" spans="1:14" s="2" customFormat="1" ht="37.5" hidden="1">
      <c r="A414" s="19" t="s">
        <v>215</v>
      </c>
      <c r="B414" s="24" t="s">
        <v>564</v>
      </c>
      <c r="C414" s="323" t="s">
        <v>146</v>
      </c>
      <c r="D414" s="323" t="s">
        <v>86</v>
      </c>
      <c r="E414" s="323" t="s">
        <v>2</v>
      </c>
      <c r="F414" s="323" t="s">
        <v>3</v>
      </c>
      <c r="G414" s="364"/>
      <c r="H414" s="364"/>
      <c r="I414" s="364"/>
      <c r="J414" s="162">
        <f>SUM(J415)</f>
        <v>0</v>
      </c>
      <c r="K414" s="162">
        <f>SUM(K415)</f>
        <v>0</v>
      </c>
    </row>
    <row r="415" spans="1:14" s="86" customFormat="1" ht="39" hidden="1">
      <c r="A415" s="82" t="s">
        <v>216</v>
      </c>
      <c r="B415" s="83" t="s">
        <v>565</v>
      </c>
      <c r="C415" s="322" t="s">
        <v>146</v>
      </c>
      <c r="D415" s="322" t="s">
        <v>51</v>
      </c>
      <c r="E415" s="322" t="s">
        <v>1</v>
      </c>
      <c r="F415" s="322" t="s">
        <v>3</v>
      </c>
      <c r="G415" s="365"/>
      <c r="H415" s="365"/>
      <c r="I415" s="365"/>
      <c r="J415" s="164">
        <f>SUM(J416)</f>
        <v>0</v>
      </c>
      <c r="K415" s="164">
        <f>SUM(K416)</f>
        <v>0</v>
      </c>
    </row>
    <row r="416" spans="1:14" s="8" customFormat="1" ht="18.600000000000001" hidden="1" customHeight="1">
      <c r="A416" s="22"/>
      <c r="B416" s="23" t="s">
        <v>34</v>
      </c>
      <c r="C416" s="324" t="s">
        <v>146</v>
      </c>
      <c r="D416" s="324" t="s">
        <v>86</v>
      </c>
      <c r="E416" s="324" t="s">
        <v>1</v>
      </c>
      <c r="F416" s="324" t="s">
        <v>83</v>
      </c>
      <c r="G416" s="324" t="s">
        <v>224</v>
      </c>
      <c r="H416" s="324" t="s">
        <v>43</v>
      </c>
      <c r="I416" s="324" t="s">
        <v>43</v>
      </c>
      <c r="J416" s="34"/>
      <c r="K416" s="34">
        <v>0</v>
      </c>
    </row>
    <row r="417" spans="1:16" s="8" customFormat="1" ht="42.6" customHeight="1">
      <c r="A417" s="22"/>
      <c r="B417" s="43" t="s">
        <v>531</v>
      </c>
      <c r="C417" s="294" t="s">
        <v>43</v>
      </c>
      <c r="D417" s="294" t="s">
        <v>49</v>
      </c>
      <c r="E417" s="246" t="s">
        <v>2</v>
      </c>
      <c r="F417" s="294" t="s">
        <v>3</v>
      </c>
      <c r="G417" s="342"/>
      <c r="H417" s="343"/>
      <c r="I417" s="344"/>
      <c r="J417" s="248">
        <f t="shared" ref="J417:K419" si="15">SUM(J418)</f>
        <v>50</v>
      </c>
      <c r="K417" s="248">
        <f t="shared" si="15"/>
        <v>0</v>
      </c>
    </row>
    <row r="418" spans="1:16" s="8" customFormat="1" ht="22.15" customHeight="1">
      <c r="A418" s="22"/>
      <c r="B418" s="44" t="s">
        <v>532</v>
      </c>
      <c r="C418" s="293" t="s">
        <v>43</v>
      </c>
      <c r="D418" s="293" t="s">
        <v>86</v>
      </c>
      <c r="E418" s="251" t="s">
        <v>2</v>
      </c>
      <c r="F418" s="293" t="s">
        <v>3</v>
      </c>
      <c r="G418" s="345"/>
      <c r="H418" s="346"/>
      <c r="I418" s="347"/>
      <c r="J418" s="32">
        <f t="shared" si="15"/>
        <v>50</v>
      </c>
      <c r="K418" s="32">
        <f t="shared" si="15"/>
        <v>0</v>
      </c>
    </row>
    <row r="419" spans="1:16" s="8" customFormat="1" ht="30.6" customHeight="1">
      <c r="A419" s="22"/>
      <c r="B419" s="273" t="s">
        <v>533</v>
      </c>
      <c r="C419" s="296" t="s">
        <v>43</v>
      </c>
      <c r="D419" s="296" t="s">
        <v>86</v>
      </c>
      <c r="E419" s="298" t="s">
        <v>1</v>
      </c>
      <c r="F419" s="296" t="s">
        <v>3</v>
      </c>
      <c r="G419" s="348"/>
      <c r="H419" s="349"/>
      <c r="I419" s="350"/>
      <c r="J419" s="299">
        <f t="shared" si="15"/>
        <v>50</v>
      </c>
      <c r="K419" s="299">
        <f t="shared" si="15"/>
        <v>0</v>
      </c>
    </row>
    <row r="420" spans="1:16" s="8" customFormat="1" ht="35.450000000000003" customHeight="1">
      <c r="A420" s="22"/>
      <c r="B420" s="60" t="s">
        <v>534</v>
      </c>
      <c r="C420" s="61" t="s">
        <v>43</v>
      </c>
      <c r="D420" s="61" t="s">
        <v>86</v>
      </c>
      <c r="E420" s="265" t="s">
        <v>1</v>
      </c>
      <c r="F420" s="61" t="s">
        <v>535</v>
      </c>
      <c r="G420" s="295" t="s">
        <v>229</v>
      </c>
      <c r="H420" s="295" t="s">
        <v>28</v>
      </c>
      <c r="I420" s="295" t="s">
        <v>102</v>
      </c>
      <c r="J420" s="300">
        <v>50</v>
      </c>
      <c r="K420" s="300">
        <v>0</v>
      </c>
    </row>
    <row r="421" spans="1:16" s="8" customFormat="1" ht="33">
      <c r="A421" s="18" t="s">
        <v>134</v>
      </c>
      <c r="B421" s="43" t="s">
        <v>322</v>
      </c>
      <c r="C421" s="196" t="s">
        <v>93</v>
      </c>
      <c r="D421" s="196" t="s">
        <v>49</v>
      </c>
      <c r="E421" s="196" t="s">
        <v>2</v>
      </c>
      <c r="F421" s="53" t="s">
        <v>3</v>
      </c>
      <c r="G421" s="364"/>
      <c r="H421" s="364"/>
      <c r="I421" s="364"/>
      <c r="J421" s="163">
        <f>SUM(J422+J432)</f>
        <v>9042</v>
      </c>
      <c r="K421" s="163">
        <f>SUM(K422+K432)</f>
        <v>9041.2999999999993</v>
      </c>
    </row>
    <row r="422" spans="1:16" s="8" customFormat="1">
      <c r="A422" s="19" t="s">
        <v>282</v>
      </c>
      <c r="B422" s="44" t="s">
        <v>323</v>
      </c>
      <c r="C422" s="198" t="s">
        <v>93</v>
      </c>
      <c r="D422" s="198" t="s">
        <v>51</v>
      </c>
      <c r="E422" s="198" t="s">
        <v>2</v>
      </c>
      <c r="F422" s="52" t="s">
        <v>3</v>
      </c>
      <c r="G422" s="364"/>
      <c r="H422" s="364"/>
      <c r="I422" s="364"/>
      <c r="J422" s="162">
        <f>SUM(J423+J502)</f>
        <v>1010.6</v>
      </c>
      <c r="K422" s="162">
        <f>SUM(K423+K502)</f>
        <v>1009.9</v>
      </c>
    </row>
    <row r="423" spans="1:16" s="109" customFormat="1" ht="78">
      <c r="A423" s="82" t="s">
        <v>304</v>
      </c>
      <c r="B423" s="83" t="s">
        <v>324</v>
      </c>
      <c r="C423" s="191" t="s">
        <v>93</v>
      </c>
      <c r="D423" s="191" t="s">
        <v>51</v>
      </c>
      <c r="E423" s="191" t="s">
        <v>28</v>
      </c>
      <c r="F423" s="111" t="s">
        <v>3</v>
      </c>
      <c r="G423" s="365"/>
      <c r="H423" s="365"/>
      <c r="I423" s="365"/>
      <c r="J423" s="164">
        <f>+J424+J428</f>
        <v>1010.6</v>
      </c>
      <c r="K423" s="164">
        <f>+K424+K428</f>
        <v>1009.9</v>
      </c>
    </row>
    <row r="424" spans="1:16" s="109" customFormat="1" ht="58.5">
      <c r="A424" s="82"/>
      <c r="B424" s="147" t="s">
        <v>494</v>
      </c>
      <c r="C424" s="58" t="s">
        <v>93</v>
      </c>
      <c r="D424" s="58" t="s">
        <v>51</v>
      </c>
      <c r="E424" s="58" t="s">
        <v>28</v>
      </c>
      <c r="F424" s="137" t="s">
        <v>403</v>
      </c>
      <c r="G424" s="378"/>
      <c r="H424" s="379"/>
      <c r="I424" s="380"/>
      <c r="J424" s="179">
        <f>+J425+J426+J427</f>
        <v>60</v>
      </c>
      <c r="K424" s="179">
        <f>+K425+K426+K427</f>
        <v>59.3</v>
      </c>
    </row>
    <row r="425" spans="1:16" s="109" customFormat="1" ht="69" customHeight="1">
      <c r="A425" s="82"/>
      <c r="B425" s="145" t="s">
        <v>492</v>
      </c>
      <c r="C425" s="36" t="s">
        <v>93</v>
      </c>
      <c r="D425" s="36" t="s">
        <v>100</v>
      </c>
      <c r="E425" s="36" t="s">
        <v>12</v>
      </c>
      <c r="F425" s="36" t="s">
        <v>403</v>
      </c>
      <c r="G425" s="57" t="s">
        <v>229</v>
      </c>
      <c r="H425" s="57" t="s">
        <v>47</v>
      </c>
      <c r="I425" s="57" t="s">
        <v>1</v>
      </c>
      <c r="J425" s="175">
        <v>50</v>
      </c>
      <c r="K425" s="175">
        <v>50</v>
      </c>
    </row>
    <row r="426" spans="1:16" s="109" customFormat="1" ht="47.25">
      <c r="A426" s="82"/>
      <c r="B426" s="145" t="s">
        <v>493</v>
      </c>
      <c r="C426" s="36" t="s">
        <v>93</v>
      </c>
      <c r="D426" s="36" t="s">
        <v>100</v>
      </c>
      <c r="E426" s="36" t="s">
        <v>12</v>
      </c>
      <c r="F426" s="36" t="s">
        <v>403</v>
      </c>
      <c r="G426" s="57" t="s">
        <v>229</v>
      </c>
      <c r="H426" s="57" t="s">
        <v>47</v>
      </c>
      <c r="I426" s="57" t="s">
        <v>1</v>
      </c>
      <c r="J426" s="175">
        <v>8.8000000000000007</v>
      </c>
      <c r="K426" s="175">
        <v>8.8000000000000007</v>
      </c>
      <c r="L426" s="232"/>
      <c r="M426" s="232"/>
      <c r="N426" s="232"/>
      <c r="O426" s="232"/>
      <c r="P426" s="232"/>
    </row>
    <row r="427" spans="1:16" s="149" customFormat="1" ht="47.25">
      <c r="A427" s="148"/>
      <c r="B427" s="145" t="s">
        <v>491</v>
      </c>
      <c r="C427" s="36" t="s">
        <v>93</v>
      </c>
      <c r="D427" s="36" t="s">
        <v>100</v>
      </c>
      <c r="E427" s="36" t="s">
        <v>12</v>
      </c>
      <c r="F427" s="36" t="s">
        <v>403</v>
      </c>
      <c r="G427" s="36" t="s">
        <v>229</v>
      </c>
      <c r="H427" s="36" t="s">
        <v>47</v>
      </c>
      <c r="I427" s="36" t="s">
        <v>1</v>
      </c>
      <c r="J427" s="176">
        <v>1.2</v>
      </c>
      <c r="K427" s="176">
        <v>0.5</v>
      </c>
    </row>
    <row r="428" spans="1:16" s="90" customFormat="1" ht="42" customHeight="1">
      <c r="A428" s="22"/>
      <c r="B428" s="97" t="s">
        <v>425</v>
      </c>
      <c r="C428" s="190" t="s">
        <v>93</v>
      </c>
      <c r="D428" s="190" t="s">
        <v>51</v>
      </c>
      <c r="E428" s="190" t="s">
        <v>28</v>
      </c>
      <c r="F428" s="112" t="s">
        <v>362</v>
      </c>
      <c r="G428" s="363"/>
      <c r="H428" s="363"/>
      <c r="I428" s="363"/>
      <c r="J428" s="121">
        <f>SUM(J429:J431)</f>
        <v>950.6</v>
      </c>
      <c r="K428" s="121">
        <f>SUM(K429:K431)</f>
        <v>950.6</v>
      </c>
    </row>
    <row r="429" spans="1:16" s="8" customFormat="1" ht="49.5">
      <c r="A429" s="22"/>
      <c r="B429" s="97" t="s">
        <v>495</v>
      </c>
      <c r="C429" s="197" t="s">
        <v>93</v>
      </c>
      <c r="D429" s="197" t="s">
        <v>51</v>
      </c>
      <c r="E429" s="197" t="s">
        <v>28</v>
      </c>
      <c r="F429" s="114" t="s">
        <v>362</v>
      </c>
      <c r="G429" s="197" t="s">
        <v>229</v>
      </c>
      <c r="H429" s="197" t="s">
        <v>47</v>
      </c>
      <c r="I429" s="197" t="s">
        <v>1</v>
      </c>
      <c r="J429" s="34">
        <v>802</v>
      </c>
      <c r="K429" s="34">
        <v>802</v>
      </c>
    </row>
    <row r="430" spans="1:16" s="8" customFormat="1" ht="49.5">
      <c r="A430" s="22"/>
      <c r="B430" s="97" t="s">
        <v>496</v>
      </c>
      <c r="C430" s="197" t="s">
        <v>93</v>
      </c>
      <c r="D430" s="197" t="s">
        <v>51</v>
      </c>
      <c r="E430" s="197" t="s">
        <v>28</v>
      </c>
      <c r="F430" s="114" t="s">
        <v>362</v>
      </c>
      <c r="G430" s="197" t="s">
        <v>229</v>
      </c>
      <c r="H430" s="197" t="s">
        <v>47</v>
      </c>
      <c r="I430" s="197" t="s">
        <v>1</v>
      </c>
      <c r="J430" s="34">
        <v>141.5</v>
      </c>
      <c r="K430" s="34">
        <v>141.5</v>
      </c>
    </row>
    <row r="431" spans="1:16" s="8" customFormat="1" ht="49.5">
      <c r="A431" s="22"/>
      <c r="B431" s="97" t="s">
        <v>497</v>
      </c>
      <c r="C431" s="197" t="s">
        <v>93</v>
      </c>
      <c r="D431" s="197" t="s">
        <v>51</v>
      </c>
      <c r="E431" s="197" t="s">
        <v>28</v>
      </c>
      <c r="F431" s="114" t="s">
        <v>362</v>
      </c>
      <c r="G431" s="197" t="s">
        <v>229</v>
      </c>
      <c r="H431" s="197" t="s">
        <v>47</v>
      </c>
      <c r="I431" s="197" t="s">
        <v>1</v>
      </c>
      <c r="J431" s="34">
        <v>7.1</v>
      </c>
      <c r="K431" s="34">
        <v>7.1</v>
      </c>
    </row>
    <row r="432" spans="1:16" s="8" customFormat="1" ht="33">
      <c r="A432" s="132" t="s">
        <v>383</v>
      </c>
      <c r="B432" s="44" t="s">
        <v>381</v>
      </c>
      <c r="C432" s="131" t="s">
        <v>93</v>
      </c>
      <c r="D432" s="131" t="s">
        <v>100</v>
      </c>
      <c r="E432" s="131" t="s">
        <v>2</v>
      </c>
      <c r="F432" s="131" t="s">
        <v>3</v>
      </c>
      <c r="G432" s="131"/>
      <c r="H432" s="131"/>
      <c r="I432" s="131"/>
      <c r="J432" s="123">
        <f>J433</f>
        <v>8031.4</v>
      </c>
      <c r="K432" s="34">
        <f>K433</f>
        <v>8031.4</v>
      </c>
    </row>
    <row r="433" spans="1:12" s="8" customFormat="1" ht="60" customHeight="1">
      <c r="A433" s="133" t="s">
        <v>384</v>
      </c>
      <c r="B433" s="83" t="s">
        <v>401</v>
      </c>
      <c r="C433" s="190" t="s">
        <v>93</v>
      </c>
      <c r="D433" s="190" t="s">
        <v>100</v>
      </c>
      <c r="E433" s="190" t="s">
        <v>12</v>
      </c>
      <c r="F433" s="129" t="s">
        <v>3</v>
      </c>
      <c r="G433" s="197"/>
      <c r="H433" s="197"/>
      <c r="I433" s="197"/>
      <c r="J433" s="121">
        <f>+J435+J436+J437</f>
        <v>8031.4</v>
      </c>
      <c r="K433" s="34">
        <f>+K435+K436+K437</f>
        <v>8031.4</v>
      </c>
    </row>
    <row r="434" spans="1:12" s="8" customFormat="1" ht="17.25" hidden="1">
      <c r="A434" s="133" t="s">
        <v>402</v>
      </c>
      <c r="B434" s="23" t="s">
        <v>382</v>
      </c>
      <c r="C434" s="127" t="s">
        <v>93</v>
      </c>
      <c r="D434" s="127" t="s">
        <v>100</v>
      </c>
      <c r="E434" s="127" t="s">
        <v>12</v>
      </c>
      <c r="F434" s="127" t="s">
        <v>368</v>
      </c>
      <c r="G434" s="127" t="s">
        <v>229</v>
      </c>
      <c r="H434" s="127" t="s">
        <v>47</v>
      </c>
      <c r="I434" s="127" t="s">
        <v>1</v>
      </c>
      <c r="J434" s="34"/>
      <c r="K434" s="34"/>
      <c r="L434" s="8">
        <v>96.4</v>
      </c>
    </row>
    <row r="435" spans="1:12" s="8" customFormat="1" ht="63">
      <c r="A435" s="133"/>
      <c r="B435" s="145" t="s">
        <v>468</v>
      </c>
      <c r="C435" s="127" t="s">
        <v>93</v>
      </c>
      <c r="D435" s="127" t="s">
        <v>100</v>
      </c>
      <c r="E435" s="127" t="s">
        <v>369</v>
      </c>
      <c r="F435" s="127" t="s">
        <v>370</v>
      </c>
      <c r="G435" s="127" t="s">
        <v>229</v>
      </c>
      <c r="H435" s="127" t="s">
        <v>47</v>
      </c>
      <c r="I435" s="127" t="s">
        <v>1</v>
      </c>
      <c r="J435" s="34">
        <v>6775.9</v>
      </c>
      <c r="K435" s="34">
        <v>6775.9</v>
      </c>
      <c r="L435" s="8">
        <v>7971.6</v>
      </c>
    </row>
    <row r="436" spans="1:12" s="8" customFormat="1" ht="63">
      <c r="A436" s="22"/>
      <c r="B436" s="145" t="s">
        <v>469</v>
      </c>
      <c r="C436" s="127" t="s">
        <v>93</v>
      </c>
      <c r="D436" s="127" t="s">
        <v>100</v>
      </c>
      <c r="E436" s="127" t="s">
        <v>369</v>
      </c>
      <c r="F436" s="127" t="s">
        <v>370</v>
      </c>
      <c r="G436" s="127" t="s">
        <v>229</v>
      </c>
      <c r="H436" s="127" t="s">
        <v>47</v>
      </c>
      <c r="I436" s="127" t="s">
        <v>1</v>
      </c>
      <c r="J436" s="34">
        <v>1195.7</v>
      </c>
      <c r="K436" s="34">
        <v>1195.7</v>
      </c>
    </row>
    <row r="437" spans="1:12" s="8" customFormat="1" ht="63">
      <c r="A437" s="22"/>
      <c r="B437" s="145" t="s">
        <v>470</v>
      </c>
      <c r="C437" s="127" t="s">
        <v>93</v>
      </c>
      <c r="D437" s="127" t="s">
        <v>100</v>
      </c>
      <c r="E437" s="127" t="s">
        <v>369</v>
      </c>
      <c r="F437" s="127" t="s">
        <v>370</v>
      </c>
      <c r="G437" s="127" t="s">
        <v>229</v>
      </c>
      <c r="H437" s="127" t="s">
        <v>47</v>
      </c>
      <c r="I437" s="127" t="s">
        <v>1</v>
      </c>
      <c r="J437" s="34">
        <v>59.8</v>
      </c>
      <c r="K437" s="34">
        <v>59.8</v>
      </c>
      <c r="L437" s="8">
        <v>59.8</v>
      </c>
    </row>
    <row r="438" spans="1:12" s="8" customFormat="1" ht="37.5">
      <c r="A438" s="150" t="s">
        <v>146</v>
      </c>
      <c r="B438" s="151" t="s">
        <v>404</v>
      </c>
      <c r="C438" s="199" t="s">
        <v>405</v>
      </c>
      <c r="D438" s="199" t="s">
        <v>49</v>
      </c>
      <c r="E438" s="199" t="s">
        <v>2</v>
      </c>
      <c r="F438" s="152" t="s">
        <v>3</v>
      </c>
      <c r="G438" s="375"/>
      <c r="H438" s="375"/>
      <c r="I438" s="375"/>
      <c r="J438" s="163">
        <f>SUM(J439)</f>
        <v>81684.800000000003</v>
      </c>
      <c r="K438" s="34">
        <f>SUM(K439)</f>
        <v>7827.8</v>
      </c>
    </row>
    <row r="439" spans="1:12" s="8" customFormat="1" ht="37.5">
      <c r="A439" s="153" t="s">
        <v>289</v>
      </c>
      <c r="B439" s="154" t="s">
        <v>406</v>
      </c>
      <c r="C439" s="155" t="s">
        <v>405</v>
      </c>
      <c r="D439" s="155" t="s">
        <v>51</v>
      </c>
      <c r="E439" s="155" t="s">
        <v>2</v>
      </c>
      <c r="F439" s="155" t="s">
        <v>3</v>
      </c>
      <c r="G439" s="375"/>
      <c r="H439" s="375"/>
      <c r="I439" s="375"/>
      <c r="J439" s="162">
        <f>SUM(J440+J538)</f>
        <v>81684.800000000003</v>
      </c>
      <c r="K439" s="34">
        <f>SUM(K440+K538)</f>
        <v>7827.8</v>
      </c>
    </row>
    <row r="440" spans="1:12" s="8" customFormat="1" ht="39">
      <c r="A440" s="156" t="s">
        <v>342</v>
      </c>
      <c r="B440" s="157" t="s">
        <v>408</v>
      </c>
      <c r="C440" s="225" t="s">
        <v>405</v>
      </c>
      <c r="D440" s="225" t="s">
        <v>51</v>
      </c>
      <c r="E440" s="225" t="s">
        <v>1</v>
      </c>
      <c r="F440" s="158" t="s">
        <v>3</v>
      </c>
      <c r="G440" s="376"/>
      <c r="H440" s="376"/>
      <c r="I440" s="376"/>
      <c r="J440" s="230">
        <f>+J441</f>
        <v>81684.800000000003</v>
      </c>
      <c r="K440" s="34">
        <f>+K441</f>
        <v>7827.8</v>
      </c>
    </row>
    <row r="441" spans="1:12" s="8" customFormat="1" ht="47.25">
      <c r="A441" s="159"/>
      <c r="B441" s="268" t="s">
        <v>516</v>
      </c>
      <c r="C441" s="195" t="s">
        <v>405</v>
      </c>
      <c r="D441" s="195" t="s">
        <v>51</v>
      </c>
      <c r="E441" s="195" t="s">
        <v>1</v>
      </c>
      <c r="F441" s="160" t="s">
        <v>3</v>
      </c>
      <c r="G441" s="377"/>
      <c r="H441" s="377"/>
      <c r="I441" s="377"/>
      <c r="J441" s="121">
        <f>+J442+J443</f>
        <v>81684.800000000003</v>
      </c>
      <c r="K441" s="34">
        <f>+K442+K443</f>
        <v>7827.8</v>
      </c>
    </row>
    <row r="442" spans="1:12" s="8" customFormat="1" ht="65.25">
      <c r="A442" s="159"/>
      <c r="B442" s="268" t="s">
        <v>517</v>
      </c>
      <c r="C442" s="127" t="s">
        <v>405</v>
      </c>
      <c r="D442" s="127" t="s">
        <v>51</v>
      </c>
      <c r="E442" s="127" t="s">
        <v>1</v>
      </c>
      <c r="F442" s="127" t="s">
        <v>409</v>
      </c>
      <c r="G442" s="161" t="s">
        <v>229</v>
      </c>
      <c r="H442" s="161" t="s">
        <v>28</v>
      </c>
      <c r="I442" s="161" t="s">
        <v>48</v>
      </c>
      <c r="J442" s="34">
        <v>62365.1</v>
      </c>
      <c r="K442" s="34">
        <v>7827.8</v>
      </c>
    </row>
    <row r="443" spans="1:12" s="8" customFormat="1" ht="63">
      <c r="A443" s="159"/>
      <c r="B443" s="60" t="s">
        <v>519</v>
      </c>
      <c r="C443" s="127" t="s">
        <v>405</v>
      </c>
      <c r="D443" s="127" t="s">
        <v>51</v>
      </c>
      <c r="E443" s="127" t="s">
        <v>1</v>
      </c>
      <c r="F443" s="127" t="s">
        <v>520</v>
      </c>
      <c r="G443" s="161" t="s">
        <v>229</v>
      </c>
      <c r="H443" s="161" t="s">
        <v>28</v>
      </c>
      <c r="I443" s="161" t="s">
        <v>48</v>
      </c>
      <c r="J443" s="34">
        <v>19319.7</v>
      </c>
      <c r="K443" s="34">
        <v>0</v>
      </c>
    </row>
    <row r="444" spans="1:12" s="8" customFormat="1" ht="75">
      <c r="A444" s="18" t="s">
        <v>290</v>
      </c>
      <c r="B444" s="26" t="s">
        <v>283</v>
      </c>
      <c r="C444" s="196" t="s">
        <v>284</v>
      </c>
      <c r="D444" s="196" t="s">
        <v>49</v>
      </c>
      <c r="E444" s="196" t="s">
        <v>2</v>
      </c>
      <c r="F444" s="42" t="s">
        <v>3</v>
      </c>
      <c r="G444" s="364"/>
      <c r="H444" s="364"/>
      <c r="I444" s="364"/>
      <c r="J444" s="163">
        <f>SUM(J445)</f>
        <v>2256.6</v>
      </c>
      <c r="K444" s="163">
        <f>SUM(K445)</f>
        <v>382.8</v>
      </c>
    </row>
    <row r="445" spans="1:12" s="8" customFormat="1" ht="56.25">
      <c r="A445" s="19" t="s">
        <v>291</v>
      </c>
      <c r="B445" s="24" t="s">
        <v>285</v>
      </c>
      <c r="C445" s="198" t="s">
        <v>284</v>
      </c>
      <c r="D445" s="198" t="s">
        <v>286</v>
      </c>
      <c r="E445" s="198" t="s">
        <v>2</v>
      </c>
      <c r="F445" s="41" t="s">
        <v>3</v>
      </c>
      <c r="G445" s="364"/>
      <c r="H445" s="364"/>
      <c r="I445" s="364"/>
      <c r="J445" s="162">
        <f>SUM(J446+J511)</f>
        <v>2256.6</v>
      </c>
      <c r="K445" s="162">
        <f>SUM(K446+K511)</f>
        <v>382.8</v>
      </c>
    </row>
    <row r="446" spans="1:12" s="105" customFormat="1" ht="39">
      <c r="A446" s="82" t="s">
        <v>358</v>
      </c>
      <c r="B446" s="83" t="s">
        <v>287</v>
      </c>
      <c r="C446" s="191" t="s">
        <v>284</v>
      </c>
      <c r="D446" s="191" t="s">
        <v>286</v>
      </c>
      <c r="E446" s="191" t="s">
        <v>1</v>
      </c>
      <c r="F446" s="111" t="s">
        <v>3</v>
      </c>
      <c r="G446" s="365"/>
      <c r="H446" s="365"/>
      <c r="I446" s="365"/>
      <c r="J446" s="164">
        <f>SUM(J447)</f>
        <v>2256.6</v>
      </c>
      <c r="K446" s="164">
        <f>SUM(K447)</f>
        <v>382.8</v>
      </c>
    </row>
    <row r="447" spans="1:12" s="90" customFormat="1" ht="49.5">
      <c r="A447" s="22"/>
      <c r="B447" s="234" t="s">
        <v>472</v>
      </c>
      <c r="C447" s="190" t="s">
        <v>284</v>
      </c>
      <c r="D447" s="190" t="s">
        <v>286</v>
      </c>
      <c r="E447" s="190" t="s">
        <v>1</v>
      </c>
      <c r="F447" s="81" t="s">
        <v>288</v>
      </c>
      <c r="G447" s="363"/>
      <c r="H447" s="363"/>
      <c r="I447" s="363"/>
      <c r="J447" s="121">
        <f>SUM(J448)</f>
        <v>2256.6</v>
      </c>
      <c r="K447" s="121">
        <f>SUM(K448)</f>
        <v>382.8</v>
      </c>
    </row>
    <row r="448" spans="1:12" s="8" customFormat="1" ht="66">
      <c r="A448" s="22"/>
      <c r="B448" s="233" t="s">
        <v>471</v>
      </c>
      <c r="C448" s="197" t="s">
        <v>284</v>
      </c>
      <c r="D448" s="197" t="s">
        <v>286</v>
      </c>
      <c r="E448" s="197" t="s">
        <v>1</v>
      </c>
      <c r="F448" s="40" t="s">
        <v>288</v>
      </c>
      <c r="G448" s="197" t="s">
        <v>218</v>
      </c>
      <c r="H448" s="197" t="s">
        <v>28</v>
      </c>
      <c r="I448" s="197" t="s">
        <v>43</v>
      </c>
      <c r="J448" s="34">
        <v>2256.6</v>
      </c>
      <c r="K448" s="34">
        <v>382.8</v>
      </c>
    </row>
    <row r="449" spans="1:11" s="236" customFormat="1" ht="49.5">
      <c r="A449" s="235"/>
      <c r="B449" s="43" t="s">
        <v>473</v>
      </c>
      <c r="C449" s="196" t="s">
        <v>284</v>
      </c>
      <c r="D449" s="196" t="s">
        <v>49</v>
      </c>
      <c r="E449" s="246" t="s">
        <v>2</v>
      </c>
      <c r="F449" s="247" t="s">
        <v>3</v>
      </c>
      <c r="G449" s="381"/>
      <c r="H449" s="382"/>
      <c r="I449" s="383"/>
      <c r="J449" s="163">
        <f>+J450</f>
        <v>48099.4</v>
      </c>
      <c r="K449" s="248">
        <f>+K450</f>
        <v>47443.5</v>
      </c>
    </row>
    <row r="450" spans="1:11" s="237" customFormat="1" ht="33">
      <c r="A450" s="132"/>
      <c r="B450" s="44" t="s">
        <v>474</v>
      </c>
      <c r="C450" s="198" t="s">
        <v>284</v>
      </c>
      <c r="D450" s="198" t="s">
        <v>191</v>
      </c>
      <c r="E450" s="251" t="s">
        <v>2</v>
      </c>
      <c r="F450" s="252" t="s">
        <v>3</v>
      </c>
      <c r="G450" s="351"/>
      <c r="H450" s="352"/>
      <c r="I450" s="353"/>
      <c r="J450" s="162">
        <f>+J451</f>
        <v>48099.4</v>
      </c>
      <c r="K450" s="32">
        <f>+K451</f>
        <v>47443.5</v>
      </c>
    </row>
    <row r="451" spans="1:11" s="213" customFormat="1" ht="69">
      <c r="A451" s="238" t="s">
        <v>530</v>
      </c>
      <c r="B451" s="239" t="s">
        <v>475</v>
      </c>
      <c r="C451" s="191" t="s">
        <v>284</v>
      </c>
      <c r="D451" s="191" t="s">
        <v>191</v>
      </c>
      <c r="E451" s="249" t="s">
        <v>12</v>
      </c>
      <c r="F451" s="108" t="s">
        <v>3</v>
      </c>
      <c r="G451" s="354"/>
      <c r="H451" s="355"/>
      <c r="I451" s="356"/>
      <c r="J451" s="164">
        <f>+J452+J453+J454+J455</f>
        <v>48099.4</v>
      </c>
      <c r="K451" s="250">
        <f>+K452+K453+K454+K455</f>
        <v>47443.5</v>
      </c>
    </row>
    <row r="452" spans="1:11" s="8" customFormat="1" ht="57" customHeight="1">
      <c r="A452" s="22"/>
      <c r="B452" s="27" t="s">
        <v>498</v>
      </c>
      <c r="C452" s="57" t="s">
        <v>284</v>
      </c>
      <c r="D452" s="57" t="s">
        <v>191</v>
      </c>
      <c r="E452" s="245" t="s">
        <v>12</v>
      </c>
      <c r="F452" s="242" t="s">
        <v>481</v>
      </c>
      <c r="G452" s="197" t="s">
        <v>229</v>
      </c>
      <c r="H452" s="57" t="s">
        <v>43</v>
      </c>
      <c r="I452" s="241" t="s">
        <v>43</v>
      </c>
      <c r="J452" s="175">
        <v>7918.2</v>
      </c>
      <c r="K452" s="179">
        <v>7918.2</v>
      </c>
    </row>
    <row r="453" spans="1:11" s="8" customFormat="1" ht="49.5">
      <c r="A453" s="22"/>
      <c r="B453" s="27" t="s">
        <v>499</v>
      </c>
      <c r="C453" s="57" t="s">
        <v>284</v>
      </c>
      <c r="D453" s="57" t="s">
        <v>191</v>
      </c>
      <c r="E453" s="245" t="s">
        <v>12</v>
      </c>
      <c r="F453" s="242" t="s">
        <v>481</v>
      </c>
      <c r="G453" s="197" t="s">
        <v>229</v>
      </c>
      <c r="H453" s="57" t="s">
        <v>43</v>
      </c>
      <c r="I453" s="241" t="s">
        <v>43</v>
      </c>
      <c r="J453" s="175">
        <v>25150</v>
      </c>
      <c r="K453" s="175">
        <v>25149.9</v>
      </c>
    </row>
    <row r="454" spans="1:11" s="8" customFormat="1" ht="49.5">
      <c r="A454" s="22"/>
      <c r="B454" s="27" t="s">
        <v>524</v>
      </c>
      <c r="C454" s="57" t="s">
        <v>284</v>
      </c>
      <c r="D454" s="57" t="s">
        <v>191</v>
      </c>
      <c r="E454" s="245" t="s">
        <v>12</v>
      </c>
      <c r="F454" s="242" t="s">
        <v>481</v>
      </c>
      <c r="G454" s="271" t="s">
        <v>229</v>
      </c>
      <c r="H454" s="57" t="s">
        <v>43</v>
      </c>
      <c r="I454" s="241" t="s">
        <v>43</v>
      </c>
      <c r="J454" s="175">
        <v>14375.4</v>
      </c>
      <c r="K454" s="175">
        <v>14375.4</v>
      </c>
    </row>
    <row r="455" spans="1:11" s="8" customFormat="1" ht="49.5">
      <c r="A455" s="22"/>
      <c r="B455" s="27" t="s">
        <v>499</v>
      </c>
      <c r="C455" s="57" t="s">
        <v>284</v>
      </c>
      <c r="D455" s="57" t="s">
        <v>191</v>
      </c>
      <c r="E455" s="245" t="s">
        <v>12</v>
      </c>
      <c r="F455" s="242" t="s">
        <v>485</v>
      </c>
      <c r="G455" s="318" t="s">
        <v>229</v>
      </c>
      <c r="H455" s="57" t="s">
        <v>43</v>
      </c>
      <c r="I455" s="57" t="s">
        <v>43</v>
      </c>
      <c r="J455" s="175">
        <v>655.8</v>
      </c>
      <c r="K455" s="244">
        <v>0</v>
      </c>
    </row>
    <row r="456" spans="1:11" s="8" customFormat="1" ht="33">
      <c r="A456" s="22"/>
      <c r="B456" s="43" t="s">
        <v>547</v>
      </c>
      <c r="C456" s="310" t="s">
        <v>551</v>
      </c>
      <c r="D456" s="310" t="s">
        <v>49</v>
      </c>
      <c r="E456" s="246" t="s">
        <v>2</v>
      </c>
      <c r="F456" s="310" t="s">
        <v>3</v>
      </c>
      <c r="G456" s="342"/>
      <c r="H456" s="343"/>
      <c r="I456" s="344"/>
      <c r="J456" s="248">
        <f t="shared" ref="J456:K458" si="16">+J457</f>
        <v>5204.2</v>
      </c>
      <c r="K456" s="248">
        <f t="shared" si="16"/>
        <v>5204.2</v>
      </c>
    </row>
    <row r="457" spans="1:11" s="8" customFormat="1" ht="49.5">
      <c r="A457" s="22"/>
      <c r="B457" s="44" t="s">
        <v>548</v>
      </c>
      <c r="C457" s="313" t="s">
        <v>551</v>
      </c>
      <c r="D457" s="313" t="s">
        <v>51</v>
      </c>
      <c r="E457" s="251" t="s">
        <v>2</v>
      </c>
      <c r="F457" s="313" t="s">
        <v>3</v>
      </c>
      <c r="G457" s="345"/>
      <c r="H457" s="346"/>
      <c r="I457" s="347"/>
      <c r="J457" s="32">
        <f t="shared" si="16"/>
        <v>5204.2</v>
      </c>
      <c r="K457" s="32">
        <f t="shared" si="16"/>
        <v>5204.2</v>
      </c>
    </row>
    <row r="458" spans="1:11" s="8" customFormat="1" ht="34.5">
      <c r="A458" s="22"/>
      <c r="B458" s="316" t="s">
        <v>549</v>
      </c>
      <c r="C458" s="312" t="s">
        <v>551</v>
      </c>
      <c r="D458" s="312" t="s">
        <v>51</v>
      </c>
      <c r="E458" s="298" t="s">
        <v>7</v>
      </c>
      <c r="F458" s="312" t="s">
        <v>3</v>
      </c>
      <c r="G458" s="348"/>
      <c r="H458" s="349"/>
      <c r="I458" s="350"/>
      <c r="J458" s="299">
        <f t="shared" si="16"/>
        <v>5204.2</v>
      </c>
      <c r="K458" s="299">
        <f t="shared" si="16"/>
        <v>5204.2</v>
      </c>
    </row>
    <row r="459" spans="1:11" s="8" customFormat="1" ht="47.25">
      <c r="A459" s="22"/>
      <c r="B459" s="60" t="s">
        <v>550</v>
      </c>
      <c r="C459" s="61" t="s">
        <v>551</v>
      </c>
      <c r="D459" s="61" t="s">
        <v>51</v>
      </c>
      <c r="E459" s="265" t="s">
        <v>7</v>
      </c>
      <c r="F459" s="61" t="s">
        <v>552</v>
      </c>
      <c r="G459" s="311" t="s">
        <v>229</v>
      </c>
      <c r="H459" s="57" t="s">
        <v>43</v>
      </c>
      <c r="I459" s="57" t="s">
        <v>7</v>
      </c>
      <c r="J459" s="300">
        <v>5204.2</v>
      </c>
      <c r="K459" s="300">
        <v>5204.2</v>
      </c>
    </row>
    <row r="460" spans="1:11" s="8" customFormat="1" ht="82.5">
      <c r="A460" s="22"/>
      <c r="B460" s="43" t="s">
        <v>539</v>
      </c>
      <c r="C460" s="302" t="s">
        <v>544</v>
      </c>
      <c r="D460" s="302" t="s">
        <v>49</v>
      </c>
      <c r="E460" s="246" t="s">
        <v>2</v>
      </c>
      <c r="F460" s="302" t="s">
        <v>3</v>
      </c>
      <c r="G460" s="342"/>
      <c r="H460" s="343"/>
      <c r="I460" s="344"/>
      <c r="J460" s="248">
        <f>+J461</f>
        <v>480</v>
      </c>
      <c r="K460" s="248">
        <f>+K461</f>
        <v>480</v>
      </c>
    </row>
    <row r="461" spans="1:11" s="8" customFormat="1" ht="17.25">
      <c r="A461" s="22"/>
      <c r="B461" s="44" t="s">
        <v>540</v>
      </c>
      <c r="C461" s="131" t="s">
        <v>544</v>
      </c>
      <c r="D461" s="131" t="s">
        <v>51</v>
      </c>
      <c r="E461" s="305" t="s">
        <v>2</v>
      </c>
      <c r="F461" s="131" t="s">
        <v>3</v>
      </c>
      <c r="G461" s="345"/>
      <c r="H461" s="346"/>
      <c r="I461" s="347"/>
      <c r="J461" s="307">
        <f>SUM(J462)</f>
        <v>480</v>
      </c>
      <c r="K461" s="307">
        <f>SUM(K462)</f>
        <v>480</v>
      </c>
    </row>
    <row r="462" spans="1:11" s="8" customFormat="1" ht="51.75">
      <c r="A462" s="22"/>
      <c r="B462" s="273" t="s">
        <v>541</v>
      </c>
      <c r="C462" s="277" t="s">
        <v>544</v>
      </c>
      <c r="D462" s="277" t="s">
        <v>51</v>
      </c>
      <c r="E462" s="278" t="s">
        <v>28</v>
      </c>
      <c r="F462" s="277" t="s">
        <v>3</v>
      </c>
      <c r="G462" s="348"/>
      <c r="H462" s="349"/>
      <c r="I462" s="350"/>
      <c r="J462" s="308">
        <f>+J463+J464</f>
        <v>480</v>
      </c>
      <c r="K462" s="308">
        <f>+K463+K464</f>
        <v>480</v>
      </c>
    </row>
    <row r="463" spans="1:11" s="8" customFormat="1" ht="63">
      <c r="A463" s="22"/>
      <c r="B463" s="135" t="s">
        <v>542</v>
      </c>
      <c r="C463" s="303" t="s">
        <v>544</v>
      </c>
      <c r="D463" s="303" t="s">
        <v>51</v>
      </c>
      <c r="E463" s="306" t="s">
        <v>28</v>
      </c>
      <c r="F463" s="36" t="s">
        <v>538</v>
      </c>
      <c r="G463" s="303" t="s">
        <v>229</v>
      </c>
      <c r="H463" s="57" t="s">
        <v>111</v>
      </c>
      <c r="I463" s="57" t="s">
        <v>7</v>
      </c>
      <c r="J463" s="309">
        <v>380</v>
      </c>
      <c r="K463" s="309">
        <v>380</v>
      </c>
    </row>
    <row r="464" spans="1:11" s="8" customFormat="1" ht="63">
      <c r="A464" s="22"/>
      <c r="B464" s="135" t="s">
        <v>543</v>
      </c>
      <c r="C464" s="303" t="s">
        <v>544</v>
      </c>
      <c r="D464" s="303" t="s">
        <v>51</v>
      </c>
      <c r="E464" s="306" t="s">
        <v>28</v>
      </c>
      <c r="F464" s="36" t="s">
        <v>545</v>
      </c>
      <c r="G464" s="303" t="s">
        <v>229</v>
      </c>
      <c r="H464" s="57" t="s">
        <v>111</v>
      </c>
      <c r="I464" s="57" t="s">
        <v>7</v>
      </c>
      <c r="J464" s="309">
        <v>100</v>
      </c>
      <c r="K464" s="309">
        <v>100</v>
      </c>
    </row>
    <row r="465" spans="1:11" s="236" customFormat="1" ht="49.5">
      <c r="A465" s="235"/>
      <c r="B465" s="43" t="s">
        <v>476</v>
      </c>
      <c r="C465" s="196" t="s">
        <v>482</v>
      </c>
      <c r="D465" s="196" t="s">
        <v>49</v>
      </c>
      <c r="E465" s="246" t="s">
        <v>2</v>
      </c>
      <c r="F465" s="247" t="s">
        <v>3</v>
      </c>
      <c r="G465" s="357"/>
      <c r="H465" s="358"/>
      <c r="I465" s="359"/>
      <c r="J465" s="163">
        <f>+J466+J473</f>
        <v>10164.700000000001</v>
      </c>
      <c r="K465" s="248">
        <f>+K466+K473</f>
        <v>6331</v>
      </c>
    </row>
    <row r="466" spans="1:11" s="237" customFormat="1" ht="32.450000000000003" hidden="1" customHeight="1">
      <c r="A466" s="132"/>
      <c r="B466" s="44" t="s">
        <v>477</v>
      </c>
      <c r="C466" s="198" t="s">
        <v>482</v>
      </c>
      <c r="D466" s="198" t="s">
        <v>51</v>
      </c>
      <c r="E466" s="251" t="s">
        <v>2</v>
      </c>
      <c r="F466" s="252" t="s">
        <v>3</v>
      </c>
      <c r="G466" s="360"/>
      <c r="H466" s="361"/>
      <c r="I466" s="362"/>
      <c r="J466" s="162">
        <f>+J467+J470</f>
        <v>164.7</v>
      </c>
      <c r="K466" s="32">
        <f>+K467+K470</f>
        <v>0</v>
      </c>
    </row>
    <row r="467" spans="1:11" s="213" customFormat="1" hidden="1">
      <c r="A467" s="238"/>
      <c r="B467" s="240" t="s">
        <v>478</v>
      </c>
      <c r="C467" s="191" t="s">
        <v>482</v>
      </c>
      <c r="D467" s="191" t="s">
        <v>51</v>
      </c>
      <c r="E467" s="249" t="s">
        <v>483</v>
      </c>
      <c r="F467" s="108" t="s">
        <v>3</v>
      </c>
      <c r="G467" s="354"/>
      <c r="H467" s="355"/>
      <c r="I467" s="356"/>
      <c r="J467" s="164">
        <f>+J468+J469</f>
        <v>0</v>
      </c>
      <c r="K467" s="250">
        <f>+K468+K469</f>
        <v>0</v>
      </c>
    </row>
    <row r="468" spans="1:11" s="8" customFormat="1" hidden="1">
      <c r="A468" s="22"/>
      <c r="B468" s="27" t="s">
        <v>479</v>
      </c>
      <c r="C468" s="57" t="s">
        <v>482</v>
      </c>
      <c r="D468" s="57" t="s">
        <v>51</v>
      </c>
      <c r="E468" s="245" t="s">
        <v>483</v>
      </c>
      <c r="F468" s="242" t="s">
        <v>484</v>
      </c>
      <c r="G468" s="197" t="s">
        <v>229</v>
      </c>
      <c r="H468" s="57" t="s">
        <v>43</v>
      </c>
      <c r="I468" s="241" t="s">
        <v>43</v>
      </c>
      <c r="J468" s="175"/>
      <c r="K468" s="243"/>
    </row>
    <row r="469" spans="1:11" s="8" customFormat="1" hidden="1">
      <c r="A469" s="22"/>
      <c r="B469" s="27" t="s">
        <v>480</v>
      </c>
      <c r="C469" s="57" t="s">
        <v>482</v>
      </c>
      <c r="D469" s="57" t="s">
        <v>51</v>
      </c>
      <c r="E469" s="245" t="s">
        <v>483</v>
      </c>
      <c r="F469" s="242" t="s">
        <v>485</v>
      </c>
      <c r="G469" s="263" t="s">
        <v>229</v>
      </c>
      <c r="H469" s="57" t="s">
        <v>43</v>
      </c>
      <c r="I469" s="57" t="s">
        <v>43</v>
      </c>
      <c r="J469" s="175"/>
      <c r="K469" s="243"/>
    </row>
    <row r="470" spans="1:11" s="8" customFormat="1" ht="33">
      <c r="A470" s="22"/>
      <c r="B470" s="44" t="s">
        <v>477</v>
      </c>
      <c r="C470" s="320" t="s">
        <v>482</v>
      </c>
      <c r="D470" s="320" t="s">
        <v>51</v>
      </c>
      <c r="E470" s="251" t="s">
        <v>2</v>
      </c>
      <c r="F470" s="320" t="s">
        <v>3</v>
      </c>
      <c r="G470" s="339"/>
      <c r="H470" s="340"/>
      <c r="I470" s="341"/>
      <c r="J470" s="162">
        <f>+J471</f>
        <v>164.7</v>
      </c>
      <c r="K470" s="32">
        <f>+K471</f>
        <v>0</v>
      </c>
    </row>
    <row r="471" spans="1:11" s="8" customFormat="1" ht="34.5">
      <c r="A471" s="22"/>
      <c r="B471" s="273" t="s">
        <v>558</v>
      </c>
      <c r="C471" s="319" t="s">
        <v>482</v>
      </c>
      <c r="D471" s="319" t="s">
        <v>51</v>
      </c>
      <c r="E471" s="298" t="s">
        <v>12</v>
      </c>
      <c r="F471" s="319" t="s">
        <v>3</v>
      </c>
      <c r="G471" s="339"/>
      <c r="H471" s="340"/>
      <c r="I471" s="341"/>
      <c r="J471" s="231">
        <f>+J472</f>
        <v>164.7</v>
      </c>
      <c r="K471" s="299">
        <f>+K472</f>
        <v>0</v>
      </c>
    </row>
    <row r="472" spans="1:11" s="8" customFormat="1" ht="31.5">
      <c r="A472" s="22"/>
      <c r="B472" s="325" t="s">
        <v>559</v>
      </c>
      <c r="C472" s="57" t="s">
        <v>482</v>
      </c>
      <c r="D472" s="57" t="s">
        <v>51</v>
      </c>
      <c r="E472" s="245" t="s">
        <v>12</v>
      </c>
      <c r="F472" s="242" t="s">
        <v>485</v>
      </c>
      <c r="G472" s="318" t="s">
        <v>229</v>
      </c>
      <c r="H472" s="57" t="s">
        <v>43</v>
      </c>
      <c r="I472" s="57" t="s">
        <v>43</v>
      </c>
      <c r="J472" s="175">
        <v>164.7</v>
      </c>
      <c r="K472" s="243">
        <v>0</v>
      </c>
    </row>
    <row r="473" spans="1:11" s="237" customFormat="1" ht="49.5">
      <c r="A473" s="132"/>
      <c r="B473" s="44" t="s">
        <v>512</v>
      </c>
      <c r="C473" s="264" t="s">
        <v>482</v>
      </c>
      <c r="D473" s="264" t="s">
        <v>86</v>
      </c>
      <c r="E473" s="251" t="s">
        <v>2</v>
      </c>
      <c r="F473" s="264" t="s">
        <v>3</v>
      </c>
      <c r="G473" s="369"/>
      <c r="H473" s="370"/>
      <c r="I473" s="371"/>
      <c r="J473" s="162">
        <f>+J474</f>
        <v>10000</v>
      </c>
      <c r="K473" s="267">
        <f>+K474</f>
        <v>6331</v>
      </c>
    </row>
    <row r="474" spans="1:11" s="8" customFormat="1" ht="34.5">
      <c r="A474" s="22"/>
      <c r="B474" s="239" t="s">
        <v>509</v>
      </c>
      <c r="C474" s="262" t="s">
        <v>482</v>
      </c>
      <c r="D474" s="262" t="s">
        <v>86</v>
      </c>
      <c r="E474" s="249" t="s">
        <v>8</v>
      </c>
      <c r="F474" s="262" t="s">
        <v>3</v>
      </c>
      <c r="G474" s="373"/>
      <c r="H474" s="373"/>
      <c r="I474" s="373"/>
      <c r="J474" s="164">
        <f>+J475</f>
        <v>10000</v>
      </c>
      <c r="K474" s="266">
        <f>+K475</f>
        <v>6331</v>
      </c>
    </row>
    <row r="475" spans="1:11" s="8" customFormat="1" ht="45" customHeight="1">
      <c r="A475" s="22"/>
      <c r="B475" s="60" t="s">
        <v>510</v>
      </c>
      <c r="C475" s="61" t="s">
        <v>482</v>
      </c>
      <c r="D475" s="61" t="s">
        <v>86</v>
      </c>
      <c r="E475" s="265" t="s">
        <v>8</v>
      </c>
      <c r="F475" s="61" t="s">
        <v>511</v>
      </c>
      <c r="G475" s="263" t="s">
        <v>229</v>
      </c>
      <c r="H475" s="57" t="s">
        <v>43</v>
      </c>
      <c r="I475" s="57" t="s">
        <v>12</v>
      </c>
      <c r="J475" s="175">
        <v>10000</v>
      </c>
      <c r="K475" s="243">
        <v>6331</v>
      </c>
    </row>
    <row r="476" spans="1:11" s="116" customFormat="1" ht="56.25" hidden="1">
      <c r="A476" s="18" t="s">
        <v>410</v>
      </c>
      <c r="B476" s="26" t="s">
        <v>352</v>
      </c>
      <c r="C476" s="196" t="s">
        <v>353</v>
      </c>
      <c r="D476" s="196" t="s">
        <v>49</v>
      </c>
      <c r="E476" s="196" t="s">
        <v>2</v>
      </c>
      <c r="F476" s="113" t="s">
        <v>3</v>
      </c>
      <c r="G476" s="364"/>
      <c r="H476" s="364"/>
      <c r="I476" s="364"/>
      <c r="J476" s="163">
        <f>SUM(J477)</f>
        <v>0</v>
      </c>
      <c r="K476" s="163">
        <f>SUM(K477)</f>
        <v>0</v>
      </c>
    </row>
    <row r="477" spans="1:11" s="116" customFormat="1" ht="56.25" hidden="1">
      <c r="A477" s="19" t="s">
        <v>359</v>
      </c>
      <c r="B477" s="24" t="s">
        <v>354</v>
      </c>
      <c r="C477" s="198" t="s">
        <v>353</v>
      </c>
      <c r="D477" s="198" t="s">
        <v>51</v>
      </c>
      <c r="E477" s="198" t="s">
        <v>2</v>
      </c>
      <c r="F477" s="115" t="s">
        <v>3</v>
      </c>
      <c r="G477" s="364"/>
      <c r="H477" s="364"/>
      <c r="I477" s="364"/>
      <c r="J477" s="162">
        <f>SUM(J478+J502)</f>
        <v>0</v>
      </c>
      <c r="K477" s="162">
        <f>SUM(K478+K502)</f>
        <v>0</v>
      </c>
    </row>
    <row r="478" spans="1:11" s="119" customFormat="1" ht="39" hidden="1">
      <c r="A478" s="47" t="s">
        <v>407</v>
      </c>
      <c r="B478" s="117" t="s">
        <v>355</v>
      </c>
      <c r="C478" s="103" t="s">
        <v>353</v>
      </c>
      <c r="D478" s="103" t="s">
        <v>51</v>
      </c>
      <c r="E478" s="103" t="s">
        <v>1</v>
      </c>
      <c r="F478" s="118" t="s">
        <v>3</v>
      </c>
      <c r="G478" s="367"/>
      <c r="H478" s="367"/>
      <c r="I478" s="367"/>
      <c r="J478" s="231">
        <f>SUM(J479)</f>
        <v>0</v>
      </c>
      <c r="K478" s="231">
        <f>SUM(K479)</f>
        <v>0</v>
      </c>
    </row>
    <row r="479" spans="1:11" s="90" customFormat="1" ht="33" hidden="1">
      <c r="A479" s="22"/>
      <c r="B479" s="48" t="s">
        <v>356</v>
      </c>
      <c r="C479" s="190" t="s">
        <v>353</v>
      </c>
      <c r="D479" s="190" t="s">
        <v>51</v>
      </c>
      <c r="E479" s="190" t="s">
        <v>1</v>
      </c>
      <c r="F479" s="112" t="s">
        <v>357</v>
      </c>
      <c r="G479" s="363"/>
      <c r="H479" s="363"/>
      <c r="I479" s="363"/>
      <c r="J479" s="121">
        <f>SUM(J480:J480)</f>
        <v>0</v>
      </c>
      <c r="K479" s="121">
        <f>SUM(K480:K480)</f>
        <v>0</v>
      </c>
    </row>
    <row r="480" spans="1:11" s="8" customFormat="1" ht="17.25" hidden="1">
      <c r="A480" s="22"/>
      <c r="B480" s="23" t="s">
        <v>230</v>
      </c>
      <c r="C480" s="197" t="s">
        <v>353</v>
      </c>
      <c r="D480" s="197" t="s">
        <v>51</v>
      </c>
      <c r="E480" s="197" t="s">
        <v>1</v>
      </c>
      <c r="F480" s="114" t="s">
        <v>357</v>
      </c>
      <c r="G480" s="197" t="s">
        <v>229</v>
      </c>
      <c r="H480" s="197" t="s">
        <v>28</v>
      </c>
      <c r="I480" s="197" t="s">
        <v>102</v>
      </c>
      <c r="J480" s="34"/>
      <c r="K480" s="34"/>
    </row>
    <row r="481" spans="1:11" s="2" customFormat="1" ht="37.5">
      <c r="A481" s="18" t="s">
        <v>411</v>
      </c>
      <c r="B481" s="26" t="s">
        <v>305</v>
      </c>
      <c r="C481" s="196" t="s">
        <v>328</v>
      </c>
      <c r="D481" s="196" t="s">
        <v>49</v>
      </c>
      <c r="E481" s="196" t="s">
        <v>2</v>
      </c>
      <c r="F481" s="42" t="s">
        <v>3</v>
      </c>
      <c r="G481" s="364"/>
      <c r="H481" s="364"/>
      <c r="I481" s="364"/>
      <c r="J481" s="163">
        <f>SUM(J482+J487)</f>
        <v>1869</v>
      </c>
      <c r="K481" s="163">
        <f>SUM(K482+K487)</f>
        <v>1343.2</v>
      </c>
    </row>
    <row r="482" spans="1:11" s="2" customFormat="1" ht="37.5">
      <c r="A482" s="19" t="s">
        <v>412</v>
      </c>
      <c r="B482" s="24" t="s">
        <v>327</v>
      </c>
      <c r="C482" s="198" t="s">
        <v>328</v>
      </c>
      <c r="D482" s="198" t="s">
        <v>51</v>
      </c>
      <c r="E482" s="198" t="s">
        <v>2</v>
      </c>
      <c r="F482" s="56" t="s">
        <v>3</v>
      </c>
      <c r="G482" s="389"/>
      <c r="H482" s="389"/>
      <c r="I482" s="389"/>
      <c r="J482" s="162">
        <f>SUM(J483+J485)</f>
        <v>1869</v>
      </c>
      <c r="K482" s="162">
        <f>SUM(K483+K485)</f>
        <v>1343.2</v>
      </c>
    </row>
    <row r="483" spans="1:11" s="49" customFormat="1" ht="33">
      <c r="A483" s="47"/>
      <c r="B483" s="48" t="s">
        <v>329</v>
      </c>
      <c r="C483" s="190" t="s">
        <v>328</v>
      </c>
      <c r="D483" s="58" t="s">
        <v>51</v>
      </c>
      <c r="E483" s="190" t="s">
        <v>2</v>
      </c>
      <c r="F483" s="77" t="s">
        <v>330</v>
      </c>
      <c r="G483" s="78"/>
      <c r="H483" s="79"/>
      <c r="I483" s="80"/>
      <c r="J483" s="174">
        <f>SUM(J484)</f>
        <v>1201</v>
      </c>
      <c r="K483" s="179">
        <f>SUM(K484)</f>
        <v>874</v>
      </c>
    </row>
    <row r="484" spans="1:11" s="8" customFormat="1" ht="33">
      <c r="A484" s="22"/>
      <c r="B484" s="23" t="s">
        <v>331</v>
      </c>
      <c r="C484" s="197" t="s">
        <v>328</v>
      </c>
      <c r="D484" s="57" t="s">
        <v>51</v>
      </c>
      <c r="E484" s="197" t="s">
        <v>2</v>
      </c>
      <c r="F484" s="55" t="s">
        <v>330</v>
      </c>
      <c r="G484" s="76" t="s">
        <v>220</v>
      </c>
      <c r="H484" s="76" t="s">
        <v>1</v>
      </c>
      <c r="I484" s="76" t="s">
        <v>8</v>
      </c>
      <c r="J484" s="34">
        <v>1201</v>
      </c>
      <c r="K484" s="34">
        <v>874</v>
      </c>
    </row>
    <row r="485" spans="1:11" s="49" customFormat="1" ht="19.5">
      <c r="A485" s="47"/>
      <c r="B485" s="48" t="s">
        <v>333</v>
      </c>
      <c r="C485" s="190" t="s">
        <v>328</v>
      </c>
      <c r="D485" s="58" t="s">
        <v>198</v>
      </c>
      <c r="E485" s="190" t="s">
        <v>2</v>
      </c>
      <c r="F485" s="77" t="s">
        <v>132</v>
      </c>
      <c r="G485" s="78"/>
      <c r="H485" s="79"/>
      <c r="I485" s="80"/>
      <c r="J485" s="174">
        <f>SUM(J486)</f>
        <v>668</v>
      </c>
      <c r="K485" s="179">
        <f>SUM(K486)</f>
        <v>469.2</v>
      </c>
    </row>
    <row r="486" spans="1:11" s="8" customFormat="1" ht="31.15" customHeight="1">
      <c r="A486" s="22"/>
      <c r="B486" s="23" t="s">
        <v>254</v>
      </c>
      <c r="C486" s="197" t="s">
        <v>328</v>
      </c>
      <c r="D486" s="57" t="s">
        <v>198</v>
      </c>
      <c r="E486" s="197" t="s">
        <v>2</v>
      </c>
      <c r="F486" s="55" t="s">
        <v>132</v>
      </c>
      <c r="G486" s="65" t="s">
        <v>220</v>
      </c>
      <c r="H486" s="65" t="s">
        <v>1</v>
      </c>
      <c r="I486" s="65" t="s">
        <v>8</v>
      </c>
      <c r="J486" s="34">
        <v>668</v>
      </c>
      <c r="K486" s="34">
        <v>469.2</v>
      </c>
    </row>
    <row r="487" spans="1:11" s="2" customFormat="1" ht="37.5" hidden="1">
      <c r="A487" s="19" t="s">
        <v>413</v>
      </c>
      <c r="B487" s="24" t="s">
        <v>313</v>
      </c>
      <c r="C487" s="198" t="s">
        <v>306</v>
      </c>
      <c r="D487" s="198" t="s">
        <v>98</v>
      </c>
      <c r="E487" s="198" t="s">
        <v>2</v>
      </c>
      <c r="F487" s="41" t="s">
        <v>3</v>
      </c>
      <c r="G487" s="389"/>
      <c r="H487" s="389"/>
      <c r="I487" s="389"/>
      <c r="J487" s="162">
        <f>SUM(J488)</f>
        <v>0</v>
      </c>
      <c r="K487" s="162">
        <f t="shared" ref="K487" si="17">SUM(K488)</f>
        <v>0</v>
      </c>
    </row>
    <row r="488" spans="1:11" s="49" customFormat="1" ht="49.5" hidden="1">
      <c r="A488" s="47"/>
      <c r="B488" s="48" t="s">
        <v>314</v>
      </c>
      <c r="C488" s="190" t="s">
        <v>306</v>
      </c>
      <c r="D488" s="190" t="s">
        <v>98</v>
      </c>
      <c r="E488" s="190" t="s">
        <v>2</v>
      </c>
      <c r="F488" s="77" t="s">
        <v>307</v>
      </c>
      <c r="G488" s="78"/>
      <c r="H488" s="79"/>
      <c r="I488" s="80"/>
      <c r="J488" s="174">
        <f>SUM(J489)</f>
        <v>0</v>
      </c>
      <c r="K488" s="179">
        <f t="shared" ref="K488" si="18">SUM(K489)</f>
        <v>0</v>
      </c>
    </row>
    <row r="489" spans="1:11" s="8" customFormat="1" ht="17.25" hidden="1">
      <c r="A489" s="22"/>
      <c r="B489" s="23" t="s">
        <v>217</v>
      </c>
      <c r="C489" s="197" t="s">
        <v>306</v>
      </c>
      <c r="D489" s="197" t="s">
        <v>98</v>
      </c>
      <c r="E489" s="197" t="s">
        <v>2</v>
      </c>
      <c r="F489" s="40" t="s">
        <v>307</v>
      </c>
      <c r="G489" s="65" t="s">
        <v>218</v>
      </c>
      <c r="H489" s="65" t="s">
        <v>1</v>
      </c>
      <c r="I489" s="65" t="s">
        <v>43</v>
      </c>
      <c r="J489" s="34"/>
      <c r="K489" s="34"/>
    </row>
    <row r="490" spans="1:11" s="8" customFormat="1" ht="18" hidden="1" thickBot="1">
      <c r="A490" s="37"/>
      <c r="B490" s="38"/>
      <c r="C490" s="39"/>
      <c r="D490" s="39"/>
      <c r="E490" s="39"/>
      <c r="F490" s="39"/>
      <c r="G490" s="39"/>
      <c r="H490" s="39"/>
      <c r="I490" s="39"/>
      <c r="J490" s="180"/>
      <c r="K490" s="180"/>
    </row>
  </sheetData>
  <mergeCells count="221">
    <mergeCell ref="G482:I482"/>
    <mergeCell ref="G421:I421"/>
    <mergeCell ref="G422:I422"/>
    <mergeCell ref="G423:I423"/>
    <mergeCell ref="G428:I428"/>
    <mergeCell ref="G447:I447"/>
    <mergeCell ref="G481:I481"/>
    <mergeCell ref="G160:I160"/>
    <mergeCell ref="G300:I300"/>
    <mergeCell ref="G202:I202"/>
    <mergeCell ref="G213:I213"/>
    <mergeCell ref="G200:I200"/>
    <mergeCell ref="G216:I216"/>
    <mergeCell ref="G220:I220"/>
    <mergeCell ref="G221:I221"/>
    <mergeCell ref="G222:I222"/>
    <mergeCell ref="G201:I201"/>
    <mergeCell ref="G237:I237"/>
    <mergeCell ref="G257:I257"/>
    <mergeCell ref="G215:I215"/>
    <mergeCell ref="G286:I286"/>
    <mergeCell ref="G287:I287"/>
    <mergeCell ref="G204:I204"/>
    <mergeCell ref="G409:I409"/>
    <mergeCell ref="G236:I236"/>
    <mergeCell ref="G245:I245"/>
    <mergeCell ref="G296:I296"/>
    <mergeCell ref="G297:I297"/>
    <mergeCell ref="G277:I277"/>
    <mergeCell ref="G278:I278"/>
    <mergeCell ref="G279:I279"/>
    <mergeCell ref="G283:I283"/>
    <mergeCell ref="G285:I285"/>
    <mergeCell ref="G258:I258"/>
    <mergeCell ref="G259:I259"/>
    <mergeCell ref="G263:I263"/>
    <mergeCell ref="G244:I244"/>
    <mergeCell ref="G254:I254"/>
    <mergeCell ref="G273:I273"/>
    <mergeCell ref="G269:I269"/>
    <mergeCell ref="A1:K1"/>
    <mergeCell ref="A2:K2"/>
    <mergeCell ref="G303:I303"/>
    <mergeCell ref="G353:I353"/>
    <mergeCell ref="G361:I361"/>
    <mergeCell ref="G97:I97"/>
    <mergeCell ref="G168:I168"/>
    <mergeCell ref="G102:I102"/>
    <mergeCell ref="G145:I145"/>
    <mergeCell ref="G140:I140"/>
    <mergeCell ref="G141:I141"/>
    <mergeCell ref="G301:I301"/>
    <mergeCell ref="G205:I205"/>
    <mergeCell ref="G243:I243"/>
    <mergeCell ref="G247:I247"/>
    <mergeCell ref="G248:I248"/>
    <mergeCell ref="G214:I214"/>
    <mergeCell ref="G164:I164"/>
    <mergeCell ref="G153:I153"/>
    <mergeCell ref="G154:I154"/>
    <mergeCell ref="G295:I295"/>
    <mergeCell ref="G233:I233"/>
    <mergeCell ref="G256:I256"/>
    <mergeCell ref="G235:I235"/>
    <mergeCell ref="G55:I55"/>
    <mergeCell ref="G69:I69"/>
    <mergeCell ref="G64:I64"/>
    <mergeCell ref="G487:I487"/>
    <mergeCell ref="G316:I316"/>
    <mergeCell ref="G317:I317"/>
    <mergeCell ref="G318:I318"/>
    <mergeCell ref="G321:I321"/>
    <mergeCell ref="G323:I323"/>
    <mergeCell ref="G325:I325"/>
    <mergeCell ref="G326:I326"/>
    <mergeCell ref="G327:I327"/>
    <mergeCell ref="G328:I328"/>
    <mergeCell ref="G335:I335"/>
    <mergeCell ref="G373:I373"/>
    <mergeCell ref="G400:I400"/>
    <mergeCell ref="G370:I370"/>
    <mergeCell ref="G367:I367"/>
    <mergeCell ref="G368:I368"/>
    <mergeCell ref="G369:I369"/>
    <mergeCell ref="G363:I363"/>
    <mergeCell ref="G330:I330"/>
    <mergeCell ref="G337:I337"/>
    <mergeCell ref="G356:I356"/>
    <mergeCell ref="G234:I234"/>
    <mergeCell ref="G165:I165"/>
    <mergeCell ref="G196:I196"/>
    <mergeCell ref="G197:I197"/>
    <mergeCell ref="G199:I199"/>
    <mergeCell ref="G195:I195"/>
    <mergeCell ref="G194:I194"/>
    <mergeCell ref="G167:I167"/>
    <mergeCell ref="G170:I170"/>
    <mergeCell ref="G172:I172"/>
    <mergeCell ref="G173:I173"/>
    <mergeCell ref="G177:I177"/>
    <mergeCell ref="G178:I178"/>
    <mergeCell ref="G183:I183"/>
    <mergeCell ref="G180:I180"/>
    <mergeCell ref="G181:I181"/>
    <mergeCell ref="G184:I184"/>
    <mergeCell ref="G189:I189"/>
    <mergeCell ref="G190:I190"/>
    <mergeCell ref="G169:I169"/>
    <mergeCell ref="G226:I226"/>
    <mergeCell ref="G229:I229"/>
    <mergeCell ref="G96:I96"/>
    <mergeCell ref="G106:I106"/>
    <mergeCell ref="G107:I107"/>
    <mergeCell ref="G108:I108"/>
    <mergeCell ref="G111:I111"/>
    <mergeCell ref="G112:I112"/>
    <mergeCell ref="G211:I211"/>
    <mergeCell ref="G116:I116"/>
    <mergeCell ref="G187:I187"/>
    <mergeCell ref="G188:I188"/>
    <mergeCell ref="G146:I146"/>
    <mergeCell ref="G147:I147"/>
    <mergeCell ref="G156:I156"/>
    <mergeCell ref="G149:I149"/>
    <mergeCell ref="G150:I150"/>
    <mergeCell ref="G151:I151"/>
    <mergeCell ref="G157:I157"/>
    <mergeCell ref="G159:I159"/>
    <mergeCell ref="C5:F5"/>
    <mergeCell ref="C4:F4"/>
    <mergeCell ref="G90:I90"/>
    <mergeCell ref="G92:I92"/>
    <mergeCell ref="G93:I93"/>
    <mergeCell ref="G95:I95"/>
    <mergeCell ref="G18:I18"/>
    <mergeCell ref="G19:I19"/>
    <mergeCell ref="G85:I85"/>
    <mergeCell ref="G86:I86"/>
    <mergeCell ref="G89:I89"/>
    <mergeCell ref="G45:I45"/>
    <mergeCell ref="G46:I46"/>
    <mergeCell ref="G47:I47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53:I53"/>
    <mergeCell ref="G479:I479"/>
    <mergeCell ref="G340:I340"/>
    <mergeCell ref="G347:I347"/>
    <mergeCell ref="G348:I348"/>
    <mergeCell ref="G350:I350"/>
    <mergeCell ref="G343:I343"/>
    <mergeCell ref="G346:I346"/>
    <mergeCell ref="G341:I341"/>
    <mergeCell ref="G387:I387"/>
    <mergeCell ref="G438:I438"/>
    <mergeCell ref="G439:I439"/>
    <mergeCell ref="G440:I440"/>
    <mergeCell ref="G441:I441"/>
    <mergeCell ref="G379:I379"/>
    <mergeCell ref="G388:I388"/>
    <mergeCell ref="G445:I445"/>
    <mergeCell ref="G446:I446"/>
    <mergeCell ref="G401:I401"/>
    <mergeCell ref="G402:I402"/>
    <mergeCell ref="G424:I424"/>
    <mergeCell ref="G449:I449"/>
    <mergeCell ref="G410:I410"/>
    <mergeCell ref="G444:I444"/>
    <mergeCell ref="G358:I358"/>
    <mergeCell ref="G478:I478"/>
    <mergeCell ref="G291:I291"/>
    <mergeCell ref="G299:I299"/>
    <mergeCell ref="G359:I359"/>
    <mergeCell ref="G355:I355"/>
    <mergeCell ref="G352:I352"/>
    <mergeCell ref="G305:I305"/>
    <mergeCell ref="G306:I306"/>
    <mergeCell ref="G417:I419"/>
    <mergeCell ref="G414:I414"/>
    <mergeCell ref="G415:I415"/>
    <mergeCell ref="G336:I336"/>
    <mergeCell ref="G476:I476"/>
    <mergeCell ref="G473:I473"/>
    <mergeCell ref="G375:I375"/>
    <mergeCell ref="G377:I377"/>
    <mergeCell ref="G378:I378"/>
    <mergeCell ref="G307:I307"/>
    <mergeCell ref="G362:I362"/>
    <mergeCell ref="G474:I474"/>
    <mergeCell ref="G477:I477"/>
    <mergeCell ref="G82:I83"/>
    <mergeCell ref="G38:I38"/>
    <mergeCell ref="G470:I470"/>
    <mergeCell ref="G471:I471"/>
    <mergeCell ref="G51:I51"/>
    <mergeCell ref="G456:I458"/>
    <mergeCell ref="G460:I462"/>
    <mergeCell ref="G450:I450"/>
    <mergeCell ref="G451:I451"/>
    <mergeCell ref="G465:I465"/>
    <mergeCell ref="G466:I466"/>
    <mergeCell ref="G467:I467"/>
    <mergeCell ref="G267:I267"/>
    <mergeCell ref="G407:I407"/>
    <mergeCell ref="G408:I408"/>
    <mergeCell ref="G338:I338"/>
    <mergeCell ref="G309:I309"/>
    <mergeCell ref="G310:I310"/>
    <mergeCell ref="G311:I311"/>
    <mergeCell ref="G312:I312"/>
    <mergeCell ref="G315:I315"/>
    <mergeCell ref="G394:I394"/>
    <mergeCell ref="G397:I397"/>
    <mergeCell ref="G374:I374"/>
  </mergeCells>
  <pageMargins left="0.56000000000000005" right="0.23622047244094491" top="0.74803149606299213" bottom="0.47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2019-10-14T13:03:06Z</cp:lastPrinted>
  <dcterms:created xsi:type="dcterms:W3CDTF">2015-10-05T11:25:45Z</dcterms:created>
  <dcterms:modified xsi:type="dcterms:W3CDTF">2019-10-17T06:23:06Z</dcterms:modified>
</cp:coreProperties>
</file>