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J466" i="1"/>
  <c r="K377" l="1"/>
  <c r="K243"/>
  <c r="K70"/>
  <c r="K54"/>
  <c r="K53" s="1"/>
  <c r="J53"/>
  <c r="J245" l="1"/>
  <c r="K245" l="1"/>
  <c r="K242" s="1"/>
  <c r="K241" s="1"/>
  <c r="J243"/>
  <c r="J242" s="1"/>
  <c r="J241" s="1"/>
  <c r="L270" l="1"/>
  <c r="M270"/>
  <c r="N270"/>
  <c r="O270"/>
  <c r="K271"/>
  <c r="K278"/>
  <c r="K270" l="1"/>
  <c r="J271" l="1"/>
  <c r="K76" l="1"/>
  <c r="J76"/>
  <c r="J112" l="1"/>
  <c r="K102"/>
  <c r="J102"/>
  <c r="K89"/>
  <c r="J89"/>
  <c r="J471" l="1"/>
  <c r="J494" l="1"/>
  <c r="J118" l="1"/>
  <c r="J70"/>
  <c r="J348" l="1"/>
  <c r="K112" l="1"/>
  <c r="J475" l="1"/>
  <c r="J470" s="1"/>
  <c r="K494"/>
  <c r="K505" l="1"/>
  <c r="K504" s="1"/>
  <c r="K503" s="1"/>
  <c r="K93" l="1"/>
  <c r="J93"/>
  <c r="K82"/>
  <c r="K470"/>
  <c r="K477"/>
  <c r="J477"/>
  <c r="K483"/>
  <c r="K482" s="1"/>
  <c r="K481" s="1"/>
  <c r="K480" s="1"/>
  <c r="J483"/>
  <c r="J515"/>
  <c r="J514" s="1"/>
  <c r="K469" l="1"/>
  <c r="J469"/>
  <c r="K529"/>
  <c r="K528" s="1"/>
  <c r="J529"/>
  <c r="J528" s="1"/>
  <c r="K213" l="1"/>
  <c r="K542" l="1"/>
  <c r="J542"/>
  <c r="K435" l="1"/>
  <c r="K434" s="1"/>
  <c r="J435"/>
  <c r="J434" s="1"/>
  <c r="L138" l="1"/>
  <c r="M138"/>
  <c r="N138"/>
  <c r="O138"/>
  <c r="K139"/>
  <c r="K143"/>
  <c r="J146" l="1"/>
  <c r="J139"/>
  <c r="J143"/>
  <c r="J150"/>
  <c r="K449"/>
  <c r="K448" s="1"/>
  <c r="J449"/>
  <c r="J448" s="1"/>
  <c r="J138" l="1"/>
  <c r="J518"/>
  <c r="J517" s="1"/>
  <c r="K38"/>
  <c r="L38"/>
  <c r="M38"/>
  <c r="N38"/>
  <c r="O38"/>
  <c r="J38"/>
  <c r="K118" l="1"/>
  <c r="J505" l="1"/>
  <c r="J504" s="1"/>
  <c r="J503" s="1"/>
  <c r="K509" l="1"/>
  <c r="K508" s="1"/>
  <c r="K507" s="1"/>
  <c r="J509"/>
  <c r="J508" s="1"/>
  <c r="J507" s="1"/>
  <c r="J205" l="1"/>
  <c r="J162" l="1"/>
  <c r="K453" l="1"/>
  <c r="K452" s="1"/>
  <c r="K451" s="1"/>
  <c r="J453"/>
  <c r="J452" s="1"/>
  <c r="J451" s="1"/>
  <c r="J213" l="1"/>
  <c r="J155" l="1"/>
  <c r="J278" l="1"/>
  <c r="J270" s="1"/>
  <c r="J239" l="1"/>
  <c r="J521"/>
  <c r="J520" s="1"/>
  <c r="J291" l="1"/>
  <c r="K41"/>
  <c r="J41"/>
  <c r="L6" l="1"/>
  <c r="M6"/>
  <c r="N6"/>
  <c r="O6"/>
  <c r="K514"/>
  <c r="K513" s="1"/>
  <c r="K512" s="1"/>
  <c r="J513"/>
  <c r="J512" s="1"/>
  <c r="K493"/>
  <c r="J493"/>
  <c r="J458"/>
  <c r="K311"/>
  <c r="J311"/>
  <c r="K315"/>
  <c r="L315"/>
  <c r="L310" s="1"/>
  <c r="M315"/>
  <c r="M310" s="1"/>
  <c r="N315"/>
  <c r="N310" s="1"/>
  <c r="O315"/>
  <c r="O310" s="1"/>
  <c r="J315"/>
  <c r="K297"/>
  <c r="L297"/>
  <c r="M297"/>
  <c r="N297"/>
  <c r="O297"/>
  <c r="J297"/>
  <c r="J293"/>
  <c r="K155"/>
  <c r="K146"/>
  <c r="K138" s="1"/>
  <c r="K310" l="1"/>
  <c r="J310"/>
  <c r="K65" l="1"/>
  <c r="J65"/>
  <c r="J82"/>
  <c r="L45" l="1"/>
  <c r="M45"/>
  <c r="N45"/>
  <c r="O45"/>
  <c r="K80"/>
  <c r="J80"/>
  <c r="K33"/>
  <c r="J33"/>
  <c r="K229" l="1"/>
  <c r="K228" s="1"/>
  <c r="J229"/>
  <c r="J228" s="1"/>
  <c r="J47" l="1"/>
  <c r="L266" l="1"/>
  <c r="M266"/>
  <c r="N266"/>
  <c r="O266"/>
  <c r="J482"/>
  <c r="J481" s="1"/>
  <c r="J480" s="1"/>
  <c r="J196" l="1"/>
  <c r="J12" l="1"/>
  <c r="K275" l="1"/>
  <c r="K415" l="1"/>
  <c r="J415"/>
  <c r="K418" l="1"/>
  <c r="K414" s="1"/>
  <c r="J418"/>
  <c r="J414" s="1"/>
  <c r="K360" l="1"/>
  <c r="K359" s="1"/>
  <c r="J360"/>
  <c r="J359" s="1"/>
  <c r="L431" l="1"/>
  <c r="K181" l="1"/>
  <c r="J181"/>
  <c r="L305" l="1"/>
  <c r="J321" l="1"/>
  <c r="K526" l="1"/>
  <c r="K525" s="1"/>
  <c r="J526"/>
  <c r="J525" s="1"/>
  <c r="K524" l="1"/>
  <c r="K523" s="1"/>
  <c r="J524"/>
  <c r="J523" s="1"/>
  <c r="K343"/>
  <c r="J343"/>
  <c r="K226"/>
  <c r="K225" s="1"/>
  <c r="J123" l="1"/>
  <c r="K462" l="1"/>
  <c r="K457" s="1"/>
  <c r="J462"/>
  <c r="J457" s="1"/>
  <c r="J226"/>
  <c r="J225" s="1"/>
  <c r="K535"/>
  <c r="J535"/>
  <c r="K533"/>
  <c r="J533"/>
  <c r="J456" l="1"/>
  <c r="J455" s="1"/>
  <c r="K456"/>
  <c r="K455" s="1"/>
  <c r="J532"/>
  <c r="J531" s="1"/>
  <c r="K532"/>
  <c r="K386" l="1"/>
  <c r="K385" s="1"/>
  <c r="J386"/>
  <c r="J385" s="1"/>
  <c r="K287"/>
  <c r="J287"/>
  <c r="K162"/>
  <c r="K161" s="1"/>
  <c r="K137" s="1"/>
  <c r="J161"/>
  <c r="J137" s="1"/>
  <c r="K348" l="1"/>
  <c r="K232"/>
  <c r="J232"/>
  <c r="K538"/>
  <c r="K537" s="1"/>
  <c r="K531" s="1"/>
  <c r="J538"/>
  <c r="J537" s="1"/>
  <c r="J283"/>
  <c r="J282" s="1"/>
  <c r="K291"/>
  <c r="K390"/>
  <c r="K389" s="1"/>
  <c r="K388" s="1"/>
  <c r="J390"/>
  <c r="J389" s="1"/>
  <c r="J388" s="1"/>
  <c r="K231" l="1"/>
  <c r="J231"/>
  <c r="J309"/>
  <c r="K309"/>
  <c r="J260"/>
  <c r="J259" s="1"/>
  <c r="J258" s="1"/>
  <c r="K371"/>
  <c r="K370" s="1"/>
  <c r="J371"/>
  <c r="J370" s="1"/>
  <c r="K490"/>
  <c r="K489" s="1"/>
  <c r="K488" s="1"/>
  <c r="K487" s="1"/>
  <c r="K443"/>
  <c r="K442" s="1"/>
  <c r="K441" s="1"/>
  <c r="K440" s="1"/>
  <c r="K429"/>
  <c r="K428" s="1"/>
  <c r="K427" s="1"/>
  <c r="K424"/>
  <c r="K421"/>
  <c r="K406"/>
  <c r="K402"/>
  <c r="K401" s="1"/>
  <c r="K400" s="1"/>
  <c r="K397"/>
  <c r="K396" s="1"/>
  <c r="K395" s="1"/>
  <c r="K383"/>
  <c r="K382" s="1"/>
  <c r="K380"/>
  <c r="K379" s="1"/>
  <c r="K375"/>
  <c r="K368"/>
  <c r="K367" s="1"/>
  <c r="K365"/>
  <c r="K364" s="1"/>
  <c r="K357"/>
  <c r="K355"/>
  <c r="K346"/>
  <c r="K342" s="1"/>
  <c r="K337"/>
  <c r="K336" s="1"/>
  <c r="K335" s="1"/>
  <c r="K334" s="1"/>
  <c r="K332"/>
  <c r="K331" s="1"/>
  <c r="K330" s="1"/>
  <c r="K328"/>
  <c r="K321"/>
  <c r="K320" s="1"/>
  <c r="K319" s="1"/>
  <c r="K307"/>
  <c r="K303"/>
  <c r="K283"/>
  <c r="K282" s="1"/>
  <c r="K268"/>
  <c r="K267" s="1"/>
  <c r="K260"/>
  <c r="K259" s="1"/>
  <c r="K258" s="1"/>
  <c r="K237"/>
  <c r="K236" s="1"/>
  <c r="K235" s="1"/>
  <c r="K223"/>
  <c r="K222" s="1"/>
  <c r="K218"/>
  <c r="K217" s="1"/>
  <c r="K216" s="1"/>
  <c r="K211"/>
  <c r="K205"/>
  <c r="K204" s="1"/>
  <c r="K202"/>
  <c r="K201" s="1"/>
  <c r="K199"/>
  <c r="K198" s="1"/>
  <c r="K194"/>
  <c r="K193" s="1"/>
  <c r="K191"/>
  <c r="K190" s="1"/>
  <c r="K186"/>
  <c r="K185" s="1"/>
  <c r="K180"/>
  <c r="K178"/>
  <c r="K177" s="1"/>
  <c r="K175"/>
  <c r="K174" s="1"/>
  <c r="K172"/>
  <c r="K171" s="1"/>
  <c r="K168"/>
  <c r="K167" s="1"/>
  <c r="K166" s="1"/>
  <c r="K133"/>
  <c r="K132" s="1"/>
  <c r="K129"/>
  <c r="K128" s="1"/>
  <c r="K123"/>
  <c r="K110"/>
  <c r="K109" s="1"/>
  <c r="K107"/>
  <c r="K106" s="1"/>
  <c r="K101"/>
  <c r="K60"/>
  <c r="K56"/>
  <c r="K51"/>
  <c r="K47"/>
  <c r="K29"/>
  <c r="K24"/>
  <c r="K19"/>
  <c r="K18" s="1"/>
  <c r="K16"/>
  <c r="K15" s="1"/>
  <c r="K10"/>
  <c r="K9" s="1"/>
  <c r="K8" s="1"/>
  <c r="J51"/>
  <c r="J117"/>
  <c r="J268"/>
  <c r="J267" s="1"/>
  <c r="J266" s="1"/>
  <c r="J328"/>
  <c r="J60"/>
  <c r="J443"/>
  <c r="J332"/>
  <c r="J331" s="1"/>
  <c r="J330" s="1"/>
  <c r="J490"/>
  <c r="J489" s="1"/>
  <c r="J488" s="1"/>
  <c r="J487" s="1"/>
  <c r="J180"/>
  <c r="J29"/>
  <c r="J24"/>
  <c r="J186"/>
  <c r="J185" s="1"/>
  <c r="J56"/>
  <c r="J19"/>
  <c r="J18" s="1"/>
  <c r="J133"/>
  <c r="J132" s="1"/>
  <c r="J383"/>
  <c r="J382" s="1"/>
  <c r="J110"/>
  <c r="J109" s="1"/>
  <c r="J303"/>
  <c r="J429"/>
  <c r="J428" s="1"/>
  <c r="J427" s="1"/>
  <c r="J421"/>
  <c r="J424"/>
  <c r="J406"/>
  <c r="J402"/>
  <c r="J401" s="1"/>
  <c r="J400" s="1"/>
  <c r="J397"/>
  <c r="J396" s="1"/>
  <c r="J395" s="1"/>
  <c r="J380"/>
  <c r="J379" s="1"/>
  <c r="J375"/>
  <c r="J377"/>
  <c r="J365"/>
  <c r="J364" s="1"/>
  <c r="J368"/>
  <c r="J367" s="1"/>
  <c r="J357"/>
  <c r="J355"/>
  <c r="J346"/>
  <c r="J337"/>
  <c r="J336" s="1"/>
  <c r="J335" s="1"/>
  <c r="J334" s="1"/>
  <c r="J320"/>
  <c r="J319" s="1"/>
  <c r="J307"/>
  <c r="J237"/>
  <c r="J223"/>
  <c r="J222" s="1"/>
  <c r="J218"/>
  <c r="J217" s="1"/>
  <c r="J216" s="1"/>
  <c r="J211"/>
  <c r="J210" s="1"/>
  <c r="J191"/>
  <c r="J190" s="1"/>
  <c r="J194"/>
  <c r="J193" s="1"/>
  <c r="J199"/>
  <c r="J198" s="1"/>
  <c r="J202"/>
  <c r="J201" s="1"/>
  <c r="J204"/>
  <c r="J172"/>
  <c r="J171" s="1"/>
  <c r="J175"/>
  <c r="J174" s="1"/>
  <c r="J178"/>
  <c r="J177" s="1"/>
  <c r="J168"/>
  <c r="J167" s="1"/>
  <c r="J166" s="1"/>
  <c r="J129"/>
  <c r="J128" s="1"/>
  <c r="J101"/>
  <c r="J107"/>
  <c r="J106" s="1"/>
  <c r="J16"/>
  <c r="J15" s="1"/>
  <c r="J10"/>
  <c r="J9" s="1"/>
  <c r="J8" s="1"/>
  <c r="J442" l="1"/>
  <c r="K210"/>
  <c r="K209" s="1"/>
  <c r="J221"/>
  <c r="J220" s="1"/>
  <c r="J46"/>
  <c r="J100"/>
  <c r="K100"/>
  <c r="J23"/>
  <c r="J22" s="1"/>
  <c r="J257"/>
  <c r="K266"/>
  <c r="K257" s="1"/>
  <c r="J45"/>
  <c r="J209"/>
  <c r="J208" s="1"/>
  <c r="J236"/>
  <c r="J235" s="1"/>
  <c r="K23"/>
  <c r="K22" s="1"/>
  <c r="K221"/>
  <c r="K220" s="1"/>
  <c r="J189"/>
  <c r="J188" s="1"/>
  <c r="K46"/>
  <c r="K45" s="1"/>
  <c r="K405"/>
  <c r="K404" s="1"/>
  <c r="K394" s="1"/>
  <c r="J405"/>
  <c r="J404" s="1"/>
  <c r="J394" s="1"/>
  <c r="K170"/>
  <c r="J170"/>
  <c r="K117"/>
  <c r="K116" s="1"/>
  <c r="K127"/>
  <c r="K341"/>
  <c r="K340" s="1"/>
  <c r="K354"/>
  <c r="K353" s="1"/>
  <c r="K352" s="1"/>
  <c r="K374"/>
  <c r="K373" s="1"/>
  <c r="K302"/>
  <c r="K301" s="1"/>
  <c r="K215"/>
  <c r="J215"/>
  <c r="K281"/>
  <c r="J256"/>
  <c r="J354"/>
  <c r="J353" s="1"/>
  <c r="J352" s="1"/>
  <c r="J116"/>
  <c r="K363"/>
  <c r="J302"/>
  <c r="J301" s="1"/>
  <c r="J374"/>
  <c r="J373" s="1"/>
  <c r="J127"/>
  <c r="K14"/>
  <c r="K7" s="1"/>
  <c r="K189"/>
  <c r="K188" s="1"/>
  <c r="J363"/>
  <c r="K234"/>
  <c r="J14"/>
  <c r="J7" s="1"/>
  <c r="J441" l="1"/>
  <c r="K208"/>
  <c r="K256"/>
  <c r="J21"/>
  <c r="J234"/>
  <c r="K362"/>
  <c r="J362"/>
  <c r="K21"/>
  <c r="K280"/>
  <c r="J440" l="1"/>
  <c r="K6"/>
  <c r="J281"/>
  <c r="J280" s="1"/>
  <c r="J342"/>
  <c r="J341" s="1"/>
  <c r="J340" s="1"/>
  <c r="J6" l="1"/>
</calcChain>
</file>

<file path=xl/sharedStrings.xml><?xml version="1.0" encoding="utf-8"?>
<sst xmlns="http://schemas.openxmlformats.org/spreadsheetml/2006/main" count="3367" uniqueCount="630">
  <si>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</si>
  <si>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</si>
  <si>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</si>
  <si>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</si>
  <si>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</si>
  <si>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</si>
  <si>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</si>
  <si>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</si>
  <si>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</si>
  <si>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</si>
  <si>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</si>
  <si>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</si>
  <si>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</si>
  <si>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</si>
  <si>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</si>
  <si>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</si>
  <si>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</si>
  <si>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</si>
  <si>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</si>
  <si>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</si>
  <si>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</si>
  <si>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</si>
  <si>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</si>
  <si>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</si>
  <si>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</si>
  <si>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</si>
  <si>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</si>
  <si>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</si>
  <si>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</si>
  <si>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</si>
  <si>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</si>
  <si>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</si>
  <si>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</si>
  <si>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</si>
  <si>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</si>
  <si>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</si>
  <si>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</si>
  <si>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</si>
  <si>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</si>
  <si>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</si>
  <si>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</si>
  <si>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</si>
  <si>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</si>
  <si>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</si>
  <si>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</si>
  <si>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</si>
  <si>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</si>
  <si>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</si>
  <si>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</si>
  <si>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</si>
  <si>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</si>
  <si>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</si>
  <si>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</si>
  <si>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</si>
  <si>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</si>
  <si>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</si>
  <si>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</si>
  <si>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</si>
  <si>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</si>
  <si>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</si>
  <si>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</si>
  <si>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</si>
  <si>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</si>
  <si>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</si>
  <si>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</si>
  <si>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</si>
  <si>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</si>
  <si>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</si>
  <si>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</si>
  <si>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</si>
  <si>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</si>
  <si>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</si>
  <si>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</si>
  <si>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</si>
  <si>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</si>
  <si>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</si>
  <si>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</si>
  <si>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</si>
  <si>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</si>
  <si>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</si>
  <si>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</si>
  <si>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</si>
  <si>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</si>
  <si>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</si>
  <si>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</si>
  <si>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</si>
  <si>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</si>
  <si>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</si>
  <si>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</si>
  <si>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</si>
  <si>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</si>
  <si>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</si>
  <si>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</si>
  <si>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</si>
  <si>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</si>
  <si>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</si>
  <si>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</si>
  <si>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</si>
  <si>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</si>
  <si>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</si>
  <si>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</si>
  <si>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</si>
  <si>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</si>
  <si>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</si>
  <si>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</si>
  <si>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</si>
  <si>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</si>
  <si>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</si>
  <si>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</si>
  <si>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</si>
  <si>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</si>
  <si>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</si>
  <si>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</si>
  <si>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</si>
  <si>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</si>
  <si>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</si>
  <si>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</si>
  <si>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</si>
  <si>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</si>
  <si>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</si>
  <si>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</si>
  <si>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</si>
  <si>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</si>
  <si>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</si>
  <si>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</si>
  <si>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</si>
  <si>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</si>
  <si>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</si>
  <si>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</si>
  <si>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</si>
  <si>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</si>
  <si>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</si>
  <si>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</si>
  <si>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</si>
  <si>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</si>
  <si>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</si>
  <si>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</si>
  <si>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</si>
  <si>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</si>
  <si>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</si>
  <si>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</si>
  <si>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</si>
  <si>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</si>
  <si>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</si>
  <si>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</si>
  <si>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</si>
  <si>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</si>
  <si>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</si>
  <si>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</si>
  <si>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</si>
  <si>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</si>
  <si>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</si>
  <si>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</si>
  <si>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</si>
  <si>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</si>
  <si>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</si>
  <si>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</si>
  <si>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</si>
  <si>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</si>
  <si>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</si>
  <si>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</si>
  <si>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</si>
  <si>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</si>
  <si>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</si>
  <si>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</si>
  <si>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</si>
  <si>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</si>
  <si>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</si>
  <si>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</si>
  <si>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</si>
  <si>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</si>
  <si>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</si>
  <si>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</si>
  <si>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</si>
  <si>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</si>
  <si>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</si>
  <si>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</si>
  <si>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</si>
  <si>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</si>
  <si>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</si>
  <si>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</si>
  <si>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</si>
  <si>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</si>
  <si>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</si>
  <si>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</si>
  <si>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</si>
  <si>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</si>
  <si>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</si>
  <si>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</si>
  <si>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</si>
  <si>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</si>
  <si>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</si>
  <si>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</si>
  <si>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</si>
  <si>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</si>
  <si>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</si>
  <si>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</si>
  <si>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</si>
  <si>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</si>
  <si>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</si>
  <si>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</si>
  <si>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</si>
  <si>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</si>
  <si>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</si>
  <si>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</si>
  <si>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</si>
  <si>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</si>
  <si>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</si>
  <si>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</si>
  <si>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</si>
  <si>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</si>
  <si>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</si>
  <si>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</si>
  <si>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</si>
  <si>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</si>
  <si>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</si>
  <si>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</si>
  <si>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</si>
  <si>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</si>
  <si>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</si>
  <si>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</si>
  <si>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</si>
  <si>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</si>
  <si>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</si>
  <si>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</si>
  <si>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</si>
  <si>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</si>
  <si>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</si>
  <si>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</si>
  <si>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</si>
  <si>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</si>
  <si>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</si>
  <si>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</si>
  <si>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</si>
  <si>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</si>
  <si>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</si>
  <si>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</si>
  <si>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</si>
  <si>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</si>
  <si>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</si>
  <si>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</si>
  <si>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</si>
  <si>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</si>
  <si>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</si>
  <si>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</si>
  <si>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</si>
  <si>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</si>
  <si>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</si>
  <si>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</si>
  <si>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</si>
  <si>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</si>
  <si>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</si>
  <si>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</si>
  <si>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</si>
  <si>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</si>
  <si>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</si>
  <si>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</si>
  <si>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</si>
  <si>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</si>
  <si>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</si>
  <si>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</si>
  <si>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</si>
  <si>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</si>
  <si>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</si>
  <si>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</si>
  <si>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</si>
  <si>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</si>
  <si>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</si>
  <si>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</si>
  <si>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</si>
  <si>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</si>
  <si>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</si>
  <si>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</si>
  <si>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</si>
  <si>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</si>
  <si>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</si>
  <si>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</si>
  <si>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</si>
  <si>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</si>
  <si>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</si>
  <si>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</si>
  <si>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</si>
  <si>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</si>
  <si>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</si>
  <si>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</si>
  <si>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</si>
  <si>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</si>
  <si>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</si>
  <si>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</si>
  <si>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</si>
  <si>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</si>
  <si>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</si>
  <si>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</si>
  <si>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</si>
  <si>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</si>
  <si>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</si>
  <si>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</si>
  <si>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</si>
  <si>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</si>
  <si>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</si>
  <si>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</si>
  <si>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</si>
  <si>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</si>
  <si>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</si>
  <si>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</si>
  <si>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</si>
  <si>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</si>
  <si>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</si>
  <si>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</si>
  <si>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</si>
  <si>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</si>
  <si>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</si>
  <si>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</si>
  <si>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</si>
  <si>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</si>
  <si>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</si>
  <si>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</si>
  <si>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</si>
  <si>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</si>
  <si>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</si>
  <si>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</si>
  <si>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</si>
  <si>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</si>
  <si>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</si>
  <si>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</si>
  <si>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</si>
  <si>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</si>
  <si>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</si>
  <si>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</si>
  <si>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</si>
  <si>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</si>
  <si>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</si>
  <si>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</si>
  <si>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</si>
  <si>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</si>
  <si>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</si>
  <si>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</si>
  <si>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</si>
  <si>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</si>
  <si>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</si>
  <si>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</si>
  <si>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</si>
  <si>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</si>
  <si>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</si>
  <si>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</si>
  <si>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</si>
  <si>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</si>
  <si>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</si>
  <si>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</si>
  <si>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</si>
  <si>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</si>
  <si>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</si>
  <si>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</si>
  <si>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</si>
  <si>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</si>
  <si>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</si>
  <si>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</si>
  <si>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</si>
  <si>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</si>
  <si>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</si>
  <si>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</si>
  <si>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</si>
  <si>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</si>
  <si>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</si>
  <si>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</si>
  <si>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</si>
  <si>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</si>
  <si>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</si>
  <si>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</si>
  <si>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</si>
  <si>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</si>
  <si>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</si>
  <si>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</si>
  <si>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</si>
  <si>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</si>
  <si>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</si>
  <si>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</si>
  <si>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</si>
  <si>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</si>
  <si>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</si>
  <si>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</si>
  <si>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</si>
  <si>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</si>
  <si>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</si>
  <si>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</si>
  <si>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</si>
  <si>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</si>
  <si>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</si>
  <si>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</si>
  <si>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</si>
  <si>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</si>
  <si>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</si>
  <si>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</si>
  <si>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</si>
  <si>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</si>
  <si>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</si>
  <si>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</si>
  <si>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</si>
  <si>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</si>
  <si>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</si>
  <si>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</si>
  <si>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</si>
  <si>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</si>
  <si>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</si>
  <si>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</si>
  <si>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</si>
  <si>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</si>
  <si>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</si>
  <si>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</si>
  <si>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</si>
  <si>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</si>
  <si>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</si>
  <si>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</si>
  <si>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</si>
  <si>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</si>
  <si>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</si>
  <si>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</si>
  <si>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</si>
  <si>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</si>
  <si>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</si>
  <si>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</si>
  <si>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</si>
  <si>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</si>
  <si>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</si>
  <si>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</si>
  <si>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</si>
  <si>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</si>
  <si>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</si>
  <si>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</si>
  <si>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</si>
  <si>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</si>
  <si>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</si>
  <si>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</si>
  <si>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</si>
  <si>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</si>
  <si>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</si>
  <si>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</si>
  <si>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</si>
  <si>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</si>
  <si>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</si>
  <si>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</si>
  <si>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</si>
  <si>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</si>
  <si>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</si>
  <si>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</si>
  <si>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</si>
  <si>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</si>
  <si>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</si>
  <si>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</si>
  <si>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</si>
  <si>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</si>
  <si>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</si>
  <si>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</si>
  <si>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</si>
  <si>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</si>
  <si>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</si>
  <si>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</si>
  <si>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</si>
  <si>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</si>
  <si>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</si>
  <si>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</si>
  <si>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</si>
  <si>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</si>
  <si>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</si>
  <si>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</si>
  <si>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</si>
  <si>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</si>
  <si>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</si>
  <si>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</si>
  <si>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</si>
  <si>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</si>
  <si>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</si>
  <si>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</si>
  <si>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</si>
  <si>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</si>
  <si>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</si>
  <si>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</si>
  <si>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</si>
  <si>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</si>
  <si>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</si>
  <si>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</si>
  <si>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</si>
  <si>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</si>
  <si>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</si>
  <si>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</si>
  <si>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</si>
  <si>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</si>
  <si>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</si>
  <si>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</si>
  <si>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</si>
  <si>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</si>
  <si>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</si>
  <si>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</si>
  <si>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</si>
  <si>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</si>
  <si>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</si>
  <si>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</si>
  <si>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</si>
  <si>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</si>
  <si>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</si>
  <si>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</si>
  <si>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</si>
  <si>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</si>
  <si>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</si>
  <si>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</si>
  <si>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</si>
  <si>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</si>
  <si>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</si>
  <si>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</si>
  <si>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</si>
  <si>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</si>
  <si>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</si>
  <si>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</si>
  <si>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</si>
  <si>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</si>
  <si>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</si>
  <si>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</si>
  <si>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</si>
  <si>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</si>
  <si>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</si>
  <si>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</si>
  <si>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</si>
  <si>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</si>
  <si>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</si>
  <si>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</si>
  <si>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</si>
  <si>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</si>
  <si>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</si>
  <si>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</si>
  <si>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</si>
  <si>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</si>
  <si>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</si>
  <si>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</si>
  <si>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</si>
  <si>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</si>
  <si>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</si>
  <si>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</si>
  <si>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</si>
  <si>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</si>
  <si>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</si>
  <si>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</si>
  <si>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</si>
  <si>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</si>
  <si>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</si>
  <si>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</si>
  <si>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</si>
  <si>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</si>
  <si>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</si>
  <si>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</si>
  <si>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</si>
  <si>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</si>
  <si>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</si>
  <si>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</si>
  <si>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</si>
  <si>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</si>
  <si>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</si>
  <si>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</si>
  <si>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</si>
  <si>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</si>
  <si>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</si>
  <si>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</si>
  <si>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</si>
  <si>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</si>
  <si>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</si>
  <si>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</si>
  <si>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</si>
  <si>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</si>
  <si>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R5671</t>
  </si>
  <si>
    <t>R5672</t>
  </si>
  <si>
    <t>R5673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</si>
  <si>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</si>
  <si>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</si>
  <si>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</si>
  <si>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</si>
  <si>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</si>
  <si>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</si>
  <si>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</si>
  <si>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</si>
  <si>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</si>
  <si>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</si>
  <si>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</si>
  <si>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</si>
  <si>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</si>
  <si>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</si>
  <si>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</si>
  <si>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</si>
  <si>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</si>
  <si>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</si>
  <si>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</si>
  <si>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</si>
  <si>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</si>
  <si>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</si>
  <si>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</si>
  <si>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</si>
  <si>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</si>
  <si>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</si>
  <si>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</si>
  <si>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</si>
  <si>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</si>
  <si>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</si>
  <si>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</si>
  <si>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</si>
  <si>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</si>
  <si>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</si>
  <si>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</si>
  <si>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</si>
  <si>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</si>
  <si>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</si>
  <si>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</si>
  <si>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</si>
  <si>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</si>
  <si>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</si>
  <si>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</si>
  <si>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</si>
  <si>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</si>
  <si>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</si>
  <si>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</si>
  <si>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</si>
  <si>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</si>
  <si>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</si>
  <si>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</si>
  <si>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</si>
  <si>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</si>
  <si>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</si>
  <si>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</si>
  <si>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</t>
  </si>
  <si>
    <t>План на 2020 год</t>
  </si>
  <si>
    <t>Исполнено на 01.04.2020 года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</si>
  <si>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 )</t>
    </r>
  </si>
  <si>
    <t xml:space="preserve">Приложение № 2                                                                              к Постановлению администрации Лискинского муниципального района Воронежской области      от "14"апреля 2020г. № 267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</si>
</sst>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8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6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49" fontId="2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1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6" fillId="0" borderId="0" xfId="0" applyFont="1"/>
    <xf numFmtId="49" fontId="2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27" fillId="0" borderId="5" xfId="0" applyNumberFormat="1" applyFont="1" applyBorder="1" applyAlignment="1">
      <alignment horizontal="center" vertical="center"/>
    </xf>
    <xf numFmtId="0" fontId="29" fillId="0" borderId="0" xfId="0" applyFont="1"/>
    <xf numFmtId="0" fontId="22" fillId="0" borderId="6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1" xfId="0" applyFont="1" applyBorder="1" applyAlignment="1">
      <alignment horizontal="left" vertical="center" wrapText="1"/>
    </xf>
    <xf numFmtId="0" fontId="31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left" vertical="center"/>
    </xf>
    <xf numFmtId="49" fontId="35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8" xfId="0" applyNumberFormat="1" applyFont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left" vertical="center"/>
    </xf>
    <xf numFmtId="0" fontId="42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164" fontId="27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left" vertical="center"/>
    </xf>
    <xf numFmtId="49" fontId="33" fillId="0" borderId="14" xfId="0" applyNumberFormat="1" applyFont="1" applyBorder="1" applyAlignment="1">
      <alignment horizontal="center" vertical="center"/>
    </xf>
    <xf numFmtId="49" fontId="33" fillId="0" borderId="15" xfId="0" applyNumberFormat="1" applyFont="1" applyBorder="1" applyAlignment="1">
      <alignment horizontal="center" vertical="center"/>
    </xf>
    <xf numFmtId="49" fontId="33" fillId="0" borderId="16" xfId="0" applyNumberFormat="1" applyFont="1" applyBorder="1" applyAlignment="1">
      <alignment horizontal="center" vertical="center"/>
    </xf>
    <xf numFmtId="0" fontId="45" fillId="0" borderId="0" xfId="0" applyFont="1"/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" xfId="0" applyNumberFormat="1" applyFont="1" applyBorder="1" applyAlignment="1">
      <alignment vertical="center"/>
    </xf>
    <xf numFmtId="49" fontId="27" fillId="0" borderId="12" xfId="0" applyNumberFormat="1" applyFont="1" applyBorder="1" applyAlignment="1">
      <alignment vertical="center"/>
    </xf>
    <xf numFmtId="49" fontId="27" fillId="0" borderId="5" xfId="0" applyNumberFormat="1" applyFont="1" applyBorder="1" applyAlignment="1">
      <alignment vertical="center"/>
    </xf>
    <xf numFmtId="164" fontId="4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49" fontId="15" fillId="0" borderId="2" xfId="0" applyNumberFormat="1" applyFont="1" applyBorder="1" applyAlignment="1">
      <alignment horizontal="left" vertical="center"/>
    </xf>
    <xf numFmtId="0" fontId="49" fillId="0" borderId="0" xfId="0" applyFont="1"/>
    <xf numFmtId="0" fontId="51" fillId="0" borderId="0" xfId="0" applyFont="1"/>
    <xf numFmtId="49" fontId="33" fillId="0" borderId="2" xfId="0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49" fontId="19" fillId="0" borderId="6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54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 wrapText="1"/>
    </xf>
    <xf numFmtId="164" fontId="23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4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164" fontId="19" fillId="0" borderId="5" xfId="0" applyNumberFormat="1" applyFont="1" applyFill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49" fontId="55" fillId="2" borderId="6" xfId="0" applyNumberFormat="1" applyFont="1" applyFill="1" applyBorder="1" applyAlignment="1">
      <alignment horizontal="center" vertical="center"/>
    </xf>
    <xf numFmtId="49" fontId="55" fillId="2" borderId="1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164" fontId="55" fillId="0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6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2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/>
    </xf>
    <xf numFmtId="0" fontId="57" fillId="0" borderId="0" xfId="0" applyFont="1"/>
    <xf numFmtId="49" fontId="58" fillId="0" borderId="2" xfId="0" applyNumberFormat="1" applyFont="1" applyBorder="1" applyAlignment="1">
      <alignment horizontal="left" vertical="center"/>
    </xf>
    <xf numFmtId="0" fontId="5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4" fillId="0" borderId="6" xfId="0" applyNumberFormat="1" applyFont="1" applyBorder="1" applyAlignment="1">
      <alignment horizontal="center" vertical="center"/>
    </xf>
    <xf numFmtId="49" fontId="44" fillId="0" borderId="12" xfId="0" applyNumberFormat="1" applyFont="1" applyBorder="1" applyAlignment="1">
      <alignment horizontal="center" vertical="center"/>
    </xf>
    <xf numFmtId="49" fontId="44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49" fontId="50" fillId="0" borderId="6" xfId="0" applyNumberFormat="1" applyFont="1" applyBorder="1" applyAlignment="1">
      <alignment horizontal="center" vertical="center"/>
    </xf>
    <xf numFmtId="49" fontId="50" fillId="0" borderId="12" xfId="0" applyNumberFormat="1" applyFont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49" fontId="44" fillId="0" borderId="14" xfId="0" applyNumberFormat="1" applyFont="1" applyBorder="1" applyAlignment="1">
      <alignment horizontal="center" vertical="center"/>
    </xf>
    <xf numFmtId="49" fontId="44" fillId="0" borderId="15" xfId="0" applyNumberFormat="1" applyFont="1" applyBorder="1" applyAlignment="1">
      <alignment horizontal="center" vertical="center"/>
    </xf>
    <xf numFmtId="49" fontId="44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7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7" fillId="0" borderId="6" xfId="0" applyNumberFormat="1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/>
    </xf>
    <xf numFmtId="49" fontId="16" fillId="0" borderId="1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1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3"/>
  <sheetViews>
    <sheetView tabSelected="1" view="pageBreakPreview" zoomScale="90" zoomScaleNormal="90" zoomScaleSheetLayoutView="90" workbookViewId="0">
      <selection activeCell="A2" sqref="A2:K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53" customWidth="1"/>
    <col min="4" max="4" width="6.5703125" style="353" customWidth="1"/>
    <col min="5" max="5" width="7.7109375" style="22" customWidth="1"/>
    <col min="6" max="9" width="9.140625" style="22"/>
    <col min="10" max="11" width="19.85546875" style="166" customWidth="1"/>
    <col min="12" max="12" width="10.5703125" hidden="1" customWidth="1"/>
    <col min="13" max="15" width="0" hidden="1" customWidth="1"/>
  </cols>
  <sheetData>
    <row r="1" spans="1:15" s="1" customFormat="1" ht="87" customHeight="1">
      <c r="A1" s="6"/>
      <c r="B1" s="4"/>
      <c r="C1" s="353"/>
      <c r="D1" s="353"/>
      <c r="E1" s="22"/>
      <c r="F1" s="22"/>
      <c r="G1" s="22"/>
      <c r="H1" s="469" t="s">
        <v>629</v>
      </c>
      <c r="I1" s="469"/>
      <c r="J1" s="469"/>
      <c r="K1" s="469"/>
    </row>
    <row r="2" spans="1:15" ht="63" customHeight="1">
      <c r="A2" s="468" t="s">
        <v>625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</row>
    <row r="3" spans="1:15" s="1" customFormat="1" ht="46.5" customHeight="1">
      <c r="A3" s="25"/>
      <c r="B3" s="25"/>
      <c r="C3" s="327"/>
      <c r="D3" s="327"/>
      <c r="E3" s="25"/>
      <c r="F3" s="25"/>
      <c r="G3" s="25"/>
      <c r="H3" s="25"/>
      <c r="I3" s="25"/>
      <c r="J3" s="153"/>
      <c r="K3" s="154" t="s">
        <v>148</v>
      </c>
    </row>
    <row r="4" spans="1:15" s="3" customFormat="1" ht="56.25">
      <c r="A4" s="303" t="s">
        <v>151</v>
      </c>
      <c r="B4" s="301" t="s">
        <v>0</v>
      </c>
      <c r="C4" s="450" t="s">
        <v>145</v>
      </c>
      <c r="D4" s="450"/>
      <c r="E4" s="450"/>
      <c r="F4" s="450"/>
      <c r="G4" s="302" t="s">
        <v>146</v>
      </c>
      <c r="H4" s="302" t="s">
        <v>147</v>
      </c>
      <c r="I4" s="302" t="s">
        <v>149</v>
      </c>
      <c r="J4" s="300" t="s">
        <v>626</v>
      </c>
      <c r="K4" s="300" t="s">
        <v>627</v>
      </c>
    </row>
    <row r="5" spans="1:15" s="12" customFormat="1" ht="15.75">
      <c r="A5" s="13">
        <v>1</v>
      </c>
      <c r="B5" s="11">
        <v>2</v>
      </c>
      <c r="C5" s="449" t="s">
        <v>94</v>
      </c>
      <c r="D5" s="449"/>
      <c r="E5" s="449"/>
      <c r="F5" s="449"/>
      <c r="G5" s="65">
        <v>4</v>
      </c>
      <c r="H5" s="65">
        <v>5</v>
      </c>
      <c r="I5" s="65">
        <v>6</v>
      </c>
      <c r="J5" s="155">
        <v>7</v>
      </c>
      <c r="K5" s="155">
        <v>8</v>
      </c>
    </row>
    <row r="6" spans="1:15" s="10" customFormat="1" ht="20.25">
      <c r="A6" s="14"/>
      <c r="B6" s="9" t="s">
        <v>150</v>
      </c>
      <c r="C6" s="328"/>
      <c r="D6" s="328"/>
      <c r="E6" s="26"/>
      <c r="F6" s="62"/>
      <c r="G6" s="66"/>
      <c r="H6" s="67"/>
      <c r="I6" s="68"/>
      <c r="J6" s="376">
        <f>SUM(J7+J21+J188+J208+J215+J220+J234+J256+J280+J334+J340+J352+J362+J394+J440+J455+J487+J523+J531+J480+J492+J512+J451+J507+J503)</f>
        <v>2311369.7000000002</v>
      </c>
      <c r="K6" s="376">
        <f>SUM(K7+K21+K188+K208+K215+K220+K234+K256+K280+K334+K340+K352+K362+K394+K440+K455+K487+K523+K531+K480+K492+K512+K451+K507+K503)</f>
        <v>411635.80000000005</v>
      </c>
      <c r="L6" s="156">
        <f>SUM(L7+L21+L188+L208+L215+L220+L234+L256+L280+L334+L340+L352+L362+L394+L440+L455+L487+L523+L531+L480+L492+L512)</f>
        <v>0</v>
      </c>
      <c r="M6" s="156">
        <f>SUM(M7+M21+M188+M208+M215+M220+M234+M256+M280+M334+M340+M352+M362+M394+M440+M455+M487+M523+M531+M480+M492+M512)</f>
        <v>0</v>
      </c>
      <c r="N6" s="156">
        <f>SUM(N7+N21+N188+N208+N215+N220+N234+N256+N280+N334+N340+N352+N362+N394+N440+N455+N487+N523+N531+N480+N492+N512)</f>
        <v>0</v>
      </c>
      <c r="O6" s="156">
        <f>SUM(O7+O21+O188+O208+O215+O220+O234+O256+O280+O334+O340+O352+O362+O394+O440+O455+O487+O523+O531+O480+O492+O512)</f>
        <v>0</v>
      </c>
    </row>
    <row r="7" spans="1:15" s="2" customFormat="1" ht="37.5">
      <c r="A7" s="15">
        <v>1</v>
      </c>
      <c r="B7" s="23" t="s">
        <v>4</v>
      </c>
      <c r="C7" s="329" t="s">
        <v>1</v>
      </c>
      <c r="D7" s="329">
        <v>0</v>
      </c>
      <c r="E7" s="27" t="s">
        <v>2</v>
      </c>
      <c r="F7" s="63" t="s">
        <v>3</v>
      </c>
      <c r="G7" s="69"/>
      <c r="H7" s="70"/>
      <c r="I7" s="71"/>
      <c r="J7" s="151">
        <f>SUM(J8+J14)</f>
        <v>1789.5</v>
      </c>
      <c r="K7" s="151">
        <f>SUM(K8+K14)</f>
        <v>183.4</v>
      </c>
    </row>
    <row r="8" spans="1:15" s="2" customFormat="1" ht="37.5">
      <c r="A8" s="16" t="s">
        <v>152</v>
      </c>
      <c r="B8" s="21" t="s">
        <v>5</v>
      </c>
      <c r="C8" s="330" t="s">
        <v>1</v>
      </c>
      <c r="D8" s="330">
        <v>1</v>
      </c>
      <c r="E8" s="28" t="s">
        <v>2</v>
      </c>
      <c r="F8" s="64" t="s">
        <v>3</v>
      </c>
      <c r="G8" s="69"/>
      <c r="H8" s="70"/>
      <c r="I8" s="71"/>
      <c r="J8" s="150">
        <f>+J9+J12</f>
        <v>1710.5</v>
      </c>
      <c r="K8" s="150">
        <f t="shared" ref="K8" si="0">SUM(K9)</f>
        <v>181.1</v>
      </c>
    </row>
    <row r="9" spans="1:15" s="82" customFormat="1" ht="39">
      <c r="A9" s="78" t="s">
        <v>153</v>
      </c>
      <c r="B9" s="79" t="s">
        <v>242</v>
      </c>
      <c r="C9" s="331" t="s">
        <v>1</v>
      </c>
      <c r="D9" s="331">
        <v>1</v>
      </c>
      <c r="E9" s="95" t="s">
        <v>1</v>
      </c>
      <c r="F9" s="81" t="s">
        <v>3</v>
      </c>
      <c r="G9" s="200"/>
      <c r="H9" s="201"/>
      <c r="I9" s="202"/>
      <c r="J9" s="152">
        <f>SUM(J10)</f>
        <v>1710.5</v>
      </c>
      <c r="K9" s="152">
        <f t="shared" ref="K9:K10" si="1">SUM(K10)</f>
        <v>181.1</v>
      </c>
    </row>
    <row r="10" spans="1:15" s="86" customFormat="1" ht="17.25">
      <c r="A10" s="19"/>
      <c r="B10" s="44" t="s">
        <v>6</v>
      </c>
      <c r="C10" s="332" t="s">
        <v>1</v>
      </c>
      <c r="D10" s="332">
        <v>1</v>
      </c>
      <c r="E10" s="85" t="s">
        <v>1</v>
      </c>
      <c r="F10" s="87">
        <v>80900</v>
      </c>
      <c r="G10" s="88"/>
      <c r="H10" s="89"/>
      <c r="I10" s="90"/>
      <c r="J10" s="111">
        <f>SUM(J11)</f>
        <v>1710.5</v>
      </c>
      <c r="K10" s="111">
        <f t="shared" si="1"/>
        <v>181.1</v>
      </c>
    </row>
    <row r="11" spans="1:15" s="8" customFormat="1" ht="17.25">
      <c r="A11" s="17"/>
      <c r="B11" s="20" t="s">
        <v>211</v>
      </c>
      <c r="C11" s="333" t="s">
        <v>1</v>
      </c>
      <c r="D11" s="333" t="s">
        <v>51</v>
      </c>
      <c r="E11" s="30" t="s">
        <v>1</v>
      </c>
      <c r="F11" s="30" t="s">
        <v>9</v>
      </c>
      <c r="G11" s="61">
        <v>200</v>
      </c>
      <c r="H11" s="61" t="s">
        <v>7</v>
      </c>
      <c r="I11" s="61" t="s">
        <v>107</v>
      </c>
      <c r="J11" s="31">
        <v>1710.5</v>
      </c>
      <c r="K11" s="31">
        <v>181.1</v>
      </c>
      <c r="L11" s="8">
        <v>450</v>
      </c>
      <c r="M11" s="8">
        <v>468</v>
      </c>
    </row>
    <row r="12" spans="1:15" s="8" customFormat="1" ht="19.5">
      <c r="A12" s="78" t="s">
        <v>362</v>
      </c>
      <c r="B12" s="131" t="s">
        <v>360</v>
      </c>
      <c r="C12" s="334" t="s">
        <v>1</v>
      </c>
      <c r="D12" s="334" t="s">
        <v>51</v>
      </c>
      <c r="E12" s="132" t="s">
        <v>28</v>
      </c>
      <c r="F12" s="132" t="s">
        <v>9</v>
      </c>
      <c r="G12" s="133"/>
      <c r="H12" s="133"/>
      <c r="I12" s="133"/>
      <c r="J12" s="159">
        <f>+J13</f>
        <v>0</v>
      </c>
      <c r="K12" s="160"/>
    </row>
    <row r="13" spans="1:15" s="8" customFormat="1" ht="31.5">
      <c r="A13" s="17"/>
      <c r="B13" s="124" t="s">
        <v>361</v>
      </c>
      <c r="C13" s="333" t="s">
        <v>1</v>
      </c>
      <c r="D13" s="333" t="s">
        <v>51</v>
      </c>
      <c r="E13" s="30" t="s">
        <v>28</v>
      </c>
      <c r="F13" s="30" t="s">
        <v>9</v>
      </c>
      <c r="G13" s="61" t="s">
        <v>212</v>
      </c>
      <c r="H13" s="61" t="s">
        <v>7</v>
      </c>
      <c r="I13" s="61" t="s">
        <v>107</v>
      </c>
      <c r="J13" s="31"/>
      <c r="K13" s="31"/>
    </row>
    <row r="14" spans="1:15" s="2" customFormat="1" ht="75">
      <c r="A14" s="16" t="s">
        <v>154</v>
      </c>
      <c r="B14" s="21" t="s">
        <v>10</v>
      </c>
      <c r="C14" s="330" t="s">
        <v>1</v>
      </c>
      <c r="D14" s="330">
        <v>2</v>
      </c>
      <c r="E14" s="28" t="s">
        <v>2</v>
      </c>
      <c r="F14" s="28" t="s">
        <v>3</v>
      </c>
      <c r="G14" s="430"/>
      <c r="H14" s="430"/>
      <c r="I14" s="430"/>
      <c r="J14" s="150">
        <f>SUM(J15+J18)</f>
        <v>79</v>
      </c>
      <c r="K14" s="150">
        <f t="shared" ref="K14" si="2">SUM(K15+K18)</f>
        <v>2.2999999999999998</v>
      </c>
    </row>
    <row r="15" spans="1:15" s="82" customFormat="1" ht="58.5">
      <c r="A15" s="78" t="s">
        <v>155</v>
      </c>
      <c r="B15" s="79" t="s">
        <v>243</v>
      </c>
      <c r="C15" s="331" t="s">
        <v>1</v>
      </c>
      <c r="D15" s="331">
        <v>2</v>
      </c>
      <c r="E15" s="95" t="s">
        <v>1</v>
      </c>
      <c r="F15" s="80" t="s">
        <v>3</v>
      </c>
      <c r="G15" s="431"/>
      <c r="H15" s="431"/>
      <c r="I15" s="431"/>
      <c r="J15" s="152">
        <f>SUM(J16)</f>
        <v>20</v>
      </c>
      <c r="K15" s="152">
        <f t="shared" ref="K15:K16" si="3">SUM(K16)</f>
        <v>2.2999999999999998</v>
      </c>
    </row>
    <row r="16" spans="1:15" s="86" customFormat="1" ht="17.25">
      <c r="A16" s="19"/>
      <c r="B16" s="44" t="s">
        <v>6</v>
      </c>
      <c r="C16" s="332" t="s">
        <v>1</v>
      </c>
      <c r="D16" s="332">
        <v>2</v>
      </c>
      <c r="E16" s="85" t="s">
        <v>1</v>
      </c>
      <c r="F16" s="85">
        <v>80900</v>
      </c>
      <c r="G16" s="429"/>
      <c r="H16" s="429"/>
      <c r="I16" s="429"/>
      <c r="J16" s="111">
        <f>SUM(J17)</f>
        <v>20</v>
      </c>
      <c r="K16" s="111">
        <f t="shared" si="3"/>
        <v>2.2999999999999998</v>
      </c>
    </row>
    <row r="17" spans="1:14" s="8" customFormat="1" ht="17.25">
      <c r="A17" s="17"/>
      <c r="B17" s="20" t="s">
        <v>211</v>
      </c>
      <c r="C17" s="333" t="s">
        <v>1</v>
      </c>
      <c r="D17" s="333" t="s">
        <v>85</v>
      </c>
      <c r="E17" s="30" t="s">
        <v>1</v>
      </c>
      <c r="F17" s="30" t="s">
        <v>9</v>
      </c>
      <c r="G17" s="175" t="s">
        <v>212</v>
      </c>
      <c r="H17" s="175" t="s">
        <v>7</v>
      </c>
      <c r="I17" s="175" t="s">
        <v>107</v>
      </c>
      <c r="J17" s="31">
        <v>20</v>
      </c>
      <c r="K17" s="31">
        <v>2.2999999999999998</v>
      </c>
    </row>
    <row r="18" spans="1:14" s="82" customFormat="1" ht="39">
      <c r="A18" s="78" t="s">
        <v>155</v>
      </c>
      <c r="B18" s="79" t="s">
        <v>11</v>
      </c>
      <c r="C18" s="331" t="s">
        <v>1</v>
      </c>
      <c r="D18" s="331">
        <v>2</v>
      </c>
      <c r="E18" s="95" t="s">
        <v>12</v>
      </c>
      <c r="F18" s="80" t="s">
        <v>3</v>
      </c>
      <c r="G18" s="431"/>
      <c r="H18" s="431"/>
      <c r="I18" s="431"/>
      <c r="J18" s="152">
        <f>SUM(J19)</f>
        <v>59</v>
      </c>
      <c r="K18" s="152">
        <f t="shared" ref="K18:K19" si="4">SUM(K19)</f>
        <v>0</v>
      </c>
    </row>
    <row r="19" spans="1:14" s="86" customFormat="1" ht="17.25">
      <c r="A19" s="19"/>
      <c r="B19" s="44" t="s">
        <v>6</v>
      </c>
      <c r="C19" s="332" t="s">
        <v>1</v>
      </c>
      <c r="D19" s="332">
        <v>2</v>
      </c>
      <c r="E19" s="85" t="s">
        <v>12</v>
      </c>
      <c r="F19" s="85">
        <v>80900</v>
      </c>
      <c r="G19" s="429"/>
      <c r="H19" s="429"/>
      <c r="I19" s="429"/>
      <c r="J19" s="111">
        <f>SUM(J20)</f>
        <v>59</v>
      </c>
      <c r="K19" s="111">
        <f t="shared" si="4"/>
        <v>0</v>
      </c>
    </row>
    <row r="20" spans="1:14" s="8" customFormat="1" ht="17.25">
      <c r="A20" s="17"/>
      <c r="B20" s="20" t="s">
        <v>211</v>
      </c>
      <c r="C20" s="333" t="s">
        <v>1</v>
      </c>
      <c r="D20" s="333" t="s">
        <v>85</v>
      </c>
      <c r="E20" s="30" t="s">
        <v>12</v>
      </c>
      <c r="F20" s="30" t="s">
        <v>9</v>
      </c>
      <c r="G20" s="175" t="s">
        <v>212</v>
      </c>
      <c r="H20" s="175" t="s">
        <v>7</v>
      </c>
      <c r="I20" s="175" t="s">
        <v>107</v>
      </c>
      <c r="J20" s="31">
        <v>59</v>
      </c>
      <c r="K20" s="31">
        <v>0</v>
      </c>
    </row>
    <row r="21" spans="1:14" s="2" customFormat="1">
      <c r="A21" s="15" t="s">
        <v>85</v>
      </c>
      <c r="B21" s="23" t="s">
        <v>13</v>
      </c>
      <c r="C21" s="329" t="s">
        <v>12</v>
      </c>
      <c r="D21" s="329">
        <v>0</v>
      </c>
      <c r="E21" s="27" t="s">
        <v>2</v>
      </c>
      <c r="F21" s="27" t="s">
        <v>3</v>
      </c>
      <c r="G21" s="430"/>
      <c r="H21" s="430"/>
      <c r="I21" s="430"/>
      <c r="J21" s="151">
        <f>+J22+J45+J100+J116+J127+J137+J166+J170</f>
        <v>1338928.7</v>
      </c>
      <c r="K21" s="151">
        <f>+K22+K45+K100+K116+K127+K137+K166+K170</f>
        <v>289531.59999999998</v>
      </c>
    </row>
    <row r="22" spans="1:14" s="2" customFormat="1">
      <c r="A22" s="16" t="s">
        <v>156</v>
      </c>
      <c r="B22" s="21" t="s">
        <v>14</v>
      </c>
      <c r="C22" s="330" t="s">
        <v>12</v>
      </c>
      <c r="D22" s="330">
        <v>1</v>
      </c>
      <c r="E22" s="28" t="s">
        <v>1</v>
      </c>
      <c r="F22" s="28" t="s">
        <v>3</v>
      </c>
      <c r="G22" s="430"/>
      <c r="H22" s="430"/>
      <c r="I22" s="430"/>
      <c r="J22" s="150">
        <f>SUM(J23)</f>
        <v>327638.3</v>
      </c>
      <c r="K22" s="150">
        <f t="shared" ref="K22" si="5">SUM(K23)</f>
        <v>72619.8</v>
      </c>
      <c r="L22" s="58"/>
    </row>
    <row r="23" spans="1:14" s="82" customFormat="1" ht="39">
      <c r="A23" s="78" t="s">
        <v>157</v>
      </c>
      <c r="B23" s="79" t="s">
        <v>15</v>
      </c>
      <c r="C23" s="331" t="s">
        <v>12</v>
      </c>
      <c r="D23" s="331">
        <v>1</v>
      </c>
      <c r="E23" s="95" t="s">
        <v>1</v>
      </c>
      <c r="F23" s="80" t="s">
        <v>3</v>
      </c>
      <c r="G23" s="431"/>
      <c r="H23" s="431"/>
      <c r="I23" s="431"/>
      <c r="J23" s="152">
        <f>+J24+J29+J33+J41+J38</f>
        <v>327638.3</v>
      </c>
      <c r="K23" s="152">
        <f>+K24+K29+K33+K41</f>
        <v>72619.8</v>
      </c>
    </row>
    <row r="24" spans="1:14" s="86" customFormat="1" ht="33">
      <c r="A24" s="91"/>
      <c r="B24" s="44" t="s">
        <v>17</v>
      </c>
      <c r="C24" s="332" t="s">
        <v>12</v>
      </c>
      <c r="D24" s="332">
        <v>1</v>
      </c>
      <c r="E24" s="85" t="s">
        <v>1</v>
      </c>
      <c r="F24" s="85" t="s">
        <v>16</v>
      </c>
      <c r="G24" s="429"/>
      <c r="H24" s="429"/>
      <c r="I24" s="429"/>
      <c r="J24" s="111">
        <f>SUM(J25:J28)</f>
        <v>131718.80000000002</v>
      </c>
      <c r="K24" s="111">
        <f t="shared" ref="K24" si="6">SUM(K25:K28)</f>
        <v>29616.2</v>
      </c>
    </row>
    <row r="25" spans="1:14" s="8" customFormat="1" ht="33">
      <c r="A25" s="18"/>
      <c r="B25" s="20" t="s">
        <v>244</v>
      </c>
      <c r="C25" s="333" t="s">
        <v>12</v>
      </c>
      <c r="D25" s="333">
        <v>1</v>
      </c>
      <c r="E25" s="30" t="s">
        <v>1</v>
      </c>
      <c r="F25" s="30" t="s">
        <v>16</v>
      </c>
      <c r="G25" s="175" t="s">
        <v>214</v>
      </c>
      <c r="H25" s="175" t="s">
        <v>46</v>
      </c>
      <c r="I25" s="175" t="s">
        <v>1</v>
      </c>
      <c r="J25" s="31">
        <v>39183</v>
      </c>
      <c r="K25" s="31">
        <v>9831.4</v>
      </c>
    </row>
    <row r="26" spans="1:14" s="8" customFormat="1" ht="17.25">
      <c r="A26" s="18"/>
      <c r="B26" s="20" t="s">
        <v>211</v>
      </c>
      <c r="C26" s="333" t="s">
        <v>12</v>
      </c>
      <c r="D26" s="333">
        <v>1</v>
      </c>
      <c r="E26" s="30" t="s">
        <v>1</v>
      </c>
      <c r="F26" s="30" t="s">
        <v>16</v>
      </c>
      <c r="G26" s="175" t="s">
        <v>212</v>
      </c>
      <c r="H26" s="175" t="s">
        <v>46</v>
      </c>
      <c r="I26" s="175" t="s">
        <v>1</v>
      </c>
      <c r="J26" s="31">
        <v>59964</v>
      </c>
      <c r="K26" s="31">
        <v>14343.5</v>
      </c>
      <c r="L26" s="8">
        <v>-3000</v>
      </c>
      <c r="M26" s="8">
        <v>-3000</v>
      </c>
      <c r="N26" s="8">
        <v>-3000</v>
      </c>
    </row>
    <row r="27" spans="1:14" s="8" customFormat="1" ht="17.25">
      <c r="A27" s="18"/>
      <c r="B27" s="20" t="s">
        <v>215</v>
      </c>
      <c r="C27" s="333" t="s">
        <v>12</v>
      </c>
      <c r="D27" s="333">
        <v>1</v>
      </c>
      <c r="E27" s="30" t="s">
        <v>1</v>
      </c>
      <c r="F27" s="30" t="s">
        <v>16</v>
      </c>
      <c r="G27" s="175" t="s">
        <v>216</v>
      </c>
      <c r="H27" s="175" t="s">
        <v>46</v>
      </c>
      <c r="I27" s="175" t="s">
        <v>1</v>
      </c>
      <c r="J27" s="31">
        <v>5845.6</v>
      </c>
      <c r="K27" s="31">
        <v>1637.5</v>
      </c>
    </row>
    <row r="28" spans="1:14" s="8" customFormat="1" ht="33">
      <c r="A28" s="18"/>
      <c r="B28" s="20" t="s">
        <v>222</v>
      </c>
      <c r="C28" s="333" t="s">
        <v>12</v>
      </c>
      <c r="D28" s="333">
        <v>1</v>
      </c>
      <c r="E28" s="30" t="s">
        <v>1</v>
      </c>
      <c r="F28" s="30" t="s">
        <v>16</v>
      </c>
      <c r="G28" s="175" t="s">
        <v>221</v>
      </c>
      <c r="H28" s="175" t="s">
        <v>46</v>
      </c>
      <c r="I28" s="175" t="s">
        <v>1</v>
      </c>
      <c r="J28" s="31">
        <v>26726.2</v>
      </c>
      <c r="K28" s="31">
        <v>3803.8</v>
      </c>
    </row>
    <row r="29" spans="1:14" s="86" customFormat="1" ht="33">
      <c r="A29" s="91"/>
      <c r="B29" s="44" t="s">
        <v>18</v>
      </c>
      <c r="C29" s="332" t="s">
        <v>12</v>
      </c>
      <c r="D29" s="332">
        <v>1</v>
      </c>
      <c r="E29" s="85" t="s">
        <v>1</v>
      </c>
      <c r="F29" s="85">
        <v>78290</v>
      </c>
      <c r="G29" s="429"/>
      <c r="H29" s="429"/>
      <c r="I29" s="429"/>
      <c r="J29" s="111">
        <f>SUM(J30:J32)</f>
        <v>188602.2</v>
      </c>
      <c r="K29" s="111">
        <f t="shared" ref="K29" si="7">SUM(K30:K32)</f>
        <v>43003.600000000006</v>
      </c>
    </row>
    <row r="30" spans="1:14" s="8" customFormat="1" ht="33">
      <c r="A30" s="18"/>
      <c r="B30" s="20" t="s">
        <v>244</v>
      </c>
      <c r="C30" s="333" t="s">
        <v>12</v>
      </c>
      <c r="D30" s="333">
        <v>1</v>
      </c>
      <c r="E30" s="30" t="s">
        <v>1</v>
      </c>
      <c r="F30" s="30">
        <v>78290</v>
      </c>
      <c r="G30" s="175" t="s">
        <v>214</v>
      </c>
      <c r="H30" s="175" t="s">
        <v>46</v>
      </c>
      <c r="I30" s="175" t="s">
        <v>1</v>
      </c>
      <c r="J30" s="31">
        <v>144461.20000000001</v>
      </c>
      <c r="K30" s="31">
        <v>36121.300000000003</v>
      </c>
    </row>
    <row r="31" spans="1:14" s="8" customFormat="1" ht="22.9" customHeight="1">
      <c r="A31" s="18"/>
      <c r="B31" s="20" t="s">
        <v>211</v>
      </c>
      <c r="C31" s="333" t="s">
        <v>12</v>
      </c>
      <c r="D31" s="333">
        <v>1</v>
      </c>
      <c r="E31" s="30" t="s">
        <v>1</v>
      </c>
      <c r="F31" s="30">
        <v>78290</v>
      </c>
      <c r="G31" s="175" t="s">
        <v>212</v>
      </c>
      <c r="H31" s="175" t="s">
        <v>46</v>
      </c>
      <c r="I31" s="175" t="s">
        <v>1</v>
      </c>
      <c r="J31" s="31">
        <v>2978</v>
      </c>
      <c r="K31" s="31">
        <v>435</v>
      </c>
    </row>
    <row r="32" spans="1:14" s="8" customFormat="1" ht="34.15" customHeight="1">
      <c r="A32" s="18"/>
      <c r="B32" s="20" t="s">
        <v>222</v>
      </c>
      <c r="C32" s="333" t="s">
        <v>12</v>
      </c>
      <c r="D32" s="333">
        <v>1</v>
      </c>
      <c r="E32" s="30" t="s">
        <v>1</v>
      </c>
      <c r="F32" s="30">
        <v>78290</v>
      </c>
      <c r="G32" s="175" t="s">
        <v>221</v>
      </c>
      <c r="H32" s="175" t="s">
        <v>46</v>
      </c>
      <c r="I32" s="175" t="s">
        <v>1</v>
      </c>
      <c r="J32" s="31">
        <v>41163</v>
      </c>
      <c r="K32" s="31">
        <v>6447.3</v>
      </c>
    </row>
    <row r="33" spans="1:15" s="86" customFormat="1" ht="54.6" customHeight="1">
      <c r="A33" s="91"/>
      <c r="B33" s="189" t="s">
        <v>623</v>
      </c>
      <c r="C33" s="332" t="s">
        <v>12</v>
      </c>
      <c r="D33" s="332" t="s">
        <v>51</v>
      </c>
      <c r="E33" s="85" t="s">
        <v>1</v>
      </c>
      <c r="F33" s="85" t="s">
        <v>469</v>
      </c>
      <c r="G33" s="399"/>
      <c r="H33" s="400"/>
      <c r="I33" s="401"/>
      <c r="J33" s="111">
        <f>+J34+J35+J36+J37</f>
        <v>60</v>
      </c>
      <c r="K33" s="111">
        <f t="shared" ref="K33" si="8">+K34+K35+K36+K37</f>
        <v>0</v>
      </c>
    </row>
    <row r="34" spans="1:15" s="86" customFormat="1" ht="61.9" customHeight="1">
      <c r="A34" s="91"/>
      <c r="B34" s="189" t="s">
        <v>624</v>
      </c>
      <c r="C34" s="333" t="s">
        <v>12</v>
      </c>
      <c r="D34" s="333" t="s">
        <v>51</v>
      </c>
      <c r="E34" s="30" t="s">
        <v>1</v>
      </c>
      <c r="F34" s="30" t="s">
        <v>469</v>
      </c>
      <c r="G34" s="175" t="s">
        <v>221</v>
      </c>
      <c r="H34" s="175" t="s">
        <v>46</v>
      </c>
      <c r="I34" s="175" t="s">
        <v>1</v>
      </c>
      <c r="J34" s="31">
        <v>60</v>
      </c>
      <c r="K34" s="31"/>
    </row>
    <row r="35" spans="1:15" s="86" customFormat="1" ht="17.25" hidden="1">
      <c r="A35" s="91"/>
      <c r="B35" s="20"/>
      <c r="C35" s="333"/>
      <c r="D35" s="333"/>
      <c r="E35" s="30"/>
      <c r="F35" s="30"/>
      <c r="G35" s="175"/>
      <c r="H35" s="175"/>
      <c r="I35" s="175"/>
      <c r="J35" s="31"/>
      <c r="K35" s="31"/>
    </row>
    <row r="36" spans="1:15" s="8" customFormat="1" ht="17.25" hidden="1">
      <c r="A36" s="18"/>
      <c r="B36" s="20"/>
      <c r="C36" s="333"/>
      <c r="D36" s="333"/>
      <c r="E36" s="30"/>
      <c r="F36" s="30"/>
      <c r="G36" s="175"/>
      <c r="H36" s="175"/>
      <c r="I36" s="175"/>
      <c r="J36" s="31"/>
      <c r="K36" s="31"/>
    </row>
    <row r="37" spans="1:15" s="8" customFormat="1" ht="17.25" hidden="1">
      <c r="A37" s="18"/>
      <c r="B37" s="20"/>
      <c r="C37" s="333"/>
      <c r="D37" s="333"/>
      <c r="E37" s="30"/>
      <c r="F37" s="30"/>
      <c r="G37" s="175"/>
      <c r="H37" s="175"/>
      <c r="I37" s="175"/>
      <c r="J37" s="31"/>
      <c r="K37" s="31"/>
    </row>
    <row r="38" spans="1:15" s="8" customFormat="1" ht="31.5">
      <c r="A38" s="18"/>
      <c r="B38" s="189" t="s">
        <v>484</v>
      </c>
      <c r="C38" s="332" t="s">
        <v>12</v>
      </c>
      <c r="D38" s="332" t="s">
        <v>51</v>
      </c>
      <c r="E38" s="85" t="s">
        <v>1</v>
      </c>
      <c r="F38" s="85" t="s">
        <v>447</v>
      </c>
      <c r="G38" s="399"/>
      <c r="H38" s="400"/>
      <c r="I38" s="401"/>
      <c r="J38" s="111">
        <f>+J39+J40</f>
        <v>7257.3</v>
      </c>
      <c r="K38" s="111">
        <f t="shared" ref="K38:O38" si="9">+K39+K40</f>
        <v>0</v>
      </c>
      <c r="L38" s="158">
        <f t="shared" si="9"/>
        <v>0</v>
      </c>
      <c r="M38" s="111">
        <f t="shared" si="9"/>
        <v>0</v>
      </c>
      <c r="N38" s="111">
        <f t="shared" si="9"/>
        <v>0</v>
      </c>
      <c r="O38" s="111">
        <f t="shared" si="9"/>
        <v>0</v>
      </c>
    </row>
    <row r="39" spans="1:15" s="8" customFormat="1" ht="47.25">
      <c r="A39" s="18"/>
      <c r="B39" s="189" t="s">
        <v>485</v>
      </c>
      <c r="C39" s="333" t="s">
        <v>12</v>
      </c>
      <c r="D39" s="333" t="s">
        <v>51</v>
      </c>
      <c r="E39" s="30" t="s">
        <v>1</v>
      </c>
      <c r="F39" s="30" t="s">
        <v>447</v>
      </c>
      <c r="G39" s="284" t="s">
        <v>212</v>
      </c>
      <c r="H39" s="284" t="s">
        <v>46</v>
      </c>
      <c r="I39" s="284" t="s">
        <v>1</v>
      </c>
      <c r="J39" s="31">
        <v>6369.5</v>
      </c>
      <c r="K39" s="31"/>
    </row>
    <row r="40" spans="1:15" s="8" customFormat="1" ht="45.6" customHeight="1">
      <c r="A40" s="18"/>
      <c r="B40" s="189" t="s">
        <v>486</v>
      </c>
      <c r="C40" s="333" t="s">
        <v>12</v>
      </c>
      <c r="D40" s="333" t="s">
        <v>51</v>
      </c>
      <c r="E40" s="30" t="s">
        <v>1</v>
      </c>
      <c r="F40" s="30" t="s">
        <v>447</v>
      </c>
      <c r="G40" s="284" t="s">
        <v>212</v>
      </c>
      <c r="H40" s="284" t="s">
        <v>46</v>
      </c>
      <c r="I40" s="284" t="s">
        <v>1</v>
      </c>
      <c r="J40" s="31">
        <v>887.8</v>
      </c>
      <c r="K40" s="31"/>
    </row>
    <row r="41" spans="1:15" s="86" customFormat="1" ht="63" hidden="1">
      <c r="A41" s="91"/>
      <c r="B41" s="191" t="s">
        <v>434</v>
      </c>
      <c r="C41" s="335" t="s">
        <v>12</v>
      </c>
      <c r="D41" s="335" t="s">
        <v>51</v>
      </c>
      <c r="E41" s="195" t="s">
        <v>1</v>
      </c>
      <c r="F41" s="195" t="s">
        <v>433</v>
      </c>
      <c r="G41" s="224"/>
      <c r="H41" s="224"/>
      <c r="I41" s="224"/>
      <c r="J41" s="111">
        <f>+J42+J43+J44</f>
        <v>0</v>
      </c>
      <c r="K41" s="111">
        <f t="shared" ref="K41" si="10">+K42+K43+K44</f>
        <v>0</v>
      </c>
    </row>
    <row r="42" spans="1:15" s="8" customFormat="1" ht="78.75" hidden="1">
      <c r="A42" s="18"/>
      <c r="B42" s="135" t="s">
        <v>430</v>
      </c>
      <c r="C42" s="336" t="s">
        <v>12</v>
      </c>
      <c r="D42" s="336" t="s">
        <v>51</v>
      </c>
      <c r="E42" s="196" t="s">
        <v>1</v>
      </c>
      <c r="F42" s="196" t="s">
        <v>433</v>
      </c>
      <c r="G42" s="226" t="s">
        <v>212</v>
      </c>
      <c r="H42" s="225" t="s">
        <v>86</v>
      </c>
      <c r="I42" s="225" t="s">
        <v>8</v>
      </c>
      <c r="J42" s="161"/>
      <c r="K42" s="31"/>
    </row>
    <row r="43" spans="1:15" s="8" customFormat="1" ht="78.75" hidden="1">
      <c r="A43" s="18"/>
      <c r="B43" s="135" t="s">
        <v>431</v>
      </c>
      <c r="C43" s="336" t="s">
        <v>12</v>
      </c>
      <c r="D43" s="336" t="s">
        <v>51</v>
      </c>
      <c r="E43" s="196" t="s">
        <v>1</v>
      </c>
      <c r="F43" s="196" t="s">
        <v>433</v>
      </c>
      <c r="G43" s="226" t="s">
        <v>212</v>
      </c>
      <c r="H43" s="225" t="s">
        <v>86</v>
      </c>
      <c r="I43" s="225" t="s">
        <v>8</v>
      </c>
      <c r="J43" s="161"/>
      <c r="K43" s="31"/>
    </row>
    <row r="44" spans="1:15" s="8" customFormat="1" ht="78.75" hidden="1">
      <c r="A44" s="18"/>
      <c r="B44" s="189" t="s">
        <v>432</v>
      </c>
      <c r="C44" s="337" t="s">
        <v>12</v>
      </c>
      <c r="D44" s="337" t="s">
        <v>51</v>
      </c>
      <c r="E44" s="228" t="s">
        <v>1</v>
      </c>
      <c r="F44" s="228" t="s">
        <v>433</v>
      </c>
      <c r="G44" s="227" t="s">
        <v>212</v>
      </c>
      <c r="H44" s="225" t="s">
        <v>86</v>
      </c>
      <c r="I44" s="225" t="s">
        <v>8</v>
      </c>
      <c r="J44" s="229"/>
      <c r="K44" s="31"/>
    </row>
    <row r="45" spans="1:15" s="2" customFormat="1">
      <c r="A45" s="16" t="s">
        <v>158</v>
      </c>
      <c r="B45" s="21" t="s">
        <v>19</v>
      </c>
      <c r="C45" s="330" t="s">
        <v>12</v>
      </c>
      <c r="D45" s="330">
        <v>2</v>
      </c>
      <c r="E45" s="28" t="s">
        <v>2</v>
      </c>
      <c r="F45" s="28" t="s">
        <v>3</v>
      </c>
      <c r="G45" s="430"/>
      <c r="H45" s="430"/>
      <c r="I45" s="430"/>
      <c r="J45" s="150">
        <f>+J46+J80+J82+J93+J89</f>
        <v>760186.89999999991</v>
      </c>
      <c r="K45" s="150">
        <f>+K46+K80+K82+K93</f>
        <v>175449.59999999998</v>
      </c>
      <c r="L45" s="157">
        <f t="shared" ref="L45:O45" si="11">+L46+L80+L82</f>
        <v>0</v>
      </c>
      <c r="M45" s="150">
        <f t="shared" si="11"/>
        <v>0</v>
      </c>
      <c r="N45" s="150">
        <f t="shared" si="11"/>
        <v>0</v>
      </c>
      <c r="O45" s="150">
        <f t="shared" si="11"/>
        <v>0</v>
      </c>
    </row>
    <row r="46" spans="1:15" s="82" customFormat="1" ht="39">
      <c r="A46" s="78" t="s">
        <v>282</v>
      </c>
      <c r="B46" s="79" t="s">
        <v>20</v>
      </c>
      <c r="C46" s="331" t="s">
        <v>12</v>
      </c>
      <c r="D46" s="331">
        <v>2</v>
      </c>
      <c r="E46" s="95" t="s">
        <v>7</v>
      </c>
      <c r="F46" s="80" t="s">
        <v>3</v>
      </c>
      <c r="G46" s="431"/>
      <c r="H46" s="431"/>
      <c r="I46" s="431"/>
      <c r="J46" s="152">
        <f>+J47+J51+J56+J60+J65+J70+J73+J53+J76</f>
        <v>747595.7</v>
      </c>
      <c r="K46" s="152">
        <f t="shared" ref="K46" si="12">+K47+K51+K56+K60</f>
        <v>175449.59999999998</v>
      </c>
    </row>
    <row r="47" spans="1:15" s="86" customFormat="1" ht="33">
      <c r="A47" s="91"/>
      <c r="B47" s="44" t="s">
        <v>17</v>
      </c>
      <c r="C47" s="332" t="s">
        <v>12</v>
      </c>
      <c r="D47" s="332">
        <v>2</v>
      </c>
      <c r="E47" s="85" t="s">
        <v>7</v>
      </c>
      <c r="F47" s="85" t="s">
        <v>16</v>
      </c>
      <c r="G47" s="429"/>
      <c r="H47" s="429"/>
      <c r="I47" s="429"/>
      <c r="J47" s="111">
        <f>SUM(J48:J50)</f>
        <v>144722.80000000002</v>
      </c>
      <c r="K47" s="111">
        <f t="shared" ref="K47" si="13">SUM(K48:K50)</f>
        <v>34534</v>
      </c>
    </row>
    <row r="48" spans="1:15" s="8" customFormat="1" ht="17.25">
      <c r="A48" s="18"/>
      <c r="B48" s="20" t="s">
        <v>211</v>
      </c>
      <c r="C48" s="333" t="s">
        <v>12</v>
      </c>
      <c r="D48" s="333">
        <v>2</v>
      </c>
      <c r="E48" s="30" t="s">
        <v>7</v>
      </c>
      <c r="F48" s="30" t="s">
        <v>16</v>
      </c>
      <c r="G48" s="175" t="s">
        <v>212</v>
      </c>
      <c r="H48" s="175" t="s">
        <v>46</v>
      </c>
      <c r="I48" s="175" t="s">
        <v>12</v>
      </c>
      <c r="J48" s="31">
        <v>95570.1</v>
      </c>
      <c r="K48" s="31">
        <v>22281.3</v>
      </c>
      <c r="L48" s="8">
        <v>-7000</v>
      </c>
      <c r="M48" s="8">
        <v>-7000</v>
      </c>
      <c r="N48" s="8">
        <v>-7000</v>
      </c>
    </row>
    <row r="49" spans="1:12" s="8" customFormat="1" ht="17.25">
      <c r="A49" s="18"/>
      <c r="B49" s="20" t="s">
        <v>215</v>
      </c>
      <c r="C49" s="333" t="s">
        <v>12</v>
      </c>
      <c r="D49" s="333">
        <v>2</v>
      </c>
      <c r="E49" s="30" t="s">
        <v>7</v>
      </c>
      <c r="F49" s="30" t="s">
        <v>16</v>
      </c>
      <c r="G49" s="175" t="s">
        <v>216</v>
      </c>
      <c r="H49" s="175" t="s">
        <v>46</v>
      </c>
      <c r="I49" s="175" t="s">
        <v>12</v>
      </c>
      <c r="J49" s="31">
        <v>17027.599999999999</v>
      </c>
      <c r="K49" s="31">
        <v>3968.4</v>
      </c>
      <c r="L49" s="8">
        <v>-1694</v>
      </c>
    </row>
    <row r="50" spans="1:12" s="8" customFormat="1" ht="33">
      <c r="A50" s="18"/>
      <c r="B50" s="20" t="s">
        <v>222</v>
      </c>
      <c r="C50" s="333" t="s">
        <v>12</v>
      </c>
      <c r="D50" s="333">
        <v>2</v>
      </c>
      <c r="E50" s="30" t="s">
        <v>7</v>
      </c>
      <c r="F50" s="30" t="s">
        <v>16</v>
      </c>
      <c r="G50" s="60" t="s">
        <v>221</v>
      </c>
      <c r="H50" s="60" t="s">
        <v>46</v>
      </c>
      <c r="I50" s="60" t="s">
        <v>12</v>
      </c>
      <c r="J50" s="31">
        <v>32125.1</v>
      </c>
      <c r="K50" s="31">
        <v>8284.2999999999993</v>
      </c>
    </row>
    <row r="51" spans="1:12" s="86" customFormat="1" ht="49.5">
      <c r="A51" s="91"/>
      <c r="B51" s="44" t="s">
        <v>378</v>
      </c>
      <c r="C51" s="332" t="s">
        <v>12</v>
      </c>
      <c r="D51" s="332">
        <v>2</v>
      </c>
      <c r="E51" s="85" t="s">
        <v>7</v>
      </c>
      <c r="F51" s="87" t="s">
        <v>333</v>
      </c>
      <c r="G51" s="399"/>
      <c r="H51" s="400"/>
      <c r="I51" s="401"/>
      <c r="J51" s="111">
        <f>SUM(J52)</f>
        <v>2860</v>
      </c>
      <c r="K51" s="111">
        <f t="shared" ref="K51" si="14">SUM(K52)</f>
        <v>0</v>
      </c>
    </row>
    <row r="52" spans="1:12" s="8" customFormat="1" ht="15.6" customHeight="1">
      <c r="A52" s="18"/>
      <c r="B52" s="20" t="s">
        <v>211</v>
      </c>
      <c r="C52" s="333" t="s">
        <v>12</v>
      </c>
      <c r="D52" s="333">
        <v>2</v>
      </c>
      <c r="E52" s="30" t="s">
        <v>7</v>
      </c>
      <c r="F52" s="30" t="s">
        <v>333</v>
      </c>
      <c r="G52" s="72" t="s">
        <v>212</v>
      </c>
      <c r="H52" s="72" t="s">
        <v>46</v>
      </c>
      <c r="I52" s="72" t="s">
        <v>12</v>
      </c>
      <c r="J52" s="31">
        <v>2860</v>
      </c>
      <c r="K52" s="31">
        <v>0</v>
      </c>
    </row>
    <row r="53" spans="1:12" s="8" customFormat="1" ht="47.25">
      <c r="A53" s="18"/>
      <c r="B53" s="189" t="s">
        <v>623</v>
      </c>
      <c r="C53" s="332" t="s">
        <v>12</v>
      </c>
      <c r="D53" s="332" t="s">
        <v>85</v>
      </c>
      <c r="E53" s="85" t="s">
        <v>7</v>
      </c>
      <c r="F53" s="87" t="s">
        <v>469</v>
      </c>
      <c r="G53" s="429"/>
      <c r="H53" s="429"/>
      <c r="I53" s="429"/>
      <c r="J53" s="111">
        <f>+J54+J55</f>
        <v>390</v>
      </c>
      <c r="K53" s="111">
        <f t="shared" ref="K53" si="15">+K54+K55</f>
        <v>0</v>
      </c>
    </row>
    <row r="54" spans="1:12" s="8" customFormat="1" ht="17.25">
      <c r="A54" s="18"/>
      <c r="B54" s="20" t="s">
        <v>211</v>
      </c>
      <c r="C54" s="333" t="s">
        <v>12</v>
      </c>
      <c r="D54" s="333" t="s">
        <v>85</v>
      </c>
      <c r="E54" s="30" t="s">
        <v>7</v>
      </c>
      <c r="F54" s="167" t="s">
        <v>469</v>
      </c>
      <c r="G54" s="396" t="s">
        <v>212</v>
      </c>
      <c r="H54" s="396" t="s">
        <v>46</v>
      </c>
      <c r="I54" s="396" t="s">
        <v>12</v>
      </c>
      <c r="J54" s="111">
        <v>325</v>
      </c>
      <c r="K54" s="111">
        <f>SUM(K55)</f>
        <v>0</v>
      </c>
    </row>
    <row r="55" spans="1:12" s="8" customFormat="1" ht="34.15" customHeight="1">
      <c r="A55" s="18"/>
      <c r="B55" s="189" t="s">
        <v>222</v>
      </c>
      <c r="C55" s="333" t="s">
        <v>12</v>
      </c>
      <c r="D55" s="333" t="s">
        <v>85</v>
      </c>
      <c r="E55" s="30" t="s">
        <v>7</v>
      </c>
      <c r="F55" s="167" t="s">
        <v>469</v>
      </c>
      <c r="G55" s="283" t="s">
        <v>221</v>
      </c>
      <c r="H55" s="283" t="s">
        <v>46</v>
      </c>
      <c r="I55" s="283" t="s">
        <v>12</v>
      </c>
      <c r="J55" s="31">
        <v>65</v>
      </c>
      <c r="K55" s="31"/>
    </row>
    <row r="56" spans="1:12" s="86" customFormat="1" ht="66">
      <c r="A56" s="91"/>
      <c r="B56" s="44" t="s">
        <v>21</v>
      </c>
      <c r="C56" s="332" t="s">
        <v>12</v>
      </c>
      <c r="D56" s="332">
        <v>2</v>
      </c>
      <c r="E56" s="85" t="s">
        <v>7</v>
      </c>
      <c r="F56" s="87">
        <v>78120</v>
      </c>
      <c r="G56" s="399"/>
      <c r="H56" s="400"/>
      <c r="I56" s="401"/>
      <c r="J56" s="111">
        <f>SUM(J57:J59)</f>
        <v>580899.6</v>
      </c>
      <c r="K56" s="111">
        <f t="shared" ref="K56" si="16">SUM(K57:K59)</f>
        <v>138141.79999999999</v>
      </c>
    </row>
    <row r="57" spans="1:12" s="8" customFormat="1" ht="33">
      <c r="A57" s="18"/>
      <c r="B57" s="20" t="s">
        <v>244</v>
      </c>
      <c r="C57" s="333" t="s">
        <v>12</v>
      </c>
      <c r="D57" s="333">
        <v>2</v>
      </c>
      <c r="E57" s="30" t="s">
        <v>7</v>
      </c>
      <c r="F57" s="30">
        <v>78120</v>
      </c>
      <c r="G57" s="61" t="s">
        <v>214</v>
      </c>
      <c r="H57" s="61" t="s">
        <v>46</v>
      </c>
      <c r="I57" s="61" t="s">
        <v>12</v>
      </c>
      <c r="J57" s="31">
        <v>438931</v>
      </c>
      <c r="K57" s="31">
        <v>106172.2</v>
      </c>
    </row>
    <row r="58" spans="1:12" s="8" customFormat="1" ht="17.25">
      <c r="A58" s="18"/>
      <c r="B58" s="20" t="s">
        <v>211</v>
      </c>
      <c r="C58" s="333" t="s">
        <v>12</v>
      </c>
      <c r="D58" s="333">
        <v>2</v>
      </c>
      <c r="E58" s="30" t="s">
        <v>7</v>
      </c>
      <c r="F58" s="30">
        <v>78120</v>
      </c>
      <c r="G58" s="175" t="s">
        <v>212</v>
      </c>
      <c r="H58" s="175" t="s">
        <v>46</v>
      </c>
      <c r="I58" s="175" t="s">
        <v>12</v>
      </c>
      <c r="J58" s="31">
        <v>17903.599999999999</v>
      </c>
      <c r="K58" s="31">
        <v>1902.4</v>
      </c>
    </row>
    <row r="59" spans="1:12" s="8" customFormat="1" ht="33">
      <c r="A59" s="18"/>
      <c r="B59" s="20" t="s">
        <v>222</v>
      </c>
      <c r="C59" s="333" t="s">
        <v>12</v>
      </c>
      <c r="D59" s="333">
        <v>2</v>
      </c>
      <c r="E59" s="30" t="s">
        <v>7</v>
      </c>
      <c r="F59" s="30">
        <v>78120</v>
      </c>
      <c r="G59" s="60" t="s">
        <v>221</v>
      </c>
      <c r="H59" s="60" t="s">
        <v>46</v>
      </c>
      <c r="I59" s="60" t="s">
        <v>12</v>
      </c>
      <c r="J59" s="31">
        <v>124065</v>
      </c>
      <c r="K59" s="31">
        <v>30067.200000000001</v>
      </c>
    </row>
    <row r="60" spans="1:12" s="86" customFormat="1" ht="33">
      <c r="A60" s="91"/>
      <c r="B60" s="44" t="s">
        <v>377</v>
      </c>
      <c r="C60" s="332" t="s">
        <v>12</v>
      </c>
      <c r="D60" s="332">
        <v>2</v>
      </c>
      <c r="E60" s="85" t="s">
        <v>7</v>
      </c>
      <c r="F60" s="87" t="s">
        <v>278</v>
      </c>
      <c r="G60" s="178"/>
      <c r="H60" s="179"/>
      <c r="I60" s="180"/>
      <c r="J60" s="111">
        <f>SUM(J61:J64)</f>
        <v>12530</v>
      </c>
      <c r="K60" s="111">
        <f t="shared" ref="K60" si="17">SUM(K61:K64)</f>
        <v>2773.8</v>
      </c>
    </row>
    <row r="61" spans="1:12" s="8" customFormat="1" ht="17.25">
      <c r="A61" s="18"/>
      <c r="B61" s="20" t="s">
        <v>319</v>
      </c>
      <c r="C61" s="333" t="s">
        <v>12</v>
      </c>
      <c r="D61" s="333">
        <v>2</v>
      </c>
      <c r="E61" s="30" t="s">
        <v>7</v>
      </c>
      <c r="F61" s="30" t="s">
        <v>278</v>
      </c>
      <c r="G61" s="61" t="s">
        <v>212</v>
      </c>
      <c r="H61" s="61" t="s">
        <v>46</v>
      </c>
      <c r="I61" s="61" t="s">
        <v>12</v>
      </c>
      <c r="J61" s="31">
        <v>4593</v>
      </c>
      <c r="K61" s="31">
        <v>1145.2</v>
      </c>
    </row>
    <row r="62" spans="1:12" s="8" customFormat="1" ht="17.25">
      <c r="A62" s="18"/>
      <c r="B62" s="20" t="s">
        <v>320</v>
      </c>
      <c r="C62" s="333" t="s">
        <v>12</v>
      </c>
      <c r="D62" s="333">
        <v>2</v>
      </c>
      <c r="E62" s="30" t="s">
        <v>7</v>
      </c>
      <c r="F62" s="30" t="s">
        <v>278</v>
      </c>
      <c r="G62" s="175" t="s">
        <v>212</v>
      </c>
      <c r="H62" s="175" t="s">
        <v>46</v>
      </c>
      <c r="I62" s="175" t="s">
        <v>12</v>
      </c>
      <c r="J62" s="31">
        <v>4653</v>
      </c>
      <c r="K62" s="31">
        <v>961.8</v>
      </c>
    </row>
    <row r="63" spans="1:12" s="8" customFormat="1" ht="33">
      <c r="A63" s="18"/>
      <c r="B63" s="20" t="s">
        <v>321</v>
      </c>
      <c r="C63" s="333" t="s">
        <v>12</v>
      </c>
      <c r="D63" s="333">
        <v>2</v>
      </c>
      <c r="E63" s="30" t="s">
        <v>7</v>
      </c>
      <c r="F63" s="30" t="s">
        <v>278</v>
      </c>
      <c r="G63" s="175" t="s">
        <v>221</v>
      </c>
      <c r="H63" s="175" t="s">
        <v>46</v>
      </c>
      <c r="I63" s="175" t="s">
        <v>12</v>
      </c>
      <c r="J63" s="31">
        <v>1642</v>
      </c>
      <c r="K63" s="31">
        <v>333.4</v>
      </c>
    </row>
    <row r="64" spans="1:12" s="8" customFormat="1" ht="33" customHeight="1">
      <c r="A64" s="18"/>
      <c r="B64" s="20" t="s">
        <v>322</v>
      </c>
      <c r="C64" s="333" t="s">
        <v>12</v>
      </c>
      <c r="D64" s="333">
        <v>2</v>
      </c>
      <c r="E64" s="30" t="s">
        <v>7</v>
      </c>
      <c r="F64" s="30" t="s">
        <v>278</v>
      </c>
      <c r="G64" s="60" t="s">
        <v>221</v>
      </c>
      <c r="H64" s="60" t="s">
        <v>46</v>
      </c>
      <c r="I64" s="60" t="s">
        <v>12</v>
      </c>
      <c r="J64" s="31">
        <v>1642</v>
      </c>
      <c r="K64" s="31">
        <v>333.4</v>
      </c>
    </row>
    <row r="65" spans="1:11" s="86" customFormat="1" ht="0.6" hidden="1" customHeight="1">
      <c r="A65" s="91"/>
      <c r="B65" s="190" t="s">
        <v>399</v>
      </c>
      <c r="C65" s="332" t="s">
        <v>12</v>
      </c>
      <c r="D65" s="332" t="s">
        <v>85</v>
      </c>
      <c r="E65" s="85" t="s">
        <v>7</v>
      </c>
      <c r="F65" s="85" t="s">
        <v>401</v>
      </c>
      <c r="G65" s="399"/>
      <c r="H65" s="400"/>
      <c r="I65" s="401"/>
      <c r="J65" s="111">
        <f>+J66+J67+J68+J69</f>
        <v>0</v>
      </c>
      <c r="K65" s="111">
        <f t="shared" ref="K65" si="18">+K66+K67+K68+K69</f>
        <v>0</v>
      </c>
    </row>
    <row r="66" spans="1:11" s="8" customFormat="1" ht="47.25" hidden="1">
      <c r="A66" s="18"/>
      <c r="B66" s="190" t="s">
        <v>400</v>
      </c>
      <c r="C66" s="333" t="s">
        <v>12</v>
      </c>
      <c r="D66" s="333" t="s">
        <v>85</v>
      </c>
      <c r="E66" s="30" t="s">
        <v>7</v>
      </c>
      <c r="F66" s="30" t="s">
        <v>401</v>
      </c>
      <c r="G66" s="168" t="s">
        <v>212</v>
      </c>
      <c r="H66" s="60" t="s">
        <v>46</v>
      </c>
      <c r="I66" s="60" t="s">
        <v>12</v>
      </c>
      <c r="J66" s="31"/>
      <c r="K66" s="31"/>
    </row>
    <row r="67" spans="1:11" s="8" customFormat="1" ht="47.25" hidden="1">
      <c r="A67" s="18"/>
      <c r="B67" s="190" t="s">
        <v>404</v>
      </c>
      <c r="C67" s="333" t="s">
        <v>12</v>
      </c>
      <c r="D67" s="333" t="s">
        <v>85</v>
      </c>
      <c r="E67" s="30" t="s">
        <v>7</v>
      </c>
      <c r="F67" s="30" t="s">
        <v>401</v>
      </c>
      <c r="G67" s="168" t="s">
        <v>212</v>
      </c>
      <c r="H67" s="60" t="s">
        <v>46</v>
      </c>
      <c r="I67" s="60" t="s">
        <v>12</v>
      </c>
      <c r="J67" s="31"/>
      <c r="K67" s="31"/>
    </row>
    <row r="68" spans="1:11" s="8" customFormat="1" ht="63" hidden="1">
      <c r="A68" s="18"/>
      <c r="B68" s="190" t="s">
        <v>403</v>
      </c>
      <c r="C68" s="333" t="s">
        <v>12</v>
      </c>
      <c r="D68" s="333" t="s">
        <v>85</v>
      </c>
      <c r="E68" s="30" t="s">
        <v>7</v>
      </c>
      <c r="F68" s="30" t="s">
        <v>401</v>
      </c>
      <c r="G68" s="168" t="s">
        <v>221</v>
      </c>
      <c r="H68" s="60" t="s">
        <v>46</v>
      </c>
      <c r="I68" s="60" t="s">
        <v>12</v>
      </c>
      <c r="J68" s="31"/>
      <c r="K68" s="31"/>
    </row>
    <row r="69" spans="1:11" s="8" customFormat="1" ht="69" hidden="1" customHeight="1">
      <c r="A69" s="18"/>
      <c r="B69" s="190" t="s">
        <v>402</v>
      </c>
      <c r="C69" s="333" t="s">
        <v>12</v>
      </c>
      <c r="D69" s="333" t="s">
        <v>85</v>
      </c>
      <c r="E69" s="30" t="s">
        <v>7</v>
      </c>
      <c r="F69" s="30" t="s">
        <v>401</v>
      </c>
      <c r="G69" s="230" t="s">
        <v>221</v>
      </c>
      <c r="H69" s="230" t="s">
        <v>46</v>
      </c>
      <c r="I69" s="230" t="s">
        <v>12</v>
      </c>
      <c r="J69" s="31"/>
      <c r="K69" s="31"/>
    </row>
    <row r="70" spans="1:11" s="8" customFormat="1" ht="54" customHeight="1">
      <c r="A70" s="18"/>
      <c r="B70" s="190" t="s">
        <v>444</v>
      </c>
      <c r="C70" s="338" t="s">
        <v>12</v>
      </c>
      <c r="D70" s="338" t="s">
        <v>85</v>
      </c>
      <c r="E70" s="231" t="s">
        <v>7</v>
      </c>
      <c r="F70" s="231" t="s">
        <v>447</v>
      </c>
      <c r="G70" s="462"/>
      <c r="H70" s="463"/>
      <c r="I70" s="464"/>
      <c r="J70" s="111">
        <f>J71+J72+J74+J75</f>
        <v>6152.7</v>
      </c>
      <c r="K70" s="111">
        <f>K71+K72+K74+K75</f>
        <v>0</v>
      </c>
    </row>
    <row r="71" spans="1:11" s="8" customFormat="1" ht="69" customHeight="1">
      <c r="A71" s="18"/>
      <c r="B71" s="189" t="s">
        <v>445</v>
      </c>
      <c r="C71" s="337" t="s">
        <v>12</v>
      </c>
      <c r="D71" s="337" t="s">
        <v>85</v>
      </c>
      <c r="E71" s="228" t="s">
        <v>7</v>
      </c>
      <c r="F71" s="228" t="s">
        <v>447</v>
      </c>
      <c r="G71" s="236" t="s">
        <v>212</v>
      </c>
      <c r="H71" s="230" t="s">
        <v>46</v>
      </c>
      <c r="I71" s="230" t="s">
        <v>12</v>
      </c>
      <c r="J71" s="31">
        <v>3600</v>
      </c>
      <c r="K71" s="31"/>
    </row>
    <row r="72" spans="1:11" s="8" customFormat="1" ht="66" customHeight="1">
      <c r="A72" s="18"/>
      <c r="B72" s="189" t="s">
        <v>446</v>
      </c>
      <c r="C72" s="337" t="s">
        <v>12</v>
      </c>
      <c r="D72" s="337" t="s">
        <v>85</v>
      </c>
      <c r="E72" s="228" t="s">
        <v>7</v>
      </c>
      <c r="F72" s="228" t="s">
        <v>447</v>
      </c>
      <c r="G72" s="236" t="s">
        <v>212</v>
      </c>
      <c r="H72" s="230" t="s">
        <v>46</v>
      </c>
      <c r="I72" s="230" t="s">
        <v>12</v>
      </c>
      <c r="J72" s="31">
        <v>501.8</v>
      </c>
      <c r="K72" s="31"/>
    </row>
    <row r="73" spans="1:11" s="8" customFormat="1" ht="46.9" hidden="1" customHeight="1">
      <c r="A73" s="18"/>
      <c r="B73" s="190" t="s">
        <v>477</v>
      </c>
      <c r="C73" s="338" t="s">
        <v>12</v>
      </c>
      <c r="D73" s="338" t="s">
        <v>85</v>
      </c>
      <c r="E73" s="231" t="s">
        <v>7</v>
      </c>
      <c r="F73" s="280" t="s">
        <v>469</v>
      </c>
      <c r="G73" s="281" t="s">
        <v>212</v>
      </c>
      <c r="H73" s="270" t="s">
        <v>46</v>
      </c>
      <c r="I73" s="270" t="s">
        <v>12</v>
      </c>
      <c r="J73" s="111"/>
      <c r="K73" s="111"/>
    </row>
    <row r="74" spans="1:11" s="8" customFormat="1" ht="46.9" customHeight="1">
      <c r="A74" s="18"/>
      <c r="B74" s="20" t="s">
        <v>321</v>
      </c>
      <c r="C74" s="337" t="s">
        <v>12</v>
      </c>
      <c r="D74" s="337" t="s">
        <v>85</v>
      </c>
      <c r="E74" s="228" t="s">
        <v>7</v>
      </c>
      <c r="F74" s="228" t="s">
        <v>447</v>
      </c>
      <c r="G74" s="236" t="s">
        <v>221</v>
      </c>
      <c r="H74" s="375" t="s">
        <v>46</v>
      </c>
      <c r="I74" s="375" t="s">
        <v>12</v>
      </c>
      <c r="J74" s="31">
        <v>1800</v>
      </c>
      <c r="K74" s="111"/>
    </row>
    <row r="75" spans="1:11" s="8" customFormat="1" ht="46.9" customHeight="1">
      <c r="A75" s="18"/>
      <c r="B75" s="20" t="s">
        <v>322</v>
      </c>
      <c r="C75" s="337" t="s">
        <v>12</v>
      </c>
      <c r="D75" s="337" t="s">
        <v>85</v>
      </c>
      <c r="E75" s="228" t="s">
        <v>7</v>
      </c>
      <c r="F75" s="228" t="s">
        <v>447</v>
      </c>
      <c r="G75" s="236" t="s">
        <v>221</v>
      </c>
      <c r="H75" s="375" t="s">
        <v>46</v>
      </c>
      <c r="I75" s="375" t="s">
        <v>12</v>
      </c>
      <c r="J75" s="31">
        <v>250.9</v>
      </c>
      <c r="K75" s="111"/>
    </row>
    <row r="76" spans="1:11" s="8" customFormat="1" ht="45.6" customHeight="1">
      <c r="A76" s="18"/>
      <c r="B76" s="191" t="s">
        <v>434</v>
      </c>
      <c r="C76" s="335" t="s">
        <v>12</v>
      </c>
      <c r="D76" s="335" t="s">
        <v>85</v>
      </c>
      <c r="E76" s="195" t="s">
        <v>7</v>
      </c>
      <c r="F76" s="195" t="s">
        <v>433</v>
      </c>
      <c r="G76" s="384"/>
      <c r="H76" s="384"/>
      <c r="I76" s="384"/>
      <c r="J76" s="111">
        <f>+J77+J78+J79</f>
        <v>40.6</v>
      </c>
      <c r="K76" s="111">
        <f t="shared" ref="K76" si="19">+K77+K78+K79</f>
        <v>0</v>
      </c>
    </row>
    <row r="77" spans="1:11" s="8" customFormat="1" ht="85.9" hidden="1" customHeight="1">
      <c r="A77" s="18"/>
      <c r="B77" s="135" t="s">
        <v>430</v>
      </c>
      <c r="C77" s="336" t="s">
        <v>12</v>
      </c>
      <c r="D77" s="336" t="s">
        <v>85</v>
      </c>
      <c r="E77" s="196" t="s">
        <v>7</v>
      </c>
      <c r="F77" s="196" t="s">
        <v>433</v>
      </c>
      <c r="G77" s="226" t="s">
        <v>212</v>
      </c>
      <c r="H77" s="385" t="s">
        <v>86</v>
      </c>
      <c r="I77" s="385" t="s">
        <v>8</v>
      </c>
      <c r="J77" s="161"/>
      <c r="K77" s="31"/>
    </row>
    <row r="78" spans="1:11" s="8" customFormat="1" ht="89.45" hidden="1" customHeight="1">
      <c r="A78" s="18"/>
      <c r="B78" s="135" t="s">
        <v>431</v>
      </c>
      <c r="C78" s="336" t="s">
        <v>12</v>
      </c>
      <c r="D78" s="336" t="s">
        <v>85</v>
      </c>
      <c r="E78" s="196" t="s">
        <v>7</v>
      </c>
      <c r="F78" s="196" t="s">
        <v>433</v>
      </c>
      <c r="G78" s="226" t="s">
        <v>212</v>
      </c>
      <c r="H78" s="385" t="s">
        <v>86</v>
      </c>
      <c r="I78" s="385" t="s">
        <v>8</v>
      </c>
      <c r="J78" s="161"/>
      <c r="K78" s="31"/>
    </row>
    <row r="79" spans="1:11" s="8" customFormat="1" ht="85.15" customHeight="1">
      <c r="A79" s="18"/>
      <c r="B79" s="189" t="s">
        <v>432</v>
      </c>
      <c r="C79" s="337" t="s">
        <v>12</v>
      </c>
      <c r="D79" s="337" t="s">
        <v>85</v>
      </c>
      <c r="E79" s="228" t="s">
        <v>7</v>
      </c>
      <c r="F79" s="228" t="s">
        <v>433</v>
      </c>
      <c r="G79" s="227" t="s">
        <v>212</v>
      </c>
      <c r="H79" s="385" t="s">
        <v>86</v>
      </c>
      <c r="I79" s="385" t="s">
        <v>8</v>
      </c>
      <c r="J79" s="229">
        <v>40.6</v>
      </c>
      <c r="K79" s="31"/>
    </row>
    <row r="80" spans="1:11" s="8" customFormat="1" ht="66">
      <c r="A80" s="209" t="s">
        <v>462</v>
      </c>
      <c r="B80" s="181" t="s">
        <v>394</v>
      </c>
      <c r="C80" s="339" t="s">
        <v>12</v>
      </c>
      <c r="D80" s="339">
        <v>2</v>
      </c>
      <c r="E80" s="182" t="s">
        <v>356</v>
      </c>
      <c r="F80" s="183" t="s">
        <v>334</v>
      </c>
      <c r="G80" s="470"/>
      <c r="H80" s="471"/>
      <c r="I80" s="472"/>
      <c r="J80" s="112">
        <f>SUM(J81)</f>
        <v>500</v>
      </c>
      <c r="K80" s="112">
        <f t="shared" ref="K80" si="20">SUM(K81)</f>
        <v>0</v>
      </c>
    </row>
    <row r="81" spans="1:11" s="8" customFormat="1" ht="17.25">
      <c r="A81" s="18"/>
      <c r="B81" s="20" t="s">
        <v>211</v>
      </c>
      <c r="C81" s="333" t="s">
        <v>12</v>
      </c>
      <c r="D81" s="333">
        <v>2</v>
      </c>
      <c r="E81" s="30" t="s">
        <v>356</v>
      </c>
      <c r="F81" s="30" t="s">
        <v>334</v>
      </c>
      <c r="G81" s="72" t="s">
        <v>212</v>
      </c>
      <c r="H81" s="72" t="s">
        <v>46</v>
      </c>
      <c r="I81" s="72" t="s">
        <v>12</v>
      </c>
      <c r="J81" s="31">
        <v>500</v>
      </c>
      <c r="K81" s="31">
        <v>0</v>
      </c>
    </row>
    <row r="82" spans="1:11" s="188" customFormat="1" ht="15" customHeight="1">
      <c r="A82" s="209" t="s">
        <v>592</v>
      </c>
      <c r="B82" s="181" t="s">
        <v>395</v>
      </c>
      <c r="C82" s="339" t="s">
        <v>12</v>
      </c>
      <c r="D82" s="339">
        <v>2</v>
      </c>
      <c r="E82" s="182" t="s">
        <v>375</v>
      </c>
      <c r="F82" s="183" t="s">
        <v>376</v>
      </c>
      <c r="G82" s="185"/>
      <c r="H82" s="186"/>
      <c r="I82" s="187"/>
      <c r="J82" s="112">
        <f>+J83+J84+J85+J86+J87+J88</f>
        <v>3360.8</v>
      </c>
      <c r="K82" s="112">
        <f t="shared" ref="K82" si="21">+K83+K84+K85+K86+K87+K88</f>
        <v>0</v>
      </c>
    </row>
    <row r="83" spans="1:11" s="188" customFormat="1" ht="60" customHeight="1">
      <c r="A83" s="184"/>
      <c r="B83" s="189" t="s">
        <v>536</v>
      </c>
      <c r="C83" s="333" t="s">
        <v>12</v>
      </c>
      <c r="D83" s="333">
        <v>2</v>
      </c>
      <c r="E83" s="30" t="s">
        <v>375</v>
      </c>
      <c r="F83" s="30" t="s">
        <v>376</v>
      </c>
      <c r="G83" s="308" t="s">
        <v>212</v>
      </c>
      <c r="H83" s="308" t="s">
        <v>46</v>
      </c>
      <c r="I83" s="308" t="s">
        <v>12</v>
      </c>
      <c r="J83" s="162">
        <v>2189.4</v>
      </c>
      <c r="K83" s="162">
        <v>0</v>
      </c>
    </row>
    <row r="84" spans="1:11" s="188" customFormat="1" ht="63">
      <c r="A84" s="184"/>
      <c r="B84" s="189" t="s">
        <v>537</v>
      </c>
      <c r="C84" s="333" t="s">
        <v>12</v>
      </c>
      <c r="D84" s="333">
        <v>2</v>
      </c>
      <c r="E84" s="30" t="s">
        <v>375</v>
      </c>
      <c r="F84" s="30" t="s">
        <v>376</v>
      </c>
      <c r="G84" s="308" t="s">
        <v>212</v>
      </c>
      <c r="H84" s="308" t="s">
        <v>46</v>
      </c>
      <c r="I84" s="308" t="s">
        <v>12</v>
      </c>
      <c r="J84" s="162">
        <v>44.7</v>
      </c>
      <c r="K84" s="162"/>
    </row>
    <row r="85" spans="1:11" s="188" customFormat="1" ht="63">
      <c r="A85" s="184"/>
      <c r="B85" s="189" t="s">
        <v>538</v>
      </c>
      <c r="C85" s="333" t="s">
        <v>12</v>
      </c>
      <c r="D85" s="333">
        <v>2</v>
      </c>
      <c r="E85" s="30" t="s">
        <v>375</v>
      </c>
      <c r="F85" s="30" t="s">
        <v>376</v>
      </c>
      <c r="G85" s="308" t="s">
        <v>212</v>
      </c>
      <c r="H85" s="308" t="s">
        <v>46</v>
      </c>
      <c r="I85" s="308" t="s">
        <v>12</v>
      </c>
      <c r="J85" s="162">
        <v>6.4</v>
      </c>
      <c r="K85" s="162">
        <v>0</v>
      </c>
    </row>
    <row r="86" spans="1:11" s="188" customFormat="1" ht="60.6" customHeight="1">
      <c r="A86" s="184"/>
      <c r="B86" s="189" t="s">
        <v>396</v>
      </c>
      <c r="C86" s="333" t="s">
        <v>12</v>
      </c>
      <c r="D86" s="333">
        <v>2</v>
      </c>
      <c r="E86" s="30" t="s">
        <v>375</v>
      </c>
      <c r="F86" s="167" t="s">
        <v>376</v>
      </c>
      <c r="G86" s="367" t="s">
        <v>221</v>
      </c>
      <c r="H86" s="367" t="s">
        <v>46</v>
      </c>
      <c r="I86" s="367" t="s">
        <v>12</v>
      </c>
      <c r="J86" s="162">
        <v>1094.8</v>
      </c>
      <c r="K86" s="162"/>
    </row>
    <row r="87" spans="1:11" s="8" customFormat="1" ht="63">
      <c r="A87" s="18"/>
      <c r="B87" s="189" t="s">
        <v>397</v>
      </c>
      <c r="C87" s="333" t="s">
        <v>12</v>
      </c>
      <c r="D87" s="333">
        <v>2</v>
      </c>
      <c r="E87" s="30" t="s">
        <v>375</v>
      </c>
      <c r="F87" s="167" t="s">
        <v>376</v>
      </c>
      <c r="G87" s="367" t="s">
        <v>221</v>
      </c>
      <c r="H87" s="367" t="s">
        <v>46</v>
      </c>
      <c r="I87" s="367" t="s">
        <v>12</v>
      </c>
      <c r="J87" s="162">
        <v>22.3</v>
      </c>
      <c r="K87" s="162"/>
    </row>
    <row r="88" spans="1:11" s="8" customFormat="1" ht="62.45" customHeight="1">
      <c r="A88" s="18"/>
      <c r="B88" s="189" t="s">
        <v>398</v>
      </c>
      <c r="C88" s="333" t="s">
        <v>12</v>
      </c>
      <c r="D88" s="333">
        <v>2</v>
      </c>
      <c r="E88" s="30" t="s">
        <v>375</v>
      </c>
      <c r="F88" s="167" t="s">
        <v>376</v>
      </c>
      <c r="G88" s="367" t="s">
        <v>221</v>
      </c>
      <c r="H88" s="367" t="s">
        <v>46</v>
      </c>
      <c r="I88" s="367" t="s">
        <v>12</v>
      </c>
      <c r="J88" s="162">
        <v>3.2</v>
      </c>
      <c r="K88" s="162"/>
    </row>
    <row r="89" spans="1:11" s="8" customFormat="1" ht="27" customHeight="1">
      <c r="A89" s="209" t="s">
        <v>593</v>
      </c>
      <c r="B89" s="181" t="s">
        <v>572</v>
      </c>
      <c r="C89" s="339" t="s">
        <v>12</v>
      </c>
      <c r="D89" s="339">
        <v>2</v>
      </c>
      <c r="E89" s="182" t="s">
        <v>573</v>
      </c>
      <c r="F89" s="183" t="s">
        <v>588</v>
      </c>
      <c r="G89" s="381"/>
      <c r="H89" s="382"/>
      <c r="I89" s="383"/>
      <c r="J89" s="112">
        <f>+J90+J91+J92</f>
        <v>1933.7</v>
      </c>
      <c r="K89" s="112">
        <f t="shared" ref="K89" si="22">+K90+K91+K92</f>
        <v>0</v>
      </c>
    </row>
    <row r="90" spans="1:11" s="8" customFormat="1" ht="50.45" customHeight="1">
      <c r="A90" s="18"/>
      <c r="B90" s="190" t="s">
        <v>589</v>
      </c>
      <c r="C90" s="333" t="s">
        <v>12</v>
      </c>
      <c r="D90" s="333" t="s">
        <v>85</v>
      </c>
      <c r="E90" s="30" t="s">
        <v>573</v>
      </c>
      <c r="F90" s="167" t="s">
        <v>588</v>
      </c>
      <c r="G90" s="385" t="s">
        <v>212</v>
      </c>
      <c r="H90" s="385" t="s">
        <v>46</v>
      </c>
      <c r="I90" s="385" t="s">
        <v>12</v>
      </c>
      <c r="J90" s="162">
        <v>1609.5</v>
      </c>
      <c r="K90" s="162"/>
    </row>
    <row r="91" spans="1:11" s="8" customFormat="1" ht="54" customHeight="1">
      <c r="A91" s="18"/>
      <c r="B91" s="190" t="s">
        <v>590</v>
      </c>
      <c r="C91" s="333" t="s">
        <v>12</v>
      </c>
      <c r="D91" s="333" t="s">
        <v>85</v>
      </c>
      <c r="E91" s="30" t="s">
        <v>573</v>
      </c>
      <c r="F91" s="167" t="s">
        <v>588</v>
      </c>
      <c r="G91" s="385" t="s">
        <v>212</v>
      </c>
      <c r="H91" s="385" t="s">
        <v>46</v>
      </c>
      <c r="I91" s="385" t="s">
        <v>12</v>
      </c>
      <c r="J91" s="162">
        <v>284</v>
      </c>
      <c r="K91" s="162"/>
    </row>
    <row r="92" spans="1:11" s="8" customFormat="1" ht="57" customHeight="1">
      <c r="A92" s="18"/>
      <c r="B92" s="190" t="s">
        <v>591</v>
      </c>
      <c r="C92" s="333" t="s">
        <v>12</v>
      </c>
      <c r="D92" s="333" t="s">
        <v>85</v>
      </c>
      <c r="E92" s="30" t="s">
        <v>573</v>
      </c>
      <c r="F92" s="167" t="s">
        <v>588</v>
      </c>
      <c r="G92" s="385" t="s">
        <v>212</v>
      </c>
      <c r="H92" s="385" t="s">
        <v>46</v>
      </c>
      <c r="I92" s="385" t="s">
        <v>12</v>
      </c>
      <c r="J92" s="162">
        <v>40.200000000000003</v>
      </c>
      <c r="K92" s="162"/>
    </row>
    <row r="93" spans="1:11" s="8" customFormat="1" ht="22.9" customHeight="1">
      <c r="A93" s="209" t="s">
        <v>594</v>
      </c>
      <c r="B93" s="181" t="s">
        <v>539</v>
      </c>
      <c r="C93" s="339" t="s">
        <v>12</v>
      </c>
      <c r="D93" s="339">
        <v>2</v>
      </c>
      <c r="E93" s="182" t="s">
        <v>540</v>
      </c>
      <c r="F93" s="183" t="s">
        <v>541</v>
      </c>
      <c r="G93" s="305"/>
      <c r="H93" s="306"/>
      <c r="I93" s="307"/>
      <c r="J93" s="112">
        <f>J94+J95+J96+J97+J98+J99</f>
        <v>6796.7</v>
      </c>
      <c r="K93" s="112">
        <f t="shared" ref="K93" si="23">K94+K95+K96+K97+K98+K99</f>
        <v>0</v>
      </c>
    </row>
    <row r="94" spans="1:11" s="8" customFormat="1" ht="43.9" customHeight="1">
      <c r="A94" s="18"/>
      <c r="B94" s="189" t="s">
        <v>542</v>
      </c>
      <c r="C94" s="333" t="s">
        <v>12</v>
      </c>
      <c r="D94" s="333">
        <v>2</v>
      </c>
      <c r="E94" s="30" t="s">
        <v>540</v>
      </c>
      <c r="F94" s="30" t="s">
        <v>541</v>
      </c>
      <c r="G94" s="308" t="s">
        <v>212</v>
      </c>
      <c r="H94" s="308" t="s">
        <v>46</v>
      </c>
      <c r="I94" s="308" t="s">
        <v>12</v>
      </c>
      <c r="J94" s="162">
        <v>2213.9</v>
      </c>
      <c r="K94" s="162">
        <v>0</v>
      </c>
    </row>
    <row r="95" spans="1:11" s="8" customFormat="1" ht="43.15" customHeight="1">
      <c r="A95" s="18"/>
      <c r="B95" s="189" t="s">
        <v>543</v>
      </c>
      <c r="C95" s="333" t="s">
        <v>12</v>
      </c>
      <c r="D95" s="333">
        <v>2</v>
      </c>
      <c r="E95" s="30" t="s">
        <v>540</v>
      </c>
      <c r="F95" s="30" t="s">
        <v>541</v>
      </c>
      <c r="G95" s="308" t="s">
        <v>212</v>
      </c>
      <c r="H95" s="308" t="s">
        <v>46</v>
      </c>
      <c r="I95" s="308" t="s">
        <v>12</v>
      </c>
      <c r="J95" s="162">
        <v>45.2</v>
      </c>
      <c r="K95" s="162">
        <v>0</v>
      </c>
    </row>
    <row r="96" spans="1:11" s="8" customFormat="1" ht="50.45" customHeight="1">
      <c r="A96" s="18"/>
      <c r="B96" s="189" t="s">
        <v>544</v>
      </c>
      <c r="C96" s="333" t="s">
        <v>12</v>
      </c>
      <c r="D96" s="333">
        <v>2</v>
      </c>
      <c r="E96" s="30" t="s">
        <v>540</v>
      </c>
      <c r="F96" s="30" t="s">
        <v>541</v>
      </c>
      <c r="G96" s="308" t="s">
        <v>212</v>
      </c>
      <c r="H96" s="308" t="s">
        <v>46</v>
      </c>
      <c r="I96" s="308" t="s">
        <v>12</v>
      </c>
      <c r="J96" s="162">
        <v>6.4</v>
      </c>
      <c r="K96" s="162">
        <v>0</v>
      </c>
    </row>
    <row r="97" spans="1:14" s="8" customFormat="1" ht="49.15" customHeight="1">
      <c r="A97" s="18"/>
      <c r="B97" s="189" t="s">
        <v>546</v>
      </c>
      <c r="C97" s="333" t="s">
        <v>12</v>
      </c>
      <c r="D97" s="333">
        <v>2</v>
      </c>
      <c r="E97" s="30" t="s">
        <v>540</v>
      </c>
      <c r="F97" s="30" t="s">
        <v>541</v>
      </c>
      <c r="G97" s="308" t="s">
        <v>221</v>
      </c>
      <c r="H97" s="308" t="s">
        <v>46</v>
      </c>
      <c r="I97" s="308" t="s">
        <v>12</v>
      </c>
      <c r="J97" s="162">
        <v>4428</v>
      </c>
      <c r="K97" s="162">
        <v>0</v>
      </c>
    </row>
    <row r="98" spans="1:14" s="8" customFormat="1" ht="52.15" customHeight="1">
      <c r="A98" s="18"/>
      <c r="B98" s="189" t="s">
        <v>547</v>
      </c>
      <c r="C98" s="333" t="s">
        <v>12</v>
      </c>
      <c r="D98" s="333">
        <v>2</v>
      </c>
      <c r="E98" s="30" t="s">
        <v>540</v>
      </c>
      <c r="F98" s="30" t="s">
        <v>541</v>
      </c>
      <c r="G98" s="308" t="s">
        <v>221</v>
      </c>
      <c r="H98" s="308" t="s">
        <v>46</v>
      </c>
      <c r="I98" s="308" t="s">
        <v>12</v>
      </c>
      <c r="J98" s="162">
        <v>90.4</v>
      </c>
      <c r="K98" s="162">
        <v>0</v>
      </c>
    </row>
    <row r="99" spans="1:14" s="8" customFormat="1" ht="54" customHeight="1">
      <c r="A99" s="18"/>
      <c r="B99" s="189" t="s">
        <v>545</v>
      </c>
      <c r="C99" s="333" t="s">
        <v>12</v>
      </c>
      <c r="D99" s="333">
        <v>2</v>
      </c>
      <c r="E99" s="30" t="s">
        <v>540</v>
      </c>
      <c r="F99" s="30" t="s">
        <v>541</v>
      </c>
      <c r="G99" s="308" t="s">
        <v>221</v>
      </c>
      <c r="H99" s="308" t="s">
        <v>46</v>
      </c>
      <c r="I99" s="308" t="s">
        <v>12</v>
      </c>
      <c r="J99" s="162">
        <v>12.8</v>
      </c>
      <c r="K99" s="162">
        <v>0</v>
      </c>
    </row>
    <row r="100" spans="1:14" s="2" customFormat="1">
      <c r="A100" s="16" t="s">
        <v>159</v>
      </c>
      <c r="B100" s="21" t="s">
        <v>22</v>
      </c>
      <c r="C100" s="330" t="s">
        <v>12</v>
      </c>
      <c r="D100" s="330">
        <v>3</v>
      </c>
      <c r="E100" s="28" t="s">
        <v>2</v>
      </c>
      <c r="F100" s="28" t="s">
        <v>3</v>
      </c>
      <c r="G100" s="430"/>
      <c r="H100" s="430"/>
      <c r="I100" s="430"/>
      <c r="J100" s="150">
        <f>SUM(J101+J106+J109+J112)</f>
        <v>112683.70000000001</v>
      </c>
      <c r="K100" s="150">
        <f t="shared" ref="K100" si="24">SUM(K101+K106+K109+K112)</f>
        <v>19452.7</v>
      </c>
    </row>
    <row r="101" spans="1:14" s="82" customFormat="1" ht="58.5">
      <c r="A101" s="78" t="s">
        <v>160</v>
      </c>
      <c r="B101" s="79" t="s">
        <v>23</v>
      </c>
      <c r="C101" s="331" t="s">
        <v>12</v>
      </c>
      <c r="D101" s="331">
        <v>3</v>
      </c>
      <c r="E101" s="95" t="s">
        <v>1</v>
      </c>
      <c r="F101" s="80" t="s">
        <v>3</v>
      </c>
      <c r="G101" s="431"/>
      <c r="H101" s="431"/>
      <c r="I101" s="431"/>
      <c r="J101" s="152">
        <f>SUM(J102)</f>
        <v>40997.9</v>
      </c>
      <c r="K101" s="152">
        <f t="shared" ref="K101" si="25">SUM(K102)</f>
        <v>3687.2</v>
      </c>
    </row>
    <row r="102" spans="1:14" s="86" customFormat="1" ht="33">
      <c r="A102" s="91"/>
      <c r="B102" s="44" t="s">
        <v>17</v>
      </c>
      <c r="C102" s="332" t="s">
        <v>12</v>
      </c>
      <c r="D102" s="332">
        <v>3</v>
      </c>
      <c r="E102" s="85" t="s">
        <v>1</v>
      </c>
      <c r="F102" s="85" t="s">
        <v>16</v>
      </c>
      <c r="G102" s="429"/>
      <c r="H102" s="429"/>
      <c r="I102" s="429"/>
      <c r="J102" s="111">
        <f>+J103+J104+J105</f>
        <v>40997.9</v>
      </c>
      <c r="K102" s="111">
        <f t="shared" ref="K102" si="26">+K103+K104+K105</f>
        <v>3687.2</v>
      </c>
    </row>
    <row r="103" spans="1:14" s="8" customFormat="1" ht="17.25">
      <c r="A103" s="18"/>
      <c r="B103" s="20" t="s">
        <v>211</v>
      </c>
      <c r="C103" s="333" t="s">
        <v>12</v>
      </c>
      <c r="D103" s="333">
        <v>3</v>
      </c>
      <c r="E103" s="30" t="s">
        <v>1</v>
      </c>
      <c r="F103" s="30" t="s">
        <v>16</v>
      </c>
      <c r="G103" s="175" t="s">
        <v>212</v>
      </c>
      <c r="H103" s="175" t="s">
        <v>46</v>
      </c>
      <c r="I103" s="175" t="s">
        <v>7</v>
      </c>
      <c r="J103" s="31">
        <v>33194.1</v>
      </c>
      <c r="K103" s="31">
        <v>3026</v>
      </c>
    </row>
    <row r="104" spans="1:14" s="8" customFormat="1" ht="33">
      <c r="A104" s="18"/>
      <c r="B104" s="20" t="s">
        <v>595</v>
      </c>
      <c r="C104" s="333" t="s">
        <v>12</v>
      </c>
      <c r="D104" s="333" t="s">
        <v>94</v>
      </c>
      <c r="E104" s="30" t="s">
        <v>1</v>
      </c>
      <c r="F104" s="30" t="s">
        <v>16</v>
      </c>
      <c r="G104" s="60" t="s">
        <v>221</v>
      </c>
      <c r="H104" s="60" t="s">
        <v>46</v>
      </c>
      <c r="I104" s="60" t="s">
        <v>7</v>
      </c>
      <c r="J104" s="31">
        <v>4544.8</v>
      </c>
      <c r="K104" s="31">
        <v>0</v>
      </c>
    </row>
    <row r="105" spans="1:14" s="8" customFormat="1" ht="17.25">
      <c r="A105" s="18"/>
      <c r="B105" s="20" t="s">
        <v>215</v>
      </c>
      <c r="C105" s="333" t="s">
        <v>12</v>
      </c>
      <c r="D105" s="333">
        <v>3</v>
      </c>
      <c r="E105" s="30" t="s">
        <v>1</v>
      </c>
      <c r="F105" s="30" t="s">
        <v>16</v>
      </c>
      <c r="G105" s="60" t="s">
        <v>216</v>
      </c>
      <c r="H105" s="60" t="s">
        <v>46</v>
      </c>
      <c r="I105" s="60" t="s">
        <v>7</v>
      </c>
      <c r="J105" s="31">
        <v>3259</v>
      </c>
      <c r="K105" s="31">
        <v>661.2</v>
      </c>
      <c r="L105" s="8">
        <v>1738</v>
      </c>
      <c r="M105" s="8">
        <v>1738</v>
      </c>
      <c r="N105" s="8">
        <v>1738</v>
      </c>
    </row>
    <row r="106" spans="1:14" s="82" customFormat="1" ht="19.5">
      <c r="A106" s="78" t="s">
        <v>161</v>
      </c>
      <c r="B106" s="79" t="s">
        <v>24</v>
      </c>
      <c r="C106" s="331" t="s">
        <v>12</v>
      </c>
      <c r="D106" s="331">
        <v>3</v>
      </c>
      <c r="E106" s="95" t="s">
        <v>12</v>
      </c>
      <c r="F106" s="80" t="s">
        <v>3</v>
      </c>
      <c r="G106" s="431"/>
      <c r="H106" s="431"/>
      <c r="I106" s="431"/>
      <c r="J106" s="152">
        <f>SUM(J107)</f>
        <v>62081.2</v>
      </c>
      <c r="K106" s="152">
        <f t="shared" ref="K106" si="27">SUM(K107)</f>
        <v>15424.1</v>
      </c>
    </row>
    <row r="107" spans="1:14" s="86" customFormat="1" ht="33">
      <c r="A107" s="91"/>
      <c r="B107" s="44" t="s">
        <v>17</v>
      </c>
      <c r="C107" s="332" t="s">
        <v>12</v>
      </c>
      <c r="D107" s="332">
        <v>3</v>
      </c>
      <c r="E107" s="85" t="s">
        <v>12</v>
      </c>
      <c r="F107" s="85" t="s">
        <v>16</v>
      </c>
      <c r="G107" s="429"/>
      <c r="H107" s="429"/>
      <c r="I107" s="429"/>
      <c r="J107" s="111">
        <f>SUM(J108)</f>
        <v>62081.2</v>
      </c>
      <c r="K107" s="111">
        <f t="shared" ref="K107" si="28">SUM(K108)</f>
        <v>15424.1</v>
      </c>
    </row>
    <row r="108" spans="1:14" s="8" customFormat="1" ht="33">
      <c r="A108" s="18"/>
      <c r="B108" s="20" t="s">
        <v>244</v>
      </c>
      <c r="C108" s="333" t="s">
        <v>12</v>
      </c>
      <c r="D108" s="333">
        <v>3</v>
      </c>
      <c r="E108" s="30" t="s">
        <v>12</v>
      </c>
      <c r="F108" s="30" t="s">
        <v>16</v>
      </c>
      <c r="G108" s="175" t="s">
        <v>214</v>
      </c>
      <c r="H108" s="175" t="s">
        <v>46</v>
      </c>
      <c r="I108" s="175" t="s">
        <v>7</v>
      </c>
      <c r="J108" s="31">
        <v>62081.2</v>
      </c>
      <c r="K108" s="31">
        <v>15424.1</v>
      </c>
      <c r="L108" s="8">
        <v>2174</v>
      </c>
      <c r="M108" s="8">
        <v>2174</v>
      </c>
      <c r="N108" s="8">
        <v>2174</v>
      </c>
    </row>
    <row r="109" spans="1:14" s="82" customFormat="1" ht="39">
      <c r="A109" s="78" t="s">
        <v>162</v>
      </c>
      <c r="B109" s="79" t="s">
        <v>25</v>
      </c>
      <c r="C109" s="331" t="s">
        <v>12</v>
      </c>
      <c r="D109" s="331">
        <v>3</v>
      </c>
      <c r="E109" s="95" t="s">
        <v>7</v>
      </c>
      <c r="F109" s="80" t="s">
        <v>3</v>
      </c>
      <c r="G109" s="431"/>
      <c r="H109" s="431"/>
      <c r="I109" s="431"/>
      <c r="J109" s="152">
        <f>SUM(J110)</f>
        <v>3305</v>
      </c>
      <c r="K109" s="152">
        <f t="shared" ref="K109:K110" si="29">SUM(K110)</f>
        <v>341.4</v>
      </c>
    </row>
    <row r="110" spans="1:14" s="86" customFormat="1" ht="33">
      <c r="A110" s="91"/>
      <c r="B110" s="44" t="s">
        <v>17</v>
      </c>
      <c r="C110" s="332" t="s">
        <v>12</v>
      </c>
      <c r="D110" s="332">
        <v>3</v>
      </c>
      <c r="E110" s="85" t="s">
        <v>7</v>
      </c>
      <c r="F110" s="85" t="s">
        <v>16</v>
      </c>
      <c r="G110" s="429"/>
      <c r="H110" s="429"/>
      <c r="I110" s="429"/>
      <c r="J110" s="111">
        <f>SUM(J111)</f>
        <v>3305</v>
      </c>
      <c r="K110" s="111">
        <f t="shared" si="29"/>
        <v>341.4</v>
      </c>
    </row>
    <row r="111" spans="1:14" s="8" customFormat="1" ht="17.25">
      <c r="A111" s="18"/>
      <c r="B111" s="20" t="s">
        <v>211</v>
      </c>
      <c r="C111" s="333" t="s">
        <v>12</v>
      </c>
      <c r="D111" s="333">
        <v>3</v>
      </c>
      <c r="E111" s="30" t="s">
        <v>7</v>
      </c>
      <c r="F111" s="30" t="s">
        <v>16</v>
      </c>
      <c r="G111" s="175" t="s">
        <v>212</v>
      </c>
      <c r="H111" s="175" t="s">
        <v>46</v>
      </c>
      <c r="I111" s="175" t="s">
        <v>7</v>
      </c>
      <c r="J111" s="31">
        <v>3305</v>
      </c>
      <c r="K111" s="31">
        <v>341.4</v>
      </c>
    </row>
    <row r="112" spans="1:14" s="8" customFormat="1" ht="19.5">
      <c r="A112" s="78" t="s">
        <v>577</v>
      </c>
      <c r="B112" s="181" t="s">
        <v>572</v>
      </c>
      <c r="C112" s="339" t="s">
        <v>12</v>
      </c>
      <c r="D112" s="339" t="s">
        <v>94</v>
      </c>
      <c r="E112" s="182" t="s">
        <v>573</v>
      </c>
      <c r="F112" s="183" t="s">
        <v>574</v>
      </c>
      <c r="G112" s="369"/>
      <c r="H112" s="370"/>
      <c r="I112" s="371"/>
      <c r="J112" s="112">
        <f>+J113+J115+J114</f>
        <v>6299.6</v>
      </c>
      <c r="K112" s="112">
        <f t="shared" ref="K112" si="30">+K113+K115</f>
        <v>0</v>
      </c>
    </row>
    <row r="113" spans="1:12" s="8" customFormat="1" ht="55.15" customHeight="1">
      <c r="A113" s="18"/>
      <c r="B113" s="190" t="s">
        <v>596</v>
      </c>
      <c r="C113" s="333" t="s">
        <v>12</v>
      </c>
      <c r="D113" s="333" t="s">
        <v>94</v>
      </c>
      <c r="E113" s="30" t="s">
        <v>573</v>
      </c>
      <c r="F113" s="30" t="s">
        <v>574</v>
      </c>
      <c r="G113" s="368" t="s">
        <v>212</v>
      </c>
      <c r="H113" s="368" t="s">
        <v>46</v>
      </c>
      <c r="I113" s="368" t="s">
        <v>7</v>
      </c>
      <c r="J113" s="31">
        <v>6156.2</v>
      </c>
      <c r="K113" s="31"/>
    </row>
    <row r="114" spans="1:12" s="8" customFormat="1" ht="47.25">
      <c r="A114" s="18"/>
      <c r="B114" s="190" t="s">
        <v>575</v>
      </c>
      <c r="C114" s="333" t="s">
        <v>12</v>
      </c>
      <c r="D114" s="333" t="s">
        <v>94</v>
      </c>
      <c r="E114" s="30" t="s">
        <v>573</v>
      </c>
      <c r="F114" s="30" t="s">
        <v>574</v>
      </c>
      <c r="G114" s="385" t="s">
        <v>212</v>
      </c>
      <c r="H114" s="385" t="s">
        <v>46</v>
      </c>
      <c r="I114" s="385" t="s">
        <v>7</v>
      </c>
      <c r="J114" s="31">
        <v>125.6</v>
      </c>
      <c r="K114" s="31"/>
    </row>
    <row r="115" spans="1:12" s="8" customFormat="1" ht="47.25">
      <c r="A115" s="18"/>
      <c r="B115" s="190" t="s">
        <v>576</v>
      </c>
      <c r="C115" s="333" t="s">
        <v>12</v>
      </c>
      <c r="D115" s="333" t="s">
        <v>94</v>
      </c>
      <c r="E115" s="30" t="s">
        <v>573</v>
      </c>
      <c r="F115" s="30" t="s">
        <v>574</v>
      </c>
      <c r="G115" s="368" t="s">
        <v>212</v>
      </c>
      <c r="H115" s="368" t="s">
        <v>46</v>
      </c>
      <c r="I115" s="368" t="s">
        <v>7</v>
      </c>
      <c r="J115" s="31">
        <v>17.8</v>
      </c>
      <c r="K115" s="31"/>
    </row>
    <row r="116" spans="1:12" s="2" customFormat="1">
      <c r="A116" s="16" t="s">
        <v>163</v>
      </c>
      <c r="B116" s="21" t="s">
        <v>26</v>
      </c>
      <c r="C116" s="330" t="s">
        <v>12</v>
      </c>
      <c r="D116" s="330">
        <v>4</v>
      </c>
      <c r="E116" s="28" t="s">
        <v>2</v>
      </c>
      <c r="F116" s="28" t="s">
        <v>3</v>
      </c>
      <c r="G116" s="430"/>
      <c r="H116" s="430"/>
      <c r="I116" s="430"/>
      <c r="J116" s="150">
        <f>SUM(J117)</f>
        <v>13264.2</v>
      </c>
      <c r="K116" s="150">
        <f t="shared" ref="K116" si="31">SUM(K117)</f>
        <v>0</v>
      </c>
    </row>
    <row r="117" spans="1:12" s="82" customFormat="1" ht="39">
      <c r="A117" s="78" t="s">
        <v>281</v>
      </c>
      <c r="B117" s="79" t="s">
        <v>245</v>
      </c>
      <c r="C117" s="331" t="s">
        <v>12</v>
      </c>
      <c r="D117" s="331">
        <v>4</v>
      </c>
      <c r="E117" s="95" t="s">
        <v>7</v>
      </c>
      <c r="F117" s="80" t="s">
        <v>3</v>
      </c>
      <c r="G117" s="431"/>
      <c r="H117" s="431"/>
      <c r="I117" s="431"/>
      <c r="J117" s="152">
        <f>+J118+J123</f>
        <v>13264.2</v>
      </c>
      <c r="K117" s="152">
        <f>SUM(K118+K123)</f>
        <v>0</v>
      </c>
    </row>
    <row r="118" spans="1:12" s="86" customFormat="1" ht="33">
      <c r="A118" s="91"/>
      <c r="B118" s="44" t="s">
        <v>379</v>
      </c>
      <c r="C118" s="332" t="s">
        <v>12</v>
      </c>
      <c r="D118" s="332">
        <v>4</v>
      </c>
      <c r="E118" s="85" t="s">
        <v>7</v>
      </c>
      <c r="F118" s="85" t="s">
        <v>274</v>
      </c>
      <c r="G118" s="429"/>
      <c r="H118" s="429"/>
      <c r="I118" s="429"/>
      <c r="J118" s="111">
        <f>+J119+J120+J121+J122</f>
        <v>8364.2000000000007</v>
      </c>
      <c r="K118" s="111">
        <f>+K119+K120+K121+K122</f>
        <v>0</v>
      </c>
    </row>
    <row r="119" spans="1:12" s="8" customFormat="1" ht="17.25">
      <c r="A119" s="18"/>
      <c r="B119" s="20" t="s">
        <v>319</v>
      </c>
      <c r="C119" s="333" t="s">
        <v>12</v>
      </c>
      <c r="D119" s="333">
        <v>4</v>
      </c>
      <c r="E119" s="30" t="s">
        <v>7</v>
      </c>
      <c r="F119" s="30" t="s">
        <v>274</v>
      </c>
      <c r="G119" s="175" t="s">
        <v>212</v>
      </c>
      <c r="H119" s="175" t="s">
        <v>46</v>
      </c>
      <c r="I119" s="175" t="s">
        <v>46</v>
      </c>
      <c r="J119" s="31">
        <v>5664.2</v>
      </c>
      <c r="K119" s="31">
        <v>0</v>
      </c>
    </row>
    <row r="120" spans="1:12" s="8" customFormat="1" ht="33">
      <c r="A120" s="18"/>
      <c r="B120" s="20" t="s">
        <v>321</v>
      </c>
      <c r="C120" s="333" t="s">
        <v>12</v>
      </c>
      <c r="D120" s="333">
        <v>4</v>
      </c>
      <c r="E120" s="30" t="s">
        <v>7</v>
      </c>
      <c r="F120" s="30" t="s">
        <v>274</v>
      </c>
      <c r="G120" s="175" t="s">
        <v>221</v>
      </c>
      <c r="H120" s="175" t="s">
        <v>46</v>
      </c>
      <c r="I120" s="175" t="s">
        <v>46</v>
      </c>
      <c r="J120" s="31">
        <v>1200</v>
      </c>
      <c r="K120" s="31">
        <v>0</v>
      </c>
      <c r="L120" s="8">
        <v>18</v>
      </c>
    </row>
    <row r="121" spans="1:12" s="8" customFormat="1" ht="17.25">
      <c r="A121" s="18"/>
      <c r="B121" s="20" t="s">
        <v>320</v>
      </c>
      <c r="C121" s="333" t="s">
        <v>12</v>
      </c>
      <c r="D121" s="333">
        <v>4</v>
      </c>
      <c r="E121" s="30" t="s">
        <v>7</v>
      </c>
      <c r="F121" s="30" t="s">
        <v>274</v>
      </c>
      <c r="G121" s="240" t="s">
        <v>212</v>
      </c>
      <c r="H121" s="240" t="s">
        <v>46</v>
      </c>
      <c r="I121" s="240" t="s">
        <v>46</v>
      </c>
      <c r="J121" s="31">
        <v>1370</v>
      </c>
      <c r="K121" s="31">
        <v>0</v>
      </c>
    </row>
    <row r="122" spans="1:12" s="8" customFormat="1" ht="33">
      <c r="A122" s="18"/>
      <c r="B122" s="20" t="s">
        <v>322</v>
      </c>
      <c r="C122" s="333" t="s">
        <v>12</v>
      </c>
      <c r="D122" s="333">
        <v>4</v>
      </c>
      <c r="E122" s="30" t="s">
        <v>7</v>
      </c>
      <c r="F122" s="30" t="s">
        <v>274</v>
      </c>
      <c r="G122" s="240" t="s">
        <v>221</v>
      </c>
      <c r="H122" s="240" t="s">
        <v>46</v>
      </c>
      <c r="I122" s="240" t="s">
        <v>46</v>
      </c>
      <c r="J122" s="31">
        <v>130</v>
      </c>
      <c r="K122" s="31">
        <v>0</v>
      </c>
    </row>
    <row r="123" spans="1:12" s="86" customFormat="1" ht="17.25">
      <c r="A123" s="91"/>
      <c r="B123" s="44" t="s">
        <v>380</v>
      </c>
      <c r="C123" s="332" t="s">
        <v>12</v>
      </c>
      <c r="D123" s="332">
        <v>4</v>
      </c>
      <c r="E123" s="85" t="s">
        <v>7</v>
      </c>
      <c r="F123" s="85" t="s">
        <v>275</v>
      </c>
      <c r="G123" s="429"/>
      <c r="H123" s="429"/>
      <c r="I123" s="429"/>
      <c r="J123" s="111">
        <f>+J124+J125+J126</f>
        <v>4900</v>
      </c>
      <c r="K123" s="111">
        <f t="shared" ref="K123" si="32">SUM(K124:K125)</f>
        <v>0</v>
      </c>
    </row>
    <row r="124" spans="1:12" s="8" customFormat="1" ht="17.25">
      <c r="A124" s="18"/>
      <c r="B124" s="20" t="s">
        <v>323</v>
      </c>
      <c r="C124" s="333" t="s">
        <v>12</v>
      </c>
      <c r="D124" s="333">
        <v>4</v>
      </c>
      <c r="E124" s="30" t="s">
        <v>7</v>
      </c>
      <c r="F124" s="30" t="s">
        <v>275</v>
      </c>
      <c r="G124" s="175" t="s">
        <v>216</v>
      </c>
      <c r="H124" s="175" t="s">
        <v>46</v>
      </c>
      <c r="I124" s="175" t="s">
        <v>46</v>
      </c>
      <c r="J124" s="31">
        <v>4700</v>
      </c>
      <c r="K124" s="31">
        <v>0</v>
      </c>
    </row>
    <row r="125" spans="1:12" s="8" customFormat="1" ht="16.899999999999999" customHeight="1">
      <c r="A125" s="18"/>
      <c r="B125" s="20" t="s">
        <v>597</v>
      </c>
      <c r="C125" s="333" t="s">
        <v>12</v>
      </c>
      <c r="D125" s="333">
        <v>4</v>
      </c>
      <c r="E125" s="30" t="s">
        <v>7</v>
      </c>
      <c r="F125" s="30" t="s">
        <v>275</v>
      </c>
      <c r="G125" s="175" t="s">
        <v>216</v>
      </c>
      <c r="H125" s="175" t="s">
        <v>46</v>
      </c>
      <c r="I125" s="175" t="s">
        <v>46</v>
      </c>
      <c r="J125" s="31">
        <v>200</v>
      </c>
      <c r="K125" s="31">
        <v>0</v>
      </c>
    </row>
    <row r="126" spans="1:12" s="8" customFormat="1" ht="1.1499999999999999" hidden="1" customHeight="1">
      <c r="A126" s="18"/>
      <c r="B126" s="20" t="s">
        <v>322</v>
      </c>
      <c r="C126" s="333" t="s">
        <v>12</v>
      </c>
      <c r="D126" s="333" t="s">
        <v>96</v>
      </c>
      <c r="E126" s="30" t="s">
        <v>7</v>
      </c>
      <c r="F126" s="30" t="s">
        <v>275</v>
      </c>
      <c r="G126" s="175" t="s">
        <v>221</v>
      </c>
      <c r="H126" s="175" t="s">
        <v>46</v>
      </c>
      <c r="I126" s="175" t="s">
        <v>46</v>
      </c>
      <c r="J126" s="31"/>
      <c r="K126" s="31"/>
    </row>
    <row r="127" spans="1:12" s="2" customFormat="1">
      <c r="A127" s="16" t="s">
        <v>164</v>
      </c>
      <c r="B127" s="21" t="s">
        <v>29</v>
      </c>
      <c r="C127" s="330" t="s">
        <v>12</v>
      </c>
      <c r="D127" s="330">
        <v>5</v>
      </c>
      <c r="E127" s="28" t="s">
        <v>2</v>
      </c>
      <c r="F127" s="28" t="s">
        <v>3</v>
      </c>
      <c r="G127" s="430"/>
      <c r="H127" s="430"/>
      <c r="I127" s="430"/>
      <c r="J127" s="150">
        <f>SUM(J128+J132)</f>
        <v>23005</v>
      </c>
      <c r="K127" s="150">
        <f t="shared" ref="K127" si="33">SUM(K128+K132)</f>
        <v>5038.8999999999996</v>
      </c>
    </row>
    <row r="128" spans="1:12" s="82" customFormat="1" ht="97.5">
      <c r="A128" s="78" t="s">
        <v>165</v>
      </c>
      <c r="B128" s="79" t="s">
        <v>246</v>
      </c>
      <c r="C128" s="331" t="s">
        <v>12</v>
      </c>
      <c r="D128" s="331" t="s">
        <v>30</v>
      </c>
      <c r="E128" s="95" t="s">
        <v>1</v>
      </c>
      <c r="F128" s="80" t="s">
        <v>3</v>
      </c>
      <c r="G128" s="431"/>
      <c r="H128" s="431"/>
      <c r="I128" s="431"/>
      <c r="J128" s="152">
        <f>SUM(J129)</f>
        <v>12323</v>
      </c>
      <c r="K128" s="152">
        <f t="shared" ref="K128" si="34">SUM(K129)</f>
        <v>2747.3</v>
      </c>
    </row>
    <row r="129" spans="1:15" s="86" customFormat="1" ht="17.25">
      <c r="A129" s="91"/>
      <c r="B129" s="44" t="s">
        <v>31</v>
      </c>
      <c r="C129" s="332" t="s">
        <v>12</v>
      </c>
      <c r="D129" s="332" t="s">
        <v>30</v>
      </c>
      <c r="E129" s="85" t="s">
        <v>1</v>
      </c>
      <c r="F129" s="85">
        <v>80300</v>
      </c>
      <c r="G129" s="429"/>
      <c r="H129" s="429"/>
      <c r="I129" s="429"/>
      <c r="J129" s="111">
        <f>SUM(J130:J131)</f>
        <v>12323</v>
      </c>
      <c r="K129" s="111">
        <f t="shared" ref="K129" si="35">SUM(K130:K131)</f>
        <v>2747.3</v>
      </c>
    </row>
    <row r="130" spans="1:15" s="8" customFormat="1" ht="33">
      <c r="A130" s="18"/>
      <c r="B130" s="20" t="s">
        <v>244</v>
      </c>
      <c r="C130" s="333" t="s">
        <v>12</v>
      </c>
      <c r="D130" s="333" t="s">
        <v>30</v>
      </c>
      <c r="E130" s="30" t="s">
        <v>1</v>
      </c>
      <c r="F130" s="30">
        <v>80300</v>
      </c>
      <c r="G130" s="175" t="s">
        <v>214</v>
      </c>
      <c r="H130" s="175" t="s">
        <v>46</v>
      </c>
      <c r="I130" s="175" t="s">
        <v>48</v>
      </c>
      <c r="J130" s="31">
        <v>11234</v>
      </c>
      <c r="K130" s="31">
        <v>2595.9</v>
      </c>
    </row>
    <row r="131" spans="1:15" s="8" customFormat="1" ht="17.25">
      <c r="A131" s="18"/>
      <c r="B131" s="20" t="s">
        <v>211</v>
      </c>
      <c r="C131" s="333" t="s">
        <v>12</v>
      </c>
      <c r="D131" s="333" t="s">
        <v>30</v>
      </c>
      <c r="E131" s="30" t="s">
        <v>1</v>
      </c>
      <c r="F131" s="30">
        <v>80300</v>
      </c>
      <c r="G131" s="175" t="s">
        <v>212</v>
      </c>
      <c r="H131" s="175" t="s">
        <v>46</v>
      </c>
      <c r="I131" s="175" t="s">
        <v>48</v>
      </c>
      <c r="J131" s="31">
        <v>1089</v>
      </c>
      <c r="K131" s="31">
        <v>151.4</v>
      </c>
    </row>
    <row r="132" spans="1:15" s="82" customFormat="1" ht="39">
      <c r="A132" s="78" t="s">
        <v>166</v>
      </c>
      <c r="B132" s="79" t="s">
        <v>32</v>
      </c>
      <c r="C132" s="331" t="s">
        <v>12</v>
      </c>
      <c r="D132" s="331">
        <v>5</v>
      </c>
      <c r="E132" s="95" t="s">
        <v>12</v>
      </c>
      <c r="F132" s="80" t="s">
        <v>3</v>
      </c>
      <c r="G132" s="431"/>
      <c r="H132" s="431"/>
      <c r="I132" s="431"/>
      <c r="J132" s="152">
        <f>SUM(J133)</f>
        <v>10682</v>
      </c>
      <c r="K132" s="152">
        <f t="shared" ref="K132" si="36">SUM(K133)</f>
        <v>2291.6</v>
      </c>
    </row>
    <row r="133" spans="1:15" s="86" customFormat="1" ht="17.25">
      <c r="A133" s="91"/>
      <c r="B133" s="44" t="s">
        <v>31</v>
      </c>
      <c r="C133" s="332" t="s">
        <v>12</v>
      </c>
      <c r="D133" s="332">
        <v>5</v>
      </c>
      <c r="E133" s="85" t="s">
        <v>12</v>
      </c>
      <c r="F133" s="85">
        <v>80300</v>
      </c>
      <c r="G133" s="429"/>
      <c r="H133" s="429"/>
      <c r="I133" s="429"/>
      <c r="J133" s="111">
        <f>SUM(J134:J136)</f>
        <v>10682</v>
      </c>
      <c r="K133" s="111">
        <f t="shared" ref="K133" si="37">SUM(K134:K136)</f>
        <v>2291.6</v>
      </c>
    </row>
    <row r="134" spans="1:15" s="8" customFormat="1" ht="33">
      <c r="A134" s="18"/>
      <c r="B134" s="20" t="s">
        <v>244</v>
      </c>
      <c r="C134" s="333" t="s">
        <v>12</v>
      </c>
      <c r="D134" s="333">
        <v>5</v>
      </c>
      <c r="E134" s="30" t="s">
        <v>12</v>
      </c>
      <c r="F134" s="30">
        <v>80300</v>
      </c>
      <c r="G134" s="175" t="s">
        <v>214</v>
      </c>
      <c r="H134" s="175" t="s">
        <v>46</v>
      </c>
      <c r="I134" s="175" t="s">
        <v>48</v>
      </c>
      <c r="J134" s="31">
        <v>9845</v>
      </c>
      <c r="K134" s="31">
        <v>2017.4</v>
      </c>
    </row>
    <row r="135" spans="1:15" s="8" customFormat="1" ht="17.25">
      <c r="A135" s="18"/>
      <c r="B135" s="20" t="s">
        <v>211</v>
      </c>
      <c r="C135" s="333" t="s">
        <v>12</v>
      </c>
      <c r="D135" s="333">
        <v>5</v>
      </c>
      <c r="E135" s="30" t="s">
        <v>12</v>
      </c>
      <c r="F135" s="30">
        <v>80300</v>
      </c>
      <c r="G135" s="175" t="s">
        <v>212</v>
      </c>
      <c r="H135" s="175" t="s">
        <v>46</v>
      </c>
      <c r="I135" s="175" t="s">
        <v>48</v>
      </c>
      <c r="J135" s="31">
        <v>835</v>
      </c>
      <c r="K135" s="31">
        <v>274.2</v>
      </c>
    </row>
    <row r="136" spans="1:15" s="8" customFormat="1" ht="17.25">
      <c r="A136" s="18"/>
      <c r="B136" s="20" t="s">
        <v>215</v>
      </c>
      <c r="C136" s="333" t="s">
        <v>12</v>
      </c>
      <c r="D136" s="333">
        <v>5</v>
      </c>
      <c r="E136" s="30" t="s">
        <v>12</v>
      </c>
      <c r="F136" s="30">
        <v>80300</v>
      </c>
      <c r="G136" s="175" t="s">
        <v>216</v>
      </c>
      <c r="H136" s="175" t="s">
        <v>46</v>
      </c>
      <c r="I136" s="175" t="s">
        <v>48</v>
      </c>
      <c r="J136" s="31">
        <v>2</v>
      </c>
      <c r="K136" s="31">
        <v>0</v>
      </c>
    </row>
    <row r="137" spans="1:15" s="2" customFormat="1" ht="37.5">
      <c r="A137" s="16" t="s">
        <v>167</v>
      </c>
      <c r="B137" s="21" t="s">
        <v>33</v>
      </c>
      <c r="C137" s="330" t="s">
        <v>12</v>
      </c>
      <c r="D137" s="330">
        <v>6</v>
      </c>
      <c r="E137" s="28" t="s">
        <v>2</v>
      </c>
      <c r="F137" s="28" t="s">
        <v>3</v>
      </c>
      <c r="G137" s="454"/>
      <c r="H137" s="454"/>
      <c r="I137" s="454"/>
      <c r="J137" s="150">
        <f>SUM(J138+J161)</f>
        <v>59372.5</v>
      </c>
      <c r="K137" s="150">
        <f>SUM(K138+K161)</f>
        <v>6813.3</v>
      </c>
    </row>
    <row r="138" spans="1:15" s="94" customFormat="1" ht="67.150000000000006" customHeight="1">
      <c r="A138" s="78" t="s">
        <v>168</v>
      </c>
      <c r="B138" s="79" t="s">
        <v>390</v>
      </c>
      <c r="C138" s="331" t="s">
        <v>12</v>
      </c>
      <c r="D138" s="331" t="s">
        <v>184</v>
      </c>
      <c r="E138" s="199" t="s">
        <v>391</v>
      </c>
      <c r="F138" s="81" t="s">
        <v>3</v>
      </c>
      <c r="G138" s="455"/>
      <c r="H138" s="456"/>
      <c r="I138" s="457"/>
      <c r="J138" s="152">
        <f>+J139+J143+J146+J150</f>
        <v>59372.5</v>
      </c>
      <c r="K138" s="152">
        <f t="shared" ref="K138" si="38">+K139+K143+K146+K150</f>
        <v>6813.3</v>
      </c>
      <c r="L138" s="164">
        <f t="shared" ref="L138:O138" si="39">+L139+L143+L146+L150</f>
        <v>0</v>
      </c>
      <c r="M138" s="164">
        <f t="shared" si="39"/>
        <v>0</v>
      </c>
      <c r="N138" s="164">
        <f t="shared" si="39"/>
        <v>0</v>
      </c>
      <c r="O138" s="164">
        <f t="shared" si="39"/>
        <v>0</v>
      </c>
    </row>
    <row r="139" spans="1:15" s="2" customFormat="1" ht="40.9" customHeight="1">
      <c r="A139" s="16"/>
      <c r="B139" s="135" t="s">
        <v>405</v>
      </c>
      <c r="C139" s="335" t="s">
        <v>12</v>
      </c>
      <c r="D139" s="335" t="s">
        <v>184</v>
      </c>
      <c r="E139" s="195" t="s">
        <v>391</v>
      </c>
      <c r="F139" s="195" t="s">
        <v>393</v>
      </c>
      <c r="G139" s="458"/>
      <c r="H139" s="459"/>
      <c r="I139" s="460"/>
      <c r="J139" s="165">
        <f>+J140+J141+J142</f>
        <v>19329.3</v>
      </c>
      <c r="K139" s="165">
        <f t="shared" ref="K139" si="40">+K140+K141+K142</f>
        <v>6813.3</v>
      </c>
    </row>
    <row r="140" spans="1:15" s="2" customFormat="1" ht="43.9" customHeight="1">
      <c r="A140" s="16"/>
      <c r="B140" s="135" t="s">
        <v>406</v>
      </c>
      <c r="C140" s="336" t="s">
        <v>12</v>
      </c>
      <c r="D140" s="336" t="s">
        <v>184</v>
      </c>
      <c r="E140" s="196" t="s">
        <v>391</v>
      </c>
      <c r="F140" s="196" t="s">
        <v>393</v>
      </c>
      <c r="G140" s="236" t="s">
        <v>218</v>
      </c>
      <c r="H140" s="236" t="s">
        <v>46</v>
      </c>
      <c r="I140" s="236" t="s">
        <v>48</v>
      </c>
      <c r="J140" s="161">
        <v>18778.7</v>
      </c>
      <c r="K140" s="161">
        <v>6619.5</v>
      </c>
    </row>
    <row r="141" spans="1:15" s="2" customFormat="1" ht="43.9" customHeight="1">
      <c r="A141" s="16"/>
      <c r="B141" s="135" t="s">
        <v>407</v>
      </c>
      <c r="C141" s="336" t="s">
        <v>12</v>
      </c>
      <c r="D141" s="336" t="s">
        <v>184</v>
      </c>
      <c r="E141" s="196" t="s">
        <v>391</v>
      </c>
      <c r="F141" s="196" t="s">
        <v>393</v>
      </c>
      <c r="G141" s="236" t="s">
        <v>218</v>
      </c>
      <c r="H141" s="236" t="s">
        <v>46</v>
      </c>
      <c r="I141" s="236" t="s">
        <v>48</v>
      </c>
      <c r="J141" s="161">
        <v>384</v>
      </c>
      <c r="K141" s="161">
        <v>135.1</v>
      </c>
    </row>
    <row r="142" spans="1:15" s="2" customFormat="1" ht="43.9" customHeight="1">
      <c r="A142" s="16"/>
      <c r="B142" s="135" t="s">
        <v>408</v>
      </c>
      <c r="C142" s="336" t="s">
        <v>12</v>
      </c>
      <c r="D142" s="336" t="s">
        <v>184</v>
      </c>
      <c r="E142" s="196" t="s">
        <v>391</v>
      </c>
      <c r="F142" s="196" t="s">
        <v>393</v>
      </c>
      <c r="G142" s="236" t="s">
        <v>218</v>
      </c>
      <c r="H142" s="236" t="s">
        <v>46</v>
      </c>
      <c r="I142" s="236" t="s">
        <v>48</v>
      </c>
      <c r="J142" s="161">
        <v>166.6</v>
      </c>
      <c r="K142" s="161">
        <v>58.7</v>
      </c>
    </row>
    <row r="143" spans="1:15" s="2" customFormat="1" ht="37.15" customHeight="1">
      <c r="A143" s="16"/>
      <c r="B143" s="191" t="s">
        <v>494</v>
      </c>
      <c r="C143" s="335" t="s">
        <v>12</v>
      </c>
      <c r="D143" s="335" t="s">
        <v>184</v>
      </c>
      <c r="E143" s="195" t="s">
        <v>391</v>
      </c>
      <c r="F143" s="195" t="s">
        <v>489</v>
      </c>
      <c r="G143" s="281"/>
      <c r="H143" s="281"/>
      <c r="I143" s="281"/>
      <c r="J143" s="165">
        <f>+J144+J145</f>
        <v>40043.199999999997</v>
      </c>
      <c r="K143" s="165">
        <f t="shared" ref="K143" si="41">+K144+K145</f>
        <v>0</v>
      </c>
    </row>
    <row r="144" spans="1:15" s="2" customFormat="1" ht="43.9" customHeight="1">
      <c r="A144" s="16"/>
      <c r="B144" s="135" t="s">
        <v>488</v>
      </c>
      <c r="C144" s="336" t="s">
        <v>12</v>
      </c>
      <c r="D144" s="336" t="s">
        <v>184</v>
      </c>
      <c r="E144" s="196" t="s">
        <v>391</v>
      </c>
      <c r="F144" s="196" t="s">
        <v>489</v>
      </c>
      <c r="G144" s="236" t="s">
        <v>218</v>
      </c>
      <c r="H144" s="236" t="s">
        <v>46</v>
      </c>
      <c r="I144" s="236" t="s">
        <v>48</v>
      </c>
      <c r="J144" s="161">
        <v>25076.799999999999</v>
      </c>
      <c r="K144" s="161"/>
    </row>
    <row r="145" spans="1:11" s="2" customFormat="1" ht="44.45" customHeight="1">
      <c r="A145" s="16"/>
      <c r="B145" s="135" t="s">
        <v>408</v>
      </c>
      <c r="C145" s="336" t="s">
        <v>12</v>
      </c>
      <c r="D145" s="336" t="s">
        <v>184</v>
      </c>
      <c r="E145" s="196" t="s">
        <v>391</v>
      </c>
      <c r="F145" s="196" t="s">
        <v>489</v>
      </c>
      <c r="G145" s="236" t="s">
        <v>218</v>
      </c>
      <c r="H145" s="236" t="s">
        <v>46</v>
      </c>
      <c r="I145" s="236" t="s">
        <v>48</v>
      </c>
      <c r="J145" s="161">
        <v>14966.4</v>
      </c>
      <c r="K145" s="161"/>
    </row>
    <row r="146" spans="1:11" s="2" customFormat="1" ht="43.9" hidden="1" customHeight="1">
      <c r="A146" s="16"/>
      <c r="B146" s="191" t="s">
        <v>409</v>
      </c>
      <c r="C146" s="335" t="s">
        <v>12</v>
      </c>
      <c r="D146" s="335" t="s">
        <v>184</v>
      </c>
      <c r="E146" s="195" t="s">
        <v>391</v>
      </c>
      <c r="F146" s="195" t="s">
        <v>392</v>
      </c>
      <c r="G146" s="192"/>
      <c r="H146" s="193"/>
      <c r="I146" s="194"/>
      <c r="J146" s="165">
        <f>+J147+J148+J149</f>
        <v>0</v>
      </c>
      <c r="K146" s="165">
        <f t="shared" ref="K146" si="42">+K147+K148+K149</f>
        <v>0</v>
      </c>
    </row>
    <row r="147" spans="1:11" s="2" customFormat="1" ht="43.9" hidden="1" customHeight="1">
      <c r="A147" s="16"/>
      <c r="B147" s="135" t="s">
        <v>410</v>
      </c>
      <c r="C147" s="336" t="s">
        <v>12</v>
      </c>
      <c r="D147" s="336" t="s">
        <v>184</v>
      </c>
      <c r="E147" s="196" t="s">
        <v>391</v>
      </c>
      <c r="F147" s="196" t="s">
        <v>392</v>
      </c>
      <c r="G147" s="57" t="s">
        <v>218</v>
      </c>
      <c r="H147" s="57" t="s">
        <v>46</v>
      </c>
      <c r="I147" s="57" t="s">
        <v>48</v>
      </c>
      <c r="J147" s="161"/>
      <c r="K147" s="161"/>
    </row>
    <row r="148" spans="1:11" s="2" customFormat="1" ht="43.9" hidden="1" customHeight="1">
      <c r="A148" s="16"/>
      <c r="B148" s="135" t="s">
        <v>411</v>
      </c>
      <c r="C148" s="336" t="s">
        <v>12</v>
      </c>
      <c r="D148" s="336" t="s">
        <v>184</v>
      </c>
      <c r="E148" s="196" t="s">
        <v>391</v>
      </c>
      <c r="F148" s="196" t="s">
        <v>392</v>
      </c>
      <c r="G148" s="57" t="s">
        <v>218</v>
      </c>
      <c r="H148" s="57" t="s">
        <v>46</v>
      </c>
      <c r="I148" s="57" t="s">
        <v>48</v>
      </c>
      <c r="J148" s="161"/>
      <c r="K148" s="161"/>
    </row>
    <row r="149" spans="1:11" s="2" customFormat="1" ht="43.9" hidden="1" customHeight="1">
      <c r="A149" s="16"/>
      <c r="B149" s="135" t="s">
        <v>412</v>
      </c>
      <c r="C149" s="336" t="s">
        <v>12</v>
      </c>
      <c r="D149" s="336" t="s">
        <v>184</v>
      </c>
      <c r="E149" s="196" t="s">
        <v>391</v>
      </c>
      <c r="F149" s="196" t="s">
        <v>392</v>
      </c>
      <c r="G149" s="57" t="s">
        <v>218</v>
      </c>
      <c r="H149" s="57" t="s">
        <v>46</v>
      </c>
      <c r="I149" s="57" t="s">
        <v>48</v>
      </c>
      <c r="J149" s="161"/>
      <c r="K149" s="161"/>
    </row>
    <row r="150" spans="1:11" s="2" customFormat="1" ht="43.9" hidden="1" customHeight="1">
      <c r="A150" s="16"/>
      <c r="B150" s="191" t="s">
        <v>493</v>
      </c>
      <c r="C150" s="335" t="s">
        <v>12</v>
      </c>
      <c r="D150" s="335" t="s">
        <v>184</v>
      </c>
      <c r="E150" s="195" t="s">
        <v>391</v>
      </c>
      <c r="F150" s="195" t="s">
        <v>491</v>
      </c>
      <c r="G150" s="287"/>
      <c r="H150" s="287"/>
      <c r="I150" s="287"/>
      <c r="J150" s="165">
        <f>+J151+J152+J153+J154</f>
        <v>0</v>
      </c>
      <c r="K150" s="165"/>
    </row>
    <row r="151" spans="1:11" s="2" customFormat="1" ht="43.9" hidden="1" customHeight="1">
      <c r="A151" s="16"/>
      <c r="B151" s="135" t="s">
        <v>490</v>
      </c>
      <c r="C151" s="336" t="s">
        <v>12</v>
      </c>
      <c r="D151" s="336" t="s">
        <v>184</v>
      </c>
      <c r="E151" s="196" t="s">
        <v>391</v>
      </c>
      <c r="F151" s="196" t="s">
        <v>491</v>
      </c>
      <c r="G151" s="57" t="s">
        <v>218</v>
      </c>
      <c r="H151" s="57" t="s">
        <v>46</v>
      </c>
      <c r="I151" s="57" t="s">
        <v>48</v>
      </c>
      <c r="J151" s="161"/>
      <c r="K151" s="161"/>
    </row>
    <row r="152" spans="1:11" s="2" customFormat="1" ht="43.9" hidden="1" customHeight="1">
      <c r="A152" s="16"/>
      <c r="B152" s="135" t="s">
        <v>412</v>
      </c>
      <c r="C152" s="336" t="s">
        <v>12</v>
      </c>
      <c r="D152" s="336" t="s">
        <v>184</v>
      </c>
      <c r="E152" s="196" t="s">
        <v>391</v>
      </c>
      <c r="F152" s="196" t="s">
        <v>491</v>
      </c>
      <c r="G152" s="57" t="s">
        <v>218</v>
      </c>
      <c r="H152" s="57" t="s">
        <v>46</v>
      </c>
      <c r="I152" s="57" t="s">
        <v>48</v>
      </c>
      <c r="J152" s="161"/>
      <c r="K152" s="161"/>
    </row>
    <row r="153" spans="1:11" s="2" customFormat="1" ht="43.9" hidden="1" customHeight="1">
      <c r="A153" s="16"/>
      <c r="B153" s="135" t="s">
        <v>490</v>
      </c>
      <c r="C153" s="336" t="s">
        <v>12</v>
      </c>
      <c r="D153" s="336" t="s">
        <v>184</v>
      </c>
      <c r="E153" s="196" t="s">
        <v>391</v>
      </c>
      <c r="F153" s="196" t="s">
        <v>491</v>
      </c>
      <c r="G153" s="57" t="s">
        <v>212</v>
      </c>
      <c r="H153" s="57" t="s">
        <v>46</v>
      </c>
      <c r="I153" s="57" t="s">
        <v>48</v>
      </c>
      <c r="J153" s="161"/>
      <c r="K153" s="161"/>
    </row>
    <row r="154" spans="1:11" s="2" customFormat="1" ht="46.9" hidden="1" customHeight="1">
      <c r="A154" s="16"/>
      <c r="B154" s="135" t="s">
        <v>412</v>
      </c>
      <c r="C154" s="336" t="s">
        <v>12</v>
      </c>
      <c r="D154" s="336" t="s">
        <v>184</v>
      </c>
      <c r="E154" s="196" t="s">
        <v>391</v>
      </c>
      <c r="F154" s="196" t="s">
        <v>491</v>
      </c>
      <c r="G154" s="57" t="s">
        <v>212</v>
      </c>
      <c r="H154" s="57" t="s">
        <v>46</v>
      </c>
      <c r="I154" s="57" t="s">
        <v>48</v>
      </c>
      <c r="J154" s="161"/>
      <c r="K154" s="161"/>
    </row>
    <row r="155" spans="1:11" s="2" customFormat="1" ht="43.9" hidden="1" customHeight="1">
      <c r="A155" s="16"/>
      <c r="B155" s="135" t="s">
        <v>413</v>
      </c>
      <c r="C155" s="335" t="s">
        <v>12</v>
      </c>
      <c r="D155" s="335" t="s">
        <v>184</v>
      </c>
      <c r="E155" s="195" t="s">
        <v>416</v>
      </c>
      <c r="F155" s="195" t="s">
        <v>388</v>
      </c>
      <c r="G155" s="192"/>
      <c r="H155" s="193"/>
      <c r="I155" s="194"/>
      <c r="J155" s="165">
        <f>+J156+J158+J157+J160</f>
        <v>0</v>
      </c>
      <c r="K155" s="165">
        <f t="shared" ref="K155" si="43">+K156+K158</f>
        <v>0</v>
      </c>
    </row>
    <row r="156" spans="1:11" s="2" customFormat="1" ht="43.9" hidden="1" customHeight="1">
      <c r="A156" s="16"/>
      <c r="B156" s="135" t="s">
        <v>414</v>
      </c>
      <c r="C156" s="336" t="s">
        <v>12</v>
      </c>
      <c r="D156" s="336" t="s">
        <v>184</v>
      </c>
      <c r="E156" s="196" t="s">
        <v>416</v>
      </c>
      <c r="F156" s="196" t="s">
        <v>388</v>
      </c>
      <c r="G156" s="236" t="s">
        <v>218</v>
      </c>
      <c r="H156" s="236" t="s">
        <v>46</v>
      </c>
      <c r="I156" s="236" t="s">
        <v>48</v>
      </c>
      <c r="J156" s="161"/>
      <c r="K156" s="161"/>
    </row>
    <row r="157" spans="1:11" s="2" customFormat="1" ht="43.9" hidden="1" customHeight="1">
      <c r="A157" s="16"/>
      <c r="B157" s="135" t="s">
        <v>414</v>
      </c>
      <c r="C157" s="336" t="s">
        <v>12</v>
      </c>
      <c r="D157" s="336" t="s">
        <v>184</v>
      </c>
      <c r="E157" s="196" t="s">
        <v>416</v>
      </c>
      <c r="F157" s="196" t="s">
        <v>388</v>
      </c>
      <c r="G157" s="236" t="s">
        <v>212</v>
      </c>
      <c r="H157" s="236" t="s">
        <v>46</v>
      </c>
      <c r="I157" s="236" t="s">
        <v>48</v>
      </c>
      <c r="J157" s="161"/>
      <c r="K157" s="161"/>
    </row>
    <row r="158" spans="1:11" s="2" customFormat="1" ht="47.25" hidden="1">
      <c r="A158" s="16"/>
      <c r="B158" s="135" t="s">
        <v>415</v>
      </c>
      <c r="C158" s="336" t="s">
        <v>12</v>
      </c>
      <c r="D158" s="336" t="s">
        <v>184</v>
      </c>
      <c r="E158" s="196" t="s">
        <v>391</v>
      </c>
      <c r="F158" s="196" t="s">
        <v>388</v>
      </c>
      <c r="G158" s="236" t="s">
        <v>218</v>
      </c>
      <c r="H158" s="236" t="s">
        <v>46</v>
      </c>
      <c r="I158" s="236" t="s">
        <v>48</v>
      </c>
      <c r="J158" s="161"/>
      <c r="K158" s="161"/>
    </row>
    <row r="159" spans="1:11" s="8" customFormat="1" ht="47.25" hidden="1">
      <c r="A159" s="18"/>
      <c r="B159" s="135" t="s">
        <v>415</v>
      </c>
      <c r="C159" s="333" t="s">
        <v>12</v>
      </c>
      <c r="D159" s="333">
        <v>6</v>
      </c>
      <c r="E159" s="30" t="s">
        <v>12</v>
      </c>
      <c r="F159" s="30">
        <v>88100</v>
      </c>
      <c r="G159" s="272" t="s">
        <v>218</v>
      </c>
      <c r="H159" s="272" t="s">
        <v>46</v>
      </c>
      <c r="I159" s="272" t="s">
        <v>48</v>
      </c>
      <c r="J159" s="31"/>
      <c r="K159" s="31"/>
    </row>
    <row r="160" spans="1:11" s="8" customFormat="1" ht="47.25" hidden="1">
      <c r="A160" s="18"/>
      <c r="B160" s="135" t="s">
        <v>415</v>
      </c>
      <c r="C160" s="336" t="s">
        <v>12</v>
      </c>
      <c r="D160" s="336" t="s">
        <v>184</v>
      </c>
      <c r="E160" s="196" t="s">
        <v>416</v>
      </c>
      <c r="F160" s="196" t="s">
        <v>388</v>
      </c>
      <c r="G160" s="236" t="s">
        <v>212</v>
      </c>
      <c r="H160" s="236" t="s">
        <v>46</v>
      </c>
      <c r="I160" s="236" t="s">
        <v>48</v>
      </c>
      <c r="J160" s="31"/>
      <c r="K160" s="31"/>
    </row>
    <row r="161" spans="1:11" s="83" customFormat="1" ht="39" hidden="1">
      <c r="A161" s="78" t="s">
        <v>463</v>
      </c>
      <c r="B161" s="79" t="s">
        <v>459</v>
      </c>
      <c r="C161" s="331" t="s">
        <v>12</v>
      </c>
      <c r="D161" s="331">
        <v>6</v>
      </c>
      <c r="E161" s="95" t="s">
        <v>1</v>
      </c>
      <c r="F161" s="80" t="s">
        <v>3</v>
      </c>
      <c r="G161" s="431"/>
      <c r="H161" s="431"/>
      <c r="I161" s="431"/>
      <c r="J161" s="152">
        <f>SUM(J162)</f>
        <v>0</v>
      </c>
      <c r="K161" s="152">
        <f t="shared" ref="K161:K162" si="44">SUM(K162)</f>
        <v>0</v>
      </c>
    </row>
    <row r="162" spans="1:11" s="86" customFormat="1" ht="17.25" hidden="1">
      <c r="A162" s="91"/>
      <c r="B162" s="44" t="s">
        <v>34</v>
      </c>
      <c r="C162" s="332" t="s">
        <v>12</v>
      </c>
      <c r="D162" s="332">
        <v>6</v>
      </c>
      <c r="E162" s="85" t="s">
        <v>1</v>
      </c>
      <c r="F162" s="85">
        <v>88100</v>
      </c>
      <c r="G162" s="429"/>
      <c r="H162" s="429"/>
      <c r="I162" s="429"/>
      <c r="J162" s="111">
        <f>+J163+J164+J165</f>
        <v>0</v>
      </c>
      <c r="K162" s="111">
        <f t="shared" si="44"/>
        <v>0</v>
      </c>
    </row>
    <row r="163" spans="1:11" s="8" customFormat="1" ht="17.25" hidden="1">
      <c r="A163" s="18"/>
      <c r="B163" s="20" t="s">
        <v>34</v>
      </c>
      <c r="C163" s="333" t="s">
        <v>12</v>
      </c>
      <c r="D163" s="333">
        <v>6</v>
      </c>
      <c r="E163" s="30" t="s">
        <v>1</v>
      </c>
      <c r="F163" s="30">
        <v>88100</v>
      </c>
      <c r="G163" s="175" t="s">
        <v>218</v>
      </c>
      <c r="H163" s="175" t="s">
        <v>46</v>
      </c>
      <c r="I163" s="175" t="s">
        <v>48</v>
      </c>
      <c r="J163" s="31"/>
      <c r="K163" s="31"/>
    </row>
    <row r="164" spans="1:11" s="8" customFormat="1" ht="17.25" hidden="1">
      <c r="A164" s="18"/>
      <c r="B164" s="20" t="s">
        <v>34</v>
      </c>
      <c r="C164" s="333" t="s">
        <v>12</v>
      </c>
      <c r="D164" s="333">
        <v>6</v>
      </c>
      <c r="E164" s="30" t="s">
        <v>1</v>
      </c>
      <c r="F164" s="30">
        <v>88100</v>
      </c>
      <c r="G164" s="245" t="s">
        <v>212</v>
      </c>
      <c r="H164" s="245" t="s">
        <v>46</v>
      </c>
      <c r="I164" s="245" t="s">
        <v>48</v>
      </c>
      <c r="J164" s="31"/>
      <c r="K164" s="31"/>
    </row>
    <row r="165" spans="1:11" s="8" customFormat="1" ht="47.25" hidden="1">
      <c r="A165" s="18"/>
      <c r="B165" s="135" t="s">
        <v>467</v>
      </c>
      <c r="C165" s="333" t="s">
        <v>12</v>
      </c>
      <c r="D165" s="333" t="s">
        <v>184</v>
      </c>
      <c r="E165" s="30" t="s">
        <v>1</v>
      </c>
      <c r="F165" s="30" t="s">
        <v>276</v>
      </c>
      <c r="G165" s="263" t="s">
        <v>212</v>
      </c>
      <c r="H165" s="263" t="s">
        <v>46</v>
      </c>
      <c r="I165" s="263" t="s">
        <v>48</v>
      </c>
      <c r="J165" s="31"/>
      <c r="K165" s="31"/>
    </row>
    <row r="166" spans="1:11" s="2" customFormat="1" ht="37.5">
      <c r="A166" s="16" t="s">
        <v>169</v>
      </c>
      <c r="B166" s="21" t="s">
        <v>35</v>
      </c>
      <c r="C166" s="330" t="s">
        <v>12</v>
      </c>
      <c r="D166" s="330">
        <v>7</v>
      </c>
      <c r="E166" s="28" t="s">
        <v>2</v>
      </c>
      <c r="F166" s="28" t="s">
        <v>3</v>
      </c>
      <c r="G166" s="430"/>
      <c r="H166" s="430"/>
      <c r="I166" s="430"/>
      <c r="J166" s="150">
        <f>SUM(J167)</f>
        <v>150</v>
      </c>
      <c r="K166" s="150">
        <f t="shared" ref="K166:K168" si="45">SUM(K167)</f>
        <v>0</v>
      </c>
    </row>
    <row r="167" spans="1:11" s="82" customFormat="1" ht="78">
      <c r="A167" s="78" t="s">
        <v>315</v>
      </c>
      <c r="B167" s="79" t="s">
        <v>247</v>
      </c>
      <c r="C167" s="331" t="s">
        <v>12</v>
      </c>
      <c r="D167" s="331">
        <v>7</v>
      </c>
      <c r="E167" s="95" t="s">
        <v>7</v>
      </c>
      <c r="F167" s="80" t="s">
        <v>3</v>
      </c>
      <c r="G167" s="431"/>
      <c r="H167" s="431"/>
      <c r="I167" s="431"/>
      <c r="J167" s="152">
        <f>SUM(J168)</f>
        <v>150</v>
      </c>
      <c r="K167" s="152">
        <f t="shared" si="45"/>
        <v>0</v>
      </c>
    </row>
    <row r="168" spans="1:11" s="86" customFormat="1" ht="33">
      <c r="A168" s="91"/>
      <c r="B168" s="44" t="s">
        <v>27</v>
      </c>
      <c r="C168" s="332" t="s">
        <v>12</v>
      </c>
      <c r="D168" s="332">
        <v>7</v>
      </c>
      <c r="E168" s="85" t="s">
        <v>7</v>
      </c>
      <c r="F168" s="85">
        <v>80280</v>
      </c>
      <c r="G168" s="429"/>
      <c r="H168" s="429"/>
      <c r="I168" s="429"/>
      <c r="J168" s="111">
        <f>SUM(J169)</f>
        <v>150</v>
      </c>
      <c r="K168" s="111">
        <f t="shared" si="45"/>
        <v>0</v>
      </c>
    </row>
    <row r="169" spans="1:11" s="8" customFormat="1" ht="17.25">
      <c r="A169" s="18"/>
      <c r="B169" s="20" t="s">
        <v>211</v>
      </c>
      <c r="C169" s="333" t="s">
        <v>12</v>
      </c>
      <c r="D169" s="333" t="s">
        <v>187</v>
      </c>
      <c r="E169" s="30" t="s">
        <v>7</v>
      </c>
      <c r="F169" s="30" t="s">
        <v>217</v>
      </c>
      <c r="G169" s="175" t="s">
        <v>212</v>
      </c>
      <c r="H169" s="175" t="s">
        <v>46</v>
      </c>
      <c r="I169" s="175" t="s">
        <v>46</v>
      </c>
      <c r="J169" s="31">
        <v>150</v>
      </c>
      <c r="K169" s="31">
        <v>0</v>
      </c>
    </row>
    <row r="170" spans="1:11" s="7" customFormat="1" ht="37.5">
      <c r="A170" s="16" t="s">
        <v>170</v>
      </c>
      <c r="B170" s="21" t="s">
        <v>37</v>
      </c>
      <c r="C170" s="330" t="s">
        <v>12</v>
      </c>
      <c r="D170" s="330" t="s">
        <v>36</v>
      </c>
      <c r="E170" s="28" t="s">
        <v>2</v>
      </c>
      <c r="F170" s="28" t="s">
        <v>3</v>
      </c>
      <c r="G170" s="436"/>
      <c r="H170" s="436"/>
      <c r="I170" s="436"/>
      <c r="J170" s="150">
        <f>SUM(J171+J174+J177+J180+J185)</f>
        <v>42628.1</v>
      </c>
      <c r="K170" s="150">
        <f>SUM(K171+K174+K177+K180+K185)</f>
        <v>10157.299999999999</v>
      </c>
    </row>
    <row r="171" spans="1:11" s="82" customFormat="1" ht="58.5">
      <c r="A171" s="78" t="s">
        <v>171</v>
      </c>
      <c r="B171" s="79" t="s">
        <v>38</v>
      </c>
      <c r="C171" s="331" t="s">
        <v>12</v>
      </c>
      <c r="D171" s="331" t="s">
        <v>36</v>
      </c>
      <c r="E171" s="95" t="s">
        <v>1</v>
      </c>
      <c r="F171" s="80" t="s">
        <v>3</v>
      </c>
      <c r="G171" s="431"/>
      <c r="H171" s="431"/>
      <c r="I171" s="431"/>
      <c r="J171" s="152">
        <f>SUM(J172)</f>
        <v>1043.0999999999999</v>
      </c>
      <c r="K171" s="152">
        <f t="shared" ref="K171:K172" si="46">SUM(K172)</f>
        <v>157.80000000000001</v>
      </c>
    </row>
    <row r="172" spans="1:11" s="86" customFormat="1" ht="33">
      <c r="A172" s="91"/>
      <c r="B172" s="44" t="s">
        <v>40</v>
      </c>
      <c r="C172" s="332" t="s">
        <v>12</v>
      </c>
      <c r="D172" s="332" t="s">
        <v>36</v>
      </c>
      <c r="E172" s="85" t="s">
        <v>1</v>
      </c>
      <c r="F172" s="85" t="s">
        <v>39</v>
      </c>
      <c r="G172" s="429"/>
      <c r="H172" s="429"/>
      <c r="I172" s="429"/>
      <c r="J172" s="111">
        <f>SUM(J173)</f>
        <v>1043.0999999999999</v>
      </c>
      <c r="K172" s="111">
        <f t="shared" si="46"/>
        <v>157.80000000000001</v>
      </c>
    </row>
    <row r="173" spans="1:11" s="8" customFormat="1" ht="17.25">
      <c r="A173" s="18"/>
      <c r="B173" s="20" t="s">
        <v>220</v>
      </c>
      <c r="C173" s="333" t="s">
        <v>12</v>
      </c>
      <c r="D173" s="333" t="s">
        <v>36</v>
      </c>
      <c r="E173" s="30" t="s">
        <v>1</v>
      </c>
      <c r="F173" s="30" t="s">
        <v>39</v>
      </c>
      <c r="G173" s="175" t="s">
        <v>219</v>
      </c>
      <c r="H173" s="175" t="s">
        <v>86</v>
      </c>
      <c r="I173" s="175" t="s">
        <v>28</v>
      </c>
      <c r="J173" s="31">
        <v>1043.0999999999999</v>
      </c>
      <c r="K173" s="31">
        <v>157.80000000000001</v>
      </c>
    </row>
    <row r="174" spans="1:11" s="82" customFormat="1" ht="39">
      <c r="A174" s="78" t="s">
        <v>316</v>
      </c>
      <c r="B174" s="79" t="s">
        <v>41</v>
      </c>
      <c r="C174" s="331" t="s">
        <v>12</v>
      </c>
      <c r="D174" s="331" t="s">
        <v>36</v>
      </c>
      <c r="E174" s="95" t="s">
        <v>28</v>
      </c>
      <c r="F174" s="80" t="s">
        <v>3</v>
      </c>
      <c r="G174" s="431"/>
      <c r="H174" s="431"/>
      <c r="I174" s="431"/>
      <c r="J174" s="152">
        <f>SUM(J175)</f>
        <v>8285</v>
      </c>
      <c r="K174" s="152">
        <f t="shared" ref="K174:K175" si="47">SUM(K175)</f>
        <v>2076</v>
      </c>
    </row>
    <row r="175" spans="1:11" s="86" customFormat="1" ht="33">
      <c r="A175" s="91"/>
      <c r="B175" s="44" t="s">
        <v>42</v>
      </c>
      <c r="C175" s="332" t="s">
        <v>12</v>
      </c>
      <c r="D175" s="332" t="s">
        <v>36</v>
      </c>
      <c r="E175" s="85" t="s">
        <v>28</v>
      </c>
      <c r="F175" s="85" t="s">
        <v>347</v>
      </c>
      <c r="G175" s="429"/>
      <c r="H175" s="429"/>
      <c r="I175" s="429"/>
      <c r="J175" s="111">
        <f>SUM(J176)</f>
        <v>8285</v>
      </c>
      <c r="K175" s="111">
        <f t="shared" si="47"/>
        <v>2076</v>
      </c>
    </row>
    <row r="176" spans="1:11" s="8" customFormat="1" ht="17.25">
      <c r="A176" s="18"/>
      <c r="B176" s="20" t="s">
        <v>220</v>
      </c>
      <c r="C176" s="333" t="s">
        <v>12</v>
      </c>
      <c r="D176" s="333" t="s">
        <v>36</v>
      </c>
      <c r="E176" s="30" t="s">
        <v>28</v>
      </c>
      <c r="F176" s="30" t="s">
        <v>347</v>
      </c>
      <c r="G176" s="175" t="s">
        <v>219</v>
      </c>
      <c r="H176" s="175" t="s">
        <v>86</v>
      </c>
      <c r="I176" s="175" t="s">
        <v>28</v>
      </c>
      <c r="J176" s="31">
        <v>8285</v>
      </c>
      <c r="K176" s="31">
        <v>2076</v>
      </c>
    </row>
    <row r="177" spans="1:14" s="82" customFormat="1" ht="39">
      <c r="A177" s="78" t="s">
        <v>317</v>
      </c>
      <c r="B177" s="79" t="s">
        <v>44</v>
      </c>
      <c r="C177" s="331" t="s">
        <v>12</v>
      </c>
      <c r="D177" s="331" t="s">
        <v>36</v>
      </c>
      <c r="E177" s="95" t="s">
        <v>43</v>
      </c>
      <c r="F177" s="80" t="s">
        <v>3</v>
      </c>
      <c r="G177" s="431"/>
      <c r="H177" s="431"/>
      <c r="I177" s="431"/>
      <c r="J177" s="152">
        <f>SUM(J178)</f>
        <v>8881</v>
      </c>
      <c r="K177" s="152">
        <f t="shared" ref="K177:K178" si="48">SUM(K178)</f>
        <v>2275.1999999999998</v>
      </c>
    </row>
    <row r="178" spans="1:14" s="86" customFormat="1" ht="33">
      <c r="A178" s="91"/>
      <c r="B178" s="44" t="s">
        <v>45</v>
      </c>
      <c r="C178" s="332" t="s">
        <v>12</v>
      </c>
      <c r="D178" s="332" t="s">
        <v>36</v>
      </c>
      <c r="E178" s="85" t="s">
        <v>43</v>
      </c>
      <c r="F178" s="85" t="s">
        <v>348</v>
      </c>
      <c r="G178" s="429"/>
      <c r="H178" s="429"/>
      <c r="I178" s="429"/>
      <c r="J178" s="111">
        <f>SUM(J179)</f>
        <v>8881</v>
      </c>
      <c r="K178" s="111">
        <f t="shared" si="48"/>
        <v>2275.1999999999998</v>
      </c>
    </row>
    <row r="179" spans="1:14" s="8" customFormat="1" ht="17.25">
      <c r="A179" s="18"/>
      <c r="B179" s="20" t="s">
        <v>220</v>
      </c>
      <c r="C179" s="333" t="s">
        <v>12</v>
      </c>
      <c r="D179" s="333" t="s">
        <v>36</v>
      </c>
      <c r="E179" s="30" t="s">
        <v>43</v>
      </c>
      <c r="F179" s="30" t="s">
        <v>348</v>
      </c>
      <c r="G179" s="175" t="s">
        <v>219</v>
      </c>
      <c r="H179" s="175" t="s">
        <v>86</v>
      </c>
      <c r="I179" s="175" t="s">
        <v>28</v>
      </c>
      <c r="J179" s="31">
        <v>8881</v>
      </c>
      <c r="K179" s="31">
        <v>2275.1999999999998</v>
      </c>
    </row>
    <row r="180" spans="1:14" s="83" customFormat="1" ht="34.5">
      <c r="A180" s="78" t="s">
        <v>172</v>
      </c>
      <c r="B180" s="114" t="s">
        <v>357</v>
      </c>
      <c r="C180" s="331" t="s">
        <v>12</v>
      </c>
      <c r="D180" s="331" t="s">
        <v>36</v>
      </c>
      <c r="E180" s="95" t="s">
        <v>8</v>
      </c>
      <c r="F180" s="80" t="s">
        <v>3</v>
      </c>
      <c r="G180" s="431"/>
      <c r="H180" s="431"/>
      <c r="I180" s="431"/>
      <c r="J180" s="152">
        <f>SUM(J181)</f>
        <v>23472</v>
      </c>
      <c r="K180" s="152">
        <f t="shared" ref="K180" si="49">SUM(K181)</f>
        <v>5568</v>
      </c>
    </row>
    <row r="181" spans="1:14" s="86" customFormat="1" ht="33" customHeight="1">
      <c r="A181" s="91"/>
      <c r="B181" s="44" t="s">
        <v>552</v>
      </c>
      <c r="C181" s="332" t="s">
        <v>12</v>
      </c>
      <c r="D181" s="332" t="s">
        <v>36</v>
      </c>
      <c r="E181" s="85" t="s">
        <v>8</v>
      </c>
      <c r="F181" s="85" t="s">
        <v>349</v>
      </c>
      <c r="G181" s="429"/>
      <c r="H181" s="429"/>
      <c r="I181" s="429"/>
      <c r="J181" s="111">
        <f>SUM(J182+J183+J184)</f>
        <v>23472</v>
      </c>
      <c r="K181" s="111">
        <f>SUM(K182+K183+K184)</f>
        <v>5568</v>
      </c>
    </row>
    <row r="182" spans="1:14" s="8" customFormat="1" ht="17.25" hidden="1">
      <c r="A182" s="18"/>
      <c r="B182" s="20"/>
      <c r="C182" s="333"/>
      <c r="D182" s="333"/>
      <c r="E182" s="30"/>
      <c r="F182" s="30"/>
      <c r="G182" s="175"/>
      <c r="H182" s="175"/>
      <c r="I182" s="175"/>
      <c r="J182" s="162"/>
      <c r="K182" s="162"/>
    </row>
    <row r="183" spans="1:14" s="8" customFormat="1" ht="17.25" hidden="1">
      <c r="A183" s="18"/>
      <c r="B183" s="20"/>
      <c r="C183" s="333"/>
      <c r="D183" s="333"/>
      <c r="E183" s="30"/>
      <c r="F183" s="30"/>
      <c r="G183" s="175"/>
      <c r="H183" s="175"/>
      <c r="I183" s="175"/>
      <c r="J183" s="162"/>
      <c r="K183" s="162"/>
    </row>
    <row r="184" spans="1:14" s="8" customFormat="1" ht="17.25">
      <c r="A184" s="18"/>
      <c r="B184" s="20" t="s">
        <v>220</v>
      </c>
      <c r="C184" s="333" t="s">
        <v>12</v>
      </c>
      <c r="D184" s="333" t="s">
        <v>36</v>
      </c>
      <c r="E184" s="30" t="s">
        <v>8</v>
      </c>
      <c r="F184" s="30" t="s">
        <v>349</v>
      </c>
      <c r="G184" s="175" t="s">
        <v>219</v>
      </c>
      <c r="H184" s="175" t="s">
        <v>86</v>
      </c>
      <c r="I184" s="175" t="s">
        <v>28</v>
      </c>
      <c r="J184" s="163">
        <v>23472</v>
      </c>
      <c r="K184" s="163">
        <v>5568</v>
      </c>
    </row>
    <row r="185" spans="1:14" s="82" customFormat="1" ht="97.5">
      <c r="A185" s="78" t="s">
        <v>173</v>
      </c>
      <c r="B185" s="84" t="s">
        <v>258</v>
      </c>
      <c r="C185" s="331" t="s">
        <v>12</v>
      </c>
      <c r="D185" s="331" t="s">
        <v>36</v>
      </c>
      <c r="E185" s="95" t="s">
        <v>48</v>
      </c>
      <c r="F185" s="80" t="s">
        <v>3</v>
      </c>
      <c r="G185" s="431"/>
      <c r="H185" s="431"/>
      <c r="I185" s="431"/>
      <c r="J185" s="152">
        <f>SUM(J186)</f>
        <v>947</v>
      </c>
      <c r="K185" s="152">
        <f t="shared" ref="K185:K186" si="50">SUM(K186)</f>
        <v>80.3</v>
      </c>
    </row>
    <row r="186" spans="1:14" s="86" customFormat="1" ht="82.5">
      <c r="A186" s="91"/>
      <c r="B186" s="44" t="s">
        <v>259</v>
      </c>
      <c r="C186" s="332" t="s">
        <v>12</v>
      </c>
      <c r="D186" s="332" t="s">
        <v>36</v>
      </c>
      <c r="E186" s="85" t="s">
        <v>48</v>
      </c>
      <c r="F186" s="85" t="s">
        <v>260</v>
      </c>
      <c r="G186" s="429"/>
      <c r="H186" s="429"/>
      <c r="I186" s="429"/>
      <c r="J186" s="111">
        <f>SUM(J187)</f>
        <v>947</v>
      </c>
      <c r="K186" s="111">
        <f t="shared" si="50"/>
        <v>80.3</v>
      </c>
    </row>
    <row r="187" spans="1:14" s="8" customFormat="1" ht="17.25">
      <c r="A187" s="18"/>
      <c r="B187" s="20" t="s">
        <v>220</v>
      </c>
      <c r="C187" s="333" t="s">
        <v>12</v>
      </c>
      <c r="D187" s="333" t="s">
        <v>36</v>
      </c>
      <c r="E187" s="30" t="s">
        <v>48</v>
      </c>
      <c r="F187" s="30" t="s">
        <v>260</v>
      </c>
      <c r="G187" s="175" t="s">
        <v>219</v>
      </c>
      <c r="H187" s="175" t="s">
        <v>86</v>
      </c>
      <c r="I187" s="175" t="s">
        <v>28</v>
      </c>
      <c r="J187" s="31">
        <v>947</v>
      </c>
      <c r="K187" s="31">
        <v>80.3</v>
      </c>
    </row>
    <row r="188" spans="1:14" s="2" customFormat="1" ht="37.5">
      <c r="A188" s="15" t="s">
        <v>94</v>
      </c>
      <c r="B188" s="23" t="s">
        <v>50</v>
      </c>
      <c r="C188" s="329" t="s">
        <v>7</v>
      </c>
      <c r="D188" s="329" t="s">
        <v>49</v>
      </c>
      <c r="E188" s="27" t="s">
        <v>2</v>
      </c>
      <c r="F188" s="27" t="s">
        <v>3</v>
      </c>
      <c r="G188" s="430"/>
      <c r="H188" s="430"/>
      <c r="I188" s="430"/>
      <c r="J188" s="151">
        <f>SUM(J189)</f>
        <v>16285</v>
      </c>
      <c r="K188" s="151">
        <f t="shared" ref="K188" si="51">SUM(K189)</f>
        <v>3804.9</v>
      </c>
    </row>
    <row r="189" spans="1:14" s="2" customFormat="1">
      <c r="A189" s="16" t="s">
        <v>174</v>
      </c>
      <c r="B189" s="21" t="s">
        <v>52</v>
      </c>
      <c r="C189" s="330" t="s">
        <v>7</v>
      </c>
      <c r="D189" s="330" t="s">
        <v>51</v>
      </c>
      <c r="E189" s="28" t="s">
        <v>2</v>
      </c>
      <c r="F189" s="28" t="s">
        <v>3</v>
      </c>
      <c r="G189" s="430"/>
      <c r="H189" s="430"/>
      <c r="I189" s="430"/>
      <c r="J189" s="150">
        <f>SUM(J190+J193+J198+J201+J204)</f>
        <v>16285</v>
      </c>
      <c r="K189" s="150">
        <f t="shared" ref="K189" si="52">SUM(K190+K193+K198+K201+K204)</f>
        <v>3804.9</v>
      </c>
    </row>
    <row r="190" spans="1:14" s="82" customFormat="1" ht="19.5">
      <c r="A190" s="78" t="s">
        <v>175</v>
      </c>
      <c r="B190" s="79" t="s">
        <v>53</v>
      </c>
      <c r="C190" s="331" t="s">
        <v>7</v>
      </c>
      <c r="D190" s="331" t="s">
        <v>51</v>
      </c>
      <c r="E190" s="95" t="s">
        <v>1</v>
      </c>
      <c r="F190" s="95" t="s">
        <v>3</v>
      </c>
      <c r="G190" s="431"/>
      <c r="H190" s="431"/>
      <c r="I190" s="431"/>
      <c r="J190" s="152">
        <f>SUM(J191)</f>
        <v>11186</v>
      </c>
      <c r="K190" s="152">
        <f t="shared" ref="K190:K191" si="53">SUM(K191)</f>
        <v>2707.8</v>
      </c>
    </row>
    <row r="191" spans="1:14" s="86" customFormat="1" ht="33">
      <c r="A191" s="19"/>
      <c r="B191" s="44" t="s">
        <v>55</v>
      </c>
      <c r="C191" s="332" t="s">
        <v>7</v>
      </c>
      <c r="D191" s="332" t="s">
        <v>51</v>
      </c>
      <c r="E191" s="85" t="s">
        <v>1</v>
      </c>
      <c r="F191" s="85" t="s">
        <v>54</v>
      </c>
      <c r="G191" s="429"/>
      <c r="H191" s="429"/>
      <c r="I191" s="429"/>
      <c r="J191" s="111">
        <f>SUM(J192)</f>
        <v>11186</v>
      </c>
      <c r="K191" s="111">
        <f t="shared" si="53"/>
        <v>2707.8</v>
      </c>
    </row>
    <row r="192" spans="1:14" s="8" customFormat="1" ht="17.25">
      <c r="A192" s="17"/>
      <c r="B192" s="20" t="s">
        <v>220</v>
      </c>
      <c r="C192" s="333" t="s">
        <v>7</v>
      </c>
      <c r="D192" s="333" t="s">
        <v>51</v>
      </c>
      <c r="E192" s="30" t="s">
        <v>1</v>
      </c>
      <c r="F192" s="30" t="s">
        <v>54</v>
      </c>
      <c r="G192" s="175" t="s">
        <v>219</v>
      </c>
      <c r="H192" s="175" t="s">
        <v>86</v>
      </c>
      <c r="I192" s="175" t="s">
        <v>1</v>
      </c>
      <c r="J192" s="31">
        <v>11186</v>
      </c>
      <c r="K192" s="31">
        <v>2707.8</v>
      </c>
      <c r="L192" s="8">
        <v>50</v>
      </c>
      <c r="M192" s="8">
        <v>50</v>
      </c>
      <c r="N192" s="8">
        <v>50</v>
      </c>
    </row>
    <row r="193" spans="1:16" s="82" customFormat="1" ht="39">
      <c r="A193" s="78" t="s">
        <v>176</v>
      </c>
      <c r="B193" s="79" t="s">
        <v>56</v>
      </c>
      <c r="C193" s="331" t="s">
        <v>7</v>
      </c>
      <c r="D193" s="331" t="s">
        <v>51</v>
      </c>
      <c r="E193" s="95" t="s">
        <v>12</v>
      </c>
      <c r="F193" s="95" t="s">
        <v>3</v>
      </c>
      <c r="G193" s="431"/>
      <c r="H193" s="431"/>
      <c r="I193" s="431"/>
      <c r="J193" s="152">
        <f>+J194+J196</f>
        <v>500</v>
      </c>
      <c r="K193" s="152">
        <f t="shared" ref="K193:K194" si="54">SUM(K194)</f>
        <v>0</v>
      </c>
      <c r="P193" s="252"/>
    </row>
    <row r="194" spans="1:16" s="86" customFormat="1" ht="17.25">
      <c r="A194" s="19"/>
      <c r="B194" s="44" t="s">
        <v>58</v>
      </c>
      <c r="C194" s="332" t="s">
        <v>7</v>
      </c>
      <c r="D194" s="332" t="s">
        <v>51</v>
      </c>
      <c r="E194" s="85" t="s">
        <v>12</v>
      </c>
      <c r="F194" s="85" t="s">
        <v>57</v>
      </c>
      <c r="G194" s="429"/>
      <c r="H194" s="429"/>
      <c r="I194" s="429"/>
      <c r="J194" s="111">
        <f>SUM(J195)</f>
        <v>500</v>
      </c>
      <c r="K194" s="111">
        <f t="shared" si="54"/>
        <v>0</v>
      </c>
    </row>
    <row r="195" spans="1:16" s="8" customFormat="1" ht="15.6" customHeight="1">
      <c r="A195" s="17"/>
      <c r="B195" s="20" t="s">
        <v>220</v>
      </c>
      <c r="C195" s="333" t="s">
        <v>7</v>
      </c>
      <c r="D195" s="333" t="s">
        <v>51</v>
      </c>
      <c r="E195" s="30" t="s">
        <v>12</v>
      </c>
      <c r="F195" s="30" t="s">
        <v>57</v>
      </c>
      <c r="G195" s="175" t="s">
        <v>219</v>
      </c>
      <c r="H195" s="175" t="s">
        <v>86</v>
      </c>
      <c r="I195" s="175" t="s">
        <v>7</v>
      </c>
      <c r="J195" s="31">
        <v>500</v>
      </c>
      <c r="K195" s="31">
        <v>0</v>
      </c>
    </row>
    <row r="196" spans="1:16" s="86" customFormat="1" ht="0.6" hidden="1" customHeight="1">
      <c r="A196" s="19"/>
      <c r="B196" s="44" t="s">
        <v>363</v>
      </c>
      <c r="C196" s="332" t="s">
        <v>7</v>
      </c>
      <c r="D196" s="332" t="s">
        <v>51</v>
      </c>
      <c r="E196" s="85" t="s">
        <v>12</v>
      </c>
      <c r="F196" s="85" t="s">
        <v>443</v>
      </c>
      <c r="G196" s="171"/>
      <c r="H196" s="171"/>
      <c r="I196" s="171"/>
      <c r="J196" s="111">
        <f>+J197</f>
        <v>0</v>
      </c>
      <c r="K196" s="111"/>
    </row>
    <row r="197" spans="1:16" s="8" customFormat="1" ht="17.25" hidden="1">
      <c r="A197" s="17"/>
      <c r="B197" s="20" t="s">
        <v>220</v>
      </c>
      <c r="C197" s="333" t="s">
        <v>7</v>
      </c>
      <c r="D197" s="333" t="s">
        <v>51</v>
      </c>
      <c r="E197" s="30" t="s">
        <v>12</v>
      </c>
      <c r="F197" s="30" t="s">
        <v>443</v>
      </c>
      <c r="G197" s="175" t="s">
        <v>219</v>
      </c>
      <c r="H197" s="175" t="s">
        <v>86</v>
      </c>
      <c r="I197" s="175" t="s">
        <v>7</v>
      </c>
      <c r="J197" s="31"/>
      <c r="K197" s="31"/>
    </row>
    <row r="198" spans="1:16" s="82" customFormat="1" ht="39">
      <c r="A198" s="78" t="s">
        <v>177</v>
      </c>
      <c r="B198" s="79" t="s">
        <v>59</v>
      </c>
      <c r="C198" s="331" t="s">
        <v>7</v>
      </c>
      <c r="D198" s="331" t="s">
        <v>51</v>
      </c>
      <c r="E198" s="95" t="s">
        <v>7</v>
      </c>
      <c r="F198" s="95" t="s">
        <v>3</v>
      </c>
      <c r="G198" s="431"/>
      <c r="H198" s="431"/>
      <c r="I198" s="431"/>
      <c r="J198" s="152">
        <f>SUM(J199)</f>
        <v>1900</v>
      </c>
      <c r="K198" s="152">
        <f t="shared" ref="K198:K199" si="55">SUM(K199)</f>
        <v>428</v>
      </c>
    </row>
    <row r="199" spans="1:16" s="86" customFormat="1" ht="33">
      <c r="A199" s="19"/>
      <c r="B199" s="44" t="s">
        <v>566</v>
      </c>
      <c r="C199" s="332" t="s">
        <v>7</v>
      </c>
      <c r="D199" s="332" t="s">
        <v>51</v>
      </c>
      <c r="E199" s="85" t="s">
        <v>7</v>
      </c>
      <c r="F199" s="85" t="s">
        <v>60</v>
      </c>
      <c r="G199" s="429"/>
      <c r="H199" s="429"/>
      <c r="I199" s="429"/>
      <c r="J199" s="111">
        <f>SUM(J200)</f>
        <v>1900</v>
      </c>
      <c r="K199" s="111">
        <f t="shared" si="55"/>
        <v>428</v>
      </c>
    </row>
    <row r="200" spans="1:16" s="8" customFormat="1" ht="17.25">
      <c r="A200" s="17"/>
      <c r="B200" s="20" t="s">
        <v>220</v>
      </c>
      <c r="C200" s="333" t="s">
        <v>7</v>
      </c>
      <c r="D200" s="333" t="s">
        <v>51</v>
      </c>
      <c r="E200" s="30" t="s">
        <v>7</v>
      </c>
      <c r="F200" s="30" t="s">
        <v>60</v>
      </c>
      <c r="G200" s="175" t="s">
        <v>219</v>
      </c>
      <c r="H200" s="175" t="s">
        <v>86</v>
      </c>
      <c r="I200" s="175" t="s">
        <v>7</v>
      </c>
      <c r="J200" s="31">
        <v>1900</v>
      </c>
      <c r="K200" s="31">
        <v>428</v>
      </c>
    </row>
    <row r="201" spans="1:16" s="82" customFormat="1" ht="39">
      <c r="A201" s="78" t="s">
        <v>178</v>
      </c>
      <c r="B201" s="79" t="s">
        <v>61</v>
      </c>
      <c r="C201" s="331" t="s">
        <v>7</v>
      </c>
      <c r="D201" s="331" t="s">
        <v>51</v>
      </c>
      <c r="E201" s="95" t="s">
        <v>28</v>
      </c>
      <c r="F201" s="95" t="s">
        <v>3</v>
      </c>
      <c r="G201" s="431"/>
      <c r="H201" s="431"/>
      <c r="I201" s="431"/>
      <c r="J201" s="152">
        <f>SUM(J202)</f>
        <v>2308</v>
      </c>
      <c r="K201" s="152">
        <f t="shared" ref="K201:K202" si="56">SUM(K202)</f>
        <v>579</v>
      </c>
    </row>
    <row r="202" spans="1:16" s="86" customFormat="1" ht="49.5">
      <c r="A202" s="19"/>
      <c r="B202" s="44" t="s">
        <v>63</v>
      </c>
      <c r="C202" s="332" t="s">
        <v>7</v>
      </c>
      <c r="D202" s="332" t="s">
        <v>51</v>
      </c>
      <c r="E202" s="85" t="s">
        <v>28</v>
      </c>
      <c r="F202" s="85" t="s">
        <v>62</v>
      </c>
      <c r="G202" s="429"/>
      <c r="H202" s="429"/>
      <c r="I202" s="429"/>
      <c r="J202" s="111">
        <f>SUM(J203)</f>
        <v>2308</v>
      </c>
      <c r="K202" s="111">
        <f t="shared" si="56"/>
        <v>579</v>
      </c>
    </row>
    <row r="203" spans="1:16" s="8" customFormat="1" ht="17.25">
      <c r="A203" s="17"/>
      <c r="B203" s="20" t="s">
        <v>220</v>
      </c>
      <c r="C203" s="333" t="s">
        <v>7</v>
      </c>
      <c r="D203" s="333" t="s">
        <v>51</v>
      </c>
      <c r="E203" s="30" t="s">
        <v>28</v>
      </c>
      <c r="F203" s="30" t="s">
        <v>62</v>
      </c>
      <c r="G203" s="175" t="s">
        <v>219</v>
      </c>
      <c r="H203" s="175" t="s">
        <v>86</v>
      </c>
      <c r="I203" s="175" t="s">
        <v>7</v>
      </c>
      <c r="J203" s="31">
        <v>2308</v>
      </c>
      <c r="K203" s="31">
        <v>579</v>
      </c>
      <c r="L203" s="8">
        <v>161.5</v>
      </c>
      <c r="M203" s="8">
        <v>161.5</v>
      </c>
      <c r="N203" s="8">
        <v>161.5</v>
      </c>
    </row>
    <row r="204" spans="1:16" s="82" customFormat="1" ht="39">
      <c r="A204" s="78" t="s">
        <v>179</v>
      </c>
      <c r="B204" s="79" t="s">
        <v>64</v>
      </c>
      <c r="C204" s="331" t="s">
        <v>7</v>
      </c>
      <c r="D204" s="331" t="s">
        <v>51</v>
      </c>
      <c r="E204" s="95" t="s">
        <v>43</v>
      </c>
      <c r="F204" s="95" t="s">
        <v>3</v>
      </c>
      <c r="G204" s="431"/>
      <c r="H204" s="431"/>
      <c r="I204" s="431"/>
      <c r="J204" s="152">
        <f>SUM(J205)</f>
        <v>391</v>
      </c>
      <c r="K204" s="152">
        <f t="shared" ref="K204:K205" si="57">SUM(K205)</f>
        <v>90.1</v>
      </c>
    </row>
    <row r="205" spans="1:16" s="86" customFormat="1" ht="17.25">
      <c r="A205" s="19"/>
      <c r="B205" s="44" t="s">
        <v>66</v>
      </c>
      <c r="C205" s="332" t="s">
        <v>7</v>
      </c>
      <c r="D205" s="332" t="s">
        <v>51</v>
      </c>
      <c r="E205" s="85" t="s">
        <v>43</v>
      </c>
      <c r="F205" s="85" t="s">
        <v>65</v>
      </c>
      <c r="G205" s="429"/>
      <c r="H205" s="429"/>
      <c r="I205" s="429"/>
      <c r="J205" s="111">
        <f>+J206+J207</f>
        <v>391</v>
      </c>
      <c r="K205" s="111">
        <f t="shared" si="57"/>
        <v>90.1</v>
      </c>
    </row>
    <row r="206" spans="1:16" s="8" customFormat="1" ht="33">
      <c r="A206" s="17"/>
      <c r="B206" s="20" t="s">
        <v>222</v>
      </c>
      <c r="C206" s="333" t="s">
        <v>7</v>
      </c>
      <c r="D206" s="333" t="s">
        <v>51</v>
      </c>
      <c r="E206" s="30" t="s">
        <v>43</v>
      </c>
      <c r="F206" s="30" t="s">
        <v>65</v>
      </c>
      <c r="G206" s="175" t="s">
        <v>221</v>
      </c>
      <c r="H206" s="175" t="s">
        <v>86</v>
      </c>
      <c r="I206" s="175" t="s">
        <v>8</v>
      </c>
      <c r="J206" s="31">
        <v>361</v>
      </c>
      <c r="K206" s="31">
        <v>90.1</v>
      </c>
    </row>
    <row r="207" spans="1:16" s="8" customFormat="1" ht="63">
      <c r="A207" s="17"/>
      <c r="B207" s="116" t="s">
        <v>468</v>
      </c>
      <c r="C207" s="333" t="s">
        <v>7</v>
      </c>
      <c r="D207" s="333" t="s">
        <v>51</v>
      </c>
      <c r="E207" s="30" t="s">
        <v>43</v>
      </c>
      <c r="F207" s="30" t="s">
        <v>469</v>
      </c>
      <c r="G207" s="267" t="s">
        <v>221</v>
      </c>
      <c r="H207" s="267" t="s">
        <v>86</v>
      </c>
      <c r="I207" s="267" t="s">
        <v>8</v>
      </c>
      <c r="J207" s="31">
        <v>30</v>
      </c>
      <c r="K207" s="31"/>
    </row>
    <row r="208" spans="1:16" s="2" customFormat="1" ht="42" customHeight="1">
      <c r="A208" s="15" t="s">
        <v>96</v>
      </c>
      <c r="B208" s="23" t="s">
        <v>67</v>
      </c>
      <c r="C208" s="329" t="s">
        <v>28</v>
      </c>
      <c r="D208" s="329" t="s">
        <v>49</v>
      </c>
      <c r="E208" s="27" t="s">
        <v>2</v>
      </c>
      <c r="F208" s="27" t="s">
        <v>3</v>
      </c>
      <c r="G208" s="430"/>
      <c r="H208" s="430"/>
      <c r="I208" s="430"/>
      <c r="J208" s="151">
        <f>SUM(J209)</f>
        <v>14630</v>
      </c>
      <c r="K208" s="151">
        <f t="shared" ref="K208:K211" si="58">SUM(K209)</f>
        <v>380.9</v>
      </c>
    </row>
    <row r="209" spans="1:11" s="2" customFormat="1" ht="37.5">
      <c r="A209" s="16" t="s">
        <v>180</v>
      </c>
      <c r="B209" s="21" t="s">
        <v>68</v>
      </c>
      <c r="C209" s="330" t="s">
        <v>28</v>
      </c>
      <c r="D209" s="330" t="s">
        <v>51</v>
      </c>
      <c r="E209" s="28" t="s">
        <v>2</v>
      </c>
      <c r="F209" s="28" t="s">
        <v>3</v>
      </c>
      <c r="G209" s="430"/>
      <c r="H209" s="430"/>
      <c r="I209" s="430"/>
      <c r="J209" s="150">
        <f>++J210+J213</f>
        <v>14630</v>
      </c>
      <c r="K209" s="150">
        <f t="shared" ref="K209" si="59">++K210+K213</f>
        <v>380.9</v>
      </c>
    </row>
    <row r="210" spans="1:11" s="82" customFormat="1" ht="58.5">
      <c r="A210" s="78" t="s">
        <v>181</v>
      </c>
      <c r="B210" s="79" t="s">
        <v>69</v>
      </c>
      <c r="C210" s="331" t="s">
        <v>28</v>
      </c>
      <c r="D210" s="331" t="s">
        <v>51</v>
      </c>
      <c r="E210" s="95" t="s">
        <v>1</v>
      </c>
      <c r="F210" s="95" t="s">
        <v>3</v>
      </c>
      <c r="G210" s="431"/>
      <c r="H210" s="431"/>
      <c r="I210" s="431"/>
      <c r="J210" s="152">
        <f>SUM(J211)</f>
        <v>330</v>
      </c>
      <c r="K210" s="152">
        <f t="shared" si="58"/>
        <v>0</v>
      </c>
    </row>
    <row r="211" spans="1:11" s="86" customFormat="1" ht="33">
      <c r="A211" s="19"/>
      <c r="B211" s="44" t="s">
        <v>71</v>
      </c>
      <c r="C211" s="332" t="s">
        <v>28</v>
      </c>
      <c r="D211" s="332" t="s">
        <v>51</v>
      </c>
      <c r="E211" s="85" t="s">
        <v>1</v>
      </c>
      <c r="F211" s="85" t="s">
        <v>70</v>
      </c>
      <c r="G211" s="429"/>
      <c r="H211" s="429"/>
      <c r="I211" s="429"/>
      <c r="J211" s="111">
        <f>SUM(J212)</f>
        <v>330</v>
      </c>
      <c r="K211" s="111">
        <f t="shared" si="58"/>
        <v>0</v>
      </c>
    </row>
    <row r="212" spans="1:11" s="8" customFormat="1" ht="17.25">
      <c r="A212" s="19"/>
      <c r="B212" s="20" t="s">
        <v>215</v>
      </c>
      <c r="C212" s="333" t="s">
        <v>28</v>
      </c>
      <c r="D212" s="333" t="s">
        <v>51</v>
      </c>
      <c r="E212" s="30" t="s">
        <v>1</v>
      </c>
      <c r="F212" s="30" t="s">
        <v>70</v>
      </c>
      <c r="G212" s="175" t="s">
        <v>216</v>
      </c>
      <c r="H212" s="175" t="s">
        <v>28</v>
      </c>
      <c r="I212" s="175" t="s">
        <v>98</v>
      </c>
      <c r="J212" s="31">
        <v>330</v>
      </c>
      <c r="K212" s="31">
        <v>0</v>
      </c>
    </row>
    <row r="213" spans="1:11" s="8" customFormat="1" ht="103.5">
      <c r="A213" s="209" t="s">
        <v>464</v>
      </c>
      <c r="B213" s="244" t="s">
        <v>460</v>
      </c>
      <c r="C213" s="340" t="s">
        <v>28</v>
      </c>
      <c r="D213" s="341" t="s">
        <v>51</v>
      </c>
      <c r="E213" s="246" t="s">
        <v>12</v>
      </c>
      <c r="F213" s="250" t="s">
        <v>3</v>
      </c>
      <c r="G213" s="247"/>
      <c r="H213" s="240"/>
      <c r="I213" s="240"/>
      <c r="J213" s="112">
        <f>+J214</f>
        <v>14300</v>
      </c>
      <c r="K213" s="112">
        <f t="shared" ref="K213" si="60">+K214</f>
        <v>380.9</v>
      </c>
    </row>
    <row r="214" spans="1:11" s="8" customFormat="1" ht="47.25">
      <c r="A214" s="19"/>
      <c r="B214" s="124" t="s">
        <v>461</v>
      </c>
      <c r="C214" s="342" t="s">
        <v>28</v>
      </c>
      <c r="D214" s="343" t="s">
        <v>51</v>
      </c>
      <c r="E214" s="248" t="s">
        <v>12</v>
      </c>
      <c r="F214" s="251" t="s">
        <v>70</v>
      </c>
      <c r="G214" s="249" t="s">
        <v>216</v>
      </c>
      <c r="H214" s="240" t="s">
        <v>28</v>
      </c>
      <c r="I214" s="240" t="s">
        <v>98</v>
      </c>
      <c r="J214" s="31">
        <v>14300</v>
      </c>
      <c r="K214" s="31">
        <v>380.9</v>
      </c>
    </row>
    <row r="215" spans="1:11" s="2" customFormat="1" ht="93.75">
      <c r="A215" s="15" t="s">
        <v>30</v>
      </c>
      <c r="B215" s="23" t="s">
        <v>72</v>
      </c>
      <c r="C215" s="329" t="s">
        <v>43</v>
      </c>
      <c r="D215" s="329" t="s">
        <v>49</v>
      </c>
      <c r="E215" s="27" t="s">
        <v>2</v>
      </c>
      <c r="F215" s="27" t="s">
        <v>3</v>
      </c>
      <c r="G215" s="430"/>
      <c r="H215" s="430"/>
      <c r="I215" s="430"/>
      <c r="J215" s="151">
        <f>SUM(J216)</f>
        <v>100</v>
      </c>
      <c r="K215" s="151">
        <f t="shared" ref="K215:K218" si="61">SUM(K216)</f>
        <v>0</v>
      </c>
    </row>
    <row r="216" spans="1:11" s="2" customFormat="1" ht="75">
      <c r="A216" s="16" t="s">
        <v>182</v>
      </c>
      <c r="B216" s="21" t="s">
        <v>73</v>
      </c>
      <c r="C216" s="144" t="s">
        <v>43</v>
      </c>
      <c r="D216" s="144" t="s">
        <v>51</v>
      </c>
      <c r="E216" s="176" t="s">
        <v>2</v>
      </c>
      <c r="F216" s="37" t="s">
        <v>3</v>
      </c>
      <c r="G216" s="430"/>
      <c r="H216" s="430"/>
      <c r="I216" s="430"/>
      <c r="J216" s="150">
        <f>SUM(J217)</f>
        <v>100</v>
      </c>
      <c r="K216" s="150">
        <f t="shared" si="61"/>
        <v>0</v>
      </c>
    </row>
    <row r="217" spans="1:11" s="82" customFormat="1" ht="78">
      <c r="A217" s="78" t="s">
        <v>183</v>
      </c>
      <c r="B217" s="79" t="s">
        <v>74</v>
      </c>
      <c r="C217" s="344" t="s">
        <v>43</v>
      </c>
      <c r="D217" s="344" t="s">
        <v>51</v>
      </c>
      <c r="E217" s="172" t="s">
        <v>1</v>
      </c>
      <c r="F217" s="97" t="s">
        <v>3</v>
      </c>
      <c r="G217" s="431"/>
      <c r="H217" s="431"/>
      <c r="I217" s="431"/>
      <c r="J217" s="152">
        <f>SUM(J218)</f>
        <v>100</v>
      </c>
      <c r="K217" s="152">
        <f t="shared" si="61"/>
        <v>0</v>
      </c>
    </row>
    <row r="218" spans="1:11" s="86" customFormat="1" ht="49.5">
      <c r="A218" s="19"/>
      <c r="B218" s="44" t="s">
        <v>76</v>
      </c>
      <c r="C218" s="324" t="s">
        <v>43</v>
      </c>
      <c r="D218" s="324" t="s">
        <v>51</v>
      </c>
      <c r="E218" s="171" t="s">
        <v>1</v>
      </c>
      <c r="F218" s="77" t="s">
        <v>75</v>
      </c>
      <c r="G218" s="429"/>
      <c r="H218" s="429"/>
      <c r="I218" s="429"/>
      <c r="J218" s="111">
        <f>SUM(J219)</f>
        <v>100</v>
      </c>
      <c r="K218" s="111">
        <f t="shared" si="61"/>
        <v>0</v>
      </c>
    </row>
    <row r="219" spans="1:11" s="8" customFormat="1" ht="17.25">
      <c r="A219" s="17"/>
      <c r="B219" s="20" t="s">
        <v>224</v>
      </c>
      <c r="C219" s="117" t="s">
        <v>43</v>
      </c>
      <c r="D219" s="117" t="s">
        <v>51</v>
      </c>
      <c r="E219" s="175" t="s">
        <v>1</v>
      </c>
      <c r="F219" s="36" t="s">
        <v>75</v>
      </c>
      <c r="G219" s="175" t="s">
        <v>223</v>
      </c>
      <c r="H219" s="175" t="s">
        <v>7</v>
      </c>
      <c r="I219" s="175" t="s">
        <v>48</v>
      </c>
      <c r="J219" s="31">
        <v>100</v>
      </c>
      <c r="K219" s="31">
        <v>0</v>
      </c>
    </row>
    <row r="220" spans="1:11" s="2" customFormat="1" ht="37.5">
      <c r="A220" s="15" t="s">
        <v>184</v>
      </c>
      <c r="B220" s="23" t="s">
        <v>77</v>
      </c>
      <c r="C220" s="325" t="s">
        <v>8</v>
      </c>
      <c r="D220" s="325" t="s">
        <v>49</v>
      </c>
      <c r="E220" s="174" t="s">
        <v>2</v>
      </c>
      <c r="F220" s="38" t="s">
        <v>3</v>
      </c>
      <c r="G220" s="430"/>
      <c r="H220" s="430"/>
      <c r="I220" s="430"/>
      <c r="J220" s="151">
        <f>SUM(J221)</f>
        <v>5851.3</v>
      </c>
      <c r="K220" s="151">
        <f t="shared" ref="K220:K232" si="62">SUM(K221)</f>
        <v>913.3</v>
      </c>
    </row>
    <row r="221" spans="1:11" s="2" customFormat="1">
      <c r="A221" s="16" t="s">
        <v>185</v>
      </c>
      <c r="B221" s="21" t="s">
        <v>79</v>
      </c>
      <c r="C221" s="144" t="s">
        <v>8</v>
      </c>
      <c r="D221" s="144" t="s">
        <v>51</v>
      </c>
      <c r="E221" s="176" t="s">
        <v>2</v>
      </c>
      <c r="F221" s="37" t="s">
        <v>78</v>
      </c>
      <c r="G221" s="430"/>
      <c r="H221" s="430"/>
      <c r="I221" s="430"/>
      <c r="J221" s="150">
        <f>SUM(J222+J225+J228+J231)</f>
        <v>5851.3</v>
      </c>
      <c r="K221" s="150">
        <f t="shared" ref="K221" si="63">SUM(K222+K225+K228+K231)</f>
        <v>913.3</v>
      </c>
    </row>
    <row r="222" spans="1:11" s="94" customFormat="1" ht="58.5">
      <c r="A222" s="78" t="s">
        <v>186</v>
      </c>
      <c r="B222" s="79" t="s">
        <v>311</v>
      </c>
      <c r="C222" s="344" t="s">
        <v>8</v>
      </c>
      <c r="D222" s="344" t="s">
        <v>51</v>
      </c>
      <c r="E222" s="172" t="s">
        <v>1</v>
      </c>
      <c r="F222" s="97" t="s">
        <v>3</v>
      </c>
      <c r="G222" s="431"/>
      <c r="H222" s="431"/>
      <c r="I222" s="431"/>
      <c r="J222" s="152">
        <f>SUM(J223)</f>
        <v>690</v>
      </c>
      <c r="K222" s="152">
        <f t="shared" si="62"/>
        <v>57.3</v>
      </c>
    </row>
    <row r="223" spans="1:11" s="86" customFormat="1" ht="17.25">
      <c r="A223" s="19"/>
      <c r="B223" s="44" t="s">
        <v>81</v>
      </c>
      <c r="C223" s="324" t="s">
        <v>8</v>
      </c>
      <c r="D223" s="324" t="s">
        <v>51</v>
      </c>
      <c r="E223" s="171" t="s">
        <v>1</v>
      </c>
      <c r="F223" s="77" t="s">
        <v>80</v>
      </c>
      <c r="G223" s="429"/>
      <c r="H223" s="429"/>
      <c r="I223" s="429"/>
      <c r="J223" s="111">
        <f>SUM(J224)</f>
        <v>690</v>
      </c>
      <c r="K223" s="111">
        <f t="shared" si="62"/>
        <v>57.3</v>
      </c>
    </row>
    <row r="224" spans="1:11" s="8" customFormat="1" ht="17.25">
      <c r="A224" s="17"/>
      <c r="B224" s="20" t="s">
        <v>211</v>
      </c>
      <c r="C224" s="117" t="s">
        <v>8</v>
      </c>
      <c r="D224" s="117" t="s">
        <v>51</v>
      </c>
      <c r="E224" s="175" t="s">
        <v>1</v>
      </c>
      <c r="F224" s="36" t="s">
        <v>80</v>
      </c>
      <c r="G224" s="175" t="s">
        <v>212</v>
      </c>
      <c r="H224" s="175" t="s">
        <v>1</v>
      </c>
      <c r="I224" s="175" t="s">
        <v>101</v>
      </c>
      <c r="J224" s="31">
        <v>690</v>
      </c>
      <c r="K224" s="31">
        <v>57.3</v>
      </c>
    </row>
    <row r="225" spans="1:14" s="94" customFormat="1" ht="19.5">
      <c r="A225" s="78" t="s">
        <v>309</v>
      </c>
      <c r="B225" s="79" t="s">
        <v>312</v>
      </c>
      <c r="C225" s="344" t="s">
        <v>8</v>
      </c>
      <c r="D225" s="344" t="s">
        <v>51</v>
      </c>
      <c r="E225" s="172" t="s">
        <v>12</v>
      </c>
      <c r="F225" s="97" t="s">
        <v>3</v>
      </c>
      <c r="G225" s="431"/>
      <c r="H225" s="431"/>
      <c r="I225" s="431"/>
      <c r="J225" s="152">
        <f>SUM(J226)</f>
        <v>4632.3</v>
      </c>
      <c r="K225" s="152">
        <f t="shared" ref="K225:K226" si="64">SUM(K226)</f>
        <v>856</v>
      </c>
    </row>
    <row r="226" spans="1:14" s="86" customFormat="1" ht="17.25">
      <c r="A226" s="19"/>
      <c r="B226" s="44" t="s">
        <v>81</v>
      </c>
      <c r="C226" s="324" t="s">
        <v>8</v>
      </c>
      <c r="D226" s="324" t="s">
        <v>51</v>
      </c>
      <c r="E226" s="171" t="s">
        <v>12</v>
      </c>
      <c r="F226" s="77" t="s">
        <v>80</v>
      </c>
      <c r="G226" s="429"/>
      <c r="H226" s="429"/>
      <c r="I226" s="429"/>
      <c r="J226" s="111">
        <f>SUM(J227)</f>
        <v>4632.3</v>
      </c>
      <c r="K226" s="111">
        <f t="shared" si="64"/>
        <v>856</v>
      </c>
    </row>
    <row r="227" spans="1:14" s="8" customFormat="1" ht="17.25">
      <c r="A227" s="17"/>
      <c r="B227" s="20" t="s">
        <v>211</v>
      </c>
      <c r="C227" s="117" t="s">
        <v>8</v>
      </c>
      <c r="D227" s="117" t="s">
        <v>51</v>
      </c>
      <c r="E227" s="175" t="s">
        <v>12</v>
      </c>
      <c r="F227" s="59" t="s">
        <v>80</v>
      </c>
      <c r="G227" s="175" t="s">
        <v>212</v>
      </c>
      <c r="H227" s="175" t="s">
        <v>1</v>
      </c>
      <c r="I227" s="175" t="s">
        <v>101</v>
      </c>
      <c r="J227" s="31">
        <v>4632.3</v>
      </c>
      <c r="K227" s="31">
        <v>856</v>
      </c>
      <c r="L227" s="8">
        <v>2700</v>
      </c>
      <c r="M227" s="8">
        <v>1000</v>
      </c>
      <c r="N227" s="8">
        <v>1000</v>
      </c>
    </row>
    <row r="228" spans="1:14" s="8" customFormat="1" ht="58.5">
      <c r="A228" s="78" t="s">
        <v>314</v>
      </c>
      <c r="B228" s="79" t="s">
        <v>387</v>
      </c>
      <c r="C228" s="345" t="s">
        <v>8</v>
      </c>
      <c r="D228" s="345" t="s">
        <v>51</v>
      </c>
      <c r="E228" s="125" t="s">
        <v>7</v>
      </c>
      <c r="F228" s="125" t="s">
        <v>3</v>
      </c>
      <c r="G228" s="402"/>
      <c r="H228" s="403"/>
      <c r="I228" s="404"/>
      <c r="J228" s="112">
        <f t="shared" ref="J228:K229" si="65">J229</f>
        <v>506</v>
      </c>
      <c r="K228" s="112">
        <f t="shared" si="65"/>
        <v>0</v>
      </c>
    </row>
    <row r="229" spans="1:14" s="8" customFormat="1" ht="17.25">
      <c r="A229" s="19"/>
      <c r="B229" s="44" t="s">
        <v>81</v>
      </c>
      <c r="C229" s="324" t="s">
        <v>8</v>
      </c>
      <c r="D229" s="324" t="s">
        <v>51</v>
      </c>
      <c r="E229" s="171" t="s">
        <v>7</v>
      </c>
      <c r="F229" s="169" t="s">
        <v>80</v>
      </c>
      <c r="G229" s="402"/>
      <c r="H229" s="403"/>
      <c r="I229" s="404"/>
      <c r="J229" s="111">
        <f t="shared" si="65"/>
        <v>506</v>
      </c>
      <c r="K229" s="111">
        <f t="shared" si="65"/>
        <v>0</v>
      </c>
    </row>
    <row r="230" spans="1:14" s="8" customFormat="1" ht="17.25">
      <c r="A230" s="17"/>
      <c r="B230" s="20" t="s">
        <v>215</v>
      </c>
      <c r="C230" s="117" t="s">
        <v>8</v>
      </c>
      <c r="D230" s="117" t="s">
        <v>51</v>
      </c>
      <c r="E230" s="175" t="s">
        <v>7</v>
      </c>
      <c r="F230" s="170" t="s">
        <v>80</v>
      </c>
      <c r="G230" s="356" t="s">
        <v>216</v>
      </c>
      <c r="H230" s="356" t="s">
        <v>28</v>
      </c>
      <c r="I230" s="356" t="s">
        <v>47</v>
      </c>
      <c r="J230" s="31">
        <v>506</v>
      </c>
      <c r="K230" s="31"/>
    </row>
    <row r="231" spans="1:14" s="100" customFormat="1" ht="39">
      <c r="A231" s="78" t="s">
        <v>386</v>
      </c>
      <c r="B231" s="79" t="s">
        <v>313</v>
      </c>
      <c r="C231" s="344" t="s">
        <v>8</v>
      </c>
      <c r="D231" s="344" t="s">
        <v>51</v>
      </c>
      <c r="E231" s="172" t="s">
        <v>43</v>
      </c>
      <c r="F231" s="97" t="s">
        <v>3</v>
      </c>
      <c r="G231" s="455"/>
      <c r="H231" s="456"/>
      <c r="I231" s="457"/>
      <c r="J231" s="152">
        <f>SUM(J232)</f>
        <v>23</v>
      </c>
      <c r="K231" s="152">
        <f t="shared" ref="K231" si="66">SUM(K232)</f>
        <v>0</v>
      </c>
    </row>
    <row r="232" spans="1:14" s="86" customFormat="1" ht="33">
      <c r="A232" s="19"/>
      <c r="B232" s="44" t="s">
        <v>295</v>
      </c>
      <c r="C232" s="324" t="s">
        <v>8</v>
      </c>
      <c r="D232" s="324" t="s">
        <v>51</v>
      </c>
      <c r="E232" s="171" t="s">
        <v>43</v>
      </c>
      <c r="F232" s="77" t="s">
        <v>294</v>
      </c>
      <c r="G232" s="451"/>
      <c r="H232" s="452"/>
      <c r="I232" s="453"/>
      <c r="J232" s="111">
        <f>SUM(J233)</f>
        <v>23</v>
      </c>
      <c r="K232" s="111">
        <f t="shared" si="62"/>
        <v>0</v>
      </c>
    </row>
    <row r="233" spans="1:14" s="8" customFormat="1" ht="17.25">
      <c r="A233" s="17"/>
      <c r="B233" s="20" t="s">
        <v>224</v>
      </c>
      <c r="C233" s="117" t="s">
        <v>8</v>
      </c>
      <c r="D233" s="117" t="s">
        <v>51</v>
      </c>
      <c r="E233" s="175" t="s">
        <v>43</v>
      </c>
      <c r="F233" s="46" t="s">
        <v>294</v>
      </c>
      <c r="G233" s="61" t="s">
        <v>223</v>
      </c>
      <c r="H233" s="61" t="s">
        <v>28</v>
      </c>
      <c r="I233" s="61" t="s">
        <v>98</v>
      </c>
      <c r="J233" s="31">
        <v>23</v>
      </c>
      <c r="K233" s="31">
        <v>0</v>
      </c>
    </row>
    <row r="234" spans="1:14" s="2" customFormat="1" ht="75">
      <c r="A234" s="15" t="s">
        <v>187</v>
      </c>
      <c r="B234" s="23" t="s">
        <v>83</v>
      </c>
      <c r="C234" s="325" t="s">
        <v>47</v>
      </c>
      <c r="D234" s="325" t="s">
        <v>49</v>
      </c>
      <c r="E234" s="174" t="s">
        <v>2</v>
      </c>
      <c r="F234" s="38" t="s">
        <v>3</v>
      </c>
      <c r="G234" s="430"/>
      <c r="H234" s="430"/>
      <c r="I234" s="430"/>
      <c r="J234" s="151">
        <f>SUM(J235+J241)</f>
        <v>66845.2</v>
      </c>
      <c r="K234" s="151">
        <f t="shared" ref="K234" si="67">SUM(K235+K241)</f>
        <v>1354.3999999999999</v>
      </c>
    </row>
    <row r="235" spans="1:14" s="2" customFormat="1" ht="37.5">
      <c r="A235" s="16" t="s">
        <v>188</v>
      </c>
      <c r="B235" s="21" t="s">
        <v>84</v>
      </c>
      <c r="C235" s="144" t="s">
        <v>47</v>
      </c>
      <c r="D235" s="144" t="s">
        <v>51</v>
      </c>
      <c r="E235" s="176" t="s">
        <v>2</v>
      </c>
      <c r="F235" s="37" t="s">
        <v>3</v>
      </c>
      <c r="G235" s="430"/>
      <c r="H235" s="430"/>
      <c r="I235" s="430"/>
      <c r="J235" s="150">
        <f>SUM(J236)</f>
        <v>7416</v>
      </c>
      <c r="K235" s="150">
        <f t="shared" ref="K235:K237" si="68">SUM(K236)</f>
        <v>1285.5999999999999</v>
      </c>
    </row>
    <row r="236" spans="1:14" s="82" customFormat="1" ht="39">
      <c r="A236" s="78" t="s">
        <v>189</v>
      </c>
      <c r="B236" s="79" t="s">
        <v>265</v>
      </c>
      <c r="C236" s="344" t="s">
        <v>47</v>
      </c>
      <c r="D236" s="344" t="s">
        <v>51</v>
      </c>
      <c r="E236" s="172" t="s">
        <v>1</v>
      </c>
      <c r="F236" s="97" t="s">
        <v>3</v>
      </c>
      <c r="G236" s="431"/>
      <c r="H236" s="431"/>
      <c r="I236" s="431"/>
      <c r="J236" s="152">
        <f>+J237+J239</f>
        <v>7416</v>
      </c>
      <c r="K236" s="152">
        <f t="shared" si="68"/>
        <v>1285.5999999999999</v>
      </c>
    </row>
    <row r="237" spans="1:14" s="86" customFormat="1" ht="33">
      <c r="A237" s="19"/>
      <c r="B237" s="44" t="s">
        <v>17</v>
      </c>
      <c r="C237" s="324" t="s">
        <v>47</v>
      </c>
      <c r="D237" s="324" t="s">
        <v>51</v>
      </c>
      <c r="E237" s="171" t="s">
        <v>1</v>
      </c>
      <c r="F237" s="77" t="s">
        <v>16</v>
      </c>
      <c r="G237" s="429"/>
      <c r="H237" s="429"/>
      <c r="I237" s="429"/>
      <c r="J237" s="111">
        <f>SUM(J238)</f>
        <v>7416</v>
      </c>
      <c r="K237" s="111">
        <f t="shared" si="68"/>
        <v>1285.5999999999999</v>
      </c>
    </row>
    <row r="238" spans="1:14" s="8" customFormat="1" ht="32.450000000000003" customHeight="1">
      <c r="A238" s="17"/>
      <c r="B238" s="20" t="s">
        <v>222</v>
      </c>
      <c r="C238" s="117" t="s">
        <v>47</v>
      </c>
      <c r="D238" s="117" t="s">
        <v>51</v>
      </c>
      <c r="E238" s="175" t="s">
        <v>1</v>
      </c>
      <c r="F238" s="36" t="s">
        <v>16</v>
      </c>
      <c r="G238" s="175" t="s">
        <v>221</v>
      </c>
      <c r="H238" s="175" t="s">
        <v>28</v>
      </c>
      <c r="I238" s="175" t="s">
        <v>43</v>
      </c>
      <c r="J238" s="31">
        <v>7416</v>
      </c>
      <c r="K238" s="31">
        <v>1285.5999999999999</v>
      </c>
    </row>
    <row r="239" spans="1:14" s="8" customFormat="1" ht="63" hidden="1">
      <c r="A239" s="17"/>
      <c r="B239" s="56" t="s">
        <v>453</v>
      </c>
      <c r="C239" s="324" t="s">
        <v>47</v>
      </c>
      <c r="D239" s="324" t="s">
        <v>51</v>
      </c>
      <c r="E239" s="232" t="s">
        <v>1</v>
      </c>
      <c r="F239" s="232" t="s">
        <v>454</v>
      </c>
      <c r="G239" s="232"/>
      <c r="H239" s="232"/>
      <c r="I239" s="232"/>
      <c r="J239" s="111">
        <f>+J240</f>
        <v>0</v>
      </c>
      <c r="K239" s="111"/>
    </row>
    <row r="240" spans="1:14" s="8" customFormat="1" ht="78.75" hidden="1">
      <c r="A240" s="17"/>
      <c r="B240" s="124" t="s">
        <v>452</v>
      </c>
      <c r="C240" s="117" t="s">
        <v>47</v>
      </c>
      <c r="D240" s="117" t="s">
        <v>51</v>
      </c>
      <c r="E240" s="234" t="s">
        <v>1</v>
      </c>
      <c r="F240" s="234" t="s">
        <v>454</v>
      </c>
      <c r="G240" s="234" t="s">
        <v>221</v>
      </c>
      <c r="H240" s="234" t="s">
        <v>28</v>
      </c>
      <c r="I240" s="234" t="s">
        <v>43</v>
      </c>
      <c r="J240" s="31"/>
      <c r="K240" s="31"/>
    </row>
    <row r="241" spans="1:11" s="2" customFormat="1" ht="37.5">
      <c r="A241" s="16" t="s">
        <v>227</v>
      </c>
      <c r="B241" s="21" t="s">
        <v>501</v>
      </c>
      <c r="C241" s="144" t="s">
        <v>47</v>
      </c>
      <c r="D241" s="144" t="s">
        <v>85</v>
      </c>
      <c r="E241" s="176" t="s">
        <v>2</v>
      </c>
      <c r="F241" s="37" t="s">
        <v>3</v>
      </c>
      <c r="G241" s="430"/>
      <c r="H241" s="430"/>
      <c r="I241" s="430"/>
      <c r="J241" s="150">
        <f>+J242</f>
        <v>59429.2</v>
      </c>
      <c r="K241" s="150">
        <f>+K242</f>
        <v>68.8</v>
      </c>
    </row>
    <row r="242" spans="1:11" s="82" customFormat="1" ht="39">
      <c r="A242" s="78" t="s">
        <v>228</v>
      </c>
      <c r="B242" s="79" t="s">
        <v>502</v>
      </c>
      <c r="C242" s="344" t="s">
        <v>47</v>
      </c>
      <c r="D242" s="344" t="s">
        <v>85</v>
      </c>
      <c r="E242" s="172" t="s">
        <v>1</v>
      </c>
      <c r="F242" s="97" t="s">
        <v>3</v>
      </c>
      <c r="G242" s="431"/>
      <c r="H242" s="431"/>
      <c r="I242" s="431"/>
      <c r="J242" s="152">
        <f>+J243+J245</f>
        <v>59429.2</v>
      </c>
      <c r="K242" s="152">
        <f t="shared" ref="K242" si="69">+K243+K245</f>
        <v>68.8</v>
      </c>
    </row>
    <row r="243" spans="1:11" s="393" customFormat="1" ht="19.5">
      <c r="A243" s="392"/>
      <c r="B243" s="391" t="s">
        <v>81</v>
      </c>
      <c r="C243" s="349" t="s">
        <v>47</v>
      </c>
      <c r="D243" s="349" t="s">
        <v>85</v>
      </c>
      <c r="E243" s="54" t="s">
        <v>1</v>
      </c>
      <c r="F243" s="54" t="s">
        <v>80</v>
      </c>
      <c r="G243" s="54"/>
      <c r="H243" s="54"/>
      <c r="I243" s="54"/>
      <c r="J243" s="165">
        <f>+J244</f>
        <v>1800</v>
      </c>
      <c r="K243" s="165">
        <f>+K244</f>
        <v>68.8</v>
      </c>
    </row>
    <row r="244" spans="1:11" s="395" customFormat="1" ht="31.5">
      <c r="A244" s="394"/>
      <c r="B244" s="291" t="s">
        <v>622</v>
      </c>
      <c r="C244" s="351" t="s">
        <v>47</v>
      </c>
      <c r="D244" s="351" t="s">
        <v>85</v>
      </c>
      <c r="E244" s="53" t="s">
        <v>1</v>
      </c>
      <c r="F244" s="53" t="s">
        <v>80</v>
      </c>
      <c r="G244" s="53" t="s">
        <v>218</v>
      </c>
      <c r="H244" s="53" t="s">
        <v>86</v>
      </c>
      <c r="I244" s="53" t="s">
        <v>7</v>
      </c>
      <c r="J244" s="161">
        <v>1800</v>
      </c>
      <c r="K244" s="161">
        <v>68.8</v>
      </c>
    </row>
    <row r="245" spans="1:11" s="86" customFormat="1" ht="31.5">
      <c r="A245" s="19"/>
      <c r="B245" s="115" t="s">
        <v>503</v>
      </c>
      <c r="C245" s="324" t="s">
        <v>47</v>
      </c>
      <c r="D245" s="324" t="s">
        <v>85</v>
      </c>
      <c r="E245" s="171" t="s">
        <v>1</v>
      </c>
      <c r="F245" s="77" t="s">
        <v>302</v>
      </c>
      <c r="G245" s="429"/>
      <c r="H245" s="429"/>
      <c r="I245" s="429"/>
      <c r="J245" s="111">
        <f>+J246+J247+J248+J249</f>
        <v>57629.2</v>
      </c>
      <c r="K245" s="111">
        <f t="shared" ref="K245" si="70">+K246+K247+K248+K249</f>
        <v>0</v>
      </c>
    </row>
    <row r="246" spans="1:11" s="8" customFormat="1" ht="17.25">
      <c r="A246" s="17"/>
      <c r="B246" s="20" t="s">
        <v>621</v>
      </c>
      <c r="C246" s="117" t="s">
        <v>47</v>
      </c>
      <c r="D246" s="117" t="s">
        <v>85</v>
      </c>
      <c r="E246" s="175" t="s">
        <v>1</v>
      </c>
      <c r="F246" s="50" t="s">
        <v>302</v>
      </c>
      <c r="G246" s="175" t="s">
        <v>218</v>
      </c>
      <c r="H246" s="175" t="s">
        <v>86</v>
      </c>
      <c r="I246" s="175" t="s">
        <v>7</v>
      </c>
      <c r="J246" s="31">
        <v>51159.199999999997</v>
      </c>
      <c r="K246" s="31">
        <v>0</v>
      </c>
    </row>
    <row r="247" spans="1:11" s="8" customFormat="1" ht="17.25">
      <c r="A247" s="17"/>
      <c r="B247" s="20" t="s">
        <v>325</v>
      </c>
      <c r="C247" s="117" t="s">
        <v>47</v>
      </c>
      <c r="D247" s="117" t="s">
        <v>85</v>
      </c>
      <c r="E247" s="175" t="s">
        <v>1</v>
      </c>
      <c r="F247" s="50" t="s">
        <v>302</v>
      </c>
      <c r="G247" s="175" t="s">
        <v>219</v>
      </c>
      <c r="H247" s="175" t="s">
        <v>86</v>
      </c>
      <c r="I247" s="175" t="s">
        <v>7</v>
      </c>
      <c r="J247" s="31">
        <v>2970</v>
      </c>
      <c r="K247" s="31">
        <v>0</v>
      </c>
    </row>
    <row r="248" spans="1:11" s="8" customFormat="1" ht="16.899999999999999" customHeight="1">
      <c r="A248" s="17"/>
      <c r="B248" s="20" t="s">
        <v>326</v>
      </c>
      <c r="C248" s="117" t="s">
        <v>47</v>
      </c>
      <c r="D248" s="117" t="s">
        <v>85</v>
      </c>
      <c r="E248" s="175" t="s">
        <v>1</v>
      </c>
      <c r="F248" s="50" t="s">
        <v>302</v>
      </c>
      <c r="G248" s="175" t="s">
        <v>219</v>
      </c>
      <c r="H248" s="175" t="s">
        <v>86</v>
      </c>
      <c r="I248" s="175" t="s">
        <v>7</v>
      </c>
      <c r="J248" s="31">
        <v>500</v>
      </c>
      <c r="K248" s="31">
        <v>0</v>
      </c>
    </row>
    <row r="249" spans="1:11" s="82" customFormat="1" ht="17.45" customHeight="1">
      <c r="A249" s="78"/>
      <c r="B249" s="20" t="s">
        <v>621</v>
      </c>
      <c r="C249" s="351" t="s">
        <v>47</v>
      </c>
      <c r="D249" s="351" t="s">
        <v>85</v>
      </c>
      <c r="E249" s="53" t="s">
        <v>1</v>
      </c>
      <c r="F249" s="390" t="s">
        <v>302</v>
      </c>
      <c r="G249" s="53" t="s">
        <v>218</v>
      </c>
      <c r="H249" s="53" t="s">
        <v>86</v>
      </c>
      <c r="I249" s="53" t="s">
        <v>7</v>
      </c>
      <c r="J249" s="161">
        <v>3000</v>
      </c>
      <c r="K249" s="161">
        <v>0</v>
      </c>
    </row>
    <row r="250" spans="1:11" s="45" customFormat="1" ht="16.899999999999999" hidden="1" customHeight="1">
      <c r="A250" s="43"/>
      <c r="B250" s="44"/>
      <c r="C250" s="324"/>
      <c r="D250" s="324"/>
      <c r="E250" s="171"/>
      <c r="F250" s="77"/>
      <c r="G250" s="96"/>
      <c r="H250" s="96"/>
      <c r="I250" s="96"/>
      <c r="J250" s="111"/>
      <c r="K250" s="111"/>
    </row>
    <row r="251" spans="1:11" s="8" customFormat="1" ht="17.25" hidden="1">
      <c r="A251" s="17"/>
      <c r="B251" s="20"/>
      <c r="C251" s="117"/>
      <c r="D251" s="117"/>
      <c r="E251" s="175"/>
      <c r="F251" s="36"/>
      <c r="G251" s="175"/>
      <c r="H251" s="175"/>
      <c r="I251" s="175"/>
      <c r="J251" s="31"/>
      <c r="K251" s="31"/>
    </row>
    <row r="252" spans="1:11" s="86" customFormat="1" ht="0.6" hidden="1" customHeight="1">
      <c r="A252" s="91"/>
      <c r="B252" s="44"/>
      <c r="C252" s="324"/>
      <c r="D252" s="324"/>
      <c r="E252" s="171"/>
      <c r="F252" s="92"/>
      <c r="G252" s="429"/>
      <c r="H252" s="429"/>
      <c r="I252" s="429"/>
      <c r="J252" s="111"/>
      <c r="K252" s="111"/>
    </row>
    <row r="253" spans="1:11" s="8" customFormat="1" ht="17.25" hidden="1">
      <c r="A253" s="18"/>
      <c r="B253" s="20"/>
      <c r="C253" s="117"/>
      <c r="D253" s="117"/>
      <c r="E253" s="175"/>
      <c r="F253" s="41"/>
      <c r="G253" s="175"/>
      <c r="H253" s="175"/>
      <c r="I253" s="175"/>
      <c r="J253" s="31"/>
      <c r="K253" s="31"/>
    </row>
    <row r="254" spans="1:11" s="8" customFormat="1" ht="17.25" hidden="1">
      <c r="A254" s="18"/>
      <c r="B254" s="20"/>
      <c r="C254" s="117"/>
      <c r="D254" s="117"/>
      <c r="E254" s="175"/>
      <c r="F254" s="41"/>
      <c r="G254" s="175"/>
      <c r="H254" s="175"/>
      <c r="I254" s="175"/>
      <c r="J254" s="31"/>
      <c r="K254" s="31"/>
    </row>
    <row r="255" spans="1:11" s="8" customFormat="1" ht="16.899999999999999" hidden="1" customHeight="1">
      <c r="A255" s="18"/>
      <c r="B255" s="20"/>
      <c r="C255" s="117"/>
      <c r="D255" s="117"/>
      <c r="E255" s="175"/>
      <c r="F255" s="41"/>
      <c r="G255" s="175"/>
      <c r="H255" s="175"/>
      <c r="I255" s="175"/>
      <c r="J255" s="31"/>
      <c r="K255" s="31"/>
    </row>
    <row r="256" spans="1:11" s="5" customFormat="1" ht="37.5">
      <c r="A256" s="15" t="s">
        <v>36</v>
      </c>
      <c r="B256" s="23" t="s">
        <v>87</v>
      </c>
      <c r="C256" s="325" t="s">
        <v>86</v>
      </c>
      <c r="D256" s="325" t="s">
        <v>49</v>
      </c>
      <c r="E256" s="174" t="s">
        <v>2</v>
      </c>
      <c r="F256" s="38" t="s">
        <v>3</v>
      </c>
      <c r="G256" s="432"/>
      <c r="H256" s="432"/>
      <c r="I256" s="432"/>
      <c r="J256" s="151">
        <f>+J258+J266+J262</f>
        <v>136067.4</v>
      </c>
      <c r="K256" s="151">
        <f t="shared" ref="K256" si="71">+K258+K266</f>
        <v>1290.5999999999999</v>
      </c>
    </row>
    <row r="257" spans="1:15" s="5" customFormat="1" ht="36.6" customHeight="1">
      <c r="A257" s="15" t="s">
        <v>36</v>
      </c>
      <c r="B257" s="140" t="s">
        <v>87</v>
      </c>
      <c r="C257" s="325" t="s">
        <v>86</v>
      </c>
      <c r="D257" s="325" t="s">
        <v>49</v>
      </c>
      <c r="E257" s="177" t="s">
        <v>2</v>
      </c>
      <c r="F257" s="141" t="s">
        <v>3</v>
      </c>
      <c r="G257" s="461"/>
      <c r="H257" s="461"/>
      <c r="I257" s="461"/>
      <c r="J257" s="151">
        <f>+J258+J266</f>
        <v>136067.4</v>
      </c>
      <c r="K257" s="151">
        <f t="shared" ref="K257" si="72">+K258+K266</f>
        <v>1290.5999999999999</v>
      </c>
    </row>
    <row r="258" spans="1:15" s="2" customFormat="1" ht="55.9" customHeight="1">
      <c r="A258" s="16" t="s">
        <v>190</v>
      </c>
      <c r="B258" s="21" t="s">
        <v>248</v>
      </c>
      <c r="C258" s="144" t="s">
        <v>86</v>
      </c>
      <c r="D258" s="144" t="s">
        <v>51</v>
      </c>
      <c r="E258" s="176" t="s">
        <v>2</v>
      </c>
      <c r="F258" s="37" t="s">
        <v>3</v>
      </c>
      <c r="G258" s="430"/>
      <c r="H258" s="430"/>
      <c r="I258" s="430"/>
      <c r="J258" s="150">
        <f>SUM(J259)</f>
        <v>7000</v>
      </c>
      <c r="K258" s="150">
        <f t="shared" ref="K258:K260" si="73">SUM(K259)</f>
        <v>0</v>
      </c>
    </row>
    <row r="259" spans="1:15" s="82" customFormat="1" ht="36.6" customHeight="1">
      <c r="A259" s="78" t="s">
        <v>191</v>
      </c>
      <c r="B259" s="79" t="s">
        <v>249</v>
      </c>
      <c r="C259" s="344" t="s">
        <v>86</v>
      </c>
      <c r="D259" s="344" t="s">
        <v>51</v>
      </c>
      <c r="E259" s="172" t="s">
        <v>1</v>
      </c>
      <c r="F259" s="97" t="s">
        <v>3</v>
      </c>
      <c r="G259" s="431"/>
      <c r="H259" s="431"/>
      <c r="I259" s="431"/>
      <c r="J259" s="152">
        <f>SUM(J260)</f>
        <v>7000</v>
      </c>
      <c r="K259" s="152">
        <f t="shared" si="73"/>
        <v>0</v>
      </c>
    </row>
    <row r="260" spans="1:15" s="86" customFormat="1" ht="33">
      <c r="A260" s="19"/>
      <c r="B260" s="44" t="s">
        <v>250</v>
      </c>
      <c r="C260" s="324" t="s">
        <v>86</v>
      </c>
      <c r="D260" s="324" t="s">
        <v>51</v>
      </c>
      <c r="E260" s="171" t="s">
        <v>1</v>
      </c>
      <c r="F260" s="77" t="s">
        <v>251</v>
      </c>
      <c r="G260" s="429"/>
      <c r="H260" s="429"/>
      <c r="I260" s="429"/>
      <c r="J260" s="111">
        <f>SUM(J261)</f>
        <v>7000</v>
      </c>
      <c r="K260" s="111">
        <f t="shared" si="73"/>
        <v>0</v>
      </c>
    </row>
    <row r="261" spans="1:15" s="8" customFormat="1" ht="16.899999999999999" customHeight="1">
      <c r="A261" s="19"/>
      <c r="B261" s="20" t="s">
        <v>211</v>
      </c>
      <c r="C261" s="117" t="s">
        <v>86</v>
      </c>
      <c r="D261" s="117" t="s">
        <v>51</v>
      </c>
      <c r="E261" s="175" t="s">
        <v>1</v>
      </c>
      <c r="F261" s="36" t="s">
        <v>251</v>
      </c>
      <c r="G261" s="175" t="s">
        <v>212</v>
      </c>
      <c r="H261" s="175" t="s">
        <v>28</v>
      </c>
      <c r="I261" s="175" t="s">
        <v>47</v>
      </c>
      <c r="J261" s="31">
        <v>7000</v>
      </c>
      <c r="K261" s="31"/>
      <c r="L261" s="8" t="s">
        <v>339</v>
      </c>
    </row>
    <row r="262" spans="1:15" s="8" customFormat="1" hidden="1">
      <c r="A262" s="16"/>
      <c r="B262" s="21"/>
      <c r="C262" s="117"/>
      <c r="D262" s="117"/>
      <c r="E262" s="175"/>
      <c r="F262" s="110"/>
      <c r="G262" s="175"/>
      <c r="H262" s="175"/>
      <c r="I262" s="175"/>
      <c r="J262" s="113"/>
      <c r="K262" s="113"/>
    </row>
    <row r="263" spans="1:15" s="8" customFormat="1" ht="19.5" hidden="1">
      <c r="A263" s="78"/>
      <c r="B263" s="79"/>
      <c r="C263" s="117"/>
      <c r="D263" s="117"/>
      <c r="E263" s="175"/>
      <c r="F263" s="110"/>
      <c r="G263" s="175"/>
      <c r="H263" s="175"/>
      <c r="I263" s="175"/>
      <c r="J263" s="112"/>
      <c r="K263" s="112"/>
    </row>
    <row r="264" spans="1:15" s="8" customFormat="1" ht="17.25" hidden="1">
      <c r="A264" s="19"/>
      <c r="B264" s="115"/>
      <c r="C264" s="117"/>
      <c r="D264" s="117"/>
      <c r="E264" s="175"/>
      <c r="F264" s="110"/>
      <c r="G264" s="175"/>
      <c r="H264" s="175"/>
      <c r="I264" s="175"/>
      <c r="J264" s="111"/>
      <c r="K264" s="31"/>
    </row>
    <row r="265" spans="1:15" s="8" customFormat="1" ht="17.25" hidden="1">
      <c r="A265" s="19"/>
      <c r="B265" s="116"/>
      <c r="C265" s="117"/>
      <c r="D265" s="117"/>
      <c r="E265" s="175"/>
      <c r="F265" s="110"/>
      <c r="G265" s="175"/>
      <c r="H265" s="175"/>
      <c r="I265" s="175"/>
      <c r="J265" s="31"/>
      <c r="K265" s="31"/>
      <c r="L265" s="8">
        <v>699.5</v>
      </c>
    </row>
    <row r="266" spans="1:15" s="2" customFormat="1" ht="37.5">
      <c r="A266" s="16" t="s">
        <v>583</v>
      </c>
      <c r="B266" s="21" t="s">
        <v>88</v>
      </c>
      <c r="C266" s="144" t="s">
        <v>86</v>
      </c>
      <c r="D266" s="144" t="s">
        <v>85</v>
      </c>
      <c r="E266" s="176" t="s">
        <v>2</v>
      </c>
      <c r="F266" s="37" t="s">
        <v>3</v>
      </c>
      <c r="G266" s="430"/>
      <c r="H266" s="430"/>
      <c r="I266" s="430"/>
      <c r="J266" s="150">
        <f>+J267+J270+J275</f>
        <v>129067.4</v>
      </c>
      <c r="K266" s="150">
        <f t="shared" ref="K266:O266" si="74">+K267+K270+K275</f>
        <v>1290.5999999999999</v>
      </c>
      <c r="L266" s="299">
        <f t="shared" si="74"/>
        <v>0</v>
      </c>
      <c r="M266" s="29">
        <f t="shared" si="74"/>
        <v>0</v>
      </c>
      <c r="N266" s="29">
        <f t="shared" si="74"/>
        <v>0</v>
      </c>
      <c r="O266" s="29">
        <f t="shared" si="74"/>
        <v>0</v>
      </c>
    </row>
    <row r="267" spans="1:15" s="82" customFormat="1" ht="39">
      <c r="A267" s="78" t="s">
        <v>584</v>
      </c>
      <c r="B267" s="101" t="s">
        <v>296</v>
      </c>
      <c r="C267" s="344" t="s">
        <v>86</v>
      </c>
      <c r="D267" s="344" t="s">
        <v>85</v>
      </c>
      <c r="E267" s="172" t="s">
        <v>1</v>
      </c>
      <c r="F267" s="97" t="s">
        <v>3</v>
      </c>
      <c r="G267" s="431"/>
      <c r="H267" s="431"/>
      <c r="I267" s="431"/>
      <c r="J267" s="152">
        <f>SUM(J268)</f>
        <v>773</v>
      </c>
      <c r="K267" s="152">
        <f t="shared" ref="K267" si="75">SUM(K268)</f>
        <v>192</v>
      </c>
    </row>
    <row r="268" spans="1:15" s="86" customFormat="1" ht="17.25">
      <c r="A268" s="19"/>
      <c r="B268" s="44" t="s">
        <v>257</v>
      </c>
      <c r="C268" s="324" t="s">
        <v>86</v>
      </c>
      <c r="D268" s="324" t="s">
        <v>85</v>
      </c>
      <c r="E268" s="171" t="s">
        <v>1</v>
      </c>
      <c r="F268" s="77" t="s">
        <v>256</v>
      </c>
      <c r="G268" s="429"/>
      <c r="H268" s="429"/>
      <c r="I268" s="429"/>
      <c r="J268" s="111">
        <f>SUM(J269:J269)</f>
        <v>773</v>
      </c>
      <c r="K268" s="111">
        <f>SUM(K269:K269)</f>
        <v>192</v>
      </c>
    </row>
    <row r="269" spans="1:15" s="8" customFormat="1" ht="17.25">
      <c r="A269" s="19"/>
      <c r="B269" s="20" t="s">
        <v>220</v>
      </c>
      <c r="C269" s="117" t="s">
        <v>86</v>
      </c>
      <c r="D269" s="117" t="s">
        <v>85</v>
      </c>
      <c r="E269" s="175" t="s">
        <v>1</v>
      </c>
      <c r="F269" s="36" t="s">
        <v>256</v>
      </c>
      <c r="G269" s="175" t="s">
        <v>219</v>
      </c>
      <c r="H269" s="175" t="s">
        <v>86</v>
      </c>
      <c r="I269" s="175" t="s">
        <v>7</v>
      </c>
      <c r="J269" s="31">
        <v>773</v>
      </c>
      <c r="K269" s="31">
        <v>192</v>
      </c>
      <c r="L269" s="8">
        <v>139</v>
      </c>
      <c r="M269" s="8">
        <v>139</v>
      </c>
      <c r="N269" s="8">
        <v>139</v>
      </c>
    </row>
    <row r="270" spans="1:15" s="82" customFormat="1" ht="39">
      <c r="A270" s="78" t="s">
        <v>585</v>
      </c>
      <c r="B270" s="79" t="s">
        <v>252</v>
      </c>
      <c r="C270" s="344" t="s">
        <v>86</v>
      </c>
      <c r="D270" s="344" t="s">
        <v>85</v>
      </c>
      <c r="E270" s="172" t="s">
        <v>12</v>
      </c>
      <c r="F270" s="97" t="s">
        <v>3</v>
      </c>
      <c r="G270" s="431"/>
      <c r="H270" s="431"/>
      <c r="I270" s="431"/>
      <c r="J270" s="152">
        <f>+J271+J278</f>
        <v>128294.39999999999</v>
      </c>
      <c r="K270" s="152">
        <f t="shared" ref="K270:O270" si="76">+K271+K278</f>
        <v>1098.5999999999999</v>
      </c>
      <c r="L270" s="152">
        <f t="shared" si="76"/>
        <v>0</v>
      </c>
      <c r="M270" s="152">
        <f t="shared" si="76"/>
        <v>0</v>
      </c>
      <c r="N270" s="152">
        <f t="shared" si="76"/>
        <v>0</v>
      </c>
      <c r="O270" s="152">
        <f t="shared" si="76"/>
        <v>0</v>
      </c>
    </row>
    <row r="271" spans="1:15" s="86" customFormat="1" ht="33">
      <c r="A271" s="129"/>
      <c r="B271" s="44" t="s">
        <v>255</v>
      </c>
      <c r="C271" s="324" t="s">
        <v>86</v>
      </c>
      <c r="D271" s="324" t="s">
        <v>85</v>
      </c>
      <c r="E271" s="171" t="s">
        <v>12</v>
      </c>
      <c r="F271" s="77" t="s">
        <v>253</v>
      </c>
      <c r="G271" s="429"/>
      <c r="H271" s="429"/>
      <c r="I271" s="429"/>
      <c r="J271" s="111">
        <f>+J273+J274+J272</f>
        <v>87099.8</v>
      </c>
      <c r="K271" s="111">
        <f t="shared" ref="K271" si="77">+K273+K274+K272</f>
        <v>1098.5999999999999</v>
      </c>
    </row>
    <row r="272" spans="1:15" s="86" customFormat="1">
      <c r="A272" s="129"/>
      <c r="B272" s="20" t="s">
        <v>211</v>
      </c>
      <c r="C272" s="117" t="s">
        <v>86</v>
      </c>
      <c r="D272" s="117" t="s">
        <v>85</v>
      </c>
      <c r="E272" s="386" t="s">
        <v>12</v>
      </c>
      <c r="F272" s="386" t="s">
        <v>253</v>
      </c>
      <c r="G272" s="386" t="s">
        <v>212</v>
      </c>
      <c r="H272" s="386" t="s">
        <v>28</v>
      </c>
      <c r="I272" s="386" t="s">
        <v>48</v>
      </c>
      <c r="J272" s="31">
        <v>14510.8</v>
      </c>
      <c r="K272" s="111"/>
    </row>
    <row r="273" spans="1:14" s="8" customFormat="1" ht="16.149999999999999" customHeight="1">
      <c r="A273" s="378"/>
      <c r="B273" s="379" t="s">
        <v>579</v>
      </c>
      <c r="C273" s="117" t="s">
        <v>86</v>
      </c>
      <c r="D273" s="117" t="s">
        <v>85</v>
      </c>
      <c r="E273" s="117" t="s">
        <v>12</v>
      </c>
      <c r="F273" s="117" t="s">
        <v>253</v>
      </c>
      <c r="G273" s="117" t="s">
        <v>223</v>
      </c>
      <c r="H273" s="117" t="s">
        <v>28</v>
      </c>
      <c r="I273" s="117" t="s">
        <v>48</v>
      </c>
      <c r="J273" s="380">
        <v>62589</v>
      </c>
      <c r="K273" s="380">
        <v>1098.5999999999999</v>
      </c>
      <c r="L273" s="8">
        <v>-52397</v>
      </c>
      <c r="M273" s="8">
        <v>-56656</v>
      </c>
      <c r="N273" s="8">
        <v>-58856</v>
      </c>
    </row>
    <row r="274" spans="1:14" s="257" customFormat="1">
      <c r="A274" s="129"/>
      <c r="B274" s="379" t="s">
        <v>579</v>
      </c>
      <c r="C274" s="117" t="s">
        <v>86</v>
      </c>
      <c r="D274" s="117" t="s">
        <v>85</v>
      </c>
      <c r="E274" s="242" t="s">
        <v>12</v>
      </c>
      <c r="F274" s="242" t="s">
        <v>523</v>
      </c>
      <c r="G274" s="242" t="s">
        <v>223</v>
      </c>
      <c r="H274" s="242" t="s">
        <v>28</v>
      </c>
      <c r="I274" s="242" t="s">
        <v>48</v>
      </c>
      <c r="J274" s="31">
        <v>10000</v>
      </c>
      <c r="K274" s="31">
        <v>0</v>
      </c>
      <c r="L274" s="257">
        <v>52397</v>
      </c>
      <c r="M274" s="257">
        <v>56656</v>
      </c>
      <c r="N274" s="257">
        <v>58856</v>
      </c>
    </row>
    <row r="275" spans="1:14" s="257" customFormat="1" ht="58.5" hidden="1">
      <c r="A275" s="78" t="s">
        <v>359</v>
      </c>
      <c r="B275" s="79" t="s">
        <v>342</v>
      </c>
      <c r="C275" s="344" t="s">
        <v>86</v>
      </c>
      <c r="D275" s="344" t="s">
        <v>85</v>
      </c>
      <c r="E275" s="241" t="s">
        <v>28</v>
      </c>
      <c r="F275" s="241" t="s">
        <v>344</v>
      </c>
      <c r="G275" s="242"/>
      <c r="H275" s="242"/>
      <c r="I275" s="242"/>
      <c r="J275" s="112"/>
      <c r="K275" s="112">
        <f>K276</f>
        <v>0</v>
      </c>
    </row>
    <row r="276" spans="1:14" s="257" customFormat="1" ht="17.25" hidden="1">
      <c r="A276" s="19"/>
      <c r="B276" s="115" t="s">
        <v>343</v>
      </c>
      <c r="C276" s="117" t="s">
        <v>86</v>
      </c>
      <c r="D276" s="117" t="s">
        <v>85</v>
      </c>
      <c r="E276" s="242" t="s">
        <v>28</v>
      </c>
      <c r="F276" s="242" t="s">
        <v>345</v>
      </c>
      <c r="G276" s="242"/>
      <c r="H276" s="242"/>
      <c r="I276" s="242"/>
      <c r="J276" s="111"/>
      <c r="K276" s="31">
        <v>0</v>
      </c>
    </row>
    <row r="277" spans="1:14" s="257" customFormat="1" ht="17.25" hidden="1">
      <c r="A277" s="19"/>
      <c r="B277" s="116" t="s">
        <v>215</v>
      </c>
      <c r="C277" s="117" t="s">
        <v>86</v>
      </c>
      <c r="D277" s="117" t="s">
        <v>85</v>
      </c>
      <c r="E277" s="242" t="s">
        <v>28</v>
      </c>
      <c r="F277" s="242" t="s">
        <v>345</v>
      </c>
      <c r="G277" s="242" t="s">
        <v>216</v>
      </c>
      <c r="H277" s="242" t="s">
        <v>28</v>
      </c>
      <c r="I277" s="242" t="s">
        <v>47</v>
      </c>
      <c r="J277" s="31"/>
      <c r="K277" s="31">
        <v>0</v>
      </c>
    </row>
    <row r="278" spans="1:14" s="258" customFormat="1" ht="47.25">
      <c r="A278" s="19"/>
      <c r="B278" s="239" t="s">
        <v>455</v>
      </c>
      <c r="C278" s="324" t="s">
        <v>86</v>
      </c>
      <c r="D278" s="324" t="s">
        <v>85</v>
      </c>
      <c r="E278" s="243" t="s">
        <v>12</v>
      </c>
      <c r="F278" s="243" t="s">
        <v>457</v>
      </c>
      <c r="G278" s="440"/>
      <c r="H278" s="440"/>
      <c r="I278" s="440"/>
      <c r="J278" s="111">
        <f>+J279</f>
        <v>41194.6</v>
      </c>
      <c r="K278" s="111">
        <f t="shared" ref="K278" si="78">+K279</f>
        <v>0</v>
      </c>
    </row>
    <row r="279" spans="1:14" s="8" customFormat="1" ht="65.25">
      <c r="A279" s="253"/>
      <c r="B279" s="254" t="s">
        <v>456</v>
      </c>
      <c r="C279" s="255" t="s">
        <v>86</v>
      </c>
      <c r="D279" s="255" t="s">
        <v>85</v>
      </c>
      <c r="E279" s="255" t="s">
        <v>12</v>
      </c>
      <c r="F279" s="255" t="s">
        <v>457</v>
      </c>
      <c r="G279" s="256" t="s">
        <v>223</v>
      </c>
      <c r="H279" s="256" t="s">
        <v>28</v>
      </c>
      <c r="I279" s="256" t="s">
        <v>48</v>
      </c>
      <c r="J279" s="31">
        <v>41194.6</v>
      </c>
      <c r="K279" s="31"/>
    </row>
    <row r="280" spans="1:14" s="2" customFormat="1" ht="56.25">
      <c r="A280" s="15" t="s">
        <v>194</v>
      </c>
      <c r="B280" s="23" t="s">
        <v>90</v>
      </c>
      <c r="C280" s="325" t="s">
        <v>89</v>
      </c>
      <c r="D280" s="325" t="s">
        <v>49</v>
      </c>
      <c r="E280" s="174" t="s">
        <v>2</v>
      </c>
      <c r="F280" s="38" t="s">
        <v>3</v>
      </c>
      <c r="G280" s="430"/>
      <c r="H280" s="430"/>
      <c r="I280" s="430"/>
      <c r="J280" s="151">
        <f>SUM(J281+J301+J309+J319+J323+J330)</f>
        <v>97158.5</v>
      </c>
      <c r="K280" s="151">
        <f>SUM(K281+K301+K309+K319+K323+K330)</f>
        <v>22558.799999999999</v>
      </c>
    </row>
    <row r="281" spans="1:14" s="2" customFormat="1">
      <c r="A281" s="16" t="s">
        <v>195</v>
      </c>
      <c r="B281" s="21" t="s">
        <v>91</v>
      </c>
      <c r="C281" s="144" t="s">
        <v>89</v>
      </c>
      <c r="D281" s="144" t="s">
        <v>51</v>
      </c>
      <c r="E281" s="176" t="s">
        <v>2</v>
      </c>
      <c r="F281" s="37" t="s">
        <v>3</v>
      </c>
      <c r="G281" s="430"/>
      <c r="H281" s="430"/>
      <c r="I281" s="430"/>
      <c r="J281" s="150">
        <f>SUM(J282)</f>
        <v>25763.5</v>
      </c>
      <c r="K281" s="150">
        <f t="shared" ref="K281" si="79">SUM(K282)</f>
        <v>6793.2</v>
      </c>
    </row>
    <row r="282" spans="1:14" s="82" customFormat="1" ht="58.5">
      <c r="A282" s="78" t="s">
        <v>196</v>
      </c>
      <c r="B282" s="79" t="s">
        <v>92</v>
      </c>
      <c r="C282" s="344" t="s">
        <v>89</v>
      </c>
      <c r="D282" s="344" t="s">
        <v>51</v>
      </c>
      <c r="E282" s="172" t="s">
        <v>1</v>
      </c>
      <c r="F282" s="97" t="s">
        <v>3</v>
      </c>
      <c r="G282" s="431"/>
      <c r="H282" s="431"/>
      <c r="I282" s="431"/>
      <c r="J282" s="152">
        <f>+J283+J287+J291+J293+J297</f>
        <v>25763.5</v>
      </c>
      <c r="K282" s="152">
        <f t="shared" ref="K282" si="80">SUM(K283+K287+K291)</f>
        <v>6793.2</v>
      </c>
    </row>
    <row r="283" spans="1:14" s="86" customFormat="1" ht="33">
      <c r="A283" s="19"/>
      <c r="B283" s="44" t="s">
        <v>17</v>
      </c>
      <c r="C283" s="324" t="s">
        <v>89</v>
      </c>
      <c r="D283" s="324" t="s">
        <v>51</v>
      </c>
      <c r="E283" s="171" t="s">
        <v>1</v>
      </c>
      <c r="F283" s="77" t="s">
        <v>16</v>
      </c>
      <c r="G283" s="429"/>
      <c r="H283" s="429"/>
      <c r="I283" s="429"/>
      <c r="J283" s="111">
        <f>SUM(J284:J286)</f>
        <v>14428</v>
      </c>
      <c r="K283" s="111">
        <f>SUM(K284:K286)</f>
        <v>2895.2</v>
      </c>
    </row>
    <row r="284" spans="1:14" s="8" customFormat="1" ht="33">
      <c r="A284" s="17"/>
      <c r="B284" s="20" t="s">
        <v>244</v>
      </c>
      <c r="C284" s="117" t="s">
        <v>89</v>
      </c>
      <c r="D284" s="117" t="s">
        <v>51</v>
      </c>
      <c r="E284" s="175" t="s">
        <v>1</v>
      </c>
      <c r="F284" s="36" t="s">
        <v>16</v>
      </c>
      <c r="G284" s="175" t="s">
        <v>214</v>
      </c>
      <c r="H284" s="175" t="s">
        <v>47</v>
      </c>
      <c r="I284" s="175" t="s">
        <v>1</v>
      </c>
      <c r="J284" s="31">
        <v>9256</v>
      </c>
      <c r="K284" s="31">
        <v>2295.6</v>
      </c>
      <c r="L284" s="8">
        <v>494</v>
      </c>
      <c r="M284" s="8">
        <v>494</v>
      </c>
      <c r="N284" s="8">
        <v>494</v>
      </c>
    </row>
    <row r="285" spans="1:14" s="8" customFormat="1" ht="17.25">
      <c r="A285" s="17"/>
      <c r="B285" s="20" t="s">
        <v>211</v>
      </c>
      <c r="C285" s="117" t="s">
        <v>89</v>
      </c>
      <c r="D285" s="117" t="s">
        <v>51</v>
      </c>
      <c r="E285" s="175" t="s">
        <v>1</v>
      </c>
      <c r="F285" s="36" t="s">
        <v>16</v>
      </c>
      <c r="G285" s="175" t="s">
        <v>212</v>
      </c>
      <c r="H285" s="175" t="s">
        <v>47</v>
      </c>
      <c r="I285" s="175" t="s">
        <v>1</v>
      </c>
      <c r="J285" s="31">
        <v>5152</v>
      </c>
      <c r="K285" s="31">
        <v>595.29999999999995</v>
      </c>
      <c r="L285" s="8">
        <v>-618</v>
      </c>
      <c r="M285" s="8">
        <v>-618</v>
      </c>
      <c r="N285" s="8">
        <v>-618</v>
      </c>
    </row>
    <row r="286" spans="1:14" s="8" customFormat="1" ht="17.25">
      <c r="A286" s="17"/>
      <c r="B286" s="20" t="s">
        <v>215</v>
      </c>
      <c r="C286" s="117" t="s">
        <v>89</v>
      </c>
      <c r="D286" s="117" t="s">
        <v>51</v>
      </c>
      <c r="E286" s="175" t="s">
        <v>1</v>
      </c>
      <c r="F286" s="36" t="s">
        <v>16</v>
      </c>
      <c r="G286" s="175" t="s">
        <v>216</v>
      </c>
      <c r="H286" s="175" t="s">
        <v>47</v>
      </c>
      <c r="I286" s="175" t="s">
        <v>1</v>
      </c>
      <c r="J286" s="31">
        <v>20</v>
      </c>
      <c r="K286" s="31">
        <v>4.3</v>
      </c>
    </row>
    <row r="287" spans="1:14" s="86" customFormat="1" ht="31.5" hidden="1">
      <c r="A287" s="19"/>
      <c r="B287" s="56" t="s">
        <v>381</v>
      </c>
      <c r="C287" s="324" t="s">
        <v>89</v>
      </c>
      <c r="D287" s="324" t="s">
        <v>51</v>
      </c>
      <c r="E287" s="171" t="s">
        <v>1</v>
      </c>
      <c r="F287" s="77" t="s">
        <v>280</v>
      </c>
      <c r="G287" s="429"/>
      <c r="H287" s="429"/>
      <c r="I287" s="429"/>
      <c r="J287" s="111">
        <f>SUM(J288:J290)</f>
        <v>0</v>
      </c>
      <c r="K287" s="111">
        <f t="shared" ref="K287" si="81">SUM(K288:K290)</f>
        <v>0</v>
      </c>
    </row>
    <row r="288" spans="1:14" s="8" customFormat="1" ht="47.25" hidden="1">
      <c r="A288" s="17"/>
      <c r="B288" s="56" t="s">
        <v>439</v>
      </c>
      <c r="C288" s="117" t="s">
        <v>89</v>
      </c>
      <c r="D288" s="117" t="s">
        <v>51</v>
      </c>
      <c r="E288" s="175" t="s">
        <v>1</v>
      </c>
      <c r="F288" s="36" t="s">
        <v>280</v>
      </c>
      <c r="G288" s="175" t="s">
        <v>212</v>
      </c>
      <c r="H288" s="175" t="s">
        <v>47</v>
      </c>
      <c r="I288" s="175" t="s">
        <v>1</v>
      </c>
      <c r="J288" s="31"/>
      <c r="K288" s="31"/>
    </row>
    <row r="289" spans="1:15" s="8" customFormat="1" ht="47.25" hidden="1">
      <c r="A289" s="17"/>
      <c r="B289" s="56" t="s">
        <v>440</v>
      </c>
      <c r="C289" s="117" t="s">
        <v>89</v>
      </c>
      <c r="D289" s="117" t="s">
        <v>51</v>
      </c>
      <c r="E289" s="175" t="s">
        <v>1</v>
      </c>
      <c r="F289" s="47" t="s">
        <v>280</v>
      </c>
      <c r="G289" s="175" t="s">
        <v>212</v>
      </c>
      <c r="H289" s="175" t="s">
        <v>47</v>
      </c>
      <c r="I289" s="175" t="s">
        <v>1</v>
      </c>
      <c r="J289" s="31"/>
      <c r="K289" s="31"/>
    </row>
    <row r="290" spans="1:15" s="8" customFormat="1" ht="47.25" hidden="1">
      <c r="A290" s="17"/>
      <c r="B290" s="56" t="s">
        <v>441</v>
      </c>
      <c r="C290" s="117" t="s">
        <v>89</v>
      </c>
      <c r="D290" s="117" t="s">
        <v>51</v>
      </c>
      <c r="E290" s="175" t="s">
        <v>1</v>
      </c>
      <c r="F290" s="47" t="s">
        <v>280</v>
      </c>
      <c r="G290" s="175" t="s">
        <v>212</v>
      </c>
      <c r="H290" s="175" t="s">
        <v>47</v>
      </c>
      <c r="I290" s="175" t="s">
        <v>1</v>
      </c>
      <c r="J290" s="31"/>
      <c r="K290" s="31"/>
      <c r="L290" s="8">
        <v>0.3</v>
      </c>
    </row>
    <row r="291" spans="1:15" s="86" customFormat="1" ht="17.25">
      <c r="A291" s="19"/>
      <c r="B291" s="44" t="s">
        <v>291</v>
      </c>
      <c r="C291" s="324" t="s">
        <v>89</v>
      </c>
      <c r="D291" s="324" t="s">
        <v>51</v>
      </c>
      <c r="E291" s="171" t="s">
        <v>1</v>
      </c>
      <c r="F291" s="77" t="s">
        <v>290</v>
      </c>
      <c r="G291" s="429"/>
      <c r="H291" s="429"/>
      <c r="I291" s="429"/>
      <c r="J291" s="111">
        <f>+J292</f>
        <v>11300</v>
      </c>
      <c r="K291" s="111">
        <f>SUM(K292:K292)</f>
        <v>3898</v>
      </c>
    </row>
    <row r="292" spans="1:15" s="8" customFormat="1" ht="33">
      <c r="A292" s="17"/>
      <c r="B292" s="44" t="s">
        <v>442</v>
      </c>
      <c r="C292" s="117" t="s">
        <v>89</v>
      </c>
      <c r="D292" s="117" t="s">
        <v>51</v>
      </c>
      <c r="E292" s="175" t="s">
        <v>1</v>
      </c>
      <c r="F292" s="42" t="s">
        <v>290</v>
      </c>
      <c r="G292" s="175" t="s">
        <v>223</v>
      </c>
      <c r="H292" s="175" t="s">
        <v>47</v>
      </c>
      <c r="I292" s="175" t="s">
        <v>1</v>
      </c>
      <c r="J292" s="31">
        <v>11300</v>
      </c>
      <c r="K292" s="31">
        <v>3898</v>
      </c>
    </row>
    <row r="293" spans="1:15" s="86" customFormat="1" ht="78.75" hidden="1">
      <c r="A293" s="19"/>
      <c r="B293" s="197" t="s">
        <v>417</v>
      </c>
      <c r="C293" s="324" t="s">
        <v>89</v>
      </c>
      <c r="D293" s="324" t="s">
        <v>51</v>
      </c>
      <c r="E293" s="171" t="s">
        <v>1</v>
      </c>
      <c r="F293" s="171" t="s">
        <v>280</v>
      </c>
      <c r="G293" s="399"/>
      <c r="H293" s="400"/>
      <c r="I293" s="401"/>
      <c r="J293" s="111">
        <f>+J294+J295+J296</f>
        <v>0</v>
      </c>
      <c r="K293" s="111"/>
    </row>
    <row r="294" spans="1:15" s="8" customFormat="1" ht="94.5" hidden="1">
      <c r="A294" s="17"/>
      <c r="B294" s="134" t="s">
        <v>364</v>
      </c>
      <c r="C294" s="117" t="s">
        <v>89</v>
      </c>
      <c r="D294" s="117" t="s">
        <v>51</v>
      </c>
      <c r="E294" s="175" t="s">
        <v>1</v>
      </c>
      <c r="F294" s="130" t="s">
        <v>280</v>
      </c>
      <c r="G294" s="175" t="s">
        <v>223</v>
      </c>
      <c r="H294" s="175" t="s">
        <v>47</v>
      </c>
      <c r="I294" s="175" t="s">
        <v>1</v>
      </c>
      <c r="J294" s="31"/>
      <c r="K294" s="31"/>
    </row>
    <row r="295" spans="1:15" s="8" customFormat="1" ht="94.5" hidden="1">
      <c r="A295" s="17"/>
      <c r="B295" s="134" t="s">
        <v>365</v>
      </c>
      <c r="C295" s="117" t="s">
        <v>89</v>
      </c>
      <c r="D295" s="117" t="s">
        <v>51</v>
      </c>
      <c r="E295" s="175" t="s">
        <v>1</v>
      </c>
      <c r="F295" s="130" t="s">
        <v>280</v>
      </c>
      <c r="G295" s="175" t="s">
        <v>223</v>
      </c>
      <c r="H295" s="175" t="s">
        <v>47</v>
      </c>
      <c r="I295" s="175" t="s">
        <v>1</v>
      </c>
      <c r="J295" s="31"/>
      <c r="K295" s="31"/>
    </row>
    <row r="296" spans="1:15" s="8" customFormat="1" ht="94.5" hidden="1">
      <c r="A296" s="17"/>
      <c r="B296" s="134" t="s">
        <v>366</v>
      </c>
      <c r="C296" s="117" t="s">
        <v>89</v>
      </c>
      <c r="D296" s="117" t="s">
        <v>51</v>
      </c>
      <c r="E296" s="175" t="s">
        <v>1</v>
      </c>
      <c r="F296" s="130" t="s">
        <v>280</v>
      </c>
      <c r="G296" s="175" t="s">
        <v>223</v>
      </c>
      <c r="H296" s="175" t="s">
        <v>47</v>
      </c>
      <c r="I296" s="175" t="s">
        <v>1</v>
      </c>
      <c r="J296" s="31"/>
      <c r="K296" s="31"/>
    </row>
    <row r="297" spans="1:15" s="86" customFormat="1" ht="31.5">
      <c r="A297" s="19"/>
      <c r="B297" s="191" t="s">
        <v>532</v>
      </c>
      <c r="C297" s="324" t="s">
        <v>89</v>
      </c>
      <c r="D297" s="324" t="s">
        <v>51</v>
      </c>
      <c r="E297" s="171" t="s">
        <v>1</v>
      </c>
      <c r="F297" s="171" t="s">
        <v>280</v>
      </c>
      <c r="G297" s="399"/>
      <c r="H297" s="400"/>
      <c r="I297" s="401"/>
      <c r="J297" s="111">
        <f>+J298+J299+J300</f>
        <v>35.5</v>
      </c>
      <c r="K297" s="111">
        <f t="shared" ref="K297:O297" si="82">+K298+K299+K300</f>
        <v>0</v>
      </c>
      <c r="L297" s="158">
        <f t="shared" si="82"/>
        <v>0</v>
      </c>
      <c r="M297" s="111">
        <f t="shared" si="82"/>
        <v>0</v>
      </c>
      <c r="N297" s="111">
        <f t="shared" si="82"/>
        <v>0</v>
      </c>
      <c r="O297" s="111">
        <f t="shared" si="82"/>
        <v>0</v>
      </c>
    </row>
    <row r="298" spans="1:15" s="8" customFormat="1" ht="31.5">
      <c r="A298" s="17"/>
      <c r="B298" s="191" t="s">
        <v>533</v>
      </c>
      <c r="C298" s="117" t="s">
        <v>89</v>
      </c>
      <c r="D298" s="117" t="s">
        <v>51</v>
      </c>
      <c r="E298" s="175" t="s">
        <v>1</v>
      </c>
      <c r="F298" s="175" t="s">
        <v>280</v>
      </c>
      <c r="G298" s="175" t="s">
        <v>212</v>
      </c>
      <c r="H298" s="175" t="s">
        <v>47</v>
      </c>
      <c r="I298" s="175" t="s">
        <v>1</v>
      </c>
      <c r="J298" s="31">
        <v>29.5</v>
      </c>
      <c r="K298" s="31"/>
    </row>
    <row r="299" spans="1:15" s="8" customFormat="1" ht="31.5">
      <c r="A299" s="17"/>
      <c r="B299" s="191" t="s">
        <v>534</v>
      </c>
      <c r="C299" s="117" t="s">
        <v>89</v>
      </c>
      <c r="D299" s="117" t="s">
        <v>51</v>
      </c>
      <c r="E299" s="175" t="s">
        <v>1</v>
      </c>
      <c r="F299" s="175" t="s">
        <v>280</v>
      </c>
      <c r="G299" s="175" t="s">
        <v>212</v>
      </c>
      <c r="H299" s="175" t="s">
        <v>47</v>
      </c>
      <c r="I299" s="175" t="s">
        <v>1</v>
      </c>
      <c r="J299" s="31">
        <v>5.2</v>
      </c>
      <c r="K299" s="31"/>
    </row>
    <row r="300" spans="1:15" s="8" customFormat="1" ht="31.5">
      <c r="A300" s="17"/>
      <c r="B300" s="191" t="s">
        <v>535</v>
      </c>
      <c r="C300" s="117" t="s">
        <v>89</v>
      </c>
      <c r="D300" s="117" t="s">
        <v>51</v>
      </c>
      <c r="E300" s="175" t="s">
        <v>1</v>
      </c>
      <c r="F300" s="130" t="s">
        <v>280</v>
      </c>
      <c r="G300" s="175" t="s">
        <v>212</v>
      </c>
      <c r="H300" s="175" t="s">
        <v>47</v>
      </c>
      <c r="I300" s="175" t="s">
        <v>1</v>
      </c>
      <c r="J300" s="31">
        <v>0.8</v>
      </c>
      <c r="K300" s="31"/>
    </row>
    <row r="301" spans="1:15" s="2" customFormat="1">
      <c r="A301" s="16" t="s">
        <v>197</v>
      </c>
      <c r="B301" s="21" t="s">
        <v>93</v>
      </c>
      <c r="C301" s="144" t="s">
        <v>89</v>
      </c>
      <c r="D301" s="144" t="s">
        <v>85</v>
      </c>
      <c r="E301" s="176" t="s">
        <v>2</v>
      </c>
      <c r="F301" s="37" t="s">
        <v>3</v>
      </c>
      <c r="G301" s="430"/>
      <c r="H301" s="430"/>
      <c r="I301" s="430"/>
      <c r="J301" s="150">
        <f>SUM(J302)</f>
        <v>10944</v>
      </c>
      <c r="K301" s="150">
        <f t="shared" ref="K301" si="83">SUM(K302)</f>
        <v>1801.8000000000002</v>
      </c>
    </row>
    <row r="302" spans="1:15" s="82" customFormat="1" ht="58.5">
      <c r="A302" s="78" t="s">
        <v>198</v>
      </c>
      <c r="B302" s="79" t="s">
        <v>92</v>
      </c>
      <c r="C302" s="344" t="s">
        <v>89</v>
      </c>
      <c r="D302" s="344" t="s">
        <v>85</v>
      </c>
      <c r="E302" s="172" t="s">
        <v>1</v>
      </c>
      <c r="F302" s="97" t="s">
        <v>3</v>
      </c>
      <c r="G302" s="431"/>
      <c r="H302" s="431"/>
      <c r="I302" s="431"/>
      <c r="J302" s="152">
        <f>SUM(J303+J307)</f>
        <v>10944</v>
      </c>
      <c r="K302" s="152">
        <f t="shared" ref="K302" si="84">SUM(K303+K307)</f>
        <v>1801.8000000000002</v>
      </c>
    </row>
    <row r="303" spans="1:15" s="86" customFormat="1" ht="33">
      <c r="A303" s="19"/>
      <c r="B303" s="44" t="s">
        <v>17</v>
      </c>
      <c r="C303" s="324" t="s">
        <v>89</v>
      </c>
      <c r="D303" s="324" t="s">
        <v>85</v>
      </c>
      <c r="E303" s="171" t="s">
        <v>1</v>
      </c>
      <c r="F303" s="77" t="s">
        <v>16</v>
      </c>
      <c r="G303" s="429"/>
      <c r="H303" s="429"/>
      <c r="I303" s="429"/>
      <c r="J303" s="111">
        <f>SUM(J306+J305+J304)</f>
        <v>10944</v>
      </c>
      <c r="K303" s="111">
        <f t="shared" ref="K303" si="85">SUM(K306+K305+K304)</f>
        <v>1801.8000000000002</v>
      </c>
    </row>
    <row r="304" spans="1:15" s="8" customFormat="1" ht="33">
      <c r="A304" s="17"/>
      <c r="B304" s="20" t="s">
        <v>213</v>
      </c>
      <c r="C304" s="117" t="s">
        <v>89</v>
      </c>
      <c r="D304" s="117" t="s">
        <v>85</v>
      </c>
      <c r="E304" s="175" t="s">
        <v>1</v>
      </c>
      <c r="F304" s="36" t="s">
        <v>16</v>
      </c>
      <c r="G304" s="175" t="s">
        <v>214</v>
      </c>
      <c r="H304" s="175" t="s">
        <v>47</v>
      </c>
      <c r="I304" s="175" t="s">
        <v>1</v>
      </c>
      <c r="J304" s="31">
        <v>3863</v>
      </c>
      <c r="K304" s="31">
        <v>972.2</v>
      </c>
      <c r="L304" s="8">
        <v>654</v>
      </c>
      <c r="M304" s="8">
        <v>654</v>
      </c>
      <c r="N304" s="8">
        <v>654</v>
      </c>
    </row>
    <row r="305" spans="1:15" s="8" customFormat="1" ht="17.25">
      <c r="A305" s="17"/>
      <c r="B305" s="20" t="s">
        <v>211</v>
      </c>
      <c r="C305" s="117" t="s">
        <v>89</v>
      </c>
      <c r="D305" s="117" t="s">
        <v>85</v>
      </c>
      <c r="E305" s="175" t="s">
        <v>1</v>
      </c>
      <c r="F305" s="36" t="s">
        <v>16</v>
      </c>
      <c r="G305" s="175" t="s">
        <v>212</v>
      </c>
      <c r="H305" s="175" t="s">
        <v>47</v>
      </c>
      <c r="I305" s="175" t="s">
        <v>1</v>
      </c>
      <c r="J305" s="31">
        <v>6843</v>
      </c>
      <c r="K305" s="31">
        <v>773.9</v>
      </c>
      <c r="L305" s="8">
        <f>-598+(-530)</f>
        <v>-1128</v>
      </c>
    </row>
    <row r="306" spans="1:15" s="8" customFormat="1" ht="17.25">
      <c r="A306" s="17"/>
      <c r="B306" s="20" t="s">
        <v>215</v>
      </c>
      <c r="C306" s="117" t="s">
        <v>89</v>
      </c>
      <c r="D306" s="117" t="s">
        <v>85</v>
      </c>
      <c r="E306" s="175" t="s">
        <v>1</v>
      </c>
      <c r="F306" s="36" t="s">
        <v>16</v>
      </c>
      <c r="G306" s="175" t="s">
        <v>216</v>
      </c>
      <c r="H306" s="175" t="s">
        <v>47</v>
      </c>
      <c r="I306" s="175" t="s">
        <v>1</v>
      </c>
      <c r="J306" s="31">
        <v>238</v>
      </c>
      <c r="K306" s="31">
        <v>55.7</v>
      </c>
    </row>
    <row r="307" spans="1:15" s="86" customFormat="1" ht="17.25" hidden="1">
      <c r="A307" s="19"/>
      <c r="B307" s="44" t="s">
        <v>34</v>
      </c>
      <c r="C307" s="324" t="s">
        <v>89</v>
      </c>
      <c r="D307" s="324" t="s">
        <v>85</v>
      </c>
      <c r="E307" s="171" t="s">
        <v>1</v>
      </c>
      <c r="F307" s="77" t="s">
        <v>82</v>
      </c>
      <c r="G307" s="429"/>
      <c r="H307" s="429"/>
      <c r="I307" s="429"/>
      <c r="J307" s="111">
        <f>SUM(J308)</f>
        <v>0</v>
      </c>
      <c r="K307" s="111">
        <f t="shared" ref="K307" si="86">SUM(K308)</f>
        <v>0</v>
      </c>
    </row>
    <row r="308" spans="1:15" s="8" customFormat="1" ht="17.25" hidden="1">
      <c r="A308" s="17"/>
      <c r="B308" s="20" t="s">
        <v>34</v>
      </c>
      <c r="C308" s="117" t="s">
        <v>89</v>
      </c>
      <c r="D308" s="117" t="s">
        <v>85</v>
      </c>
      <c r="E308" s="175" t="s">
        <v>1</v>
      </c>
      <c r="F308" s="36" t="s">
        <v>82</v>
      </c>
      <c r="G308" s="175" t="s">
        <v>218</v>
      </c>
      <c r="H308" s="175" t="s">
        <v>47</v>
      </c>
      <c r="I308" s="175" t="s">
        <v>1</v>
      </c>
      <c r="J308" s="31"/>
      <c r="K308" s="31"/>
    </row>
    <row r="309" spans="1:15" s="7" customFormat="1" ht="37.5">
      <c r="A309" s="16" t="s">
        <v>229</v>
      </c>
      <c r="B309" s="21" t="s">
        <v>95</v>
      </c>
      <c r="C309" s="144" t="s">
        <v>89</v>
      </c>
      <c r="D309" s="144" t="s">
        <v>94</v>
      </c>
      <c r="E309" s="176" t="s">
        <v>2</v>
      </c>
      <c r="F309" s="37" t="s">
        <v>3</v>
      </c>
      <c r="G309" s="436"/>
      <c r="H309" s="436"/>
      <c r="I309" s="436"/>
      <c r="J309" s="150">
        <f>SUM(J310)</f>
        <v>58451</v>
      </c>
      <c r="K309" s="150">
        <f t="shared" ref="K309" si="87">SUM(K310)</f>
        <v>13753.099999999999</v>
      </c>
    </row>
    <row r="310" spans="1:15" s="82" customFormat="1" ht="58.5">
      <c r="A310" s="78" t="s">
        <v>230</v>
      </c>
      <c r="B310" s="79" t="s">
        <v>288</v>
      </c>
      <c r="C310" s="344" t="s">
        <v>89</v>
      </c>
      <c r="D310" s="344" t="s">
        <v>94</v>
      </c>
      <c r="E310" s="172" t="s">
        <v>1</v>
      </c>
      <c r="F310" s="97" t="s">
        <v>3</v>
      </c>
      <c r="G310" s="431"/>
      <c r="H310" s="431"/>
      <c r="I310" s="431"/>
      <c r="J310" s="152">
        <f>+J311+J315</f>
        <v>58451</v>
      </c>
      <c r="K310" s="152">
        <f t="shared" ref="K310:O310" si="88">+K311+K315</f>
        <v>13753.099999999999</v>
      </c>
      <c r="L310" s="164">
        <f t="shared" si="88"/>
        <v>1500</v>
      </c>
      <c r="M310" s="152">
        <f t="shared" si="88"/>
        <v>0</v>
      </c>
      <c r="N310" s="152">
        <f t="shared" si="88"/>
        <v>0</v>
      </c>
      <c r="O310" s="152">
        <f t="shared" si="88"/>
        <v>0</v>
      </c>
    </row>
    <row r="311" spans="1:15" s="86" customFormat="1" ht="33">
      <c r="A311" s="19"/>
      <c r="B311" s="44" t="s">
        <v>17</v>
      </c>
      <c r="C311" s="324" t="s">
        <v>89</v>
      </c>
      <c r="D311" s="324" t="s">
        <v>94</v>
      </c>
      <c r="E311" s="171" t="s">
        <v>1</v>
      </c>
      <c r="F311" s="77" t="s">
        <v>16</v>
      </c>
      <c r="G311" s="429"/>
      <c r="H311" s="429"/>
      <c r="I311" s="429"/>
      <c r="J311" s="111">
        <f>+J312+J313+J314</f>
        <v>58451</v>
      </c>
      <c r="K311" s="111">
        <f t="shared" ref="K311" si="89">+K312+K313+K314</f>
        <v>13753.099999999999</v>
      </c>
    </row>
    <row r="312" spans="1:15" s="8" customFormat="1" ht="33">
      <c r="A312" s="17"/>
      <c r="B312" s="20" t="s">
        <v>213</v>
      </c>
      <c r="C312" s="117" t="s">
        <v>89</v>
      </c>
      <c r="D312" s="117" t="s">
        <v>94</v>
      </c>
      <c r="E312" s="175" t="s">
        <v>1</v>
      </c>
      <c r="F312" s="36" t="s">
        <v>16</v>
      </c>
      <c r="G312" s="175" t="s">
        <v>214</v>
      </c>
      <c r="H312" s="175" t="s">
        <v>46</v>
      </c>
      <c r="I312" s="175" t="s">
        <v>7</v>
      </c>
      <c r="J312" s="31">
        <v>50066</v>
      </c>
      <c r="K312" s="31">
        <v>12248.4</v>
      </c>
      <c r="L312" s="8" t="s">
        <v>346</v>
      </c>
      <c r="M312" s="8">
        <v>1616</v>
      </c>
      <c r="N312" s="8">
        <v>1616</v>
      </c>
    </row>
    <row r="313" spans="1:15" s="8" customFormat="1" ht="17.25">
      <c r="A313" s="17"/>
      <c r="B313" s="20" t="s">
        <v>211</v>
      </c>
      <c r="C313" s="117" t="s">
        <v>89</v>
      </c>
      <c r="D313" s="117" t="s">
        <v>94</v>
      </c>
      <c r="E313" s="175" t="s">
        <v>1</v>
      </c>
      <c r="F313" s="36" t="s">
        <v>16</v>
      </c>
      <c r="G313" s="175" t="s">
        <v>212</v>
      </c>
      <c r="H313" s="175" t="s">
        <v>46</v>
      </c>
      <c r="I313" s="175" t="s">
        <v>7</v>
      </c>
      <c r="J313" s="31">
        <v>7323</v>
      </c>
      <c r="K313" s="31">
        <v>1242.4000000000001</v>
      </c>
    </row>
    <row r="314" spans="1:15" s="8" customFormat="1" ht="17.25">
      <c r="A314" s="17"/>
      <c r="B314" s="20" t="s">
        <v>215</v>
      </c>
      <c r="C314" s="117" t="s">
        <v>89</v>
      </c>
      <c r="D314" s="117" t="s">
        <v>94</v>
      </c>
      <c r="E314" s="175" t="s">
        <v>1</v>
      </c>
      <c r="F314" s="36" t="s">
        <v>16</v>
      </c>
      <c r="G314" s="175" t="s">
        <v>216</v>
      </c>
      <c r="H314" s="175" t="s">
        <v>46</v>
      </c>
      <c r="I314" s="175" t="s">
        <v>7</v>
      </c>
      <c r="J314" s="31">
        <v>1062</v>
      </c>
      <c r="K314" s="31">
        <v>262.3</v>
      </c>
    </row>
    <row r="315" spans="1:15" s="86" customFormat="1" ht="17.25" hidden="1">
      <c r="A315" s="19"/>
      <c r="B315" s="197" t="s">
        <v>418</v>
      </c>
      <c r="C315" s="324" t="s">
        <v>89</v>
      </c>
      <c r="D315" s="324" t="s">
        <v>94</v>
      </c>
      <c r="E315" s="171" t="s">
        <v>340</v>
      </c>
      <c r="F315" s="171" t="s">
        <v>3</v>
      </c>
      <c r="G315" s="399"/>
      <c r="H315" s="400"/>
      <c r="I315" s="401"/>
      <c r="J315" s="111">
        <f>+J316+J317+J318</f>
        <v>0</v>
      </c>
      <c r="K315" s="111">
        <f t="shared" ref="K315" si="90">+K316+K317+K318</f>
        <v>0</v>
      </c>
      <c r="L315" s="158">
        <f t="shared" ref="L315:O315" si="91">+L316+L317+L318</f>
        <v>1500</v>
      </c>
      <c r="M315" s="111">
        <f t="shared" si="91"/>
        <v>0</v>
      </c>
      <c r="N315" s="111">
        <f t="shared" si="91"/>
        <v>0</v>
      </c>
      <c r="O315" s="111">
        <f t="shared" si="91"/>
        <v>0</v>
      </c>
    </row>
    <row r="316" spans="1:15" s="8" customFormat="1" ht="47.25" hidden="1">
      <c r="A316" s="17"/>
      <c r="B316" s="134" t="s">
        <v>419</v>
      </c>
      <c r="C316" s="117" t="s">
        <v>89</v>
      </c>
      <c r="D316" s="117" t="s">
        <v>94</v>
      </c>
      <c r="E316" s="175" t="s">
        <v>340</v>
      </c>
      <c r="F316" s="175" t="s">
        <v>341</v>
      </c>
      <c r="G316" s="117" t="s">
        <v>212</v>
      </c>
      <c r="H316" s="117" t="s">
        <v>46</v>
      </c>
      <c r="I316" s="117" t="s">
        <v>7</v>
      </c>
      <c r="J316" s="31"/>
      <c r="K316" s="31"/>
    </row>
    <row r="317" spans="1:15" s="8" customFormat="1" ht="47.25" hidden="1">
      <c r="A317" s="17"/>
      <c r="B317" s="134" t="s">
        <v>420</v>
      </c>
      <c r="C317" s="117" t="s">
        <v>89</v>
      </c>
      <c r="D317" s="117" t="s">
        <v>94</v>
      </c>
      <c r="E317" s="175" t="s">
        <v>340</v>
      </c>
      <c r="F317" s="175" t="s">
        <v>341</v>
      </c>
      <c r="G317" s="117" t="s">
        <v>212</v>
      </c>
      <c r="H317" s="117" t="s">
        <v>46</v>
      </c>
      <c r="I317" s="117" t="s">
        <v>7</v>
      </c>
      <c r="J317" s="31"/>
      <c r="K317" s="31"/>
    </row>
    <row r="318" spans="1:15" s="8" customFormat="1" ht="47.25" hidden="1">
      <c r="A318" s="17"/>
      <c r="B318" s="134" t="s">
        <v>421</v>
      </c>
      <c r="C318" s="117" t="s">
        <v>89</v>
      </c>
      <c r="D318" s="117" t="s">
        <v>94</v>
      </c>
      <c r="E318" s="117" t="s">
        <v>340</v>
      </c>
      <c r="F318" s="117" t="s">
        <v>341</v>
      </c>
      <c r="G318" s="117" t="s">
        <v>212</v>
      </c>
      <c r="H318" s="117" t="s">
        <v>46</v>
      </c>
      <c r="I318" s="117" t="s">
        <v>7</v>
      </c>
      <c r="J318" s="31"/>
      <c r="K318" s="31"/>
      <c r="L318" s="8">
        <v>1500</v>
      </c>
    </row>
    <row r="319" spans="1:15" s="7" customFormat="1" ht="37.5">
      <c r="A319" s="16" t="s">
        <v>231</v>
      </c>
      <c r="B319" s="21" t="s">
        <v>97</v>
      </c>
      <c r="C319" s="144" t="s">
        <v>89</v>
      </c>
      <c r="D319" s="144" t="s">
        <v>96</v>
      </c>
      <c r="E319" s="176" t="s">
        <v>2</v>
      </c>
      <c r="F319" s="37" t="s">
        <v>3</v>
      </c>
      <c r="G319" s="436"/>
      <c r="H319" s="436"/>
      <c r="I319" s="436"/>
      <c r="J319" s="150">
        <f>J320+J324</f>
        <v>2000</v>
      </c>
      <c r="K319" s="150">
        <f t="shared" ref="K319" si="92">K320+K324</f>
        <v>210.7</v>
      </c>
    </row>
    <row r="320" spans="1:15" s="82" customFormat="1" ht="39">
      <c r="A320" s="78" t="s">
        <v>232</v>
      </c>
      <c r="B320" s="79" t="s">
        <v>289</v>
      </c>
      <c r="C320" s="344" t="s">
        <v>89</v>
      </c>
      <c r="D320" s="344" t="s">
        <v>96</v>
      </c>
      <c r="E320" s="172" t="s">
        <v>12</v>
      </c>
      <c r="F320" s="97" t="s">
        <v>3</v>
      </c>
      <c r="G320" s="431"/>
      <c r="H320" s="431"/>
      <c r="I320" s="431"/>
      <c r="J320" s="152">
        <f>SUM(J321)</f>
        <v>2000</v>
      </c>
      <c r="K320" s="152">
        <f t="shared" ref="K320" si="93">SUM(K321)</f>
        <v>210.7</v>
      </c>
    </row>
    <row r="321" spans="1:11" s="86" customFormat="1" ht="17.25">
      <c r="A321" s="19"/>
      <c r="B321" s="44" t="s">
        <v>81</v>
      </c>
      <c r="C321" s="324" t="s">
        <v>89</v>
      </c>
      <c r="D321" s="324" t="s">
        <v>96</v>
      </c>
      <c r="E321" s="171" t="s">
        <v>12</v>
      </c>
      <c r="F321" s="77" t="s">
        <v>80</v>
      </c>
      <c r="G321" s="429"/>
      <c r="H321" s="429"/>
      <c r="I321" s="429"/>
      <c r="J321" s="111">
        <f>SUM(J322:J322)</f>
        <v>2000</v>
      </c>
      <c r="K321" s="111">
        <f>SUM(K322:K322)</f>
        <v>210.7</v>
      </c>
    </row>
    <row r="322" spans="1:11" s="8" customFormat="1" ht="19.899999999999999" customHeight="1">
      <c r="A322" s="17"/>
      <c r="B322" s="20" t="s">
        <v>211</v>
      </c>
      <c r="C322" s="117" t="s">
        <v>89</v>
      </c>
      <c r="D322" s="117" t="s">
        <v>96</v>
      </c>
      <c r="E322" s="175" t="s">
        <v>12</v>
      </c>
      <c r="F322" s="36" t="s">
        <v>80</v>
      </c>
      <c r="G322" s="175" t="s">
        <v>212</v>
      </c>
      <c r="H322" s="175" t="s">
        <v>47</v>
      </c>
      <c r="I322" s="175" t="s">
        <v>1</v>
      </c>
      <c r="J322" s="31">
        <v>2000</v>
      </c>
      <c r="K322" s="31">
        <v>210.7</v>
      </c>
    </row>
    <row r="323" spans="1:11" s="7" customFormat="1" hidden="1">
      <c r="A323" s="16"/>
      <c r="B323" s="21"/>
      <c r="C323" s="354"/>
      <c r="D323" s="354"/>
      <c r="E323" s="355"/>
      <c r="F323" s="355"/>
      <c r="G323" s="436"/>
      <c r="H323" s="436"/>
      <c r="I323" s="436"/>
      <c r="J323" s="150"/>
      <c r="K323" s="150"/>
    </row>
    <row r="324" spans="1:11" s="82" customFormat="1" ht="19.5" hidden="1">
      <c r="A324" s="78" t="s">
        <v>551</v>
      </c>
      <c r="B324" s="79" t="s">
        <v>418</v>
      </c>
      <c r="C324" s="344" t="s">
        <v>89</v>
      </c>
      <c r="D324" s="344" t="s">
        <v>96</v>
      </c>
      <c r="E324" s="172" t="s">
        <v>340</v>
      </c>
      <c r="F324" s="97" t="s">
        <v>3</v>
      </c>
      <c r="G324" s="431"/>
      <c r="H324" s="431"/>
      <c r="I324" s="431"/>
      <c r="J324" s="152"/>
      <c r="K324" s="152"/>
    </row>
    <row r="325" spans="1:11" s="86" customFormat="1" ht="33" hidden="1">
      <c r="A325" s="19"/>
      <c r="B325" s="44" t="s">
        <v>549</v>
      </c>
      <c r="C325" s="324" t="s">
        <v>89</v>
      </c>
      <c r="D325" s="324" t="s">
        <v>96</v>
      </c>
      <c r="E325" s="171" t="s">
        <v>340</v>
      </c>
      <c r="F325" s="77" t="s">
        <v>528</v>
      </c>
      <c r="G325" s="429"/>
      <c r="H325" s="429"/>
      <c r="I325" s="429"/>
      <c r="J325" s="111"/>
      <c r="K325" s="111"/>
    </row>
    <row r="326" spans="1:11" s="86" customFormat="1" ht="53.45" hidden="1" customHeight="1">
      <c r="A326" s="19"/>
      <c r="B326" s="20" t="s">
        <v>548</v>
      </c>
      <c r="C326" s="117" t="s">
        <v>89</v>
      </c>
      <c r="D326" s="117" t="s">
        <v>96</v>
      </c>
      <c r="E326" s="326" t="s">
        <v>340</v>
      </c>
      <c r="F326" s="326" t="s">
        <v>528</v>
      </c>
      <c r="G326" s="326" t="s">
        <v>223</v>
      </c>
      <c r="H326" s="326" t="s">
        <v>47</v>
      </c>
      <c r="I326" s="326" t="s">
        <v>1</v>
      </c>
      <c r="J326" s="31"/>
      <c r="K326" s="31"/>
    </row>
    <row r="327" spans="1:11" s="8" customFormat="1" ht="49.9" hidden="1" customHeight="1">
      <c r="A327" s="17"/>
      <c r="B327" s="20" t="s">
        <v>550</v>
      </c>
      <c r="C327" s="117" t="s">
        <v>89</v>
      </c>
      <c r="D327" s="117" t="s">
        <v>96</v>
      </c>
      <c r="E327" s="175" t="s">
        <v>340</v>
      </c>
      <c r="F327" s="36" t="s">
        <v>528</v>
      </c>
      <c r="G327" s="175" t="s">
        <v>223</v>
      </c>
      <c r="H327" s="175" t="s">
        <v>47</v>
      </c>
      <c r="I327" s="175" t="s">
        <v>1</v>
      </c>
      <c r="J327" s="31"/>
      <c r="K327" s="31"/>
    </row>
    <row r="328" spans="1:11" s="86" customFormat="1" ht="66" hidden="1">
      <c r="A328" s="19"/>
      <c r="B328" s="44" t="s">
        <v>279</v>
      </c>
      <c r="C328" s="324" t="s">
        <v>89</v>
      </c>
      <c r="D328" s="324" t="s">
        <v>30</v>
      </c>
      <c r="E328" s="171" t="s">
        <v>1</v>
      </c>
      <c r="F328" s="77" t="s">
        <v>276</v>
      </c>
      <c r="G328" s="429"/>
      <c r="H328" s="429"/>
      <c r="I328" s="429"/>
      <c r="J328" s="111">
        <f>SUM(J329:J329)</f>
        <v>0</v>
      </c>
      <c r="K328" s="111">
        <f t="shared" ref="K328" si="94">SUM(K329:K329)</f>
        <v>0</v>
      </c>
    </row>
    <row r="329" spans="1:11" s="8" customFormat="1" ht="17.25" hidden="1">
      <c r="A329" s="17"/>
      <c r="B329" s="20" t="s">
        <v>34</v>
      </c>
      <c r="C329" s="117" t="s">
        <v>89</v>
      </c>
      <c r="D329" s="117" t="s">
        <v>30</v>
      </c>
      <c r="E329" s="175" t="s">
        <v>1</v>
      </c>
      <c r="F329" s="36" t="s">
        <v>276</v>
      </c>
      <c r="G329" s="175" t="s">
        <v>218</v>
      </c>
      <c r="H329" s="175" t="s">
        <v>47</v>
      </c>
      <c r="I329" s="175" t="s">
        <v>1</v>
      </c>
      <c r="J329" s="31"/>
      <c r="K329" s="31"/>
    </row>
    <row r="330" spans="1:11" s="8" customFormat="1" hidden="1">
      <c r="A330" s="16" t="s">
        <v>465</v>
      </c>
      <c r="B330" s="21" t="s">
        <v>261</v>
      </c>
      <c r="C330" s="144" t="s">
        <v>89</v>
      </c>
      <c r="D330" s="144" t="s">
        <v>184</v>
      </c>
      <c r="E330" s="176" t="s">
        <v>2</v>
      </c>
      <c r="F330" s="37" t="s">
        <v>3</v>
      </c>
      <c r="G330" s="436"/>
      <c r="H330" s="436"/>
      <c r="I330" s="436"/>
      <c r="J330" s="150">
        <f>SUM(J331)</f>
        <v>0</v>
      </c>
      <c r="K330" s="150">
        <f t="shared" ref="K330:K332" si="95">SUM(K331)</f>
        <v>0</v>
      </c>
    </row>
    <row r="331" spans="1:11" s="98" customFormat="1" ht="58.5" hidden="1">
      <c r="A331" s="78" t="s">
        <v>466</v>
      </c>
      <c r="B331" s="79" t="s">
        <v>283</v>
      </c>
      <c r="C331" s="344" t="s">
        <v>89</v>
      </c>
      <c r="D331" s="344" t="s">
        <v>184</v>
      </c>
      <c r="E331" s="172" t="s">
        <v>1</v>
      </c>
      <c r="F331" s="97" t="s">
        <v>3</v>
      </c>
      <c r="G331" s="431"/>
      <c r="H331" s="431"/>
      <c r="I331" s="431"/>
      <c r="J331" s="152">
        <f>SUM(J332)</f>
        <v>0</v>
      </c>
      <c r="K331" s="152">
        <f t="shared" si="95"/>
        <v>0</v>
      </c>
    </row>
    <row r="332" spans="1:11" s="86" customFormat="1" ht="17.25" hidden="1">
      <c r="A332" s="19"/>
      <c r="B332" s="44" t="s">
        <v>81</v>
      </c>
      <c r="C332" s="324" t="s">
        <v>89</v>
      </c>
      <c r="D332" s="324" t="s">
        <v>184</v>
      </c>
      <c r="E332" s="171" t="s">
        <v>1</v>
      </c>
      <c r="F332" s="77" t="s">
        <v>80</v>
      </c>
      <c r="G332" s="429"/>
      <c r="H332" s="429"/>
      <c r="I332" s="429"/>
      <c r="J332" s="111">
        <f>SUM(J333)</f>
        <v>0</v>
      </c>
      <c r="K332" s="111">
        <f t="shared" si="95"/>
        <v>0</v>
      </c>
    </row>
    <row r="333" spans="1:11" s="8" customFormat="1" ht="17.25" hidden="1">
      <c r="A333" s="17"/>
      <c r="B333" s="20" t="s">
        <v>211</v>
      </c>
      <c r="C333" s="117" t="s">
        <v>89</v>
      </c>
      <c r="D333" s="117" t="s">
        <v>184</v>
      </c>
      <c r="E333" s="175" t="s">
        <v>1</v>
      </c>
      <c r="F333" s="36" t="s">
        <v>80</v>
      </c>
      <c r="G333" s="175" t="s">
        <v>212</v>
      </c>
      <c r="H333" s="175" t="s">
        <v>47</v>
      </c>
      <c r="I333" s="175" t="s">
        <v>28</v>
      </c>
      <c r="J333" s="31">
        <v>0</v>
      </c>
      <c r="K333" s="31"/>
    </row>
    <row r="334" spans="1:11" s="2" customFormat="1" ht="37.5">
      <c r="A334" s="15" t="s">
        <v>86</v>
      </c>
      <c r="B334" s="23" t="s">
        <v>99</v>
      </c>
      <c r="C334" s="325" t="s">
        <v>98</v>
      </c>
      <c r="D334" s="325" t="s">
        <v>49</v>
      </c>
      <c r="E334" s="174" t="s">
        <v>2</v>
      </c>
      <c r="F334" s="38" t="s">
        <v>3</v>
      </c>
      <c r="G334" s="430"/>
      <c r="H334" s="430"/>
      <c r="I334" s="430"/>
      <c r="J334" s="151">
        <f>SUM(J335)</f>
        <v>1290</v>
      </c>
      <c r="K334" s="151">
        <f t="shared" ref="K334:K336" si="96">SUM(K335)</f>
        <v>5.5</v>
      </c>
    </row>
    <row r="335" spans="1:11" s="2" customFormat="1" ht="37.5">
      <c r="A335" s="16" t="s">
        <v>192</v>
      </c>
      <c r="B335" s="21" t="s">
        <v>100</v>
      </c>
      <c r="C335" s="144" t="s">
        <v>98</v>
      </c>
      <c r="D335" s="144" t="s">
        <v>51</v>
      </c>
      <c r="E335" s="176" t="s">
        <v>2</v>
      </c>
      <c r="F335" s="37" t="s">
        <v>3</v>
      </c>
      <c r="G335" s="430"/>
      <c r="H335" s="430"/>
      <c r="I335" s="430"/>
      <c r="J335" s="150">
        <f>SUM(J336)</f>
        <v>1290</v>
      </c>
      <c r="K335" s="150">
        <f t="shared" si="96"/>
        <v>5.5</v>
      </c>
    </row>
    <row r="336" spans="1:11" s="82" customFormat="1" ht="39">
      <c r="A336" s="78" t="s">
        <v>193</v>
      </c>
      <c r="B336" s="79" t="s">
        <v>254</v>
      </c>
      <c r="C336" s="344" t="s">
        <v>98</v>
      </c>
      <c r="D336" s="344" t="s">
        <v>51</v>
      </c>
      <c r="E336" s="172" t="s">
        <v>1</v>
      </c>
      <c r="F336" s="97" t="s">
        <v>3</v>
      </c>
      <c r="G336" s="431"/>
      <c r="H336" s="431"/>
      <c r="I336" s="431"/>
      <c r="J336" s="152">
        <f>SUM(J337)</f>
        <v>1290</v>
      </c>
      <c r="K336" s="152">
        <f t="shared" si="96"/>
        <v>5.5</v>
      </c>
    </row>
    <row r="337" spans="1:11" s="86" customFormat="1" ht="33">
      <c r="A337" s="19"/>
      <c r="B337" s="44" t="s">
        <v>17</v>
      </c>
      <c r="C337" s="324" t="s">
        <v>98</v>
      </c>
      <c r="D337" s="324" t="s">
        <v>51</v>
      </c>
      <c r="E337" s="171" t="s">
        <v>1</v>
      </c>
      <c r="F337" s="77" t="s">
        <v>16</v>
      </c>
      <c r="G337" s="429"/>
      <c r="H337" s="429"/>
      <c r="I337" s="429"/>
      <c r="J337" s="111">
        <f>SUM(J338:J339)</f>
        <v>1290</v>
      </c>
      <c r="K337" s="111">
        <f t="shared" ref="K337" si="97">SUM(K338:K339)</f>
        <v>5.5</v>
      </c>
    </row>
    <row r="338" spans="1:11" s="8" customFormat="1" ht="33">
      <c r="A338" s="17"/>
      <c r="B338" s="20" t="s">
        <v>222</v>
      </c>
      <c r="C338" s="117" t="s">
        <v>98</v>
      </c>
      <c r="D338" s="117" t="s">
        <v>51</v>
      </c>
      <c r="E338" s="175" t="s">
        <v>1</v>
      </c>
      <c r="F338" s="36" t="s">
        <v>16</v>
      </c>
      <c r="G338" s="175" t="s">
        <v>221</v>
      </c>
      <c r="H338" s="175" t="s">
        <v>46</v>
      </c>
      <c r="I338" s="175" t="s">
        <v>12</v>
      </c>
      <c r="J338" s="31">
        <v>1280</v>
      </c>
      <c r="K338" s="31">
        <v>0</v>
      </c>
    </row>
    <row r="339" spans="1:11" s="8" customFormat="1" ht="17.25">
      <c r="A339" s="17"/>
      <c r="B339" s="20" t="s">
        <v>211</v>
      </c>
      <c r="C339" s="117" t="s">
        <v>98</v>
      </c>
      <c r="D339" s="117" t="s">
        <v>51</v>
      </c>
      <c r="E339" s="175" t="s">
        <v>1</v>
      </c>
      <c r="F339" s="36" t="s">
        <v>16</v>
      </c>
      <c r="G339" s="175" t="s">
        <v>212</v>
      </c>
      <c r="H339" s="175" t="s">
        <v>47</v>
      </c>
      <c r="I339" s="175" t="s">
        <v>1</v>
      </c>
      <c r="J339" s="31">
        <v>10</v>
      </c>
      <c r="K339" s="31">
        <v>5.5</v>
      </c>
    </row>
    <row r="340" spans="1:11" s="5" customFormat="1" ht="43.15" customHeight="1">
      <c r="A340" s="15" t="s">
        <v>233</v>
      </c>
      <c r="B340" s="23" t="s">
        <v>102</v>
      </c>
      <c r="C340" s="325" t="s">
        <v>101</v>
      </c>
      <c r="D340" s="325" t="s">
        <v>49</v>
      </c>
      <c r="E340" s="174" t="s">
        <v>2</v>
      </c>
      <c r="F340" s="38" t="s">
        <v>3</v>
      </c>
      <c r="G340" s="432"/>
      <c r="H340" s="432"/>
      <c r="I340" s="432"/>
      <c r="J340" s="151">
        <f>SUM(J341)</f>
        <v>18145.8</v>
      </c>
      <c r="K340" s="151">
        <f t="shared" ref="K340:K341" si="98">SUM(K341)</f>
        <v>4729.5</v>
      </c>
    </row>
    <row r="341" spans="1:11" s="2" customFormat="1">
      <c r="A341" s="16" t="s">
        <v>199</v>
      </c>
      <c r="B341" s="32" t="s">
        <v>103</v>
      </c>
      <c r="C341" s="144" t="s">
        <v>101</v>
      </c>
      <c r="D341" s="144" t="s">
        <v>51</v>
      </c>
      <c r="E341" s="176" t="s">
        <v>2</v>
      </c>
      <c r="F341" s="37" t="s">
        <v>3</v>
      </c>
      <c r="G341" s="430"/>
      <c r="H341" s="430"/>
      <c r="I341" s="430"/>
      <c r="J341" s="150">
        <f>SUM(J342)</f>
        <v>18145.8</v>
      </c>
      <c r="K341" s="150">
        <f t="shared" si="98"/>
        <v>4729.5</v>
      </c>
    </row>
    <row r="342" spans="1:11" s="82" customFormat="1" ht="39">
      <c r="A342" s="78" t="s">
        <v>200</v>
      </c>
      <c r="B342" s="79" t="s">
        <v>104</v>
      </c>
      <c r="C342" s="344" t="s">
        <v>101</v>
      </c>
      <c r="D342" s="344" t="s">
        <v>51</v>
      </c>
      <c r="E342" s="172" t="s">
        <v>1</v>
      </c>
      <c r="F342" s="97" t="s">
        <v>3</v>
      </c>
      <c r="G342" s="431"/>
      <c r="H342" s="431"/>
      <c r="I342" s="431"/>
      <c r="J342" s="152">
        <f>SUM(J343+J346+J348)</f>
        <v>18145.8</v>
      </c>
      <c r="K342" s="152">
        <f t="shared" ref="K342" si="99">SUM(K343+K346+K348)</f>
        <v>4729.5</v>
      </c>
    </row>
    <row r="343" spans="1:11" s="86" customFormat="1" ht="33">
      <c r="A343" s="19"/>
      <c r="B343" s="44" t="s">
        <v>17</v>
      </c>
      <c r="C343" s="324" t="s">
        <v>101</v>
      </c>
      <c r="D343" s="324" t="s">
        <v>51</v>
      </c>
      <c r="E343" s="171" t="s">
        <v>1</v>
      </c>
      <c r="F343" s="77" t="s">
        <v>16</v>
      </c>
      <c r="G343" s="429"/>
      <c r="H343" s="429"/>
      <c r="I343" s="429"/>
      <c r="J343" s="111">
        <f>SUM(J344:J345)</f>
        <v>13812</v>
      </c>
      <c r="K343" s="111">
        <f t="shared" ref="K343" si="100">SUM(K344:K345)</f>
        <v>4729.5</v>
      </c>
    </row>
    <row r="344" spans="1:11" s="8" customFormat="1" ht="31.15" customHeight="1">
      <c r="A344" s="17"/>
      <c r="B344" s="20" t="s">
        <v>222</v>
      </c>
      <c r="C344" s="117" t="s">
        <v>101</v>
      </c>
      <c r="D344" s="117" t="s">
        <v>51</v>
      </c>
      <c r="E344" s="175" t="s">
        <v>1</v>
      </c>
      <c r="F344" s="36" t="s">
        <v>16</v>
      </c>
      <c r="G344" s="175" t="s">
        <v>221</v>
      </c>
      <c r="H344" s="175" t="s">
        <v>89</v>
      </c>
      <c r="I344" s="175" t="s">
        <v>12</v>
      </c>
      <c r="J344" s="31">
        <v>13812</v>
      </c>
      <c r="K344" s="31">
        <v>4729.5</v>
      </c>
    </row>
    <row r="345" spans="1:11" s="8" customFormat="1" ht="17.25" hidden="1">
      <c r="A345" s="17"/>
      <c r="B345" s="20"/>
      <c r="C345" s="117"/>
      <c r="D345" s="117"/>
      <c r="E345" s="175"/>
      <c r="F345" s="55"/>
      <c r="G345" s="175"/>
      <c r="H345" s="175"/>
      <c r="I345" s="175"/>
      <c r="J345" s="31"/>
      <c r="K345" s="31"/>
    </row>
    <row r="346" spans="1:11" s="86" customFormat="1" ht="17.25">
      <c r="A346" s="19"/>
      <c r="B346" s="44" t="s">
        <v>106</v>
      </c>
      <c r="C346" s="324" t="s">
        <v>101</v>
      </c>
      <c r="D346" s="324" t="s">
        <v>51</v>
      </c>
      <c r="E346" s="171" t="s">
        <v>1</v>
      </c>
      <c r="F346" s="77" t="s">
        <v>105</v>
      </c>
      <c r="G346" s="429"/>
      <c r="H346" s="429"/>
      <c r="I346" s="429"/>
      <c r="J346" s="111">
        <f>SUM(J347)</f>
        <v>944</v>
      </c>
      <c r="K346" s="111">
        <f t="shared" ref="K346" si="101">SUM(K347)</f>
        <v>0</v>
      </c>
    </row>
    <row r="347" spans="1:11" s="8" customFormat="1" ht="17.25">
      <c r="A347" s="17"/>
      <c r="B347" s="20" t="s">
        <v>211</v>
      </c>
      <c r="C347" s="117" t="s">
        <v>101</v>
      </c>
      <c r="D347" s="117" t="s">
        <v>51</v>
      </c>
      <c r="E347" s="175" t="s">
        <v>1</v>
      </c>
      <c r="F347" s="36" t="s">
        <v>105</v>
      </c>
      <c r="G347" s="175" t="s">
        <v>212</v>
      </c>
      <c r="H347" s="175" t="s">
        <v>89</v>
      </c>
      <c r="I347" s="175" t="s">
        <v>1</v>
      </c>
      <c r="J347" s="31">
        <v>944</v>
      </c>
      <c r="K347" s="31">
        <v>0</v>
      </c>
    </row>
    <row r="348" spans="1:11" s="86" customFormat="1" ht="17.25">
      <c r="A348" s="19"/>
      <c r="B348" s="44" t="s">
        <v>34</v>
      </c>
      <c r="C348" s="324" t="s">
        <v>101</v>
      </c>
      <c r="D348" s="324" t="s">
        <v>51</v>
      </c>
      <c r="E348" s="171" t="s">
        <v>1</v>
      </c>
      <c r="F348" s="77" t="s">
        <v>82</v>
      </c>
      <c r="G348" s="429"/>
      <c r="H348" s="429"/>
      <c r="I348" s="429"/>
      <c r="J348" s="111">
        <f>+J349+J351+J350</f>
        <v>3389.8</v>
      </c>
      <c r="K348" s="111">
        <f>SUM(K349:K349)</f>
        <v>0</v>
      </c>
    </row>
    <row r="349" spans="1:11" s="8" customFormat="1" ht="17.25">
      <c r="A349" s="17"/>
      <c r="B349" s="20" t="s">
        <v>211</v>
      </c>
      <c r="C349" s="117" t="s">
        <v>101</v>
      </c>
      <c r="D349" s="117" t="s">
        <v>51</v>
      </c>
      <c r="E349" s="175" t="s">
        <v>1</v>
      </c>
      <c r="F349" s="36" t="s">
        <v>82</v>
      </c>
      <c r="G349" s="175" t="s">
        <v>212</v>
      </c>
      <c r="H349" s="175" t="s">
        <v>89</v>
      </c>
      <c r="I349" s="175" t="s">
        <v>43</v>
      </c>
      <c r="J349" s="31">
        <v>1674.8</v>
      </c>
      <c r="K349" s="31"/>
    </row>
    <row r="350" spans="1:11" s="8" customFormat="1" ht="17.25" hidden="1">
      <c r="A350" s="17"/>
      <c r="B350" s="20" t="s">
        <v>34</v>
      </c>
      <c r="C350" s="117" t="s">
        <v>101</v>
      </c>
      <c r="D350" s="117" t="s">
        <v>51</v>
      </c>
      <c r="E350" s="375" t="s">
        <v>1</v>
      </c>
      <c r="F350" s="375" t="s">
        <v>578</v>
      </c>
      <c r="G350" s="375" t="s">
        <v>218</v>
      </c>
      <c r="H350" s="375" t="s">
        <v>89</v>
      </c>
      <c r="I350" s="375" t="s">
        <v>43</v>
      </c>
      <c r="J350" s="31">
        <v>0</v>
      </c>
      <c r="K350" s="31"/>
    </row>
    <row r="351" spans="1:11" s="8" customFormat="1" ht="15.6" customHeight="1">
      <c r="A351" s="17"/>
      <c r="B351" s="20" t="s">
        <v>34</v>
      </c>
      <c r="C351" s="117" t="s">
        <v>101</v>
      </c>
      <c r="D351" s="117" t="s">
        <v>51</v>
      </c>
      <c r="E351" s="294" t="s">
        <v>1</v>
      </c>
      <c r="F351" s="294" t="s">
        <v>82</v>
      </c>
      <c r="G351" s="294" t="s">
        <v>218</v>
      </c>
      <c r="H351" s="294" t="s">
        <v>89</v>
      </c>
      <c r="I351" s="294" t="s">
        <v>43</v>
      </c>
      <c r="J351" s="31">
        <v>1715</v>
      </c>
      <c r="K351" s="31"/>
    </row>
    <row r="352" spans="1:11" s="2" customFormat="1" ht="56.25" hidden="1">
      <c r="A352" s="15" t="s">
        <v>98</v>
      </c>
      <c r="B352" s="23" t="s">
        <v>108</v>
      </c>
      <c r="C352" s="325" t="s">
        <v>107</v>
      </c>
      <c r="D352" s="325" t="s">
        <v>49</v>
      </c>
      <c r="E352" s="174" t="s">
        <v>2</v>
      </c>
      <c r="F352" s="38" t="s">
        <v>3</v>
      </c>
      <c r="G352" s="430"/>
      <c r="H352" s="430"/>
      <c r="I352" s="430"/>
      <c r="J352" s="151">
        <f>SUM(J353+J359)</f>
        <v>0</v>
      </c>
      <c r="K352" s="151">
        <f>SUM(K353+K359)</f>
        <v>0</v>
      </c>
    </row>
    <row r="353" spans="1:14" s="2" customFormat="1" ht="37.5" hidden="1">
      <c r="A353" s="16" t="s">
        <v>201</v>
      </c>
      <c r="B353" s="21" t="s">
        <v>353</v>
      </c>
      <c r="C353" s="144" t="s">
        <v>107</v>
      </c>
      <c r="D353" s="144" t="s">
        <v>51</v>
      </c>
      <c r="E353" s="176" t="s">
        <v>2</v>
      </c>
      <c r="F353" s="37" t="s">
        <v>3</v>
      </c>
      <c r="G353" s="430"/>
      <c r="H353" s="430"/>
      <c r="I353" s="430"/>
      <c r="J353" s="150">
        <f>SUM(J354)</f>
        <v>0</v>
      </c>
      <c r="K353" s="150">
        <f t="shared" ref="K353" si="102">SUM(K354)</f>
        <v>0</v>
      </c>
    </row>
    <row r="354" spans="1:14" s="82" customFormat="1" ht="39" hidden="1">
      <c r="A354" s="78" t="s">
        <v>202</v>
      </c>
      <c r="B354" s="79" t="s">
        <v>109</v>
      </c>
      <c r="C354" s="344" t="s">
        <v>107</v>
      </c>
      <c r="D354" s="344" t="s">
        <v>51</v>
      </c>
      <c r="E354" s="172" t="s">
        <v>1</v>
      </c>
      <c r="F354" s="97" t="s">
        <v>3</v>
      </c>
      <c r="G354" s="431"/>
      <c r="H354" s="431"/>
      <c r="I354" s="431"/>
      <c r="J354" s="152">
        <f>SUM(J355+J357)</f>
        <v>0</v>
      </c>
      <c r="K354" s="152">
        <f t="shared" ref="K354" si="103">SUM(K355+K357)</f>
        <v>0</v>
      </c>
    </row>
    <row r="355" spans="1:14" s="86" customFormat="1" ht="17.25" hidden="1">
      <c r="A355" s="19"/>
      <c r="B355" s="44" t="s">
        <v>34</v>
      </c>
      <c r="C355" s="324" t="s">
        <v>107</v>
      </c>
      <c r="D355" s="324" t="s">
        <v>51</v>
      </c>
      <c r="E355" s="171" t="s">
        <v>1</v>
      </c>
      <c r="F355" s="77" t="s">
        <v>82</v>
      </c>
      <c r="G355" s="429"/>
      <c r="H355" s="429"/>
      <c r="I355" s="429"/>
      <c r="J355" s="111">
        <f>SUM(J356)</f>
        <v>0</v>
      </c>
      <c r="K355" s="111">
        <f t="shared" ref="K355" si="104">SUM(K356)</f>
        <v>0</v>
      </c>
    </row>
    <row r="356" spans="1:14" s="8" customFormat="1" ht="19.149999999999999" hidden="1" customHeight="1">
      <c r="A356" s="17"/>
      <c r="B356" s="20" t="s">
        <v>211</v>
      </c>
      <c r="C356" s="117" t="s">
        <v>107</v>
      </c>
      <c r="D356" s="117" t="s">
        <v>51</v>
      </c>
      <c r="E356" s="175" t="s">
        <v>1</v>
      </c>
      <c r="F356" s="36" t="s">
        <v>82</v>
      </c>
      <c r="G356" s="175" t="s">
        <v>212</v>
      </c>
      <c r="H356" s="175" t="s">
        <v>48</v>
      </c>
      <c r="I356" s="175" t="s">
        <v>48</v>
      </c>
      <c r="J356" s="31">
        <v>0</v>
      </c>
      <c r="K356" s="31"/>
    </row>
    <row r="357" spans="1:14" s="86" customFormat="1" ht="33" hidden="1">
      <c r="A357" s="19"/>
      <c r="B357" s="44" t="s">
        <v>17</v>
      </c>
      <c r="C357" s="324" t="s">
        <v>107</v>
      </c>
      <c r="D357" s="324" t="s">
        <v>51</v>
      </c>
      <c r="E357" s="171" t="s">
        <v>1</v>
      </c>
      <c r="F357" s="77" t="s">
        <v>16</v>
      </c>
      <c r="G357" s="429"/>
      <c r="H357" s="429"/>
      <c r="I357" s="429"/>
      <c r="J357" s="111">
        <f>SUM(J358)</f>
        <v>0</v>
      </c>
      <c r="K357" s="111">
        <f t="shared" ref="K357" si="105">SUM(K358)</f>
        <v>0</v>
      </c>
    </row>
    <row r="358" spans="1:14" s="8" customFormat="1" ht="33" hidden="1">
      <c r="A358" s="17"/>
      <c r="B358" s="20" t="s">
        <v>222</v>
      </c>
      <c r="C358" s="117" t="s">
        <v>107</v>
      </c>
      <c r="D358" s="117" t="s">
        <v>51</v>
      </c>
      <c r="E358" s="175" t="s">
        <v>1</v>
      </c>
      <c r="F358" s="36" t="s">
        <v>16</v>
      </c>
      <c r="G358" s="175" t="s">
        <v>221</v>
      </c>
      <c r="H358" s="175" t="s">
        <v>28</v>
      </c>
      <c r="I358" s="175" t="s">
        <v>98</v>
      </c>
      <c r="J358" s="31"/>
      <c r="K358" s="31"/>
    </row>
    <row r="359" spans="1:14" s="8" customFormat="1" ht="43.15" hidden="1" customHeight="1">
      <c r="A359" s="78" t="s">
        <v>354</v>
      </c>
      <c r="B359" s="79" t="s">
        <v>389</v>
      </c>
      <c r="C359" s="345" t="s">
        <v>107</v>
      </c>
      <c r="D359" s="345" t="s">
        <v>355</v>
      </c>
      <c r="E359" s="125" t="s">
        <v>12</v>
      </c>
      <c r="F359" s="125" t="s">
        <v>3</v>
      </c>
      <c r="G359" s="175"/>
      <c r="H359" s="175"/>
      <c r="I359" s="175"/>
      <c r="J359" s="152">
        <f t="shared" ref="J359:K360" si="106">J360</f>
        <v>0</v>
      </c>
      <c r="K359" s="152">
        <f t="shared" si="106"/>
        <v>0</v>
      </c>
    </row>
    <row r="360" spans="1:14" s="8" customFormat="1" ht="33" hidden="1">
      <c r="A360" s="78"/>
      <c r="B360" s="44" t="s">
        <v>17</v>
      </c>
      <c r="C360" s="346" t="s">
        <v>107</v>
      </c>
      <c r="D360" s="346" t="s">
        <v>51</v>
      </c>
      <c r="E360" s="126" t="s">
        <v>12</v>
      </c>
      <c r="F360" s="126" t="s">
        <v>16</v>
      </c>
      <c r="G360" s="175"/>
      <c r="H360" s="175"/>
      <c r="I360" s="175"/>
      <c r="J360" s="111">
        <f t="shared" si="106"/>
        <v>0</v>
      </c>
      <c r="K360" s="111">
        <f t="shared" si="106"/>
        <v>0</v>
      </c>
    </row>
    <row r="361" spans="1:14" s="8" customFormat="1" ht="31.5" hidden="1">
      <c r="A361" s="17"/>
      <c r="B361" s="124" t="s">
        <v>222</v>
      </c>
      <c r="C361" s="117" t="s">
        <v>107</v>
      </c>
      <c r="D361" s="117" t="s">
        <v>51</v>
      </c>
      <c r="E361" s="175" t="s">
        <v>12</v>
      </c>
      <c r="F361" s="123" t="s">
        <v>16</v>
      </c>
      <c r="G361" s="175" t="s">
        <v>221</v>
      </c>
      <c r="H361" s="175" t="s">
        <v>28</v>
      </c>
      <c r="I361" s="175" t="s">
        <v>98</v>
      </c>
      <c r="J361" s="31"/>
      <c r="K361" s="31"/>
      <c r="L361" s="8">
        <v>966</v>
      </c>
      <c r="M361" s="8">
        <v>966</v>
      </c>
      <c r="N361" s="8">
        <v>966</v>
      </c>
    </row>
    <row r="362" spans="1:14" s="2" customFormat="1" ht="112.5">
      <c r="A362" s="15" t="s">
        <v>98</v>
      </c>
      <c r="B362" s="23" t="s">
        <v>111</v>
      </c>
      <c r="C362" s="325" t="s">
        <v>110</v>
      </c>
      <c r="D362" s="325" t="s">
        <v>49</v>
      </c>
      <c r="E362" s="174" t="s">
        <v>2</v>
      </c>
      <c r="F362" s="38" t="s">
        <v>3</v>
      </c>
      <c r="G362" s="430"/>
      <c r="H362" s="430"/>
      <c r="I362" s="430"/>
      <c r="J362" s="151">
        <f>+J363+J373+J388</f>
        <v>196065.7</v>
      </c>
      <c r="K362" s="151">
        <f t="shared" ref="K362" si="107">+K363+K373+K388</f>
        <v>48522.100000000006</v>
      </c>
    </row>
    <row r="363" spans="1:14" s="2" customFormat="1">
      <c r="A363" s="16" t="s">
        <v>201</v>
      </c>
      <c r="B363" s="21" t="s">
        <v>112</v>
      </c>
      <c r="C363" s="144" t="s">
        <v>110</v>
      </c>
      <c r="D363" s="144" t="s">
        <v>51</v>
      </c>
      <c r="E363" s="176" t="s">
        <v>2</v>
      </c>
      <c r="F363" s="37" t="s">
        <v>3</v>
      </c>
      <c r="G363" s="430"/>
      <c r="H363" s="430"/>
      <c r="I363" s="430"/>
      <c r="J363" s="150">
        <f>SUM(J364+J367+J370)</f>
        <v>7564</v>
      </c>
      <c r="K363" s="150">
        <f t="shared" ref="K363" si="108">SUM(K364+K367+K370)</f>
        <v>0</v>
      </c>
    </row>
    <row r="364" spans="1:14" s="82" customFormat="1" ht="19.5">
      <c r="A364" s="78" t="s">
        <v>202</v>
      </c>
      <c r="B364" s="79" t="s">
        <v>113</v>
      </c>
      <c r="C364" s="344" t="s">
        <v>110</v>
      </c>
      <c r="D364" s="344" t="s">
        <v>51</v>
      </c>
      <c r="E364" s="172" t="s">
        <v>28</v>
      </c>
      <c r="F364" s="97" t="s">
        <v>3</v>
      </c>
      <c r="G364" s="431"/>
      <c r="H364" s="431"/>
      <c r="I364" s="431"/>
      <c r="J364" s="152">
        <f>SUM(J365)</f>
        <v>1300</v>
      </c>
      <c r="K364" s="152">
        <f t="shared" ref="K364:K365" si="109">SUM(K365)</f>
        <v>0</v>
      </c>
    </row>
    <row r="365" spans="1:14" s="86" customFormat="1" ht="33">
      <c r="A365" s="19"/>
      <c r="B365" s="44" t="s">
        <v>115</v>
      </c>
      <c r="C365" s="324" t="s">
        <v>110</v>
      </c>
      <c r="D365" s="324" t="s">
        <v>51</v>
      </c>
      <c r="E365" s="171" t="s">
        <v>28</v>
      </c>
      <c r="F365" s="77" t="s">
        <v>114</v>
      </c>
      <c r="G365" s="429"/>
      <c r="H365" s="429"/>
      <c r="I365" s="429"/>
      <c r="J365" s="111">
        <f>SUM(J366)</f>
        <v>1300</v>
      </c>
      <c r="K365" s="111">
        <f t="shared" si="109"/>
        <v>0</v>
      </c>
    </row>
    <row r="366" spans="1:14" s="8" customFormat="1" ht="17.25">
      <c r="A366" s="17"/>
      <c r="B366" s="20" t="s">
        <v>215</v>
      </c>
      <c r="C366" s="117" t="s">
        <v>110</v>
      </c>
      <c r="D366" s="117" t="s">
        <v>51</v>
      </c>
      <c r="E366" s="175" t="s">
        <v>28</v>
      </c>
      <c r="F366" s="36" t="s">
        <v>114</v>
      </c>
      <c r="G366" s="175" t="s">
        <v>216</v>
      </c>
      <c r="H366" s="175" t="s">
        <v>1</v>
      </c>
      <c r="I366" s="175" t="s">
        <v>89</v>
      </c>
      <c r="J366" s="31">
        <v>1300</v>
      </c>
      <c r="K366" s="31">
        <v>0</v>
      </c>
    </row>
    <row r="367" spans="1:14" s="82" customFormat="1" ht="39">
      <c r="A367" s="78" t="s">
        <v>354</v>
      </c>
      <c r="B367" s="79" t="s">
        <v>116</v>
      </c>
      <c r="C367" s="344" t="s">
        <v>110</v>
      </c>
      <c r="D367" s="344" t="s">
        <v>51</v>
      </c>
      <c r="E367" s="172" t="s">
        <v>43</v>
      </c>
      <c r="F367" s="97" t="s">
        <v>3</v>
      </c>
      <c r="G367" s="431"/>
      <c r="H367" s="431"/>
      <c r="I367" s="431"/>
      <c r="J367" s="152">
        <f>SUM(J368)</f>
        <v>5264</v>
      </c>
      <c r="K367" s="152">
        <f t="shared" ref="K367:K368" si="110">SUM(K368)</f>
        <v>0</v>
      </c>
    </row>
    <row r="368" spans="1:14" s="86" customFormat="1" ht="33">
      <c r="A368" s="19"/>
      <c r="B368" s="44" t="s">
        <v>118</v>
      </c>
      <c r="C368" s="324" t="s">
        <v>110</v>
      </c>
      <c r="D368" s="324" t="s">
        <v>51</v>
      </c>
      <c r="E368" s="171" t="s">
        <v>43</v>
      </c>
      <c r="F368" s="77" t="s">
        <v>117</v>
      </c>
      <c r="G368" s="429"/>
      <c r="H368" s="429"/>
      <c r="I368" s="429"/>
      <c r="J368" s="111">
        <f>SUM(J369)</f>
        <v>5264</v>
      </c>
      <c r="K368" s="111">
        <f t="shared" si="110"/>
        <v>0</v>
      </c>
    </row>
    <row r="369" spans="1:14" s="8" customFormat="1" ht="17.25">
      <c r="A369" s="17"/>
      <c r="B369" s="20" t="s">
        <v>226</v>
      </c>
      <c r="C369" s="117" t="s">
        <v>110</v>
      </c>
      <c r="D369" s="117" t="s">
        <v>51</v>
      </c>
      <c r="E369" s="175" t="s">
        <v>43</v>
      </c>
      <c r="F369" s="36" t="s">
        <v>117</v>
      </c>
      <c r="G369" s="175" t="s">
        <v>225</v>
      </c>
      <c r="H369" s="175" t="s">
        <v>101</v>
      </c>
      <c r="I369" s="175" t="s">
        <v>1</v>
      </c>
      <c r="J369" s="31">
        <v>5264</v>
      </c>
      <c r="K369" s="31">
        <v>0</v>
      </c>
      <c r="L369" s="8">
        <v>-4400</v>
      </c>
      <c r="M369" s="8">
        <v>-3000</v>
      </c>
      <c r="N369" s="8">
        <v>-3000</v>
      </c>
    </row>
    <row r="370" spans="1:14" s="98" customFormat="1" ht="39">
      <c r="A370" s="78" t="s">
        <v>598</v>
      </c>
      <c r="B370" s="79" t="s">
        <v>262</v>
      </c>
      <c r="C370" s="344" t="s">
        <v>110</v>
      </c>
      <c r="D370" s="344" t="s">
        <v>51</v>
      </c>
      <c r="E370" s="172" t="s">
        <v>47</v>
      </c>
      <c r="F370" s="97" t="s">
        <v>3</v>
      </c>
      <c r="G370" s="437"/>
      <c r="H370" s="437"/>
      <c r="I370" s="437"/>
      <c r="J370" s="152">
        <f>SUM(J371)</f>
        <v>1000</v>
      </c>
      <c r="K370" s="152">
        <f t="shared" ref="K370:K371" si="111">SUM(K371)</f>
        <v>0</v>
      </c>
    </row>
    <row r="371" spans="1:14" s="86" customFormat="1" ht="33">
      <c r="A371" s="19"/>
      <c r="B371" s="44" t="s">
        <v>263</v>
      </c>
      <c r="C371" s="324" t="s">
        <v>110</v>
      </c>
      <c r="D371" s="324" t="s">
        <v>51</v>
      </c>
      <c r="E371" s="171" t="s">
        <v>47</v>
      </c>
      <c r="F371" s="73" t="s">
        <v>264</v>
      </c>
      <c r="G371" s="178"/>
      <c r="H371" s="179"/>
      <c r="I371" s="180"/>
      <c r="J371" s="111">
        <f>SUM(J372)</f>
        <v>1000</v>
      </c>
      <c r="K371" s="111">
        <f t="shared" si="111"/>
        <v>0</v>
      </c>
    </row>
    <row r="372" spans="1:14" s="8" customFormat="1" ht="17.25">
      <c r="A372" s="17"/>
      <c r="B372" s="20" t="s">
        <v>215</v>
      </c>
      <c r="C372" s="117" t="s">
        <v>110</v>
      </c>
      <c r="D372" s="117" t="s">
        <v>51</v>
      </c>
      <c r="E372" s="175" t="s">
        <v>47</v>
      </c>
      <c r="F372" s="36" t="s">
        <v>264</v>
      </c>
      <c r="G372" s="61" t="s">
        <v>216</v>
      </c>
      <c r="H372" s="61" t="s">
        <v>1</v>
      </c>
      <c r="I372" s="61" t="s">
        <v>101</v>
      </c>
      <c r="J372" s="31">
        <v>1000</v>
      </c>
      <c r="K372" s="31">
        <v>0</v>
      </c>
    </row>
    <row r="373" spans="1:14" s="2" customFormat="1" ht="75">
      <c r="A373" s="16" t="s">
        <v>599</v>
      </c>
      <c r="B373" s="21" t="s">
        <v>119</v>
      </c>
      <c r="C373" s="144" t="s">
        <v>110</v>
      </c>
      <c r="D373" s="144" t="s">
        <v>85</v>
      </c>
      <c r="E373" s="176" t="s">
        <v>2</v>
      </c>
      <c r="F373" s="37" t="s">
        <v>3</v>
      </c>
      <c r="G373" s="430"/>
      <c r="H373" s="430"/>
      <c r="I373" s="430"/>
      <c r="J373" s="150">
        <f>+J374+J382+J385</f>
        <v>169726.7</v>
      </c>
      <c r="K373" s="150">
        <f t="shared" ref="K373" si="112">SUM(K374+K379+K382+K385)</f>
        <v>44733.8</v>
      </c>
    </row>
    <row r="374" spans="1:14" s="82" customFormat="1" ht="58.5">
      <c r="A374" s="78" t="s">
        <v>600</v>
      </c>
      <c r="B374" s="79" t="s">
        <v>120</v>
      </c>
      <c r="C374" s="344" t="s">
        <v>110</v>
      </c>
      <c r="D374" s="344" t="s">
        <v>85</v>
      </c>
      <c r="E374" s="172" t="s">
        <v>12</v>
      </c>
      <c r="F374" s="97" t="s">
        <v>3</v>
      </c>
      <c r="G374" s="431"/>
      <c r="H374" s="431"/>
      <c r="I374" s="431"/>
      <c r="J374" s="152">
        <f>SUM(J375+J377)</f>
        <v>40310</v>
      </c>
      <c r="K374" s="152">
        <f t="shared" ref="K374" si="113">SUM(K375+K377)</f>
        <v>14503.5</v>
      </c>
    </row>
    <row r="375" spans="1:14" s="86" customFormat="1" ht="49.5">
      <c r="A375" s="19"/>
      <c r="B375" s="44" t="s">
        <v>382</v>
      </c>
      <c r="C375" s="324" t="s">
        <v>110</v>
      </c>
      <c r="D375" s="324" t="s">
        <v>85</v>
      </c>
      <c r="E375" s="171" t="s">
        <v>12</v>
      </c>
      <c r="F375" s="77" t="s">
        <v>121</v>
      </c>
      <c r="G375" s="429"/>
      <c r="H375" s="429"/>
      <c r="I375" s="429"/>
      <c r="J375" s="111">
        <f>SUM(J376)</f>
        <v>15310</v>
      </c>
      <c r="K375" s="111">
        <f t="shared" ref="K375" si="114">SUM(K376)</f>
        <v>3827.4</v>
      </c>
    </row>
    <row r="376" spans="1:14" s="8" customFormat="1" ht="17.25">
      <c r="A376" s="17"/>
      <c r="B376" s="20" t="s">
        <v>224</v>
      </c>
      <c r="C376" s="117" t="s">
        <v>110</v>
      </c>
      <c r="D376" s="117" t="s">
        <v>85</v>
      </c>
      <c r="E376" s="175" t="s">
        <v>12</v>
      </c>
      <c r="F376" s="36" t="s">
        <v>121</v>
      </c>
      <c r="G376" s="175" t="s">
        <v>223</v>
      </c>
      <c r="H376" s="175" t="s">
        <v>107</v>
      </c>
      <c r="I376" s="175" t="s">
        <v>1</v>
      </c>
      <c r="J376" s="31">
        <v>15310</v>
      </c>
      <c r="K376" s="31">
        <v>3827.4</v>
      </c>
    </row>
    <row r="377" spans="1:14" s="86" customFormat="1" ht="17.25">
      <c r="A377" s="19"/>
      <c r="B377" s="44" t="s">
        <v>123</v>
      </c>
      <c r="C377" s="324" t="s">
        <v>110</v>
      </c>
      <c r="D377" s="324" t="s">
        <v>85</v>
      </c>
      <c r="E377" s="171" t="s">
        <v>12</v>
      </c>
      <c r="F377" s="77" t="s">
        <v>122</v>
      </c>
      <c r="G377" s="429"/>
      <c r="H377" s="429"/>
      <c r="I377" s="429"/>
      <c r="J377" s="111">
        <f>SUM(J378)</f>
        <v>25000</v>
      </c>
      <c r="K377" s="111">
        <f>SUM(K378)</f>
        <v>10676.1</v>
      </c>
    </row>
    <row r="378" spans="1:14" s="8" customFormat="1" ht="22.15" customHeight="1">
      <c r="A378" s="17"/>
      <c r="B378" s="20" t="s">
        <v>224</v>
      </c>
      <c r="C378" s="117" t="s">
        <v>110</v>
      </c>
      <c r="D378" s="117" t="s">
        <v>85</v>
      </c>
      <c r="E378" s="175" t="s">
        <v>12</v>
      </c>
      <c r="F378" s="36" t="s">
        <v>122</v>
      </c>
      <c r="G378" s="175" t="s">
        <v>223</v>
      </c>
      <c r="H378" s="175" t="s">
        <v>107</v>
      </c>
      <c r="I378" s="175" t="s">
        <v>1</v>
      </c>
      <c r="J378" s="31">
        <v>25000</v>
      </c>
      <c r="K378" s="31">
        <v>10676.1</v>
      </c>
    </row>
    <row r="379" spans="1:14" s="82" customFormat="1" ht="0.6" hidden="1" customHeight="1">
      <c r="A379" s="78" t="s">
        <v>236</v>
      </c>
      <c r="B379" s="79" t="s">
        <v>124</v>
      </c>
      <c r="C379" s="344" t="s">
        <v>110</v>
      </c>
      <c r="D379" s="344" t="s">
        <v>85</v>
      </c>
      <c r="E379" s="172" t="s">
        <v>7</v>
      </c>
      <c r="F379" s="97" t="s">
        <v>3</v>
      </c>
      <c r="G379" s="431"/>
      <c r="H379" s="431"/>
      <c r="I379" s="431"/>
      <c r="J379" s="152">
        <f>SUM(J380)</f>
        <v>0</v>
      </c>
      <c r="K379" s="152">
        <f t="shared" ref="K379:K380" si="115">SUM(K380)</f>
        <v>0</v>
      </c>
    </row>
    <row r="380" spans="1:14" s="86" customFormat="1" ht="3.6" hidden="1" customHeight="1">
      <c r="A380" s="19"/>
      <c r="B380" s="44" t="s">
        <v>126</v>
      </c>
      <c r="C380" s="324" t="s">
        <v>110</v>
      </c>
      <c r="D380" s="324" t="s">
        <v>85</v>
      </c>
      <c r="E380" s="171" t="s">
        <v>7</v>
      </c>
      <c r="F380" s="77" t="s">
        <v>125</v>
      </c>
      <c r="G380" s="429"/>
      <c r="H380" s="429"/>
      <c r="I380" s="429"/>
      <c r="J380" s="111">
        <f>SUM(J381)</f>
        <v>0</v>
      </c>
      <c r="K380" s="111">
        <f t="shared" si="115"/>
        <v>0</v>
      </c>
    </row>
    <row r="381" spans="1:14" s="8" customFormat="1" ht="17.25" hidden="1">
      <c r="A381" s="17"/>
      <c r="B381" s="20" t="s">
        <v>224</v>
      </c>
      <c r="C381" s="117" t="s">
        <v>110</v>
      </c>
      <c r="D381" s="117" t="s">
        <v>85</v>
      </c>
      <c r="E381" s="175" t="s">
        <v>7</v>
      </c>
      <c r="F381" s="36" t="s">
        <v>125</v>
      </c>
      <c r="G381" s="175" t="s">
        <v>223</v>
      </c>
      <c r="H381" s="175" t="s">
        <v>107</v>
      </c>
      <c r="I381" s="175" t="s">
        <v>12</v>
      </c>
      <c r="J381" s="31"/>
      <c r="K381" s="31"/>
    </row>
    <row r="382" spans="1:14" s="82" customFormat="1" ht="39">
      <c r="A382" s="78" t="s">
        <v>601</v>
      </c>
      <c r="B382" s="79" t="s">
        <v>240</v>
      </c>
      <c r="C382" s="344" t="s">
        <v>110</v>
      </c>
      <c r="D382" s="344" t="s">
        <v>85</v>
      </c>
      <c r="E382" s="172" t="s">
        <v>28</v>
      </c>
      <c r="F382" s="97" t="s">
        <v>3</v>
      </c>
      <c r="G382" s="431"/>
      <c r="H382" s="431"/>
      <c r="I382" s="431"/>
      <c r="J382" s="152">
        <f>SUM(J383)</f>
        <v>270</v>
      </c>
      <c r="K382" s="152">
        <f t="shared" ref="K382:K386" si="116">SUM(K383)</f>
        <v>270</v>
      </c>
    </row>
    <row r="383" spans="1:14" s="86" customFormat="1" ht="82.5">
      <c r="A383" s="19"/>
      <c r="B383" s="44" t="s">
        <v>241</v>
      </c>
      <c r="C383" s="324" t="s">
        <v>110</v>
      </c>
      <c r="D383" s="324" t="s">
        <v>85</v>
      </c>
      <c r="E383" s="171" t="s">
        <v>28</v>
      </c>
      <c r="F383" s="77" t="s">
        <v>239</v>
      </c>
      <c r="G383" s="429"/>
      <c r="H383" s="429"/>
      <c r="I383" s="429"/>
      <c r="J383" s="111">
        <f>SUM(J384)</f>
        <v>270</v>
      </c>
      <c r="K383" s="111">
        <f t="shared" si="116"/>
        <v>270</v>
      </c>
    </row>
    <row r="384" spans="1:14" s="8" customFormat="1" ht="17.25">
      <c r="A384" s="17"/>
      <c r="B384" s="20" t="s">
        <v>224</v>
      </c>
      <c r="C384" s="117" t="s">
        <v>110</v>
      </c>
      <c r="D384" s="117" t="s">
        <v>85</v>
      </c>
      <c r="E384" s="175" t="s">
        <v>28</v>
      </c>
      <c r="F384" s="36" t="s">
        <v>239</v>
      </c>
      <c r="G384" s="175" t="s">
        <v>223</v>
      </c>
      <c r="H384" s="175" t="s">
        <v>107</v>
      </c>
      <c r="I384" s="175" t="s">
        <v>7</v>
      </c>
      <c r="J384" s="31">
        <v>270</v>
      </c>
      <c r="K384" s="31">
        <v>270</v>
      </c>
    </row>
    <row r="385" spans="1:12" s="82" customFormat="1" ht="78">
      <c r="A385" s="78" t="s">
        <v>602</v>
      </c>
      <c r="B385" s="79" t="s">
        <v>298</v>
      </c>
      <c r="C385" s="344" t="s">
        <v>110</v>
      </c>
      <c r="D385" s="344" t="s">
        <v>85</v>
      </c>
      <c r="E385" s="172" t="s">
        <v>43</v>
      </c>
      <c r="F385" s="97" t="s">
        <v>3</v>
      </c>
      <c r="G385" s="431"/>
      <c r="H385" s="431"/>
      <c r="I385" s="431"/>
      <c r="J385" s="152">
        <f>SUM(J386)</f>
        <v>129146.7</v>
      </c>
      <c r="K385" s="152">
        <f t="shared" si="116"/>
        <v>29960.3</v>
      </c>
    </row>
    <row r="386" spans="1:12" s="86" customFormat="1" ht="33">
      <c r="A386" s="19"/>
      <c r="B386" s="44" t="s">
        <v>504</v>
      </c>
      <c r="C386" s="324" t="s">
        <v>110</v>
      </c>
      <c r="D386" s="324" t="s">
        <v>85</v>
      </c>
      <c r="E386" s="171" t="s">
        <v>43</v>
      </c>
      <c r="F386" s="77" t="s">
        <v>297</v>
      </c>
      <c r="G386" s="429"/>
      <c r="H386" s="429"/>
      <c r="I386" s="429"/>
      <c r="J386" s="111">
        <f>SUM(J387)</f>
        <v>129146.7</v>
      </c>
      <c r="K386" s="111">
        <f t="shared" si="116"/>
        <v>29960.3</v>
      </c>
    </row>
    <row r="387" spans="1:12" s="8" customFormat="1" ht="17.25">
      <c r="A387" s="17"/>
      <c r="B387" s="20" t="s">
        <v>224</v>
      </c>
      <c r="C387" s="117" t="s">
        <v>110</v>
      </c>
      <c r="D387" s="117" t="s">
        <v>85</v>
      </c>
      <c r="E387" s="175" t="s">
        <v>43</v>
      </c>
      <c r="F387" s="47" t="s">
        <v>297</v>
      </c>
      <c r="G387" s="175" t="s">
        <v>223</v>
      </c>
      <c r="H387" s="175" t="s">
        <v>107</v>
      </c>
      <c r="I387" s="175" t="s">
        <v>7</v>
      </c>
      <c r="J387" s="31">
        <v>129146.7</v>
      </c>
      <c r="K387" s="31">
        <v>29960.3</v>
      </c>
      <c r="L387" s="8">
        <v>7907.8</v>
      </c>
    </row>
    <row r="388" spans="1:12" s="2" customFormat="1" ht="37.5">
      <c r="A388" s="16" t="s">
        <v>603</v>
      </c>
      <c r="B388" s="21" t="s">
        <v>97</v>
      </c>
      <c r="C388" s="144" t="s">
        <v>110</v>
      </c>
      <c r="D388" s="144" t="s">
        <v>94</v>
      </c>
      <c r="E388" s="176" t="s">
        <v>2</v>
      </c>
      <c r="F388" s="37" t="s">
        <v>3</v>
      </c>
      <c r="G388" s="430"/>
      <c r="H388" s="430"/>
      <c r="I388" s="430"/>
      <c r="J388" s="150">
        <f>SUM(J389)</f>
        <v>18775</v>
      </c>
      <c r="K388" s="150">
        <f t="shared" ref="K388:K389" si="117">SUM(K389)</f>
        <v>3788.3</v>
      </c>
    </row>
    <row r="389" spans="1:12" s="82" customFormat="1" ht="58.5">
      <c r="A389" s="78" t="s">
        <v>604</v>
      </c>
      <c r="B389" s="79" t="s">
        <v>127</v>
      </c>
      <c r="C389" s="344" t="s">
        <v>110</v>
      </c>
      <c r="D389" s="344" t="s">
        <v>94</v>
      </c>
      <c r="E389" s="172" t="s">
        <v>1</v>
      </c>
      <c r="F389" s="97" t="s">
        <v>3</v>
      </c>
      <c r="G389" s="431"/>
      <c r="H389" s="431"/>
      <c r="I389" s="431"/>
      <c r="J389" s="152">
        <f>SUM(J390)</f>
        <v>18775</v>
      </c>
      <c r="K389" s="152">
        <f t="shared" si="117"/>
        <v>3788.3</v>
      </c>
    </row>
    <row r="390" spans="1:12" s="86" customFormat="1" ht="17.25">
      <c r="A390" s="19"/>
      <c r="B390" s="44" t="s">
        <v>129</v>
      </c>
      <c r="C390" s="324" t="s">
        <v>110</v>
      </c>
      <c r="D390" s="324" t="s">
        <v>94</v>
      </c>
      <c r="E390" s="171" t="s">
        <v>1</v>
      </c>
      <c r="F390" s="77" t="s">
        <v>128</v>
      </c>
      <c r="G390" s="429"/>
      <c r="H390" s="429"/>
      <c r="I390" s="429"/>
      <c r="J390" s="111">
        <f>SUM(J391:J393)</f>
        <v>18775</v>
      </c>
      <c r="K390" s="111">
        <f t="shared" ref="K390" si="118">SUM(K391:K393)</f>
        <v>3788.3</v>
      </c>
    </row>
    <row r="391" spans="1:12" s="8" customFormat="1" ht="33">
      <c r="A391" s="17"/>
      <c r="B391" s="20" t="s">
        <v>213</v>
      </c>
      <c r="C391" s="117" t="s">
        <v>110</v>
      </c>
      <c r="D391" s="117" t="s">
        <v>94</v>
      </c>
      <c r="E391" s="175" t="s">
        <v>1</v>
      </c>
      <c r="F391" s="36" t="s">
        <v>128</v>
      </c>
      <c r="G391" s="175" t="s">
        <v>214</v>
      </c>
      <c r="H391" s="175" t="s">
        <v>1</v>
      </c>
      <c r="I391" s="175" t="s">
        <v>8</v>
      </c>
      <c r="J391" s="31">
        <v>16778</v>
      </c>
      <c r="K391" s="31">
        <v>3490.8</v>
      </c>
    </row>
    <row r="392" spans="1:12" s="8" customFormat="1" ht="17.25">
      <c r="A392" s="17"/>
      <c r="B392" s="20" t="s">
        <v>211</v>
      </c>
      <c r="C392" s="117" t="s">
        <v>110</v>
      </c>
      <c r="D392" s="117" t="s">
        <v>94</v>
      </c>
      <c r="E392" s="175" t="s">
        <v>1</v>
      </c>
      <c r="F392" s="36" t="s">
        <v>128</v>
      </c>
      <c r="G392" s="175" t="s">
        <v>212</v>
      </c>
      <c r="H392" s="175" t="s">
        <v>1</v>
      </c>
      <c r="I392" s="175" t="s">
        <v>8</v>
      </c>
      <c r="J392" s="31">
        <v>1983</v>
      </c>
      <c r="K392" s="31">
        <v>296.7</v>
      </c>
    </row>
    <row r="393" spans="1:12" s="8" customFormat="1" ht="17.25">
      <c r="A393" s="17"/>
      <c r="B393" s="20" t="s">
        <v>215</v>
      </c>
      <c r="C393" s="117" t="s">
        <v>110</v>
      </c>
      <c r="D393" s="117" t="s">
        <v>94</v>
      </c>
      <c r="E393" s="175" t="s">
        <v>1</v>
      </c>
      <c r="F393" s="36" t="s">
        <v>128</v>
      </c>
      <c r="G393" s="175" t="s">
        <v>216</v>
      </c>
      <c r="H393" s="175" t="s">
        <v>1</v>
      </c>
      <c r="I393" s="175" t="s">
        <v>8</v>
      </c>
      <c r="J393" s="31">
        <v>14</v>
      </c>
      <c r="K393" s="31">
        <v>0.8</v>
      </c>
    </row>
    <row r="394" spans="1:12" s="2" customFormat="1" ht="56.25">
      <c r="A394" s="15" t="s">
        <v>101</v>
      </c>
      <c r="B394" s="23" t="s">
        <v>131</v>
      </c>
      <c r="C394" s="325" t="s">
        <v>130</v>
      </c>
      <c r="D394" s="325" t="s">
        <v>49</v>
      </c>
      <c r="E394" s="174" t="s">
        <v>2</v>
      </c>
      <c r="F394" s="38" t="s">
        <v>3</v>
      </c>
      <c r="G394" s="430"/>
      <c r="H394" s="430"/>
      <c r="I394" s="430"/>
      <c r="J394" s="151">
        <f>+J395+J400+J404+J427</f>
        <v>121211.7</v>
      </c>
      <c r="K394" s="151">
        <f>SUM(K395+K400+K404+K427)</f>
        <v>25101</v>
      </c>
    </row>
    <row r="395" spans="1:12" s="2" customFormat="1" ht="37.5">
      <c r="A395" s="16" t="s">
        <v>203</v>
      </c>
      <c r="B395" s="21" t="s">
        <v>132</v>
      </c>
      <c r="C395" s="144" t="s">
        <v>130</v>
      </c>
      <c r="D395" s="144" t="s">
        <v>51</v>
      </c>
      <c r="E395" s="176" t="s">
        <v>2</v>
      </c>
      <c r="F395" s="37" t="s">
        <v>3</v>
      </c>
      <c r="G395" s="430"/>
      <c r="H395" s="430"/>
      <c r="I395" s="430"/>
      <c r="J395" s="150">
        <f>SUM(J396)</f>
        <v>74</v>
      </c>
      <c r="K395" s="150">
        <f t="shared" ref="K395:K396" si="119">SUM(K396)</f>
        <v>0</v>
      </c>
    </row>
    <row r="396" spans="1:12" s="82" customFormat="1" ht="19.5">
      <c r="A396" s="78" t="s">
        <v>204</v>
      </c>
      <c r="B396" s="119" t="s">
        <v>336</v>
      </c>
      <c r="C396" s="344" t="s">
        <v>130</v>
      </c>
      <c r="D396" s="344" t="s">
        <v>51</v>
      </c>
      <c r="E396" s="172" t="s">
        <v>1</v>
      </c>
      <c r="F396" s="97" t="s">
        <v>3</v>
      </c>
      <c r="G396" s="431"/>
      <c r="H396" s="431"/>
      <c r="I396" s="431"/>
      <c r="J396" s="152">
        <f>SUM(J397)</f>
        <v>74</v>
      </c>
      <c r="K396" s="152">
        <f t="shared" si="119"/>
        <v>0</v>
      </c>
    </row>
    <row r="397" spans="1:12" s="8" customFormat="1" ht="17.25">
      <c r="A397" s="17"/>
      <c r="B397" s="20" t="s">
        <v>129</v>
      </c>
      <c r="C397" s="117" t="s">
        <v>130</v>
      </c>
      <c r="D397" s="117" t="s">
        <v>51</v>
      </c>
      <c r="E397" s="175" t="s">
        <v>1</v>
      </c>
      <c r="F397" s="36" t="s">
        <v>128</v>
      </c>
      <c r="G397" s="433"/>
      <c r="H397" s="433"/>
      <c r="I397" s="433"/>
      <c r="J397" s="31">
        <f>SUM(J398:J399)</f>
        <v>74</v>
      </c>
      <c r="K397" s="31">
        <f t="shared" ref="K397" si="120">SUM(K398:K399)</f>
        <v>0</v>
      </c>
    </row>
    <row r="398" spans="1:12" s="8" customFormat="1" ht="33">
      <c r="A398" s="17"/>
      <c r="B398" s="20" t="s">
        <v>213</v>
      </c>
      <c r="C398" s="117" t="s">
        <v>130</v>
      </c>
      <c r="D398" s="117" t="s">
        <v>51</v>
      </c>
      <c r="E398" s="175" t="s">
        <v>1</v>
      </c>
      <c r="F398" s="36" t="s">
        <v>128</v>
      </c>
      <c r="G398" s="175" t="s">
        <v>214</v>
      </c>
      <c r="H398" s="175" t="s">
        <v>1</v>
      </c>
      <c r="I398" s="175" t="s">
        <v>28</v>
      </c>
      <c r="J398" s="31">
        <v>12</v>
      </c>
      <c r="K398" s="31">
        <v>0</v>
      </c>
    </row>
    <row r="399" spans="1:12" s="8" customFormat="1" ht="17.25">
      <c r="A399" s="17"/>
      <c r="B399" s="20" t="s">
        <v>211</v>
      </c>
      <c r="C399" s="117" t="s">
        <v>130</v>
      </c>
      <c r="D399" s="117" t="s">
        <v>51</v>
      </c>
      <c r="E399" s="175" t="s">
        <v>1</v>
      </c>
      <c r="F399" s="36" t="s">
        <v>128</v>
      </c>
      <c r="G399" s="175" t="s">
        <v>212</v>
      </c>
      <c r="H399" s="175" t="s">
        <v>1</v>
      </c>
      <c r="I399" s="175" t="s">
        <v>28</v>
      </c>
      <c r="J399" s="31">
        <v>62</v>
      </c>
      <c r="K399" s="31">
        <v>0</v>
      </c>
      <c r="L399" s="8">
        <v>17</v>
      </c>
    </row>
    <row r="400" spans="1:12" s="2" customFormat="1">
      <c r="A400" s="16" t="s">
        <v>234</v>
      </c>
      <c r="B400" s="21" t="s">
        <v>133</v>
      </c>
      <c r="C400" s="144" t="s">
        <v>130</v>
      </c>
      <c r="D400" s="144" t="s">
        <v>85</v>
      </c>
      <c r="E400" s="176" t="s">
        <v>2</v>
      </c>
      <c r="F400" s="37" t="s">
        <v>3</v>
      </c>
      <c r="G400" s="430"/>
      <c r="H400" s="430"/>
      <c r="I400" s="430"/>
      <c r="J400" s="150">
        <f>SUM(J401)</f>
        <v>500</v>
      </c>
      <c r="K400" s="150">
        <f t="shared" ref="K400:K402" si="121">SUM(K401)</f>
        <v>7.2</v>
      </c>
    </row>
    <row r="401" spans="1:14" s="82" customFormat="1" ht="34.9" customHeight="1">
      <c r="A401" s="78" t="s">
        <v>235</v>
      </c>
      <c r="B401" s="119" t="s">
        <v>337</v>
      </c>
      <c r="C401" s="344" t="s">
        <v>130</v>
      </c>
      <c r="D401" s="344" t="s">
        <v>85</v>
      </c>
      <c r="E401" s="172" t="s">
        <v>1</v>
      </c>
      <c r="F401" s="97" t="s">
        <v>3</v>
      </c>
      <c r="G401" s="431"/>
      <c r="H401" s="431"/>
      <c r="I401" s="431"/>
      <c r="J401" s="152">
        <f>SUM(J402)</f>
        <v>500</v>
      </c>
      <c r="K401" s="152">
        <f t="shared" si="121"/>
        <v>7.2</v>
      </c>
    </row>
    <row r="402" spans="1:14" s="8" customFormat="1" ht="17.25">
      <c r="A402" s="17"/>
      <c r="B402" s="20" t="s">
        <v>129</v>
      </c>
      <c r="C402" s="321" t="s">
        <v>130</v>
      </c>
      <c r="D402" s="321" t="s">
        <v>85</v>
      </c>
      <c r="E402" s="33" t="s">
        <v>1</v>
      </c>
      <c r="F402" s="33" t="s">
        <v>128</v>
      </c>
      <c r="G402" s="433"/>
      <c r="H402" s="433"/>
      <c r="I402" s="433"/>
      <c r="J402" s="31">
        <f>SUM(J403)</f>
        <v>500</v>
      </c>
      <c r="K402" s="31">
        <f t="shared" si="121"/>
        <v>7.2</v>
      </c>
    </row>
    <row r="403" spans="1:14" s="8" customFormat="1" ht="17.25">
      <c r="A403" s="17"/>
      <c r="B403" s="20" t="s">
        <v>211</v>
      </c>
      <c r="C403" s="117" t="s">
        <v>130</v>
      </c>
      <c r="D403" s="117" t="s">
        <v>85</v>
      </c>
      <c r="E403" s="175" t="s">
        <v>1</v>
      </c>
      <c r="F403" s="36" t="s">
        <v>128</v>
      </c>
      <c r="G403" s="175" t="s">
        <v>212</v>
      </c>
      <c r="H403" s="175" t="s">
        <v>1</v>
      </c>
      <c r="I403" s="175" t="s">
        <v>28</v>
      </c>
      <c r="J403" s="31">
        <v>500</v>
      </c>
      <c r="K403" s="31">
        <v>7.2</v>
      </c>
    </row>
    <row r="404" spans="1:14" s="2" customFormat="1" ht="56.25">
      <c r="A404" s="16" t="s">
        <v>237</v>
      </c>
      <c r="B404" s="21" t="s">
        <v>134</v>
      </c>
      <c r="C404" s="144" t="s">
        <v>130</v>
      </c>
      <c r="D404" s="144" t="s">
        <v>94</v>
      </c>
      <c r="E404" s="176" t="s">
        <v>2</v>
      </c>
      <c r="F404" s="37" t="s">
        <v>3</v>
      </c>
      <c r="G404" s="430"/>
      <c r="H404" s="430"/>
      <c r="I404" s="430"/>
      <c r="J404" s="150">
        <f>SUM(J405)</f>
        <v>62193</v>
      </c>
      <c r="K404" s="150">
        <f t="shared" ref="K404" si="122">SUM(K405)</f>
        <v>12092.3</v>
      </c>
    </row>
    <row r="405" spans="1:14" s="82" customFormat="1" ht="58.5">
      <c r="A405" s="78" t="s">
        <v>238</v>
      </c>
      <c r="B405" s="79" t="s">
        <v>135</v>
      </c>
      <c r="C405" s="344" t="s">
        <v>130</v>
      </c>
      <c r="D405" s="344" t="s">
        <v>94</v>
      </c>
      <c r="E405" s="172" t="s">
        <v>1</v>
      </c>
      <c r="F405" s="97" t="s">
        <v>3</v>
      </c>
      <c r="G405" s="431"/>
      <c r="H405" s="431"/>
      <c r="I405" s="431"/>
      <c r="J405" s="152">
        <f>J406+J414+J421+J424</f>
        <v>62193</v>
      </c>
      <c r="K405" s="152">
        <f>K406+K414+K421+K424</f>
        <v>12092.3</v>
      </c>
    </row>
    <row r="406" spans="1:14" s="86" customFormat="1" ht="17.25">
      <c r="A406" s="19"/>
      <c r="B406" s="44" t="s">
        <v>129</v>
      </c>
      <c r="C406" s="324" t="s">
        <v>130</v>
      </c>
      <c r="D406" s="324" t="s">
        <v>94</v>
      </c>
      <c r="E406" s="171" t="s">
        <v>1</v>
      </c>
      <c r="F406" s="77" t="s">
        <v>128</v>
      </c>
      <c r="G406" s="429"/>
      <c r="H406" s="429"/>
      <c r="I406" s="429"/>
      <c r="J406" s="111">
        <f>SUM(J407:J413)</f>
        <v>57469</v>
      </c>
      <c r="K406" s="111">
        <f t="shared" ref="K406" si="123">SUM(K407:K413)</f>
        <v>11007.7</v>
      </c>
    </row>
    <row r="407" spans="1:14" s="8" customFormat="1" ht="33">
      <c r="A407" s="17"/>
      <c r="B407" s="20" t="s">
        <v>244</v>
      </c>
      <c r="C407" s="117" t="s">
        <v>130</v>
      </c>
      <c r="D407" s="117" t="s">
        <v>94</v>
      </c>
      <c r="E407" s="175" t="s">
        <v>1</v>
      </c>
      <c r="F407" s="36" t="s">
        <v>128</v>
      </c>
      <c r="G407" s="175" t="s">
        <v>214</v>
      </c>
      <c r="H407" s="175" t="s">
        <v>1</v>
      </c>
      <c r="I407" s="175" t="s">
        <v>12</v>
      </c>
      <c r="J407" s="31">
        <v>2954</v>
      </c>
      <c r="K407" s="31">
        <v>688.8</v>
      </c>
    </row>
    <row r="408" spans="1:14" s="8" customFormat="1" ht="33">
      <c r="A408" s="17"/>
      <c r="B408" s="20" t="s">
        <v>244</v>
      </c>
      <c r="C408" s="117" t="s">
        <v>130</v>
      </c>
      <c r="D408" s="117" t="s">
        <v>94</v>
      </c>
      <c r="E408" s="175" t="s">
        <v>1</v>
      </c>
      <c r="F408" s="36" t="s">
        <v>128</v>
      </c>
      <c r="G408" s="175" t="s">
        <v>214</v>
      </c>
      <c r="H408" s="175" t="s">
        <v>1</v>
      </c>
      <c r="I408" s="175" t="s">
        <v>7</v>
      </c>
      <c r="J408" s="31">
        <v>1311</v>
      </c>
      <c r="K408" s="31">
        <v>274.60000000000002</v>
      </c>
    </row>
    <row r="409" spans="1:14" s="8" customFormat="1" ht="14.45" customHeight="1">
      <c r="A409" s="17"/>
      <c r="B409" s="20" t="s">
        <v>211</v>
      </c>
      <c r="C409" s="117" t="s">
        <v>130</v>
      </c>
      <c r="D409" s="117" t="s">
        <v>94</v>
      </c>
      <c r="E409" s="175" t="s">
        <v>1</v>
      </c>
      <c r="F409" s="36" t="s">
        <v>128</v>
      </c>
      <c r="G409" s="175" t="s">
        <v>212</v>
      </c>
      <c r="H409" s="175" t="s">
        <v>1</v>
      </c>
      <c r="I409" s="175" t="s">
        <v>7</v>
      </c>
      <c r="J409" s="31">
        <v>808</v>
      </c>
      <c r="K409" s="31">
        <v>222.1</v>
      </c>
    </row>
    <row r="410" spans="1:14" s="8" customFormat="1" ht="17.25" hidden="1">
      <c r="A410" s="17"/>
      <c r="B410" s="20"/>
      <c r="C410" s="117"/>
      <c r="D410" s="117"/>
      <c r="E410" s="175"/>
      <c r="F410" s="36"/>
      <c r="G410" s="175"/>
      <c r="H410" s="175"/>
      <c r="I410" s="175"/>
      <c r="J410" s="31"/>
      <c r="K410" s="31"/>
    </row>
    <row r="411" spans="1:14" s="8" customFormat="1" ht="33">
      <c r="A411" s="17"/>
      <c r="B411" s="20" t="s">
        <v>244</v>
      </c>
      <c r="C411" s="117" t="s">
        <v>130</v>
      </c>
      <c r="D411" s="117" t="s">
        <v>94</v>
      </c>
      <c r="E411" s="175" t="s">
        <v>1</v>
      </c>
      <c r="F411" s="36" t="s">
        <v>128</v>
      </c>
      <c r="G411" s="175" t="s">
        <v>214</v>
      </c>
      <c r="H411" s="175" t="s">
        <v>1</v>
      </c>
      <c r="I411" s="175" t="s">
        <v>28</v>
      </c>
      <c r="J411" s="31">
        <v>42887</v>
      </c>
      <c r="K411" s="31">
        <v>8304.9</v>
      </c>
      <c r="L411" s="8">
        <v>-4100</v>
      </c>
      <c r="M411" s="8">
        <v>-4100</v>
      </c>
      <c r="N411" s="8">
        <v>-4100</v>
      </c>
    </row>
    <row r="412" spans="1:14" s="8" customFormat="1" ht="17.25">
      <c r="A412" s="17"/>
      <c r="B412" s="20" t="s">
        <v>211</v>
      </c>
      <c r="C412" s="117" t="s">
        <v>130</v>
      </c>
      <c r="D412" s="117" t="s">
        <v>94</v>
      </c>
      <c r="E412" s="175" t="s">
        <v>1</v>
      </c>
      <c r="F412" s="36" t="s">
        <v>128</v>
      </c>
      <c r="G412" s="175" t="s">
        <v>212</v>
      </c>
      <c r="H412" s="175" t="s">
        <v>1</v>
      </c>
      <c r="I412" s="175" t="s">
        <v>28</v>
      </c>
      <c r="J412" s="31">
        <v>9427</v>
      </c>
      <c r="K412" s="31">
        <v>1505.1</v>
      </c>
      <c r="L412" s="8" t="s">
        <v>338</v>
      </c>
      <c r="M412" s="8">
        <v>267</v>
      </c>
    </row>
    <row r="413" spans="1:14" s="8" customFormat="1" ht="17.25">
      <c r="A413" s="17"/>
      <c r="B413" s="20" t="s">
        <v>215</v>
      </c>
      <c r="C413" s="117" t="s">
        <v>130</v>
      </c>
      <c r="D413" s="117" t="s">
        <v>94</v>
      </c>
      <c r="E413" s="175" t="s">
        <v>1</v>
      </c>
      <c r="F413" s="36" t="s">
        <v>128</v>
      </c>
      <c r="G413" s="175" t="s">
        <v>216</v>
      </c>
      <c r="H413" s="175" t="s">
        <v>1</v>
      </c>
      <c r="I413" s="175" t="s">
        <v>28</v>
      </c>
      <c r="J413" s="31">
        <v>82</v>
      </c>
      <c r="K413" s="31">
        <v>12.2</v>
      </c>
    </row>
    <row r="414" spans="1:14" s="8" customFormat="1" ht="103.9" customHeight="1">
      <c r="A414" s="17"/>
      <c r="B414" s="44" t="s">
        <v>383</v>
      </c>
      <c r="C414" s="324" t="s">
        <v>130</v>
      </c>
      <c r="D414" s="324" t="s">
        <v>94</v>
      </c>
      <c r="E414" s="171" t="s">
        <v>1</v>
      </c>
      <c r="F414" s="128" t="s">
        <v>358</v>
      </c>
      <c r="G414" s="402"/>
      <c r="H414" s="403"/>
      <c r="I414" s="404"/>
      <c r="J414" s="111">
        <f>J415+J418</f>
        <v>3823</v>
      </c>
      <c r="K414" s="111">
        <f>K415+K418</f>
        <v>873.3</v>
      </c>
    </row>
    <row r="415" spans="1:14" s="86" customFormat="1" ht="82.5">
      <c r="A415" s="19"/>
      <c r="B415" s="44" t="s">
        <v>384</v>
      </c>
      <c r="C415" s="324" t="s">
        <v>130</v>
      </c>
      <c r="D415" s="324" t="s">
        <v>94</v>
      </c>
      <c r="E415" s="171" t="s">
        <v>1</v>
      </c>
      <c r="F415" s="77" t="s">
        <v>350</v>
      </c>
      <c r="G415" s="429"/>
      <c r="H415" s="429"/>
      <c r="I415" s="429"/>
      <c r="J415" s="111">
        <f>J416+J417</f>
        <v>918</v>
      </c>
      <c r="K415" s="111">
        <f>K416+K417</f>
        <v>187.4</v>
      </c>
    </row>
    <row r="416" spans="1:14" s="8" customFormat="1" ht="33">
      <c r="A416" s="17"/>
      <c r="B416" s="20" t="s">
        <v>244</v>
      </c>
      <c r="C416" s="117" t="s">
        <v>130</v>
      </c>
      <c r="D416" s="117" t="s">
        <v>94</v>
      </c>
      <c r="E416" s="175" t="s">
        <v>1</v>
      </c>
      <c r="F416" s="36" t="s">
        <v>350</v>
      </c>
      <c r="G416" s="175" t="s">
        <v>214</v>
      </c>
      <c r="H416" s="175" t="s">
        <v>1</v>
      </c>
      <c r="I416" s="175" t="s">
        <v>101</v>
      </c>
      <c r="J416" s="31">
        <v>914</v>
      </c>
      <c r="K416" s="31">
        <v>187.1</v>
      </c>
    </row>
    <row r="417" spans="1:14" s="8" customFormat="1" ht="24.6" customHeight="1">
      <c r="A417" s="17"/>
      <c r="B417" s="20" t="s">
        <v>211</v>
      </c>
      <c r="C417" s="117" t="s">
        <v>130</v>
      </c>
      <c r="D417" s="117" t="s">
        <v>94</v>
      </c>
      <c r="E417" s="175" t="s">
        <v>1</v>
      </c>
      <c r="F417" s="36" t="s">
        <v>350</v>
      </c>
      <c r="G417" s="175" t="s">
        <v>212</v>
      </c>
      <c r="H417" s="175" t="s">
        <v>1</v>
      </c>
      <c r="I417" s="175" t="s">
        <v>101</v>
      </c>
      <c r="J417" s="31">
        <v>4</v>
      </c>
      <c r="K417" s="31">
        <v>0.3</v>
      </c>
    </row>
    <row r="418" spans="1:14" s="8" customFormat="1" ht="67.900000000000006" customHeight="1">
      <c r="A418" s="17"/>
      <c r="B418" s="44" t="s">
        <v>385</v>
      </c>
      <c r="C418" s="324" t="s">
        <v>130</v>
      </c>
      <c r="D418" s="324" t="s">
        <v>94</v>
      </c>
      <c r="E418" s="171" t="s">
        <v>1</v>
      </c>
      <c r="F418" s="127" t="s">
        <v>351</v>
      </c>
      <c r="G418" s="175"/>
      <c r="H418" s="175"/>
      <c r="I418" s="175"/>
      <c r="J418" s="111">
        <f>J419+J420</f>
        <v>2905</v>
      </c>
      <c r="K418" s="111">
        <f>K419+K420</f>
        <v>685.9</v>
      </c>
    </row>
    <row r="419" spans="1:14" s="8" customFormat="1" ht="33">
      <c r="A419" s="17"/>
      <c r="B419" s="20" t="s">
        <v>244</v>
      </c>
      <c r="C419" s="117" t="s">
        <v>130</v>
      </c>
      <c r="D419" s="117" t="s">
        <v>94</v>
      </c>
      <c r="E419" s="175" t="s">
        <v>1</v>
      </c>
      <c r="F419" s="118" t="s">
        <v>351</v>
      </c>
      <c r="G419" s="175" t="s">
        <v>214</v>
      </c>
      <c r="H419" s="175" t="s">
        <v>1</v>
      </c>
      <c r="I419" s="175" t="s">
        <v>101</v>
      </c>
      <c r="J419" s="31">
        <v>2805</v>
      </c>
      <c r="K419" s="31">
        <v>671.6</v>
      </c>
    </row>
    <row r="420" spans="1:14" s="8" customFormat="1" ht="17.25">
      <c r="A420" s="17"/>
      <c r="B420" s="20" t="s">
        <v>211</v>
      </c>
      <c r="C420" s="117" t="s">
        <v>130</v>
      </c>
      <c r="D420" s="117" t="s">
        <v>94</v>
      </c>
      <c r="E420" s="175" t="s">
        <v>1</v>
      </c>
      <c r="F420" s="118" t="s">
        <v>351</v>
      </c>
      <c r="G420" s="175" t="s">
        <v>212</v>
      </c>
      <c r="H420" s="175" t="s">
        <v>1</v>
      </c>
      <c r="I420" s="175" t="s">
        <v>101</v>
      </c>
      <c r="J420" s="31">
        <v>100</v>
      </c>
      <c r="K420" s="31">
        <v>14.3</v>
      </c>
    </row>
    <row r="421" spans="1:14" s="86" customFormat="1" ht="49.5">
      <c r="A421" s="19"/>
      <c r="B421" s="44" t="s">
        <v>137</v>
      </c>
      <c r="C421" s="324" t="s">
        <v>130</v>
      </c>
      <c r="D421" s="324" t="s">
        <v>94</v>
      </c>
      <c r="E421" s="171" t="s">
        <v>1</v>
      </c>
      <c r="F421" s="77" t="s">
        <v>136</v>
      </c>
      <c r="G421" s="429"/>
      <c r="H421" s="429"/>
      <c r="I421" s="429"/>
      <c r="J421" s="111">
        <f>SUM(J422:J423)</f>
        <v>501</v>
      </c>
      <c r="K421" s="111">
        <f t="shared" ref="K421" si="124">SUM(K422:K423)</f>
        <v>117.9</v>
      </c>
    </row>
    <row r="422" spans="1:14" s="8" customFormat="1" ht="33">
      <c r="A422" s="17"/>
      <c r="B422" s="20" t="s">
        <v>244</v>
      </c>
      <c r="C422" s="117" t="s">
        <v>130</v>
      </c>
      <c r="D422" s="117" t="s">
        <v>94</v>
      </c>
      <c r="E422" s="175" t="s">
        <v>1</v>
      </c>
      <c r="F422" s="36" t="s">
        <v>136</v>
      </c>
      <c r="G422" s="175" t="s">
        <v>214</v>
      </c>
      <c r="H422" s="175" t="s">
        <v>1</v>
      </c>
      <c r="I422" s="175" t="s">
        <v>101</v>
      </c>
      <c r="J422" s="31">
        <v>492</v>
      </c>
      <c r="K422" s="31">
        <v>116.4</v>
      </c>
    </row>
    <row r="423" spans="1:14" s="8" customFormat="1" ht="17.25">
      <c r="A423" s="17"/>
      <c r="B423" s="20" t="s">
        <v>211</v>
      </c>
      <c r="C423" s="117" t="s">
        <v>130</v>
      </c>
      <c r="D423" s="117" t="s">
        <v>94</v>
      </c>
      <c r="E423" s="175" t="s">
        <v>1</v>
      </c>
      <c r="F423" s="36" t="s">
        <v>136</v>
      </c>
      <c r="G423" s="175" t="s">
        <v>212</v>
      </c>
      <c r="H423" s="175" t="s">
        <v>1</v>
      </c>
      <c r="I423" s="175" t="s">
        <v>101</v>
      </c>
      <c r="J423" s="31">
        <v>9</v>
      </c>
      <c r="K423" s="31">
        <v>1.5</v>
      </c>
    </row>
    <row r="424" spans="1:14" s="86" customFormat="1" ht="33">
      <c r="A424" s="19"/>
      <c r="B424" s="44" t="s">
        <v>139</v>
      </c>
      <c r="C424" s="324" t="s">
        <v>130</v>
      </c>
      <c r="D424" s="324" t="s">
        <v>94</v>
      </c>
      <c r="E424" s="171" t="s">
        <v>1</v>
      </c>
      <c r="F424" s="77" t="s">
        <v>138</v>
      </c>
      <c r="G424" s="429"/>
      <c r="H424" s="429"/>
      <c r="I424" s="429"/>
      <c r="J424" s="111">
        <f>SUM(J425:J426)</f>
        <v>400</v>
      </c>
      <c r="K424" s="111">
        <f t="shared" ref="K424" si="125">SUM(K425:K426)</f>
        <v>93.4</v>
      </c>
    </row>
    <row r="425" spans="1:14" s="8" customFormat="1" ht="33">
      <c r="A425" s="17"/>
      <c r="B425" s="20" t="s">
        <v>244</v>
      </c>
      <c r="C425" s="117" t="s">
        <v>130</v>
      </c>
      <c r="D425" s="117" t="s">
        <v>94</v>
      </c>
      <c r="E425" s="175" t="s">
        <v>1</v>
      </c>
      <c r="F425" s="36" t="s">
        <v>138</v>
      </c>
      <c r="G425" s="175" t="s">
        <v>214</v>
      </c>
      <c r="H425" s="175" t="s">
        <v>1</v>
      </c>
      <c r="I425" s="175" t="s">
        <v>101</v>
      </c>
      <c r="J425" s="31">
        <v>385</v>
      </c>
      <c r="K425" s="31">
        <v>87.9</v>
      </c>
    </row>
    <row r="426" spans="1:14" s="8" customFormat="1" ht="17.25">
      <c r="A426" s="17"/>
      <c r="B426" s="20" t="s">
        <v>211</v>
      </c>
      <c r="C426" s="117" t="s">
        <v>130</v>
      </c>
      <c r="D426" s="117" t="s">
        <v>94</v>
      </c>
      <c r="E426" s="175" t="s">
        <v>1</v>
      </c>
      <c r="F426" s="36" t="s">
        <v>138</v>
      </c>
      <c r="G426" s="175" t="s">
        <v>212</v>
      </c>
      <c r="H426" s="175" t="s">
        <v>1</v>
      </c>
      <c r="I426" s="175" t="s">
        <v>101</v>
      </c>
      <c r="J426" s="31">
        <v>15</v>
      </c>
      <c r="K426" s="31">
        <v>5.5</v>
      </c>
    </row>
    <row r="427" spans="1:14" s="2" customFormat="1" ht="36.6" customHeight="1">
      <c r="A427" s="16" t="s">
        <v>605</v>
      </c>
      <c r="B427" s="21" t="s">
        <v>580</v>
      </c>
      <c r="C427" s="144" t="s">
        <v>130</v>
      </c>
      <c r="D427" s="144" t="s">
        <v>96</v>
      </c>
      <c r="E427" s="176" t="s">
        <v>2</v>
      </c>
      <c r="F427" s="37" t="s">
        <v>3</v>
      </c>
      <c r="G427" s="430"/>
      <c r="H427" s="430"/>
      <c r="I427" s="430"/>
      <c r="J427" s="150">
        <f>+J428+J434</f>
        <v>58444.7</v>
      </c>
      <c r="K427" s="150">
        <f t="shared" ref="K427" si="126">+K428+K434</f>
        <v>13001.5</v>
      </c>
    </row>
    <row r="428" spans="1:14" s="82" customFormat="1" ht="39">
      <c r="A428" s="78" t="s">
        <v>606</v>
      </c>
      <c r="B428" s="79" t="s">
        <v>140</v>
      </c>
      <c r="C428" s="344" t="s">
        <v>130</v>
      </c>
      <c r="D428" s="344" t="s">
        <v>96</v>
      </c>
      <c r="E428" s="172" t="s">
        <v>1</v>
      </c>
      <c r="F428" s="97" t="s">
        <v>3</v>
      </c>
      <c r="G428" s="431"/>
      <c r="H428" s="431"/>
      <c r="I428" s="431"/>
      <c r="J428" s="152">
        <f>SUM(J429)</f>
        <v>50475.7</v>
      </c>
      <c r="K428" s="152">
        <f t="shared" ref="K428" si="127">SUM(K429)</f>
        <v>11216.5</v>
      </c>
    </row>
    <row r="429" spans="1:14" s="86" customFormat="1" ht="33">
      <c r="A429" s="19"/>
      <c r="B429" s="44" t="s">
        <v>17</v>
      </c>
      <c r="C429" s="324" t="s">
        <v>130</v>
      </c>
      <c r="D429" s="324" t="s">
        <v>96</v>
      </c>
      <c r="E429" s="171" t="s">
        <v>1</v>
      </c>
      <c r="F429" s="77" t="s">
        <v>16</v>
      </c>
      <c r="G429" s="429"/>
      <c r="H429" s="429"/>
      <c r="I429" s="429"/>
      <c r="J429" s="111">
        <f>SUM(J430:J433)</f>
        <v>50475.7</v>
      </c>
      <c r="K429" s="111">
        <f t="shared" ref="K429" si="128">SUM(K430:K433)</f>
        <v>11216.5</v>
      </c>
    </row>
    <row r="430" spans="1:14" s="8" customFormat="1" ht="33">
      <c r="A430" s="17"/>
      <c r="B430" s="20" t="s">
        <v>244</v>
      </c>
      <c r="C430" s="117" t="s">
        <v>130</v>
      </c>
      <c r="D430" s="117" t="s">
        <v>96</v>
      </c>
      <c r="E430" s="175" t="s">
        <v>1</v>
      </c>
      <c r="F430" s="36" t="s">
        <v>16</v>
      </c>
      <c r="G430" s="175" t="s">
        <v>214</v>
      </c>
      <c r="H430" s="175" t="s">
        <v>1</v>
      </c>
      <c r="I430" s="175" t="s">
        <v>101</v>
      </c>
      <c r="J430" s="31">
        <v>36030</v>
      </c>
      <c r="K430" s="31">
        <v>7883.3</v>
      </c>
      <c r="L430" s="8">
        <v>2331</v>
      </c>
      <c r="M430" s="8">
        <v>2419</v>
      </c>
      <c r="N430" s="8">
        <v>2517</v>
      </c>
    </row>
    <row r="431" spans="1:14" s="8" customFormat="1" ht="17.25">
      <c r="A431" s="17"/>
      <c r="B431" s="20" t="s">
        <v>211</v>
      </c>
      <c r="C431" s="117" t="s">
        <v>130</v>
      </c>
      <c r="D431" s="117" t="s">
        <v>96</v>
      </c>
      <c r="E431" s="175" t="s">
        <v>1</v>
      </c>
      <c r="F431" s="36" t="s">
        <v>16</v>
      </c>
      <c r="G431" s="175" t="s">
        <v>212</v>
      </c>
      <c r="H431" s="175" t="s">
        <v>1</v>
      </c>
      <c r="I431" s="175" t="s">
        <v>101</v>
      </c>
      <c r="J431" s="31">
        <v>14418.7</v>
      </c>
      <c r="K431" s="31">
        <v>3332.2</v>
      </c>
      <c r="L431" s="8">
        <f>-2158-966</f>
        <v>-3124</v>
      </c>
      <c r="M431" s="8">
        <v>-966</v>
      </c>
      <c r="N431" s="8">
        <v>-966</v>
      </c>
    </row>
    <row r="432" spans="1:14" s="8" customFormat="1" ht="17.25" hidden="1">
      <c r="A432" s="17"/>
      <c r="B432" s="20"/>
      <c r="C432" s="117"/>
      <c r="D432" s="117"/>
      <c r="E432" s="290"/>
      <c r="F432" s="290"/>
      <c r="G432" s="290"/>
      <c r="H432" s="290"/>
      <c r="I432" s="290"/>
      <c r="J432" s="31"/>
      <c r="K432" s="31"/>
    </row>
    <row r="433" spans="1:11" s="8" customFormat="1" ht="17.25">
      <c r="A433" s="17"/>
      <c r="B433" s="20" t="s">
        <v>215</v>
      </c>
      <c r="C433" s="117" t="s">
        <v>130</v>
      </c>
      <c r="D433" s="117" t="s">
        <v>96</v>
      </c>
      <c r="E433" s="175" t="s">
        <v>1</v>
      </c>
      <c r="F433" s="36" t="s">
        <v>16</v>
      </c>
      <c r="G433" s="175" t="s">
        <v>216</v>
      </c>
      <c r="H433" s="175" t="s">
        <v>1</v>
      </c>
      <c r="I433" s="175" t="s">
        <v>101</v>
      </c>
      <c r="J433" s="31">
        <v>27</v>
      </c>
      <c r="K433" s="31">
        <v>1</v>
      </c>
    </row>
    <row r="434" spans="1:11" s="8" customFormat="1" ht="58.5">
      <c r="A434" s="78" t="s">
        <v>607</v>
      </c>
      <c r="B434" s="79" t="s">
        <v>495</v>
      </c>
      <c r="C434" s="344" t="s">
        <v>130</v>
      </c>
      <c r="D434" s="344" t="s">
        <v>96</v>
      </c>
      <c r="E434" s="292" t="s">
        <v>12</v>
      </c>
      <c r="F434" s="292" t="s">
        <v>3</v>
      </c>
      <c r="G434" s="431"/>
      <c r="H434" s="431"/>
      <c r="I434" s="431"/>
      <c r="J434" s="152">
        <f>SUM(J435)</f>
        <v>7969</v>
      </c>
      <c r="K434" s="152">
        <f t="shared" ref="K434" si="129">SUM(K435)</f>
        <v>1785</v>
      </c>
    </row>
    <row r="435" spans="1:11" s="8" customFormat="1" ht="33">
      <c r="A435" s="17"/>
      <c r="B435" s="44" t="s">
        <v>17</v>
      </c>
      <c r="C435" s="324" t="s">
        <v>130</v>
      </c>
      <c r="D435" s="324" t="s">
        <v>96</v>
      </c>
      <c r="E435" s="293" t="s">
        <v>12</v>
      </c>
      <c r="F435" s="293" t="s">
        <v>16</v>
      </c>
      <c r="G435" s="429"/>
      <c r="H435" s="429"/>
      <c r="I435" s="429"/>
      <c r="J435" s="111">
        <f>SUM(J436:J439)</f>
        <v>7969</v>
      </c>
      <c r="K435" s="111">
        <f t="shared" ref="K435" si="130">SUM(K436:K439)</f>
        <v>1785</v>
      </c>
    </row>
    <row r="436" spans="1:11" s="8" customFormat="1" ht="33">
      <c r="A436" s="17"/>
      <c r="B436" s="20" t="s">
        <v>244</v>
      </c>
      <c r="C436" s="117" t="s">
        <v>130</v>
      </c>
      <c r="D436" s="117" t="s">
        <v>96</v>
      </c>
      <c r="E436" s="294" t="s">
        <v>12</v>
      </c>
      <c r="F436" s="294" t="s">
        <v>16</v>
      </c>
      <c r="G436" s="294" t="s">
        <v>214</v>
      </c>
      <c r="H436" s="294" t="s">
        <v>1</v>
      </c>
      <c r="I436" s="294" t="s">
        <v>101</v>
      </c>
      <c r="J436" s="31">
        <v>7184</v>
      </c>
      <c r="K436" s="31">
        <v>1567</v>
      </c>
    </row>
    <row r="437" spans="1:11" s="8" customFormat="1" ht="16.899999999999999" customHeight="1">
      <c r="A437" s="17"/>
      <c r="B437" s="20" t="s">
        <v>211</v>
      </c>
      <c r="C437" s="117" t="s">
        <v>130</v>
      </c>
      <c r="D437" s="117" t="s">
        <v>96</v>
      </c>
      <c r="E437" s="294" t="s">
        <v>12</v>
      </c>
      <c r="F437" s="294" t="s">
        <v>16</v>
      </c>
      <c r="G437" s="294" t="s">
        <v>212</v>
      </c>
      <c r="H437" s="294" t="s">
        <v>1</v>
      </c>
      <c r="I437" s="294" t="s">
        <v>101</v>
      </c>
      <c r="J437" s="31">
        <v>784</v>
      </c>
      <c r="K437" s="31">
        <v>217</v>
      </c>
    </row>
    <row r="438" spans="1:11" s="8" customFormat="1" ht="17.25" hidden="1">
      <c r="A438" s="17"/>
      <c r="B438" s="20"/>
      <c r="C438" s="117"/>
      <c r="D438" s="117"/>
      <c r="E438" s="294"/>
      <c r="F438" s="294"/>
      <c r="G438" s="294"/>
      <c r="H438" s="294"/>
      <c r="I438" s="294"/>
      <c r="J438" s="31"/>
      <c r="K438" s="31"/>
    </row>
    <row r="439" spans="1:11" s="8" customFormat="1" ht="17.25">
      <c r="A439" s="17"/>
      <c r="B439" s="20" t="s">
        <v>215</v>
      </c>
      <c r="C439" s="117" t="s">
        <v>130</v>
      </c>
      <c r="D439" s="117" t="s">
        <v>96</v>
      </c>
      <c r="E439" s="294" t="s">
        <v>12</v>
      </c>
      <c r="F439" s="294" t="s">
        <v>16</v>
      </c>
      <c r="G439" s="294" t="s">
        <v>216</v>
      </c>
      <c r="H439" s="294" t="s">
        <v>1</v>
      </c>
      <c r="I439" s="294" t="s">
        <v>101</v>
      </c>
      <c r="J439" s="31">
        <v>1</v>
      </c>
      <c r="K439" s="31">
        <v>1</v>
      </c>
    </row>
    <row r="440" spans="1:11" s="2" customFormat="1" ht="75">
      <c r="A440" s="15" t="s">
        <v>107</v>
      </c>
      <c r="B440" s="23" t="s">
        <v>142</v>
      </c>
      <c r="C440" s="325" t="s">
        <v>141</v>
      </c>
      <c r="D440" s="325" t="s">
        <v>49</v>
      </c>
      <c r="E440" s="174" t="s">
        <v>2</v>
      </c>
      <c r="F440" s="38" t="s">
        <v>3</v>
      </c>
      <c r="G440" s="430"/>
      <c r="H440" s="430"/>
      <c r="I440" s="430"/>
      <c r="J440" s="151">
        <f>+J441+J448</f>
        <v>18829.2</v>
      </c>
      <c r="K440" s="151">
        <f>+K441+K448</f>
        <v>12839.4</v>
      </c>
    </row>
    <row r="441" spans="1:11" s="2" customFormat="1" ht="56.25">
      <c r="A441" s="16" t="s">
        <v>205</v>
      </c>
      <c r="B441" s="21" t="s">
        <v>143</v>
      </c>
      <c r="C441" s="144" t="s">
        <v>141</v>
      </c>
      <c r="D441" s="144" t="s">
        <v>51</v>
      </c>
      <c r="E441" s="176" t="s">
        <v>2</v>
      </c>
      <c r="F441" s="37" t="s">
        <v>3</v>
      </c>
      <c r="G441" s="430"/>
      <c r="H441" s="430"/>
      <c r="I441" s="430"/>
      <c r="J441" s="150">
        <f>SUM(J442)</f>
        <v>11029.2</v>
      </c>
      <c r="K441" s="150">
        <f t="shared" ref="K441:K442" si="131">SUM(K442)</f>
        <v>10865.4</v>
      </c>
    </row>
    <row r="442" spans="1:11" s="82" customFormat="1" ht="58.5">
      <c r="A442" s="78" t="s">
        <v>206</v>
      </c>
      <c r="B442" s="79" t="s">
        <v>144</v>
      </c>
      <c r="C442" s="344" t="s">
        <v>141</v>
      </c>
      <c r="D442" s="344" t="s">
        <v>51</v>
      </c>
      <c r="E442" s="172" t="s">
        <v>1</v>
      </c>
      <c r="F442" s="97" t="s">
        <v>3</v>
      </c>
      <c r="G442" s="431"/>
      <c r="H442" s="431"/>
      <c r="I442" s="431"/>
      <c r="J442" s="152">
        <f>SUM(J443)</f>
        <v>11029.2</v>
      </c>
      <c r="K442" s="152">
        <f t="shared" si="131"/>
        <v>10865.4</v>
      </c>
    </row>
    <row r="443" spans="1:11" s="86" customFormat="1" ht="37.9" customHeight="1">
      <c r="A443" s="19"/>
      <c r="B443" s="44" t="s">
        <v>277</v>
      </c>
      <c r="C443" s="324" t="s">
        <v>141</v>
      </c>
      <c r="D443" s="324" t="s">
        <v>51</v>
      </c>
      <c r="E443" s="171" t="s">
        <v>1</v>
      </c>
      <c r="F443" s="77" t="s">
        <v>303</v>
      </c>
      <c r="G443" s="429"/>
      <c r="H443" s="429"/>
      <c r="I443" s="429"/>
      <c r="J443" s="111">
        <f>SUM(J444:J447)</f>
        <v>11029.2</v>
      </c>
      <c r="K443" s="111">
        <f t="shared" ref="K443" si="132">SUM(K444:K447)</f>
        <v>10865.4</v>
      </c>
    </row>
    <row r="444" spans="1:11" s="8" customFormat="1" ht="17.25" hidden="1">
      <c r="A444" s="19"/>
      <c r="B444" s="20" t="s">
        <v>324</v>
      </c>
      <c r="C444" s="117" t="s">
        <v>141</v>
      </c>
      <c r="D444" s="117" t="s">
        <v>51</v>
      </c>
      <c r="E444" s="175" t="s">
        <v>1</v>
      </c>
      <c r="F444" s="50" t="s">
        <v>303</v>
      </c>
      <c r="G444" s="175" t="s">
        <v>219</v>
      </c>
      <c r="H444" s="175" t="s">
        <v>86</v>
      </c>
      <c r="I444" s="175" t="s">
        <v>28</v>
      </c>
      <c r="J444" s="31"/>
      <c r="K444" s="31"/>
    </row>
    <row r="445" spans="1:11" s="8" customFormat="1" ht="17.25">
      <c r="A445" s="19"/>
      <c r="B445" s="20" t="s">
        <v>324</v>
      </c>
      <c r="C445" s="117" t="s">
        <v>141</v>
      </c>
      <c r="D445" s="117" t="s">
        <v>51</v>
      </c>
      <c r="E445" s="397" t="s">
        <v>1</v>
      </c>
      <c r="F445" s="397" t="s">
        <v>303</v>
      </c>
      <c r="G445" s="397" t="s">
        <v>219</v>
      </c>
      <c r="H445" s="397" t="s">
        <v>86</v>
      </c>
      <c r="I445" s="397" t="s">
        <v>28</v>
      </c>
      <c r="J445" s="31">
        <v>2983.5</v>
      </c>
      <c r="K445" s="31">
        <v>2983.5</v>
      </c>
    </row>
    <row r="446" spans="1:11" s="8" customFormat="1" ht="17.25">
      <c r="A446" s="19"/>
      <c r="B446" s="20" t="s">
        <v>325</v>
      </c>
      <c r="C446" s="117" t="s">
        <v>141</v>
      </c>
      <c r="D446" s="117" t="s">
        <v>51</v>
      </c>
      <c r="E446" s="175" t="s">
        <v>1</v>
      </c>
      <c r="F446" s="50" t="s">
        <v>303</v>
      </c>
      <c r="G446" s="175" t="s">
        <v>219</v>
      </c>
      <c r="H446" s="175" t="s">
        <v>86</v>
      </c>
      <c r="I446" s="175" t="s">
        <v>28</v>
      </c>
      <c r="J446" s="31">
        <v>5881.9</v>
      </c>
      <c r="K446" s="31">
        <v>5881.9</v>
      </c>
    </row>
    <row r="447" spans="1:11" s="8" customFormat="1" ht="18.75" customHeight="1">
      <c r="A447" s="19"/>
      <c r="B447" s="20" t="s">
        <v>326</v>
      </c>
      <c r="C447" s="117" t="s">
        <v>141</v>
      </c>
      <c r="D447" s="117" t="s">
        <v>51</v>
      </c>
      <c r="E447" s="175" t="s">
        <v>1</v>
      </c>
      <c r="F447" s="50" t="s">
        <v>303</v>
      </c>
      <c r="G447" s="175" t="s">
        <v>219</v>
      </c>
      <c r="H447" s="175" t="s">
        <v>86</v>
      </c>
      <c r="I447" s="175" t="s">
        <v>28</v>
      </c>
      <c r="J447" s="31">
        <v>2163.8000000000002</v>
      </c>
      <c r="K447" s="31">
        <v>2000</v>
      </c>
    </row>
    <row r="448" spans="1:11" s="2" customFormat="1" ht="37.5">
      <c r="A448" s="16" t="s">
        <v>207</v>
      </c>
      <c r="B448" s="21" t="s">
        <v>492</v>
      </c>
      <c r="C448" s="144" t="s">
        <v>141</v>
      </c>
      <c r="D448" s="144" t="s">
        <v>85</v>
      </c>
      <c r="E448" s="289" t="s">
        <v>2</v>
      </c>
      <c r="F448" s="289" t="s">
        <v>3</v>
      </c>
      <c r="G448" s="430"/>
      <c r="H448" s="430"/>
      <c r="I448" s="430"/>
      <c r="J448" s="150">
        <f>SUM(J449)</f>
        <v>7800</v>
      </c>
      <c r="K448" s="150">
        <f t="shared" ref="K448:K449" si="133">SUM(K449)</f>
        <v>1974</v>
      </c>
    </row>
    <row r="449" spans="1:15" s="82" customFormat="1" ht="39">
      <c r="A449" s="78" t="s">
        <v>208</v>
      </c>
      <c r="B449" s="79" t="s">
        <v>496</v>
      </c>
      <c r="C449" s="344" t="s">
        <v>141</v>
      </c>
      <c r="D449" s="344" t="s">
        <v>51</v>
      </c>
      <c r="E449" s="288" t="s">
        <v>1</v>
      </c>
      <c r="F449" s="288" t="s">
        <v>3</v>
      </c>
      <c r="G449" s="431"/>
      <c r="H449" s="431"/>
      <c r="I449" s="431"/>
      <c r="J449" s="152">
        <f>SUM(J450)</f>
        <v>7800</v>
      </c>
      <c r="K449" s="152">
        <f t="shared" si="133"/>
        <v>1974</v>
      </c>
    </row>
    <row r="450" spans="1:15" s="8" customFormat="1" ht="18.600000000000001" customHeight="1">
      <c r="A450" s="19"/>
      <c r="B450" s="20" t="s">
        <v>34</v>
      </c>
      <c r="C450" s="117" t="s">
        <v>141</v>
      </c>
      <c r="D450" s="117" t="s">
        <v>85</v>
      </c>
      <c r="E450" s="290" t="s">
        <v>1</v>
      </c>
      <c r="F450" s="290" t="s">
        <v>82</v>
      </c>
      <c r="G450" s="290" t="s">
        <v>218</v>
      </c>
      <c r="H450" s="290" t="s">
        <v>43</v>
      </c>
      <c r="I450" s="290" t="s">
        <v>43</v>
      </c>
      <c r="J450" s="31">
        <v>7800</v>
      </c>
      <c r="K450" s="31">
        <v>1974</v>
      </c>
    </row>
    <row r="451" spans="1:15" s="8" customFormat="1" ht="66" customHeight="1">
      <c r="A451" s="206" t="s">
        <v>110</v>
      </c>
      <c r="B451" s="23" t="s">
        <v>505</v>
      </c>
      <c r="C451" s="325" t="s">
        <v>272</v>
      </c>
      <c r="D451" s="325" t="s">
        <v>49</v>
      </c>
      <c r="E451" s="217" t="s">
        <v>2</v>
      </c>
      <c r="F451" s="260" t="s">
        <v>3</v>
      </c>
      <c r="G451" s="405"/>
      <c r="H451" s="406"/>
      <c r="I451" s="407"/>
      <c r="J451" s="219">
        <f>SUM(J452)</f>
        <v>13.7</v>
      </c>
      <c r="K451" s="219">
        <f t="shared" ref="K451:K453" si="134">SUM(K452)</f>
        <v>0</v>
      </c>
    </row>
    <row r="452" spans="1:15" s="8" customFormat="1" ht="33" customHeight="1">
      <c r="A452" s="121" t="s">
        <v>209</v>
      </c>
      <c r="B452" s="40" t="s">
        <v>506</v>
      </c>
      <c r="C452" s="144" t="s">
        <v>272</v>
      </c>
      <c r="D452" s="144" t="s">
        <v>51</v>
      </c>
      <c r="E452" s="222" t="s">
        <v>2</v>
      </c>
      <c r="F452" s="259" t="s">
        <v>3</v>
      </c>
      <c r="G452" s="408"/>
      <c r="H452" s="409"/>
      <c r="I452" s="410"/>
      <c r="J452" s="29">
        <f>SUM(J453)</f>
        <v>13.7</v>
      </c>
      <c r="K452" s="29">
        <f t="shared" si="134"/>
        <v>0</v>
      </c>
    </row>
    <row r="453" spans="1:15" s="8" customFormat="1" ht="39" customHeight="1">
      <c r="A453" s="209" t="s">
        <v>210</v>
      </c>
      <c r="B453" s="210" t="s">
        <v>507</v>
      </c>
      <c r="C453" s="347" t="s">
        <v>272</v>
      </c>
      <c r="D453" s="347" t="s">
        <v>51</v>
      </c>
      <c r="E453" s="264" t="s">
        <v>1</v>
      </c>
      <c r="F453" s="262" t="s">
        <v>3</v>
      </c>
      <c r="G453" s="411"/>
      <c r="H453" s="412"/>
      <c r="I453" s="413"/>
      <c r="J453" s="265">
        <f>SUM(J454)</f>
        <v>13.7</v>
      </c>
      <c r="K453" s="265">
        <f t="shared" si="134"/>
        <v>0</v>
      </c>
    </row>
    <row r="454" spans="1:15" s="8" customFormat="1" ht="35.450000000000003" customHeight="1">
      <c r="A454" s="19"/>
      <c r="B454" s="56" t="s">
        <v>508</v>
      </c>
      <c r="C454" s="348" t="s">
        <v>272</v>
      </c>
      <c r="D454" s="348" t="s">
        <v>51</v>
      </c>
      <c r="E454" s="236" t="s">
        <v>1</v>
      </c>
      <c r="F454" s="57" t="s">
        <v>80</v>
      </c>
      <c r="G454" s="261" t="s">
        <v>212</v>
      </c>
      <c r="H454" s="261" t="s">
        <v>28</v>
      </c>
      <c r="I454" s="261" t="s">
        <v>98</v>
      </c>
      <c r="J454" s="266">
        <v>13.7</v>
      </c>
      <c r="K454" s="266">
        <v>0</v>
      </c>
    </row>
    <row r="455" spans="1:15" s="8" customFormat="1" ht="33">
      <c r="A455" s="15" t="s">
        <v>130</v>
      </c>
      <c r="B455" s="39" t="s">
        <v>299</v>
      </c>
      <c r="C455" s="325" t="s">
        <v>89</v>
      </c>
      <c r="D455" s="325" t="s">
        <v>49</v>
      </c>
      <c r="E455" s="174" t="s">
        <v>2</v>
      </c>
      <c r="F455" s="49" t="s">
        <v>3</v>
      </c>
      <c r="G455" s="430"/>
      <c r="H455" s="430"/>
      <c r="I455" s="430"/>
      <c r="J455" s="151">
        <f>SUM(J456+J469)</f>
        <v>11816.8</v>
      </c>
      <c r="K455" s="151">
        <f>SUM(K456+K469)</f>
        <v>0</v>
      </c>
    </row>
    <row r="456" spans="1:15" s="8" customFormat="1">
      <c r="A456" s="16" t="s">
        <v>266</v>
      </c>
      <c r="B456" s="40" t="s">
        <v>300</v>
      </c>
      <c r="C456" s="144" t="s">
        <v>89</v>
      </c>
      <c r="D456" s="144" t="s">
        <v>51</v>
      </c>
      <c r="E456" s="176" t="s">
        <v>2</v>
      </c>
      <c r="F456" s="48" t="s">
        <v>3</v>
      </c>
      <c r="G456" s="430"/>
      <c r="H456" s="430"/>
      <c r="I456" s="430"/>
      <c r="J456" s="150">
        <f>SUM(J457+J551)</f>
        <v>4776.8</v>
      </c>
      <c r="K456" s="150">
        <f>SUM(K457+K551)</f>
        <v>0</v>
      </c>
    </row>
    <row r="457" spans="1:15" s="100" customFormat="1" ht="78">
      <c r="A457" s="78" t="s">
        <v>284</v>
      </c>
      <c r="B457" s="79" t="s">
        <v>301</v>
      </c>
      <c r="C457" s="344" t="s">
        <v>89</v>
      </c>
      <c r="D457" s="344" t="s">
        <v>51</v>
      </c>
      <c r="E457" s="172" t="s">
        <v>28</v>
      </c>
      <c r="F457" s="102" t="s">
        <v>3</v>
      </c>
      <c r="G457" s="431"/>
      <c r="H457" s="431"/>
      <c r="I457" s="431"/>
      <c r="J457" s="152">
        <f>+J462+J466</f>
        <v>4776.8</v>
      </c>
      <c r="K457" s="152">
        <f t="shared" ref="K457" si="135">SUM(K462)</f>
        <v>0</v>
      </c>
    </row>
    <row r="458" spans="1:15" s="100" customFormat="1" ht="58.5" hidden="1">
      <c r="A458" s="78"/>
      <c r="B458" s="136" t="s">
        <v>438</v>
      </c>
      <c r="C458" s="349" t="s">
        <v>89</v>
      </c>
      <c r="D458" s="349" t="s">
        <v>51</v>
      </c>
      <c r="E458" s="54" t="s">
        <v>28</v>
      </c>
      <c r="F458" s="126" t="s">
        <v>367</v>
      </c>
      <c r="G458" s="443"/>
      <c r="H458" s="444"/>
      <c r="I458" s="445"/>
      <c r="J458" s="165">
        <f>+J459+J460+J461</f>
        <v>0</v>
      </c>
      <c r="K458" s="165"/>
    </row>
    <row r="459" spans="1:15" s="100" customFormat="1" ht="69" hidden="1" customHeight="1">
      <c r="A459" s="78"/>
      <c r="B459" s="134" t="s">
        <v>436</v>
      </c>
      <c r="C459" s="321" t="s">
        <v>89</v>
      </c>
      <c r="D459" s="321" t="s">
        <v>96</v>
      </c>
      <c r="E459" s="33" t="s">
        <v>12</v>
      </c>
      <c r="F459" s="33" t="s">
        <v>367</v>
      </c>
      <c r="G459" s="53" t="s">
        <v>223</v>
      </c>
      <c r="H459" s="53" t="s">
        <v>47</v>
      </c>
      <c r="I459" s="53" t="s">
        <v>1</v>
      </c>
      <c r="J459" s="161"/>
      <c r="K459" s="161"/>
    </row>
    <row r="460" spans="1:15" s="100" customFormat="1" ht="47.25" hidden="1">
      <c r="A460" s="78"/>
      <c r="B460" s="134" t="s">
        <v>437</v>
      </c>
      <c r="C460" s="321" t="s">
        <v>89</v>
      </c>
      <c r="D460" s="321" t="s">
        <v>96</v>
      </c>
      <c r="E460" s="33" t="s">
        <v>12</v>
      </c>
      <c r="F460" s="33" t="s">
        <v>367</v>
      </c>
      <c r="G460" s="53" t="s">
        <v>223</v>
      </c>
      <c r="H460" s="53" t="s">
        <v>47</v>
      </c>
      <c r="I460" s="53" t="s">
        <v>1</v>
      </c>
      <c r="J460" s="161"/>
      <c r="K460" s="161"/>
      <c r="L460" s="205"/>
      <c r="M460" s="205"/>
      <c r="N460" s="205"/>
      <c r="O460" s="205"/>
    </row>
    <row r="461" spans="1:15" s="138" customFormat="1" ht="47.25" hidden="1">
      <c r="A461" s="137"/>
      <c r="B461" s="134" t="s">
        <v>435</v>
      </c>
      <c r="C461" s="321" t="s">
        <v>89</v>
      </c>
      <c r="D461" s="321" t="s">
        <v>96</v>
      </c>
      <c r="E461" s="33" t="s">
        <v>12</v>
      </c>
      <c r="F461" s="33" t="s">
        <v>367</v>
      </c>
      <c r="G461" s="33" t="s">
        <v>223</v>
      </c>
      <c r="H461" s="33" t="s">
        <v>47</v>
      </c>
      <c r="I461" s="33" t="s">
        <v>1</v>
      </c>
      <c r="J461" s="162"/>
      <c r="K461" s="162"/>
    </row>
    <row r="462" spans="1:15" s="86" customFormat="1" ht="37.9" customHeight="1">
      <c r="A462" s="19"/>
      <c r="B462" s="93" t="s">
        <v>615</v>
      </c>
      <c r="C462" s="324" t="s">
        <v>89</v>
      </c>
      <c r="D462" s="324" t="s">
        <v>51</v>
      </c>
      <c r="E462" s="171" t="s">
        <v>28</v>
      </c>
      <c r="F462" s="103" t="s">
        <v>335</v>
      </c>
      <c r="G462" s="429"/>
      <c r="H462" s="429"/>
      <c r="I462" s="429"/>
      <c r="J462" s="111">
        <f>SUM(J463:J465)</f>
        <v>4656.6000000000004</v>
      </c>
      <c r="K462" s="111">
        <f t="shared" ref="K462" si="136">SUM(K463:K465)</f>
        <v>0</v>
      </c>
    </row>
    <row r="463" spans="1:15" s="8" customFormat="1" ht="49.5">
      <c r="A463" s="19"/>
      <c r="B463" s="93" t="s">
        <v>616</v>
      </c>
      <c r="C463" s="117" t="s">
        <v>89</v>
      </c>
      <c r="D463" s="117" t="s">
        <v>51</v>
      </c>
      <c r="E463" s="175" t="s">
        <v>28</v>
      </c>
      <c r="F463" s="105" t="s">
        <v>335</v>
      </c>
      <c r="G463" s="175" t="s">
        <v>223</v>
      </c>
      <c r="H463" s="175" t="s">
        <v>47</v>
      </c>
      <c r="I463" s="175" t="s">
        <v>1</v>
      </c>
      <c r="J463" s="31">
        <v>3876</v>
      </c>
      <c r="K463" s="31"/>
    </row>
    <row r="464" spans="1:15" s="8" customFormat="1" ht="47.45" customHeight="1">
      <c r="A464" s="19"/>
      <c r="B464" s="93" t="s">
        <v>617</v>
      </c>
      <c r="C464" s="117" t="s">
        <v>89</v>
      </c>
      <c r="D464" s="117" t="s">
        <v>51</v>
      </c>
      <c r="E464" s="175" t="s">
        <v>28</v>
      </c>
      <c r="F464" s="105" t="s">
        <v>335</v>
      </c>
      <c r="G464" s="175" t="s">
        <v>223</v>
      </c>
      <c r="H464" s="175" t="s">
        <v>47</v>
      </c>
      <c r="I464" s="175" t="s">
        <v>1</v>
      </c>
      <c r="J464" s="31">
        <v>684</v>
      </c>
      <c r="K464" s="31">
        <v>0</v>
      </c>
    </row>
    <row r="465" spans="1:12" s="8" customFormat="1" ht="49.5">
      <c r="A465" s="19"/>
      <c r="B465" s="93" t="s">
        <v>618</v>
      </c>
      <c r="C465" s="117" t="s">
        <v>89</v>
      </c>
      <c r="D465" s="117" t="s">
        <v>51</v>
      </c>
      <c r="E465" s="175" t="s">
        <v>28</v>
      </c>
      <c r="F465" s="105" t="s">
        <v>335</v>
      </c>
      <c r="G465" s="175" t="s">
        <v>223</v>
      </c>
      <c r="H465" s="175" t="s">
        <v>47</v>
      </c>
      <c r="I465" s="175" t="s">
        <v>1</v>
      </c>
      <c r="J465" s="31">
        <v>96.6</v>
      </c>
      <c r="K465" s="31"/>
    </row>
    <row r="466" spans="1:12" s="86" customFormat="1" ht="47.25">
      <c r="A466" s="19"/>
      <c r="B466" s="197" t="s">
        <v>619</v>
      </c>
      <c r="C466" s="388" t="s">
        <v>89</v>
      </c>
      <c r="D466" s="388" t="s">
        <v>51</v>
      </c>
      <c r="E466" s="387" t="s">
        <v>28</v>
      </c>
      <c r="F466" s="387" t="s">
        <v>367</v>
      </c>
      <c r="G466" s="387"/>
      <c r="H466" s="387"/>
      <c r="I466" s="387"/>
      <c r="J466" s="111">
        <f>+J467+J468</f>
        <v>120.2</v>
      </c>
      <c r="K466" s="111"/>
    </row>
    <row r="467" spans="1:12" s="86" customFormat="1" ht="47.25">
      <c r="A467" s="19"/>
      <c r="B467" s="197" t="s">
        <v>628</v>
      </c>
      <c r="C467" s="117" t="s">
        <v>89</v>
      </c>
      <c r="D467" s="117" t="s">
        <v>51</v>
      </c>
      <c r="E467" s="398" t="s">
        <v>28</v>
      </c>
      <c r="F467" s="398" t="s">
        <v>367</v>
      </c>
      <c r="G467" s="398" t="s">
        <v>223</v>
      </c>
      <c r="H467" s="398" t="s">
        <v>47</v>
      </c>
      <c r="I467" s="398" t="s">
        <v>1</v>
      </c>
      <c r="J467" s="31">
        <v>117.7</v>
      </c>
      <c r="K467" s="111"/>
    </row>
    <row r="468" spans="1:12" s="8" customFormat="1" ht="47.25">
      <c r="A468" s="19"/>
      <c r="B468" s="134" t="s">
        <v>620</v>
      </c>
      <c r="C468" s="117" t="s">
        <v>89</v>
      </c>
      <c r="D468" s="117" t="s">
        <v>51</v>
      </c>
      <c r="E468" s="389" t="s">
        <v>28</v>
      </c>
      <c r="F468" s="389" t="s">
        <v>367</v>
      </c>
      <c r="G468" s="389" t="s">
        <v>223</v>
      </c>
      <c r="H468" s="389" t="s">
        <v>47</v>
      </c>
      <c r="I468" s="389" t="s">
        <v>1</v>
      </c>
      <c r="J468" s="31">
        <v>2.5</v>
      </c>
      <c r="K468" s="31"/>
    </row>
    <row r="469" spans="1:12" s="8" customFormat="1" ht="33">
      <c r="A469" s="357" t="s">
        <v>608</v>
      </c>
      <c r="B469" s="358" t="s">
        <v>352</v>
      </c>
      <c r="C469" s="350" t="s">
        <v>89</v>
      </c>
      <c r="D469" s="350" t="s">
        <v>96</v>
      </c>
      <c r="E469" s="350" t="s">
        <v>2</v>
      </c>
      <c r="F469" s="350" t="s">
        <v>3</v>
      </c>
      <c r="G469" s="350"/>
      <c r="H469" s="350"/>
      <c r="I469" s="350"/>
      <c r="J469" s="359">
        <f>J470+J477</f>
        <v>7040</v>
      </c>
      <c r="K469" s="359">
        <f t="shared" ref="K469" si="137">K470+K477</f>
        <v>0</v>
      </c>
    </row>
    <row r="470" spans="1:12" s="8" customFormat="1" ht="34.9" customHeight="1">
      <c r="A470" s="320" t="s">
        <v>609</v>
      </c>
      <c r="B470" s="210" t="s">
        <v>529</v>
      </c>
      <c r="C470" s="315" t="s">
        <v>89</v>
      </c>
      <c r="D470" s="315" t="s">
        <v>96</v>
      </c>
      <c r="E470" s="315" t="s">
        <v>12</v>
      </c>
      <c r="F470" s="316" t="s">
        <v>3</v>
      </c>
      <c r="G470" s="316"/>
      <c r="H470" s="317"/>
      <c r="I470" s="318"/>
      <c r="J470" s="319">
        <f>+J471+J475</f>
        <v>7040</v>
      </c>
      <c r="K470" s="319">
        <f t="shared" ref="K470" si="138">K473+K474</f>
        <v>0</v>
      </c>
    </row>
    <row r="471" spans="1:12" s="8" customFormat="1" ht="34.9" customHeight="1">
      <c r="A471" s="320"/>
      <c r="B471" s="134" t="s">
        <v>586</v>
      </c>
      <c r="C471" s="321" t="s">
        <v>89</v>
      </c>
      <c r="D471" s="321" t="s">
        <v>96</v>
      </c>
      <c r="E471" s="321" t="s">
        <v>12</v>
      </c>
      <c r="F471" s="321" t="s">
        <v>367</v>
      </c>
      <c r="G471" s="321"/>
      <c r="H471" s="321"/>
      <c r="I471" s="321"/>
      <c r="J471" s="322">
        <f>+J472+J473+J474</f>
        <v>2040</v>
      </c>
      <c r="K471" s="322">
        <v>0</v>
      </c>
    </row>
    <row r="472" spans="1:12" s="8" customFormat="1" ht="58.15" customHeight="1">
      <c r="A472" s="320"/>
      <c r="B472" s="134" t="s">
        <v>587</v>
      </c>
      <c r="C472" s="321" t="s">
        <v>89</v>
      </c>
      <c r="D472" s="321" t="s">
        <v>96</v>
      </c>
      <c r="E472" s="321" t="s">
        <v>12</v>
      </c>
      <c r="F472" s="321" t="s">
        <v>367</v>
      </c>
      <c r="G472" s="321" t="s">
        <v>223</v>
      </c>
      <c r="H472" s="321" t="s">
        <v>47</v>
      </c>
      <c r="I472" s="321" t="s">
        <v>1</v>
      </c>
      <c r="J472" s="322">
        <v>1700</v>
      </c>
      <c r="K472" s="322"/>
    </row>
    <row r="473" spans="1:12" s="8" customFormat="1" ht="48" customHeight="1">
      <c r="A473" s="320"/>
      <c r="B473" s="134" t="s">
        <v>530</v>
      </c>
      <c r="C473" s="321" t="s">
        <v>89</v>
      </c>
      <c r="D473" s="321" t="s">
        <v>96</v>
      </c>
      <c r="E473" s="321" t="s">
        <v>12</v>
      </c>
      <c r="F473" s="321" t="s">
        <v>367</v>
      </c>
      <c r="G473" s="321" t="s">
        <v>223</v>
      </c>
      <c r="H473" s="321" t="s">
        <v>47</v>
      </c>
      <c r="I473" s="321" t="s">
        <v>1</v>
      </c>
      <c r="J473" s="322">
        <v>300</v>
      </c>
      <c r="K473" s="322">
        <v>0</v>
      </c>
    </row>
    <row r="474" spans="1:12" s="8" customFormat="1" ht="46.9" customHeight="1">
      <c r="A474" s="320"/>
      <c r="B474" s="134" t="s">
        <v>531</v>
      </c>
      <c r="C474" s="321" t="s">
        <v>89</v>
      </c>
      <c r="D474" s="321" t="s">
        <v>96</v>
      </c>
      <c r="E474" s="321" t="s">
        <v>12</v>
      </c>
      <c r="F474" s="321" t="s">
        <v>367</v>
      </c>
      <c r="G474" s="321" t="s">
        <v>223</v>
      </c>
      <c r="H474" s="321" t="s">
        <v>47</v>
      </c>
      <c r="I474" s="321" t="s">
        <v>1</v>
      </c>
      <c r="J474" s="322">
        <v>40</v>
      </c>
      <c r="K474" s="322">
        <v>0</v>
      </c>
    </row>
    <row r="475" spans="1:12" s="8" customFormat="1" ht="46.9" customHeight="1">
      <c r="A475" s="320"/>
      <c r="B475" s="134" t="s">
        <v>570</v>
      </c>
      <c r="C475" s="321" t="s">
        <v>89</v>
      </c>
      <c r="D475" s="321" t="s">
        <v>96</v>
      </c>
      <c r="E475" s="321" t="s">
        <v>12</v>
      </c>
      <c r="F475" s="372" t="s">
        <v>571</v>
      </c>
      <c r="G475" s="372"/>
      <c r="H475" s="373"/>
      <c r="I475" s="374"/>
      <c r="J475" s="322">
        <f>+J476</f>
        <v>5000</v>
      </c>
      <c r="K475" s="322"/>
    </row>
    <row r="476" spans="1:12" s="8" customFormat="1" ht="46.9" customHeight="1">
      <c r="A476" s="320"/>
      <c r="B476" s="134" t="s">
        <v>530</v>
      </c>
      <c r="C476" s="321" t="s">
        <v>89</v>
      </c>
      <c r="D476" s="321" t="s">
        <v>96</v>
      </c>
      <c r="E476" s="321" t="s">
        <v>12</v>
      </c>
      <c r="F476" s="372" t="s">
        <v>571</v>
      </c>
      <c r="G476" s="321" t="s">
        <v>223</v>
      </c>
      <c r="H476" s="321" t="s">
        <v>47</v>
      </c>
      <c r="I476" s="321" t="s">
        <v>1</v>
      </c>
      <c r="J476" s="322">
        <v>5000</v>
      </c>
      <c r="K476" s="322"/>
    </row>
    <row r="477" spans="1:12" s="8" customFormat="1" ht="19.5">
      <c r="A477" s="122" t="s">
        <v>610</v>
      </c>
      <c r="B477" s="79" t="s">
        <v>418</v>
      </c>
      <c r="C477" s="315" t="s">
        <v>89</v>
      </c>
      <c r="D477" s="315" t="s">
        <v>96</v>
      </c>
      <c r="E477" s="315" t="s">
        <v>340</v>
      </c>
      <c r="F477" s="316" t="s">
        <v>3</v>
      </c>
      <c r="G477" s="316"/>
      <c r="H477" s="317"/>
      <c r="I477" s="318"/>
      <c r="J477" s="319">
        <f>J478+J479</f>
        <v>0</v>
      </c>
      <c r="K477" s="319">
        <f t="shared" ref="K477" si="139">K478+K479</f>
        <v>0</v>
      </c>
      <c r="L477" s="8">
        <v>7971.6</v>
      </c>
    </row>
    <row r="478" spans="1:12" s="8" customFormat="1" ht="45" customHeight="1">
      <c r="A478" s="19"/>
      <c r="B478" s="134" t="s">
        <v>526</v>
      </c>
      <c r="C478" s="117" t="s">
        <v>89</v>
      </c>
      <c r="D478" s="117" t="s">
        <v>96</v>
      </c>
      <c r="E478" s="117" t="s">
        <v>340</v>
      </c>
      <c r="F478" s="117" t="s">
        <v>528</v>
      </c>
      <c r="G478" s="255" t="s">
        <v>223</v>
      </c>
      <c r="H478" s="255" t="s">
        <v>47</v>
      </c>
      <c r="I478" s="255" t="s">
        <v>1</v>
      </c>
      <c r="J478" s="31">
        <v>0</v>
      </c>
      <c r="K478" s="31">
        <v>0</v>
      </c>
    </row>
    <row r="479" spans="1:12" s="8" customFormat="1" ht="47.25" hidden="1">
      <c r="A479" s="19"/>
      <c r="B479" s="134" t="s">
        <v>527</v>
      </c>
      <c r="C479" s="117" t="s">
        <v>89</v>
      </c>
      <c r="D479" s="117" t="s">
        <v>96</v>
      </c>
      <c r="E479" s="117" t="s">
        <v>340</v>
      </c>
      <c r="F479" s="117" t="s">
        <v>528</v>
      </c>
      <c r="G479" s="117" t="s">
        <v>223</v>
      </c>
      <c r="H479" s="117" t="s">
        <v>47</v>
      </c>
      <c r="I479" s="117" t="s">
        <v>1</v>
      </c>
      <c r="J479" s="31">
        <v>0</v>
      </c>
      <c r="K479" s="31">
        <v>0</v>
      </c>
      <c r="L479" s="8">
        <v>59.8</v>
      </c>
    </row>
    <row r="480" spans="1:12" s="8" customFormat="1" ht="37.5">
      <c r="A480" s="139" t="s">
        <v>141</v>
      </c>
      <c r="B480" s="140" t="s">
        <v>368</v>
      </c>
      <c r="C480" s="325" t="s">
        <v>369</v>
      </c>
      <c r="D480" s="325" t="s">
        <v>49</v>
      </c>
      <c r="E480" s="177" t="s">
        <v>2</v>
      </c>
      <c r="F480" s="141" t="s">
        <v>3</v>
      </c>
      <c r="G480" s="438"/>
      <c r="H480" s="438"/>
      <c r="I480" s="438"/>
      <c r="J480" s="151">
        <f>SUM(J481)</f>
        <v>96520.7</v>
      </c>
      <c r="K480" s="151">
        <f t="shared" ref="K480" si="140">SUM(K481)</f>
        <v>0</v>
      </c>
    </row>
    <row r="481" spans="1:11" s="8" customFormat="1" ht="37.5">
      <c r="A481" s="142" t="s">
        <v>271</v>
      </c>
      <c r="B481" s="143" t="s">
        <v>370</v>
      </c>
      <c r="C481" s="144" t="s">
        <v>369</v>
      </c>
      <c r="D481" s="144" t="s">
        <v>51</v>
      </c>
      <c r="E481" s="144" t="s">
        <v>2</v>
      </c>
      <c r="F481" s="144" t="s">
        <v>3</v>
      </c>
      <c r="G481" s="438"/>
      <c r="H481" s="438"/>
      <c r="I481" s="438"/>
      <c r="J481" s="150">
        <f>SUM(J482+J587)</f>
        <v>96520.7</v>
      </c>
      <c r="K481" s="150">
        <f>SUM(K482+K587)</f>
        <v>0</v>
      </c>
    </row>
    <row r="482" spans="1:11" s="8" customFormat="1" ht="39">
      <c r="A482" s="145" t="s">
        <v>318</v>
      </c>
      <c r="B482" s="146" t="s">
        <v>372</v>
      </c>
      <c r="C482" s="323" t="s">
        <v>369</v>
      </c>
      <c r="D482" s="323" t="s">
        <v>51</v>
      </c>
      <c r="E482" s="198" t="s">
        <v>1</v>
      </c>
      <c r="F482" s="310" t="s">
        <v>3</v>
      </c>
      <c r="G482" s="439"/>
      <c r="H482" s="439"/>
      <c r="I482" s="439"/>
      <c r="J482" s="203">
        <f>+J483</f>
        <v>96520.7</v>
      </c>
      <c r="K482" s="203">
        <f t="shared" ref="K482" si="141">+K483</f>
        <v>0</v>
      </c>
    </row>
    <row r="483" spans="1:11" s="8" customFormat="1" ht="47.25">
      <c r="A483" s="147"/>
      <c r="B483" s="239" t="s">
        <v>455</v>
      </c>
      <c r="C483" s="324" t="s">
        <v>369</v>
      </c>
      <c r="D483" s="324" t="s">
        <v>51</v>
      </c>
      <c r="E483" s="173" t="s">
        <v>1</v>
      </c>
      <c r="F483" s="148" t="s">
        <v>3</v>
      </c>
      <c r="G483" s="440"/>
      <c r="H483" s="440"/>
      <c r="I483" s="440"/>
      <c r="J483" s="111">
        <f>+J484+J485+J486</f>
        <v>96520.7</v>
      </c>
      <c r="K483" s="111">
        <f t="shared" ref="K483" si="142">+K484+K485+K486</f>
        <v>0</v>
      </c>
    </row>
    <row r="484" spans="1:11" s="8" customFormat="1" ht="49.5">
      <c r="A484" s="147"/>
      <c r="B484" s="239" t="s">
        <v>525</v>
      </c>
      <c r="C484" s="117" t="s">
        <v>369</v>
      </c>
      <c r="D484" s="117" t="s">
        <v>51</v>
      </c>
      <c r="E484" s="117" t="s">
        <v>1</v>
      </c>
      <c r="F484" s="117" t="s">
        <v>373</v>
      </c>
      <c r="G484" s="149" t="s">
        <v>223</v>
      </c>
      <c r="H484" s="149" t="s">
        <v>28</v>
      </c>
      <c r="I484" s="149" t="s">
        <v>48</v>
      </c>
      <c r="J484" s="31">
        <v>54520.7</v>
      </c>
      <c r="K484" s="31">
        <v>0</v>
      </c>
    </row>
    <row r="485" spans="1:11" s="8" customFormat="1" ht="47.25">
      <c r="A485" s="147"/>
      <c r="B485" s="56" t="s">
        <v>524</v>
      </c>
      <c r="C485" s="117" t="s">
        <v>369</v>
      </c>
      <c r="D485" s="117" t="s">
        <v>51</v>
      </c>
      <c r="E485" s="117" t="s">
        <v>1</v>
      </c>
      <c r="F485" s="117" t="s">
        <v>458</v>
      </c>
      <c r="G485" s="149" t="s">
        <v>223</v>
      </c>
      <c r="H485" s="149" t="s">
        <v>28</v>
      </c>
      <c r="I485" s="149" t="s">
        <v>48</v>
      </c>
      <c r="J485" s="31">
        <v>42000</v>
      </c>
      <c r="K485" s="31"/>
    </row>
    <row r="486" spans="1:11" s="8" customFormat="1" ht="78.75">
      <c r="A486" s="147"/>
      <c r="B486" s="56" t="s">
        <v>522</v>
      </c>
      <c r="C486" s="117" t="s">
        <v>369</v>
      </c>
      <c r="D486" s="117" t="s">
        <v>51</v>
      </c>
      <c r="E486" s="117" t="s">
        <v>1</v>
      </c>
      <c r="F486" s="117" t="s">
        <v>523</v>
      </c>
      <c r="G486" s="149" t="s">
        <v>223</v>
      </c>
      <c r="H486" s="149" t="s">
        <v>28</v>
      </c>
      <c r="I486" s="149" t="s">
        <v>48</v>
      </c>
      <c r="J486" s="31">
        <v>0</v>
      </c>
      <c r="K486" s="31"/>
    </row>
    <row r="487" spans="1:11" s="8" customFormat="1" ht="75">
      <c r="A487" s="15" t="s">
        <v>272</v>
      </c>
      <c r="B487" s="360" t="s">
        <v>267</v>
      </c>
      <c r="C487" s="325" t="s">
        <v>268</v>
      </c>
      <c r="D487" s="325" t="s">
        <v>49</v>
      </c>
      <c r="E487" s="217" t="s">
        <v>2</v>
      </c>
      <c r="F487" s="217" t="s">
        <v>3</v>
      </c>
      <c r="G487" s="441"/>
      <c r="H487" s="441"/>
      <c r="I487" s="441"/>
      <c r="J487" s="151">
        <f>J488+J493</f>
        <v>158851.5</v>
      </c>
      <c r="K487" s="151">
        <f t="shared" ref="K487" si="143">K488+K493</f>
        <v>0</v>
      </c>
    </row>
    <row r="488" spans="1:11" s="8" customFormat="1" ht="56.25">
      <c r="A488" s="16" t="s">
        <v>273</v>
      </c>
      <c r="B488" s="361" t="s">
        <v>269</v>
      </c>
      <c r="C488" s="144" t="s">
        <v>268</v>
      </c>
      <c r="D488" s="144" t="s">
        <v>555</v>
      </c>
      <c r="E488" s="222" t="s">
        <v>2</v>
      </c>
      <c r="F488" s="222" t="s">
        <v>3</v>
      </c>
      <c r="G488" s="441"/>
      <c r="H488" s="441"/>
      <c r="I488" s="441"/>
      <c r="J488" s="150">
        <f>SUM(J489+J560)</f>
        <v>2531.5</v>
      </c>
      <c r="K488" s="150">
        <f>SUM(K489+K560)</f>
        <v>0</v>
      </c>
    </row>
    <row r="489" spans="1:11" s="98" customFormat="1" ht="39">
      <c r="A489" s="78" t="s">
        <v>557</v>
      </c>
      <c r="B489" s="362" t="s">
        <v>270</v>
      </c>
      <c r="C489" s="344" t="s">
        <v>268</v>
      </c>
      <c r="D489" s="344" t="s">
        <v>555</v>
      </c>
      <c r="E489" s="220" t="s">
        <v>1</v>
      </c>
      <c r="F489" s="365" t="s">
        <v>3</v>
      </c>
      <c r="G489" s="442"/>
      <c r="H489" s="442"/>
      <c r="I489" s="442"/>
      <c r="J489" s="152">
        <f>SUM(J490)</f>
        <v>2531.5</v>
      </c>
      <c r="K489" s="152">
        <f t="shared" ref="K489:K490" si="144">SUM(K490)</f>
        <v>0</v>
      </c>
    </row>
    <row r="490" spans="1:11" s="86" customFormat="1" ht="49.5">
      <c r="A490" s="19"/>
      <c r="B490" s="363" t="s">
        <v>422</v>
      </c>
      <c r="C490" s="324" t="s">
        <v>268</v>
      </c>
      <c r="D490" s="324" t="s">
        <v>555</v>
      </c>
      <c r="E490" s="366" t="s">
        <v>1</v>
      </c>
      <c r="F490" s="366" t="s">
        <v>554</v>
      </c>
      <c r="G490" s="473"/>
      <c r="H490" s="473"/>
      <c r="I490" s="473"/>
      <c r="J490" s="111">
        <f>SUM(J491)</f>
        <v>2531.5</v>
      </c>
      <c r="K490" s="111">
        <f t="shared" si="144"/>
        <v>0</v>
      </c>
    </row>
    <row r="491" spans="1:11" s="8" customFormat="1" ht="49.5">
      <c r="A491" s="19"/>
      <c r="B491" s="364" t="s">
        <v>553</v>
      </c>
      <c r="C491" s="117" t="s">
        <v>268</v>
      </c>
      <c r="D491" s="117" t="s">
        <v>555</v>
      </c>
      <c r="E491" s="272" t="s">
        <v>1</v>
      </c>
      <c r="F491" s="272" t="s">
        <v>554</v>
      </c>
      <c r="G491" s="272" t="s">
        <v>212</v>
      </c>
      <c r="H491" s="272" t="s">
        <v>28</v>
      </c>
      <c r="I491" s="272" t="s">
        <v>43</v>
      </c>
      <c r="J491" s="31">
        <v>2531.5</v>
      </c>
      <c r="K491" s="31">
        <v>0</v>
      </c>
    </row>
    <row r="492" spans="1:11" s="207" customFormat="1" hidden="1">
      <c r="A492" s="206"/>
      <c r="B492" s="39"/>
      <c r="C492" s="325"/>
      <c r="D492" s="325"/>
      <c r="E492" s="217"/>
      <c r="F492" s="218"/>
      <c r="G492" s="446"/>
      <c r="H492" s="447"/>
      <c r="I492" s="448"/>
      <c r="J492" s="151"/>
      <c r="K492" s="219"/>
    </row>
    <row r="493" spans="1:11" s="208" customFormat="1">
      <c r="A493" s="121" t="s">
        <v>611</v>
      </c>
      <c r="B493" s="40" t="s">
        <v>510</v>
      </c>
      <c r="C493" s="144" t="s">
        <v>268</v>
      </c>
      <c r="D493" s="144" t="s">
        <v>511</v>
      </c>
      <c r="E493" s="222" t="s">
        <v>2</v>
      </c>
      <c r="F493" s="223" t="s">
        <v>3</v>
      </c>
      <c r="G493" s="414"/>
      <c r="H493" s="415"/>
      <c r="I493" s="416"/>
      <c r="J493" s="150">
        <f>+J494</f>
        <v>156320</v>
      </c>
      <c r="K493" s="29">
        <f t="shared" ref="K493" si="145">+K494</f>
        <v>0</v>
      </c>
    </row>
    <row r="494" spans="1:11" s="188" customFormat="1" ht="34.5">
      <c r="A494" s="209" t="s">
        <v>612</v>
      </c>
      <c r="B494" s="210" t="s">
        <v>512</v>
      </c>
      <c r="C494" s="344" t="s">
        <v>268</v>
      </c>
      <c r="D494" s="344" t="s">
        <v>511</v>
      </c>
      <c r="E494" s="220" t="s">
        <v>7</v>
      </c>
      <c r="F494" s="99" t="s">
        <v>3</v>
      </c>
      <c r="G494" s="417"/>
      <c r="H494" s="418"/>
      <c r="I494" s="419"/>
      <c r="J494" s="152">
        <f>J495+J496+J500+J501+J502</f>
        <v>156320</v>
      </c>
      <c r="K494" s="152">
        <f t="shared" ref="K494" si="146">K495+K496+K500+K501</f>
        <v>0</v>
      </c>
    </row>
    <row r="495" spans="1:11" s="188" customFormat="1" ht="63">
      <c r="A495" s="209"/>
      <c r="B495" s="291" t="s">
        <v>514</v>
      </c>
      <c r="C495" s="351" t="s">
        <v>268</v>
      </c>
      <c r="D495" s="351" t="s">
        <v>511</v>
      </c>
      <c r="E495" s="216" t="s">
        <v>7</v>
      </c>
      <c r="F495" s="53" t="s">
        <v>515</v>
      </c>
      <c r="G495" s="33" t="s">
        <v>223</v>
      </c>
      <c r="H495" s="33" t="s">
        <v>28</v>
      </c>
      <c r="I495" s="33" t="s">
        <v>48</v>
      </c>
      <c r="J495" s="161">
        <v>0</v>
      </c>
      <c r="K495" s="214">
        <v>0</v>
      </c>
    </row>
    <row r="496" spans="1:11" s="8" customFormat="1" ht="38.450000000000003" customHeight="1">
      <c r="A496" s="19"/>
      <c r="B496" s="291" t="s">
        <v>513</v>
      </c>
      <c r="C496" s="351" t="s">
        <v>268</v>
      </c>
      <c r="D496" s="351" t="s">
        <v>511</v>
      </c>
      <c r="E496" s="216" t="s">
        <v>7</v>
      </c>
      <c r="F496" s="213" t="s">
        <v>426</v>
      </c>
      <c r="G496" s="175" t="s">
        <v>223</v>
      </c>
      <c r="H496" s="53" t="s">
        <v>28</v>
      </c>
      <c r="I496" s="212" t="s">
        <v>98</v>
      </c>
      <c r="J496" s="161">
        <v>13960.8</v>
      </c>
      <c r="K496" s="214">
        <v>0</v>
      </c>
    </row>
    <row r="497" spans="1:11" s="8" customFormat="1" ht="31.5" hidden="1">
      <c r="A497" s="19"/>
      <c r="B497" s="291" t="s">
        <v>513</v>
      </c>
      <c r="C497" s="351" t="s">
        <v>268</v>
      </c>
      <c r="D497" s="351" t="s">
        <v>187</v>
      </c>
      <c r="E497" s="216" t="s">
        <v>12</v>
      </c>
      <c r="F497" s="213" t="s">
        <v>567</v>
      </c>
      <c r="G497" s="175" t="s">
        <v>223</v>
      </c>
      <c r="H497" s="53" t="s">
        <v>43</v>
      </c>
      <c r="I497" s="212" t="s">
        <v>43</v>
      </c>
      <c r="J497" s="161"/>
      <c r="K497" s="215"/>
    </row>
    <row r="498" spans="1:11" s="8" customFormat="1" ht="31.5" hidden="1">
      <c r="A498" s="19"/>
      <c r="B498" s="291" t="s">
        <v>513</v>
      </c>
      <c r="C498" s="351" t="s">
        <v>268</v>
      </c>
      <c r="D498" s="351" t="s">
        <v>187</v>
      </c>
      <c r="E498" s="216" t="s">
        <v>12</v>
      </c>
      <c r="F498" s="213" t="s">
        <v>568</v>
      </c>
      <c r="G498" s="242" t="s">
        <v>223</v>
      </c>
      <c r="H498" s="53" t="s">
        <v>43</v>
      </c>
      <c r="I498" s="212" t="s">
        <v>43</v>
      </c>
      <c r="J498" s="161"/>
      <c r="K498" s="215"/>
    </row>
    <row r="499" spans="1:11" s="8" customFormat="1" ht="40.9" hidden="1" customHeight="1">
      <c r="A499" s="19"/>
      <c r="B499" s="291" t="s">
        <v>513</v>
      </c>
      <c r="C499" s="351" t="s">
        <v>268</v>
      </c>
      <c r="D499" s="351" t="s">
        <v>187</v>
      </c>
      <c r="E499" s="216" t="s">
        <v>12</v>
      </c>
      <c r="F499" s="213" t="s">
        <v>569</v>
      </c>
      <c r="G499" s="284" t="s">
        <v>223</v>
      </c>
      <c r="H499" s="53" t="s">
        <v>43</v>
      </c>
      <c r="I499" s="53" t="s">
        <v>43</v>
      </c>
      <c r="J499" s="161"/>
      <c r="K499" s="215"/>
    </row>
    <row r="500" spans="1:11" s="8" customFormat="1" ht="40.9" customHeight="1">
      <c r="A500" s="19"/>
      <c r="B500" s="291" t="s">
        <v>513</v>
      </c>
      <c r="C500" s="351" t="s">
        <v>268</v>
      </c>
      <c r="D500" s="351" t="s">
        <v>511</v>
      </c>
      <c r="E500" s="216" t="s">
        <v>7</v>
      </c>
      <c r="F500" s="213" t="s">
        <v>426</v>
      </c>
      <c r="G500" s="367" t="s">
        <v>223</v>
      </c>
      <c r="H500" s="53" t="s">
        <v>28</v>
      </c>
      <c r="I500" s="53" t="s">
        <v>98</v>
      </c>
      <c r="J500" s="161">
        <v>4025.9</v>
      </c>
      <c r="K500" s="215"/>
    </row>
    <row r="501" spans="1:11" s="8" customFormat="1" ht="40.9" customHeight="1">
      <c r="A501" s="19"/>
      <c r="B501" s="291" t="s">
        <v>513</v>
      </c>
      <c r="C501" s="351" t="s">
        <v>268</v>
      </c>
      <c r="D501" s="351" t="s">
        <v>511</v>
      </c>
      <c r="E501" s="216" t="s">
        <v>7</v>
      </c>
      <c r="F501" s="213" t="s">
        <v>578</v>
      </c>
      <c r="G501" s="368" t="s">
        <v>223</v>
      </c>
      <c r="H501" s="53" t="s">
        <v>43</v>
      </c>
      <c r="I501" s="53" t="s">
        <v>43</v>
      </c>
      <c r="J501" s="161">
        <v>113723.9</v>
      </c>
      <c r="K501" s="215">
        <v>0</v>
      </c>
    </row>
    <row r="502" spans="1:11" s="8" customFormat="1" ht="40.9" customHeight="1">
      <c r="A502" s="19"/>
      <c r="B502" s="291" t="s">
        <v>513</v>
      </c>
      <c r="C502" s="351" t="s">
        <v>268</v>
      </c>
      <c r="D502" s="351" t="s">
        <v>511</v>
      </c>
      <c r="E502" s="216" t="s">
        <v>7</v>
      </c>
      <c r="F502" s="213" t="s">
        <v>578</v>
      </c>
      <c r="G502" s="377" t="s">
        <v>223</v>
      </c>
      <c r="H502" s="53" t="s">
        <v>43</v>
      </c>
      <c r="I502" s="53" t="s">
        <v>43</v>
      </c>
      <c r="J502" s="161">
        <v>24609.4</v>
      </c>
      <c r="K502" s="215"/>
    </row>
    <row r="503" spans="1:11" s="8" customFormat="1" ht="36.6" customHeight="1">
      <c r="A503" s="15" t="s">
        <v>509</v>
      </c>
      <c r="B503" s="39" t="s">
        <v>478</v>
      </c>
      <c r="C503" s="325" t="s">
        <v>482</v>
      </c>
      <c r="D503" s="325" t="s">
        <v>49</v>
      </c>
      <c r="E503" s="217" t="s">
        <v>2</v>
      </c>
      <c r="F503" s="276" t="s">
        <v>3</v>
      </c>
      <c r="G503" s="405"/>
      <c r="H503" s="406"/>
      <c r="I503" s="407"/>
      <c r="J503" s="219">
        <f>+J504</f>
        <v>4701.2</v>
      </c>
      <c r="K503" s="219">
        <f t="shared" ref="K503:K505" si="147">K504</f>
        <v>0</v>
      </c>
    </row>
    <row r="504" spans="1:11" s="8" customFormat="1" ht="49.5">
      <c r="A504" s="16" t="s">
        <v>332</v>
      </c>
      <c r="B504" s="40" t="s">
        <v>479</v>
      </c>
      <c r="C504" s="144" t="s">
        <v>482</v>
      </c>
      <c r="D504" s="144" t="s">
        <v>51</v>
      </c>
      <c r="E504" s="222" t="s">
        <v>2</v>
      </c>
      <c r="F504" s="279" t="s">
        <v>3</v>
      </c>
      <c r="G504" s="408"/>
      <c r="H504" s="409"/>
      <c r="I504" s="410"/>
      <c r="J504" s="29">
        <f>+J505</f>
        <v>4701.2</v>
      </c>
      <c r="K504" s="29">
        <f t="shared" si="147"/>
        <v>0</v>
      </c>
    </row>
    <row r="505" spans="1:11" s="8" customFormat="1" ht="34.5">
      <c r="A505" s="209" t="s">
        <v>371</v>
      </c>
      <c r="B505" s="282" t="s">
        <v>480</v>
      </c>
      <c r="C505" s="347" t="s">
        <v>482</v>
      </c>
      <c r="D505" s="347" t="s">
        <v>51</v>
      </c>
      <c r="E505" s="264" t="s">
        <v>7</v>
      </c>
      <c r="F505" s="278" t="s">
        <v>3</v>
      </c>
      <c r="G505" s="411"/>
      <c r="H505" s="412"/>
      <c r="I505" s="413"/>
      <c r="J505" s="265">
        <f>+J506</f>
        <v>4701.2</v>
      </c>
      <c r="K505" s="265">
        <f t="shared" si="147"/>
        <v>0</v>
      </c>
    </row>
    <row r="506" spans="1:11" s="8" customFormat="1" ht="47.25">
      <c r="A506" s="19"/>
      <c r="B506" s="56" t="s">
        <v>481</v>
      </c>
      <c r="C506" s="348" t="s">
        <v>482</v>
      </c>
      <c r="D506" s="348" t="s">
        <v>51</v>
      </c>
      <c r="E506" s="236" t="s">
        <v>7</v>
      </c>
      <c r="F506" s="57" t="s">
        <v>483</v>
      </c>
      <c r="G506" s="277" t="s">
        <v>223</v>
      </c>
      <c r="H506" s="53" t="s">
        <v>43</v>
      </c>
      <c r="I506" s="53" t="s">
        <v>7</v>
      </c>
      <c r="J506" s="266">
        <v>4701.2</v>
      </c>
      <c r="K506" s="266">
        <v>0</v>
      </c>
    </row>
    <row r="507" spans="1:11" s="8" customFormat="1" ht="82.5">
      <c r="A507" s="19"/>
      <c r="B507" s="39" t="s">
        <v>470</v>
      </c>
      <c r="C507" s="325" t="s">
        <v>475</v>
      </c>
      <c r="D507" s="325" t="s">
        <v>49</v>
      </c>
      <c r="E507" s="217" t="s">
        <v>2</v>
      </c>
      <c r="F507" s="268" t="s">
        <v>3</v>
      </c>
      <c r="G507" s="405"/>
      <c r="H507" s="406"/>
      <c r="I507" s="407"/>
      <c r="J507" s="219">
        <f>+J508</f>
        <v>220</v>
      </c>
      <c r="K507" s="219">
        <f t="shared" ref="K507" si="148">+K508</f>
        <v>0</v>
      </c>
    </row>
    <row r="508" spans="1:11" s="8" customFormat="1" ht="17.25">
      <c r="A508" s="19"/>
      <c r="B508" s="40" t="s">
        <v>471</v>
      </c>
      <c r="C508" s="350" t="s">
        <v>475</v>
      </c>
      <c r="D508" s="350" t="s">
        <v>51</v>
      </c>
      <c r="E508" s="271" t="s">
        <v>2</v>
      </c>
      <c r="F508" s="120" t="s">
        <v>3</v>
      </c>
      <c r="G508" s="408"/>
      <c r="H508" s="409"/>
      <c r="I508" s="410"/>
      <c r="J508" s="273">
        <f>SUM(J509)</f>
        <v>220</v>
      </c>
      <c r="K508" s="273">
        <f t="shared" ref="K508" si="149">SUM(K509)</f>
        <v>0</v>
      </c>
    </row>
    <row r="509" spans="1:11" s="8" customFormat="1" ht="51.75">
      <c r="A509" s="19"/>
      <c r="B509" s="244" t="s">
        <v>472</v>
      </c>
      <c r="C509" s="315" t="s">
        <v>475</v>
      </c>
      <c r="D509" s="315" t="s">
        <v>51</v>
      </c>
      <c r="E509" s="247" t="s">
        <v>28</v>
      </c>
      <c r="F509" s="246" t="s">
        <v>3</v>
      </c>
      <c r="G509" s="411"/>
      <c r="H509" s="412"/>
      <c r="I509" s="413"/>
      <c r="J509" s="274">
        <f>+J510+J511</f>
        <v>220</v>
      </c>
      <c r="K509" s="274">
        <f t="shared" ref="K509" si="150">+K510+K511</f>
        <v>0</v>
      </c>
    </row>
    <row r="510" spans="1:11" s="8" customFormat="1" ht="63">
      <c r="A510" s="19"/>
      <c r="B510" s="124" t="s">
        <v>473</v>
      </c>
      <c r="C510" s="117" t="s">
        <v>475</v>
      </c>
      <c r="D510" s="117" t="s">
        <v>51</v>
      </c>
      <c r="E510" s="272" t="s">
        <v>28</v>
      </c>
      <c r="F510" s="33" t="s">
        <v>469</v>
      </c>
      <c r="G510" s="269" t="s">
        <v>223</v>
      </c>
      <c r="H510" s="53" t="s">
        <v>107</v>
      </c>
      <c r="I510" s="53" t="s">
        <v>7</v>
      </c>
      <c r="J510" s="275">
        <v>220</v>
      </c>
      <c r="K510" s="275"/>
    </row>
    <row r="511" spans="1:11" s="8" customFormat="1" ht="0.6" customHeight="1">
      <c r="A511" s="19"/>
      <c r="B511" s="124" t="s">
        <v>474</v>
      </c>
      <c r="C511" s="117" t="s">
        <v>475</v>
      </c>
      <c r="D511" s="117" t="s">
        <v>51</v>
      </c>
      <c r="E511" s="272" t="s">
        <v>28</v>
      </c>
      <c r="F511" s="33" t="s">
        <v>476</v>
      </c>
      <c r="G511" s="269" t="s">
        <v>223</v>
      </c>
      <c r="H511" s="53" t="s">
        <v>107</v>
      </c>
      <c r="I511" s="53" t="s">
        <v>7</v>
      </c>
      <c r="J511" s="275"/>
      <c r="K511" s="275"/>
    </row>
    <row r="512" spans="1:11" s="207" customFormat="1" ht="49.5">
      <c r="A512" s="206" t="s">
        <v>558</v>
      </c>
      <c r="B512" s="39" t="s">
        <v>423</v>
      </c>
      <c r="C512" s="325" t="s">
        <v>427</v>
      </c>
      <c r="D512" s="325" t="s">
        <v>49</v>
      </c>
      <c r="E512" s="217" t="s">
        <v>2</v>
      </c>
      <c r="F512" s="218" t="s">
        <v>3</v>
      </c>
      <c r="G512" s="420"/>
      <c r="H512" s="421"/>
      <c r="I512" s="422"/>
      <c r="J512" s="151">
        <f>+J513+J520</f>
        <v>0</v>
      </c>
      <c r="K512" s="219">
        <f t="shared" ref="K512:K513" si="151">SUM(K513)</f>
        <v>0</v>
      </c>
    </row>
    <row r="513" spans="1:11" s="208" customFormat="1" ht="33">
      <c r="A513" s="16" t="s">
        <v>559</v>
      </c>
      <c r="B513" s="40" t="s">
        <v>424</v>
      </c>
      <c r="C513" s="144" t="s">
        <v>427</v>
      </c>
      <c r="D513" s="144" t="s">
        <v>51</v>
      </c>
      <c r="E513" s="222" t="s">
        <v>2</v>
      </c>
      <c r="F513" s="223" t="s">
        <v>3</v>
      </c>
      <c r="G513" s="423"/>
      <c r="H513" s="424"/>
      <c r="I513" s="425"/>
      <c r="J513" s="150">
        <f>+J514+J517</f>
        <v>0</v>
      </c>
      <c r="K513" s="29">
        <f t="shared" si="151"/>
        <v>0</v>
      </c>
    </row>
    <row r="514" spans="1:11" s="188" customFormat="1">
      <c r="A514" s="209" t="s">
        <v>560</v>
      </c>
      <c r="B514" s="211" t="s">
        <v>425</v>
      </c>
      <c r="C514" s="344" t="s">
        <v>427</v>
      </c>
      <c r="D514" s="344" t="s">
        <v>51</v>
      </c>
      <c r="E514" s="220" t="s">
        <v>428</v>
      </c>
      <c r="F514" s="99" t="s">
        <v>3</v>
      </c>
      <c r="G514" s="426"/>
      <c r="H514" s="427"/>
      <c r="I514" s="428"/>
      <c r="J514" s="152">
        <f>+J515</f>
        <v>0</v>
      </c>
      <c r="K514" s="221">
        <f t="shared" ref="K514" si="152">+K515+K516</f>
        <v>0</v>
      </c>
    </row>
    <row r="515" spans="1:11" s="8" customFormat="1" ht="33">
      <c r="A515" s="19"/>
      <c r="B515" s="24" t="s">
        <v>521</v>
      </c>
      <c r="C515" s="351" t="s">
        <v>427</v>
      </c>
      <c r="D515" s="351" t="s">
        <v>51</v>
      </c>
      <c r="E515" s="216" t="s">
        <v>428</v>
      </c>
      <c r="F515" s="312" t="s">
        <v>429</v>
      </c>
      <c r="G515" s="402"/>
      <c r="H515" s="403"/>
      <c r="I515" s="404"/>
      <c r="J515" s="313">
        <f>J516</f>
        <v>0</v>
      </c>
      <c r="K515" s="214"/>
    </row>
    <row r="516" spans="1:11" s="8" customFormat="1" ht="15.6" customHeight="1">
      <c r="A516" s="19"/>
      <c r="B516" s="24" t="s">
        <v>224</v>
      </c>
      <c r="C516" s="351" t="s">
        <v>427</v>
      </c>
      <c r="D516" s="351" t="s">
        <v>51</v>
      </c>
      <c r="E516" s="216" t="s">
        <v>428</v>
      </c>
      <c r="F516" s="213" t="s">
        <v>429</v>
      </c>
      <c r="G516" s="61" t="s">
        <v>223</v>
      </c>
      <c r="H516" s="314" t="s">
        <v>43</v>
      </c>
      <c r="I516" s="314" t="s">
        <v>43</v>
      </c>
      <c r="J516" s="161">
        <v>0</v>
      </c>
      <c r="K516" s="214">
        <v>0</v>
      </c>
    </row>
    <row r="517" spans="1:11" s="8" customFormat="1" ht="33" hidden="1">
      <c r="A517" s="16" t="s">
        <v>581</v>
      </c>
      <c r="B517" s="40" t="s">
        <v>424</v>
      </c>
      <c r="C517" s="144" t="s">
        <v>427</v>
      </c>
      <c r="D517" s="144" t="s">
        <v>51</v>
      </c>
      <c r="E517" s="222" t="s">
        <v>2</v>
      </c>
      <c r="F517" s="286" t="s">
        <v>3</v>
      </c>
      <c r="G517" s="402"/>
      <c r="H517" s="403"/>
      <c r="I517" s="404"/>
      <c r="J517" s="150">
        <f>+J518</f>
        <v>0</v>
      </c>
      <c r="K517" s="29"/>
    </row>
    <row r="518" spans="1:11" s="8" customFormat="1" ht="34.5" hidden="1">
      <c r="A518" s="209" t="s">
        <v>582</v>
      </c>
      <c r="B518" s="244" t="s">
        <v>487</v>
      </c>
      <c r="C518" s="347" t="s">
        <v>427</v>
      </c>
      <c r="D518" s="347" t="s">
        <v>51</v>
      </c>
      <c r="E518" s="264" t="s">
        <v>12</v>
      </c>
      <c r="F518" s="285" t="s">
        <v>3</v>
      </c>
      <c r="G518" s="402"/>
      <c r="H518" s="403"/>
      <c r="I518" s="404"/>
      <c r="J518" s="204">
        <f>+J519</f>
        <v>0</v>
      </c>
      <c r="K518" s="265"/>
    </row>
    <row r="519" spans="1:11" s="8" customFormat="1" ht="85.15" hidden="1" customHeight="1">
      <c r="A519" s="19"/>
      <c r="B519" s="24" t="s">
        <v>556</v>
      </c>
      <c r="C519" s="351" t="s">
        <v>427</v>
      </c>
      <c r="D519" s="351" t="s">
        <v>51</v>
      </c>
      <c r="E519" s="216" t="s">
        <v>12</v>
      </c>
      <c r="F519" s="213" t="s">
        <v>520</v>
      </c>
      <c r="G519" s="284" t="s">
        <v>223</v>
      </c>
      <c r="H519" s="53" t="s">
        <v>43</v>
      </c>
      <c r="I519" s="53" t="s">
        <v>12</v>
      </c>
      <c r="J519" s="161">
        <v>0</v>
      </c>
      <c r="K519" s="214"/>
    </row>
    <row r="520" spans="1:11" s="208" customFormat="1" ht="49.5" hidden="1">
      <c r="A520" s="121"/>
      <c r="B520" s="40" t="s">
        <v>451</v>
      </c>
      <c r="C520" s="144" t="s">
        <v>427</v>
      </c>
      <c r="D520" s="144" t="s">
        <v>85</v>
      </c>
      <c r="E520" s="222" t="s">
        <v>2</v>
      </c>
      <c r="F520" s="235" t="s">
        <v>3</v>
      </c>
      <c r="G520" s="465"/>
      <c r="H520" s="466"/>
      <c r="I520" s="467"/>
      <c r="J520" s="150">
        <f>+J521</f>
        <v>0</v>
      </c>
      <c r="K520" s="238"/>
    </row>
    <row r="521" spans="1:11" s="8" customFormat="1" ht="34.5" hidden="1">
      <c r="A521" s="19"/>
      <c r="B521" s="210" t="s">
        <v>448</v>
      </c>
      <c r="C521" s="344" t="s">
        <v>427</v>
      </c>
      <c r="D521" s="344" t="s">
        <v>85</v>
      </c>
      <c r="E521" s="220" t="s">
        <v>8</v>
      </c>
      <c r="F521" s="233" t="s">
        <v>3</v>
      </c>
      <c r="G521" s="434"/>
      <c r="H521" s="434"/>
      <c r="I521" s="434"/>
      <c r="J521" s="152">
        <f>+J522</f>
        <v>0</v>
      </c>
      <c r="K521" s="237"/>
    </row>
    <row r="522" spans="1:11" s="8" customFormat="1" ht="63" hidden="1">
      <c r="A522" s="19"/>
      <c r="B522" s="56" t="s">
        <v>449</v>
      </c>
      <c r="C522" s="348" t="s">
        <v>427</v>
      </c>
      <c r="D522" s="348" t="s">
        <v>85</v>
      </c>
      <c r="E522" s="236" t="s">
        <v>8</v>
      </c>
      <c r="F522" s="57" t="s">
        <v>450</v>
      </c>
      <c r="G522" s="234" t="s">
        <v>223</v>
      </c>
      <c r="H522" s="53" t="s">
        <v>43</v>
      </c>
      <c r="I522" s="53" t="s">
        <v>12</v>
      </c>
      <c r="J522" s="161"/>
      <c r="K522" s="214"/>
    </row>
    <row r="523" spans="1:11" s="107" customFormat="1" ht="56.25">
      <c r="A523" s="15" t="s">
        <v>561</v>
      </c>
      <c r="B523" s="23" t="s">
        <v>327</v>
      </c>
      <c r="C523" s="325" t="s">
        <v>328</v>
      </c>
      <c r="D523" s="325" t="s">
        <v>49</v>
      </c>
      <c r="E523" s="174" t="s">
        <v>2</v>
      </c>
      <c r="F523" s="104" t="s">
        <v>3</v>
      </c>
      <c r="G523" s="430"/>
      <c r="H523" s="430"/>
      <c r="I523" s="430"/>
      <c r="J523" s="151">
        <f>SUM(J524)</f>
        <v>824.4</v>
      </c>
      <c r="K523" s="151">
        <f t="shared" ref="K523" si="153">SUM(K524)</f>
        <v>0</v>
      </c>
    </row>
    <row r="524" spans="1:11" s="107" customFormat="1" ht="56.25">
      <c r="A524" s="16" t="s">
        <v>562</v>
      </c>
      <c r="B524" s="21" t="s">
        <v>329</v>
      </c>
      <c r="C524" s="144" t="s">
        <v>328</v>
      </c>
      <c r="D524" s="144" t="s">
        <v>51</v>
      </c>
      <c r="E524" s="176" t="s">
        <v>2</v>
      </c>
      <c r="F524" s="106" t="s">
        <v>3</v>
      </c>
      <c r="G524" s="430"/>
      <c r="H524" s="430"/>
      <c r="I524" s="430"/>
      <c r="J524" s="150">
        <f>J525+J528</f>
        <v>824.4</v>
      </c>
      <c r="K524" s="150">
        <f t="shared" ref="K524" si="154">K525+K528</f>
        <v>0</v>
      </c>
    </row>
    <row r="525" spans="1:11" s="109" customFormat="1" ht="39">
      <c r="A525" s="43" t="s">
        <v>563</v>
      </c>
      <c r="B525" s="108" t="s">
        <v>330</v>
      </c>
      <c r="C525" s="347" t="s">
        <v>328</v>
      </c>
      <c r="D525" s="347" t="s">
        <v>51</v>
      </c>
      <c r="E525" s="309" t="s">
        <v>1</v>
      </c>
      <c r="F525" s="309" t="s">
        <v>3</v>
      </c>
      <c r="G525" s="435"/>
      <c r="H525" s="435"/>
      <c r="I525" s="435"/>
      <c r="J525" s="204">
        <f>SUM(J526)</f>
        <v>824.4</v>
      </c>
      <c r="K525" s="204">
        <f t="shared" ref="K525" si="155">SUM(K526)</f>
        <v>0</v>
      </c>
    </row>
    <row r="526" spans="1:11" s="86" customFormat="1" ht="33">
      <c r="A526" s="19"/>
      <c r="B526" s="44" t="s">
        <v>516</v>
      </c>
      <c r="C526" s="324" t="s">
        <v>328</v>
      </c>
      <c r="D526" s="324" t="s">
        <v>51</v>
      </c>
      <c r="E526" s="171" t="s">
        <v>1</v>
      </c>
      <c r="F526" s="103" t="s">
        <v>331</v>
      </c>
      <c r="G526" s="429"/>
      <c r="H526" s="429"/>
      <c r="I526" s="429"/>
      <c r="J526" s="111">
        <f>SUM(J527:J527)</f>
        <v>824.4</v>
      </c>
      <c r="K526" s="111">
        <f>SUM(K527:K527)</f>
        <v>0</v>
      </c>
    </row>
    <row r="527" spans="1:11" s="8" customFormat="1" ht="17.25">
      <c r="A527" s="19"/>
      <c r="B527" s="20" t="s">
        <v>224</v>
      </c>
      <c r="C527" s="117" t="s">
        <v>328</v>
      </c>
      <c r="D527" s="117" t="s">
        <v>51</v>
      </c>
      <c r="E527" s="175" t="s">
        <v>1</v>
      </c>
      <c r="F527" s="105" t="s">
        <v>331</v>
      </c>
      <c r="G527" s="175" t="s">
        <v>223</v>
      </c>
      <c r="H527" s="175" t="s">
        <v>107</v>
      </c>
      <c r="I527" s="175" t="s">
        <v>7</v>
      </c>
      <c r="J527" s="31">
        <v>824.4</v>
      </c>
      <c r="K527" s="31">
        <v>0</v>
      </c>
    </row>
    <row r="528" spans="1:11" s="8" customFormat="1" ht="39">
      <c r="A528" s="43" t="s">
        <v>613</v>
      </c>
      <c r="B528" s="108" t="s">
        <v>517</v>
      </c>
      <c r="C528" s="347" t="s">
        <v>328</v>
      </c>
      <c r="D528" s="347" t="s">
        <v>51</v>
      </c>
      <c r="E528" s="309" t="s">
        <v>7</v>
      </c>
      <c r="F528" s="309" t="s">
        <v>3</v>
      </c>
      <c r="G528" s="308"/>
      <c r="H528" s="308"/>
      <c r="I528" s="308"/>
      <c r="J528" s="311">
        <f t="shared" ref="J528:K529" si="156">J529</f>
        <v>0</v>
      </c>
      <c r="K528" s="311">
        <f t="shared" si="156"/>
        <v>0</v>
      </c>
    </row>
    <row r="529" spans="1:11" s="8" customFormat="1" ht="49.5">
      <c r="A529" s="19"/>
      <c r="B529" s="44" t="s">
        <v>518</v>
      </c>
      <c r="C529" s="117" t="s">
        <v>328</v>
      </c>
      <c r="D529" s="117" t="s">
        <v>51</v>
      </c>
      <c r="E529" s="308" t="s">
        <v>7</v>
      </c>
      <c r="F529" s="308" t="s">
        <v>519</v>
      </c>
      <c r="G529" s="308"/>
      <c r="H529" s="308"/>
      <c r="I529" s="308"/>
      <c r="J529" s="111">
        <f t="shared" si="156"/>
        <v>0</v>
      </c>
      <c r="K529" s="111">
        <f t="shared" si="156"/>
        <v>0</v>
      </c>
    </row>
    <row r="530" spans="1:11" s="8" customFormat="1" ht="17.25">
      <c r="A530" s="19"/>
      <c r="B530" s="20" t="s">
        <v>224</v>
      </c>
      <c r="C530" s="117" t="s">
        <v>328</v>
      </c>
      <c r="D530" s="117" t="s">
        <v>51</v>
      </c>
      <c r="E530" s="308" t="s">
        <v>7</v>
      </c>
      <c r="F530" s="308" t="s">
        <v>519</v>
      </c>
      <c r="G530" s="308" t="s">
        <v>223</v>
      </c>
      <c r="H530" s="308" t="s">
        <v>43</v>
      </c>
      <c r="I530" s="308" t="s">
        <v>7</v>
      </c>
      <c r="J530" s="31">
        <v>0</v>
      </c>
      <c r="K530" s="31">
        <v>0</v>
      </c>
    </row>
    <row r="531" spans="1:11" s="2" customFormat="1" ht="37.5">
      <c r="A531" s="15" t="s">
        <v>564</v>
      </c>
      <c r="B531" s="23" t="s">
        <v>285</v>
      </c>
      <c r="C531" s="325" t="s">
        <v>305</v>
      </c>
      <c r="D531" s="325" t="s">
        <v>49</v>
      </c>
      <c r="E531" s="174" t="s">
        <v>2</v>
      </c>
      <c r="F531" s="38" t="s">
        <v>3</v>
      </c>
      <c r="G531" s="430"/>
      <c r="H531" s="430"/>
      <c r="I531" s="430"/>
      <c r="J531" s="151">
        <f>+J532+J542</f>
        <v>5223.3999999999996</v>
      </c>
      <c r="K531" s="151">
        <f t="shared" ref="K531" si="157">SUM(K532+K537)</f>
        <v>420.4</v>
      </c>
    </row>
    <row r="532" spans="1:11" s="2" customFormat="1" ht="37.5">
      <c r="A532" s="16" t="s">
        <v>565</v>
      </c>
      <c r="B532" s="21" t="s">
        <v>304</v>
      </c>
      <c r="C532" s="144" t="s">
        <v>305</v>
      </c>
      <c r="D532" s="144" t="s">
        <v>51</v>
      </c>
      <c r="E532" s="176" t="s">
        <v>2</v>
      </c>
      <c r="F532" s="52" t="s">
        <v>3</v>
      </c>
      <c r="G532" s="454"/>
      <c r="H532" s="454"/>
      <c r="I532" s="454"/>
      <c r="J532" s="150">
        <f>SUM(J533+J535)</f>
        <v>1983</v>
      </c>
      <c r="K532" s="150">
        <f t="shared" ref="K532" si="158">SUM(K533+K535)</f>
        <v>420.4</v>
      </c>
    </row>
    <row r="533" spans="1:11" s="45" customFormat="1" ht="33">
      <c r="A533" s="43"/>
      <c r="B533" s="44" t="s">
        <v>306</v>
      </c>
      <c r="C533" s="324" t="s">
        <v>305</v>
      </c>
      <c r="D533" s="349" t="s">
        <v>51</v>
      </c>
      <c r="E533" s="171" t="s">
        <v>2</v>
      </c>
      <c r="F533" s="73" t="s">
        <v>307</v>
      </c>
      <c r="G533" s="74"/>
      <c r="H533" s="75"/>
      <c r="I533" s="76"/>
      <c r="J533" s="165">
        <f>SUM(J534)</f>
        <v>1288</v>
      </c>
      <c r="K533" s="165">
        <f t="shared" ref="K533" si="159">SUM(K534)</f>
        <v>283.3</v>
      </c>
    </row>
    <row r="534" spans="1:11" s="8" customFormat="1" ht="33">
      <c r="A534" s="19"/>
      <c r="B534" s="20" t="s">
        <v>308</v>
      </c>
      <c r="C534" s="117" t="s">
        <v>305</v>
      </c>
      <c r="D534" s="351" t="s">
        <v>51</v>
      </c>
      <c r="E534" s="175" t="s">
        <v>2</v>
      </c>
      <c r="F534" s="51" t="s">
        <v>307</v>
      </c>
      <c r="G534" s="72" t="s">
        <v>214</v>
      </c>
      <c r="H534" s="72" t="s">
        <v>1</v>
      </c>
      <c r="I534" s="72" t="s">
        <v>8</v>
      </c>
      <c r="J534" s="31">
        <v>1288</v>
      </c>
      <c r="K534" s="31">
        <v>283.3</v>
      </c>
    </row>
    <row r="535" spans="1:11" s="45" customFormat="1" ht="19.5">
      <c r="A535" s="43"/>
      <c r="B535" s="44" t="s">
        <v>310</v>
      </c>
      <c r="C535" s="324" t="s">
        <v>305</v>
      </c>
      <c r="D535" s="349" t="s">
        <v>194</v>
      </c>
      <c r="E535" s="171" t="s">
        <v>2</v>
      </c>
      <c r="F535" s="73" t="s">
        <v>128</v>
      </c>
      <c r="G535" s="74"/>
      <c r="H535" s="75"/>
      <c r="I535" s="76"/>
      <c r="J535" s="165">
        <f>SUM(J536)</f>
        <v>695</v>
      </c>
      <c r="K535" s="165">
        <f t="shared" ref="K535" si="160">SUM(K536)</f>
        <v>137.1</v>
      </c>
    </row>
    <row r="536" spans="1:11" s="8" customFormat="1" ht="29.45" customHeight="1">
      <c r="A536" s="19"/>
      <c r="B536" s="20" t="s">
        <v>244</v>
      </c>
      <c r="C536" s="117" t="s">
        <v>305</v>
      </c>
      <c r="D536" s="351" t="s">
        <v>194</v>
      </c>
      <c r="E536" s="175" t="s">
        <v>2</v>
      </c>
      <c r="F536" s="51" t="s">
        <v>128</v>
      </c>
      <c r="G536" s="61" t="s">
        <v>214</v>
      </c>
      <c r="H536" s="61" t="s">
        <v>1</v>
      </c>
      <c r="I536" s="61" t="s">
        <v>8</v>
      </c>
      <c r="J536" s="31">
        <v>695</v>
      </c>
      <c r="K536" s="31">
        <v>137.1</v>
      </c>
    </row>
    <row r="537" spans="1:11" s="2" customFormat="1" ht="0.6" hidden="1" customHeight="1">
      <c r="A537" s="16" t="s">
        <v>374</v>
      </c>
      <c r="B537" s="21" t="s">
        <v>292</v>
      </c>
      <c r="C537" s="144" t="s">
        <v>286</v>
      </c>
      <c r="D537" s="144" t="s">
        <v>94</v>
      </c>
      <c r="E537" s="176" t="s">
        <v>2</v>
      </c>
      <c r="F537" s="37" t="s">
        <v>3</v>
      </c>
      <c r="G537" s="454"/>
      <c r="H537" s="454"/>
      <c r="I537" s="454"/>
      <c r="J537" s="150">
        <f>SUM(J538)</f>
        <v>0</v>
      </c>
      <c r="K537" s="150">
        <f t="shared" ref="K537" si="161">SUM(K538)</f>
        <v>0</v>
      </c>
    </row>
    <row r="538" spans="1:11" s="45" customFormat="1" ht="49.5" hidden="1">
      <c r="A538" s="43"/>
      <c r="B538" s="44" t="s">
        <v>293</v>
      </c>
      <c r="C538" s="324" t="s">
        <v>286</v>
      </c>
      <c r="D538" s="324" t="s">
        <v>94</v>
      </c>
      <c r="E538" s="171" t="s">
        <v>2</v>
      </c>
      <c r="F538" s="73" t="s">
        <v>287</v>
      </c>
      <c r="G538" s="74"/>
      <c r="H538" s="75"/>
      <c r="I538" s="76"/>
      <c r="J538" s="165">
        <f>SUM(J539)</f>
        <v>0</v>
      </c>
      <c r="K538" s="165">
        <f t="shared" ref="K538" si="162">SUM(K539)</f>
        <v>0</v>
      </c>
    </row>
    <row r="539" spans="1:11" s="8" customFormat="1" ht="17.25" hidden="1">
      <c r="A539" s="19"/>
      <c r="B539" s="20" t="s">
        <v>211</v>
      </c>
      <c r="C539" s="117" t="s">
        <v>286</v>
      </c>
      <c r="D539" s="117" t="s">
        <v>94</v>
      </c>
      <c r="E539" s="175" t="s">
        <v>2</v>
      </c>
      <c r="F539" s="36" t="s">
        <v>287</v>
      </c>
      <c r="G539" s="61" t="s">
        <v>212</v>
      </c>
      <c r="H539" s="61" t="s">
        <v>1</v>
      </c>
      <c r="I539" s="61" t="s">
        <v>43</v>
      </c>
      <c r="J539" s="31"/>
      <c r="K539" s="31"/>
    </row>
    <row r="540" spans="1:11" s="8" customFormat="1" ht="18" hidden="1" thickBot="1">
      <c r="A540" s="34"/>
      <c r="B540" s="35"/>
      <c r="C540" s="149"/>
      <c r="D540" s="149"/>
      <c r="E540" s="60"/>
      <c r="F540" s="60"/>
      <c r="G540" s="60"/>
      <c r="H540" s="60"/>
      <c r="I540" s="60"/>
      <c r="J540" s="31"/>
      <c r="K540" s="31"/>
    </row>
    <row r="541" spans="1:11">
      <c r="B541" s="296" t="s">
        <v>497</v>
      </c>
      <c r="C541" s="352"/>
      <c r="D541" s="352"/>
      <c r="E541" s="297"/>
      <c r="F541" s="297"/>
      <c r="G541" s="297"/>
      <c r="H541" s="297"/>
      <c r="I541" s="297"/>
      <c r="J541" s="298"/>
      <c r="K541" s="298"/>
    </row>
    <row r="542" spans="1:11">
      <c r="A542" s="304" t="s">
        <v>614</v>
      </c>
      <c r="B542" s="40" t="s">
        <v>498</v>
      </c>
      <c r="C542" s="144" t="s">
        <v>286</v>
      </c>
      <c r="D542" s="144" t="s">
        <v>51</v>
      </c>
      <c r="E542" s="222" t="s">
        <v>2</v>
      </c>
      <c r="F542" s="295" t="s">
        <v>3</v>
      </c>
      <c r="G542" s="297"/>
      <c r="H542" s="297"/>
      <c r="I542" s="297"/>
      <c r="J542" s="150">
        <f>SUM(J543+J545)</f>
        <v>3240.4</v>
      </c>
      <c r="K542" s="150">
        <f t="shared" ref="K542" si="163">SUM(K543+K545)</f>
        <v>0</v>
      </c>
    </row>
    <row r="543" spans="1:11" ht="31.5">
      <c r="A543" s="303"/>
      <c r="B543" s="124" t="s">
        <v>499</v>
      </c>
      <c r="C543" s="348" t="s">
        <v>286</v>
      </c>
      <c r="D543" s="348" t="s">
        <v>51</v>
      </c>
      <c r="E543" s="236" t="s">
        <v>2</v>
      </c>
      <c r="F543" s="57" t="s">
        <v>500</v>
      </c>
      <c r="G543" s="61" t="s">
        <v>216</v>
      </c>
      <c r="H543" s="61" t="s">
        <v>1</v>
      </c>
      <c r="I543" s="61" t="s">
        <v>46</v>
      </c>
      <c r="J543" s="31">
        <v>3240.4</v>
      </c>
      <c r="K543" s="31"/>
    </row>
  </sheetData>
  <mergeCells count="229">
    <mergeCell ref="H1:K1"/>
    <mergeCell ref="G267:I267"/>
    <mergeCell ref="G278:I278"/>
    <mergeCell ref="G297:I297"/>
    <mergeCell ref="G293:I293"/>
    <mergeCell ref="G80:I80"/>
    <mergeCell ref="G532:I532"/>
    <mergeCell ref="G455:I455"/>
    <mergeCell ref="G456:I456"/>
    <mergeCell ref="G457:I457"/>
    <mergeCell ref="G462:I462"/>
    <mergeCell ref="G490:I490"/>
    <mergeCell ref="G531:I531"/>
    <mergeCell ref="G181:I181"/>
    <mergeCell ref="G324:I324"/>
    <mergeCell ref="G223:I223"/>
    <mergeCell ref="G234:I234"/>
    <mergeCell ref="G221:I221"/>
    <mergeCell ref="G237:I237"/>
    <mergeCell ref="G241:I241"/>
    <mergeCell ref="G242:I242"/>
    <mergeCell ref="G245:I245"/>
    <mergeCell ref="G222:I222"/>
    <mergeCell ref="G260:I260"/>
    <mergeCell ref="G281:I281"/>
    <mergeCell ref="G268:I268"/>
    <mergeCell ref="G320:I320"/>
    <mergeCell ref="G321:I321"/>
    <mergeCell ref="G301:I301"/>
    <mergeCell ref="G302:I302"/>
    <mergeCell ref="G303:I303"/>
    <mergeCell ref="G307:I307"/>
    <mergeCell ref="G309:I309"/>
    <mergeCell ref="G282:I282"/>
    <mergeCell ref="G283:I283"/>
    <mergeCell ref="G287:I287"/>
    <mergeCell ref="G310:I310"/>
    <mergeCell ref="G311:I311"/>
    <mergeCell ref="A2:K2"/>
    <mergeCell ref="G328:I328"/>
    <mergeCell ref="G380:I380"/>
    <mergeCell ref="G388:I388"/>
    <mergeCell ref="G118:I118"/>
    <mergeCell ref="G189:I189"/>
    <mergeCell ref="G123:I123"/>
    <mergeCell ref="G166:I166"/>
    <mergeCell ref="G161:I161"/>
    <mergeCell ref="G162:I162"/>
    <mergeCell ref="G325:I325"/>
    <mergeCell ref="G226:I226"/>
    <mergeCell ref="G266:I266"/>
    <mergeCell ref="G270:I270"/>
    <mergeCell ref="G271:I271"/>
    <mergeCell ref="G235:I235"/>
    <mergeCell ref="G185:I185"/>
    <mergeCell ref="G174:I174"/>
    <mergeCell ref="G175:I175"/>
    <mergeCell ref="G319:I319"/>
    <mergeCell ref="G256:I256"/>
    <mergeCell ref="G280:I280"/>
    <mergeCell ref="G258:I258"/>
    <mergeCell ref="G259:I259"/>
    <mergeCell ref="G537:I537"/>
    <mergeCell ref="G341:I341"/>
    <mergeCell ref="G342:I342"/>
    <mergeCell ref="G343:I343"/>
    <mergeCell ref="G346:I346"/>
    <mergeCell ref="G348:I348"/>
    <mergeCell ref="G352:I352"/>
    <mergeCell ref="G353:I353"/>
    <mergeCell ref="G354:I354"/>
    <mergeCell ref="G355:I355"/>
    <mergeCell ref="G362:I362"/>
    <mergeCell ref="G400:I400"/>
    <mergeCell ref="G427:I427"/>
    <mergeCell ref="G397:I397"/>
    <mergeCell ref="G394:I394"/>
    <mergeCell ref="G395:I395"/>
    <mergeCell ref="G396:I396"/>
    <mergeCell ref="G390:I390"/>
    <mergeCell ref="G357:I357"/>
    <mergeCell ref="G364:I364"/>
    <mergeCell ref="G383:I383"/>
    <mergeCell ref="G363:I363"/>
    <mergeCell ref="G523:I523"/>
    <mergeCell ref="G520:I520"/>
    <mergeCell ref="G53:I53"/>
    <mergeCell ref="G257:I257"/>
    <mergeCell ref="G186:I186"/>
    <mergeCell ref="G217:I217"/>
    <mergeCell ref="G218:I218"/>
    <mergeCell ref="G220:I220"/>
    <mergeCell ref="G216:I216"/>
    <mergeCell ref="G215:I215"/>
    <mergeCell ref="G188:I188"/>
    <mergeCell ref="G191:I191"/>
    <mergeCell ref="G193:I193"/>
    <mergeCell ref="G194:I194"/>
    <mergeCell ref="G198:I198"/>
    <mergeCell ref="G199:I199"/>
    <mergeCell ref="G204:I204"/>
    <mergeCell ref="G201:I201"/>
    <mergeCell ref="G202:I202"/>
    <mergeCell ref="G205:I205"/>
    <mergeCell ref="G210:I210"/>
    <mergeCell ref="G211:I211"/>
    <mergeCell ref="G190:I190"/>
    <mergeCell ref="G56:I56"/>
    <mergeCell ref="G70:I70"/>
    <mergeCell ref="G65:I65"/>
    <mergeCell ref="G117:I117"/>
    <mergeCell ref="G127:I127"/>
    <mergeCell ref="G128:I128"/>
    <mergeCell ref="G129:I129"/>
    <mergeCell ref="G132:I132"/>
    <mergeCell ref="G133:I133"/>
    <mergeCell ref="G232:I232"/>
    <mergeCell ref="G137:I137"/>
    <mergeCell ref="G208:I208"/>
    <mergeCell ref="G209:I209"/>
    <mergeCell ref="G138:I138"/>
    <mergeCell ref="G139:I139"/>
    <mergeCell ref="G228:I228"/>
    <mergeCell ref="G229:I229"/>
    <mergeCell ref="G231:I231"/>
    <mergeCell ref="G225:I225"/>
    <mergeCell ref="G252:I252"/>
    <mergeCell ref="G167:I167"/>
    <mergeCell ref="G168:I168"/>
    <mergeCell ref="G177:I177"/>
    <mergeCell ref="G170:I170"/>
    <mergeCell ref="G171:I171"/>
    <mergeCell ref="G172:I172"/>
    <mergeCell ref="G178:I178"/>
    <mergeCell ref="G180:I180"/>
    <mergeCell ref="G236:I236"/>
    <mergeCell ref="C5:F5"/>
    <mergeCell ref="C4:F4"/>
    <mergeCell ref="G107:I107"/>
    <mergeCell ref="G109:I109"/>
    <mergeCell ref="G110:I110"/>
    <mergeCell ref="G116:I116"/>
    <mergeCell ref="G18:I18"/>
    <mergeCell ref="G19:I19"/>
    <mergeCell ref="G101:I101"/>
    <mergeCell ref="G102:I102"/>
    <mergeCell ref="G106:I106"/>
    <mergeCell ref="G100:I100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26:I526"/>
    <mergeCell ref="G367:I367"/>
    <mergeCell ref="G374:I374"/>
    <mergeCell ref="G375:I375"/>
    <mergeCell ref="G377:I377"/>
    <mergeCell ref="G370:I370"/>
    <mergeCell ref="G373:I373"/>
    <mergeCell ref="G368:I368"/>
    <mergeCell ref="G414:I414"/>
    <mergeCell ref="G480:I480"/>
    <mergeCell ref="G481:I481"/>
    <mergeCell ref="G482:I482"/>
    <mergeCell ref="G483:I483"/>
    <mergeCell ref="G406:I406"/>
    <mergeCell ref="G415:I415"/>
    <mergeCell ref="G488:I488"/>
    <mergeCell ref="G489:I489"/>
    <mergeCell ref="G428:I428"/>
    <mergeCell ref="G429:I429"/>
    <mergeCell ref="G458:I458"/>
    <mergeCell ref="G492:I492"/>
    <mergeCell ref="G443:I443"/>
    <mergeCell ref="G487:I487"/>
    <mergeCell ref="G385:I385"/>
    <mergeCell ref="G521:I521"/>
    <mergeCell ref="G524:I524"/>
    <mergeCell ref="G525:I525"/>
    <mergeCell ref="G315:I315"/>
    <mergeCell ref="G323:I323"/>
    <mergeCell ref="G386:I386"/>
    <mergeCell ref="G382:I382"/>
    <mergeCell ref="G379:I379"/>
    <mergeCell ref="G330:I330"/>
    <mergeCell ref="G331:I331"/>
    <mergeCell ref="G451:I453"/>
    <mergeCell ref="G448:I448"/>
    <mergeCell ref="G449:I449"/>
    <mergeCell ref="G434:I434"/>
    <mergeCell ref="G435:I435"/>
    <mergeCell ref="G515:I515"/>
    <mergeCell ref="G442:I442"/>
    <mergeCell ref="G404:I404"/>
    <mergeCell ref="G405:I405"/>
    <mergeCell ref="G332:I332"/>
    <mergeCell ref="G389:I389"/>
    <mergeCell ref="G38:I38"/>
    <mergeCell ref="G517:I517"/>
    <mergeCell ref="G518:I518"/>
    <mergeCell ref="G51:I51"/>
    <mergeCell ref="G503:I505"/>
    <mergeCell ref="G507:I509"/>
    <mergeCell ref="G493:I493"/>
    <mergeCell ref="G494:I494"/>
    <mergeCell ref="G512:I512"/>
    <mergeCell ref="G513:I513"/>
    <mergeCell ref="G514:I514"/>
    <mergeCell ref="G291:I291"/>
    <mergeCell ref="G440:I440"/>
    <mergeCell ref="G441:I441"/>
    <mergeCell ref="G365:I365"/>
    <mergeCell ref="G334:I334"/>
    <mergeCell ref="G335:I335"/>
    <mergeCell ref="G336:I336"/>
    <mergeCell ref="G337:I337"/>
    <mergeCell ref="G340:I340"/>
    <mergeCell ref="G421:I421"/>
    <mergeCell ref="G424:I424"/>
    <mergeCell ref="G401:I401"/>
    <mergeCell ref="G402:I402"/>
  </mergeCells>
  <pageMargins left="0.56000000000000005" right="0.23622047244094491" top="0.74803149606299213" bottom="0.5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2020-04-10T11:12:08Z</cp:lastPrinted>
  <dcterms:created xsi:type="dcterms:W3CDTF">2015-10-05T11:25:45Z</dcterms:created>
  <dcterms:modified xsi:type="dcterms:W3CDTF">2020-04-14T12:07:41Z</dcterms:modified>
</cp:coreProperties>
</file>