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программы!$A$1:$K$433</definedName>
  </definedNames>
  <calcPr calcId="124519"/>
</workbook>
</file>

<file path=xl/calcChain.xml><?xml version="1.0" encoding="utf-8"?>
<calcChain xmlns="http://schemas.openxmlformats.org/spreadsheetml/2006/main">
  <c r="K402" i="1"/>
  <c r="K401" s="1"/>
  <c r="K400" s="1"/>
  <c r="K399" s="1"/>
  <c r="K12"/>
  <c r="K8" s="1"/>
  <c r="K7" s="1"/>
  <c r="L8"/>
  <c r="M8"/>
  <c r="N8"/>
  <c r="O8"/>
  <c r="K150" l="1"/>
  <c r="K147"/>
  <c r="L185"/>
  <c r="M185"/>
  <c r="N185"/>
  <c r="O185"/>
  <c r="J235" l="1"/>
  <c r="K38"/>
  <c r="J38"/>
  <c r="L6" l="1"/>
  <c r="M6"/>
  <c r="N6"/>
  <c r="O6"/>
  <c r="K416"/>
  <c r="K415" s="1"/>
  <c r="K414" s="1"/>
  <c r="J416"/>
  <c r="J415" s="1"/>
  <c r="J414" s="1"/>
  <c r="K411"/>
  <c r="K410" s="1"/>
  <c r="K409" s="1"/>
  <c r="J411"/>
  <c r="J410" s="1"/>
  <c r="J409" s="1"/>
  <c r="J385"/>
  <c r="K255"/>
  <c r="J255"/>
  <c r="K259"/>
  <c r="L259"/>
  <c r="L254" s="1"/>
  <c r="M259"/>
  <c r="M254" s="1"/>
  <c r="N259"/>
  <c r="N254" s="1"/>
  <c r="O259"/>
  <c r="O254" s="1"/>
  <c r="J259"/>
  <c r="K241"/>
  <c r="L241"/>
  <c r="M241"/>
  <c r="N241"/>
  <c r="O241"/>
  <c r="J241"/>
  <c r="J237"/>
  <c r="K113"/>
  <c r="J113"/>
  <c r="K109"/>
  <c r="J109"/>
  <c r="K105"/>
  <c r="J105"/>
  <c r="K254" l="1"/>
  <c r="J254"/>
  <c r="K104"/>
  <c r="J104"/>
  <c r="K59" l="1"/>
  <c r="J59"/>
  <c r="J66"/>
  <c r="L42" l="1"/>
  <c r="M42"/>
  <c r="N42"/>
  <c r="O42"/>
  <c r="K64"/>
  <c r="J64"/>
  <c r="K33"/>
  <c r="J33"/>
  <c r="K180" l="1"/>
  <c r="K179" s="1"/>
  <c r="J180"/>
  <c r="J179" s="1"/>
  <c r="K66" l="1"/>
  <c r="J44" l="1"/>
  <c r="L213" l="1"/>
  <c r="M213"/>
  <c r="N213"/>
  <c r="O213"/>
  <c r="J402"/>
  <c r="J401" s="1"/>
  <c r="J400" s="1"/>
  <c r="J399" s="1"/>
  <c r="J394" l="1"/>
  <c r="J150" l="1"/>
  <c r="J12" l="1"/>
  <c r="K221" l="1"/>
  <c r="K357" l="1"/>
  <c r="J357"/>
  <c r="K360" l="1"/>
  <c r="K356" s="1"/>
  <c r="J360"/>
  <c r="J356" s="1"/>
  <c r="K302" l="1"/>
  <c r="K301" s="1"/>
  <c r="J302"/>
  <c r="J301" s="1"/>
  <c r="L373" l="1"/>
  <c r="J393" l="1"/>
  <c r="J135" l="1"/>
  <c r="L249" l="1"/>
  <c r="J265" l="1"/>
  <c r="K422" l="1"/>
  <c r="K421" s="1"/>
  <c r="K420" s="1"/>
  <c r="K419" s="1"/>
  <c r="J422"/>
  <c r="J421" s="1"/>
  <c r="J420" s="1"/>
  <c r="J419" s="1"/>
  <c r="K286" l="1"/>
  <c r="J286"/>
  <c r="K177"/>
  <c r="K176" s="1"/>
  <c r="J159"/>
  <c r="J291" l="1"/>
  <c r="J89" l="1"/>
  <c r="K389" l="1"/>
  <c r="K384" s="1"/>
  <c r="J389"/>
  <c r="J384" s="1"/>
  <c r="J177"/>
  <c r="J176" s="1"/>
  <c r="K428"/>
  <c r="J428"/>
  <c r="K426"/>
  <c r="J426"/>
  <c r="J383" l="1"/>
  <c r="J382" s="1"/>
  <c r="K383"/>
  <c r="K382" s="1"/>
  <c r="J425"/>
  <c r="K425"/>
  <c r="K199"/>
  <c r="J199"/>
  <c r="K328" l="1"/>
  <c r="K327" s="1"/>
  <c r="J328"/>
  <c r="J327" s="1"/>
  <c r="K231"/>
  <c r="J231"/>
  <c r="K118"/>
  <c r="K117" s="1"/>
  <c r="K103" s="1"/>
  <c r="J118"/>
  <c r="J117" s="1"/>
  <c r="J103" s="1"/>
  <c r="K291" l="1"/>
  <c r="K183"/>
  <c r="J183"/>
  <c r="K431"/>
  <c r="K430" s="1"/>
  <c r="K424" s="1"/>
  <c r="J431"/>
  <c r="J430" s="1"/>
  <c r="J424" s="1"/>
  <c r="J227"/>
  <c r="J226" s="1"/>
  <c r="K235"/>
  <c r="K332"/>
  <c r="K331" s="1"/>
  <c r="K330" s="1"/>
  <c r="J332"/>
  <c r="J331" s="1"/>
  <c r="J330" s="1"/>
  <c r="K182" l="1"/>
  <c r="J182"/>
  <c r="J253"/>
  <c r="K253"/>
  <c r="K218"/>
  <c r="K217" s="1"/>
  <c r="J218"/>
  <c r="J217" s="1"/>
  <c r="J207"/>
  <c r="J206" s="1"/>
  <c r="J205" s="1"/>
  <c r="K313"/>
  <c r="K312" s="1"/>
  <c r="J313"/>
  <c r="J312" s="1"/>
  <c r="K407"/>
  <c r="K406" s="1"/>
  <c r="K405" s="1"/>
  <c r="K404" s="1"/>
  <c r="K378"/>
  <c r="K377" s="1"/>
  <c r="K376" s="1"/>
  <c r="K375" s="1"/>
  <c r="K371"/>
  <c r="K370" s="1"/>
  <c r="K369" s="1"/>
  <c r="K366"/>
  <c r="K363"/>
  <c r="K348"/>
  <c r="K344"/>
  <c r="K343" s="1"/>
  <c r="K342" s="1"/>
  <c r="K339"/>
  <c r="K338" s="1"/>
  <c r="K337" s="1"/>
  <c r="K325"/>
  <c r="K324" s="1"/>
  <c r="K322"/>
  <c r="K321" s="1"/>
  <c r="K319"/>
  <c r="K317"/>
  <c r="K310"/>
  <c r="K309" s="1"/>
  <c r="K307"/>
  <c r="K306" s="1"/>
  <c r="K299"/>
  <c r="K297"/>
  <c r="K289"/>
  <c r="K285" s="1"/>
  <c r="K280"/>
  <c r="K279" s="1"/>
  <c r="K278" s="1"/>
  <c r="K277" s="1"/>
  <c r="K275"/>
  <c r="K274" s="1"/>
  <c r="K273" s="1"/>
  <c r="K271"/>
  <c r="K269"/>
  <c r="K265"/>
  <c r="K264" s="1"/>
  <c r="K263" s="1"/>
  <c r="K251"/>
  <c r="K247"/>
  <c r="K227"/>
  <c r="K226" s="1"/>
  <c r="K215"/>
  <c r="K214" s="1"/>
  <c r="K207"/>
  <c r="K206" s="1"/>
  <c r="K205" s="1"/>
  <c r="K197"/>
  <c r="K196" s="1"/>
  <c r="K192"/>
  <c r="K191" s="1"/>
  <c r="K188"/>
  <c r="K187" s="1"/>
  <c r="K186" s="1"/>
  <c r="K174"/>
  <c r="K173" s="1"/>
  <c r="K172" s="1"/>
  <c r="K169"/>
  <c r="K168" s="1"/>
  <c r="K167" s="1"/>
  <c r="K164"/>
  <c r="K163" s="1"/>
  <c r="K162" s="1"/>
  <c r="K161" s="1"/>
  <c r="K159"/>
  <c r="K158" s="1"/>
  <c r="K156"/>
  <c r="K155" s="1"/>
  <c r="K153"/>
  <c r="K152" s="1"/>
  <c r="K148"/>
  <c r="K145"/>
  <c r="K144" s="1"/>
  <c r="K140"/>
  <c r="K139" s="1"/>
  <c r="K134"/>
  <c r="K132"/>
  <c r="K131" s="1"/>
  <c r="K129"/>
  <c r="K128" s="1"/>
  <c r="K126"/>
  <c r="K125" s="1"/>
  <c r="K122"/>
  <c r="K121" s="1"/>
  <c r="K120" s="1"/>
  <c r="K99"/>
  <c r="K98" s="1"/>
  <c r="K95"/>
  <c r="K94" s="1"/>
  <c r="K89"/>
  <c r="K86"/>
  <c r="K82"/>
  <c r="K81" s="1"/>
  <c r="K79"/>
  <c r="K78" s="1"/>
  <c r="K75"/>
  <c r="K74" s="1"/>
  <c r="K54"/>
  <c r="K50"/>
  <c r="K48"/>
  <c r="K44"/>
  <c r="K29"/>
  <c r="K24"/>
  <c r="K19"/>
  <c r="K18" s="1"/>
  <c r="K16"/>
  <c r="K15" s="1"/>
  <c r="K10"/>
  <c r="K9" s="1"/>
  <c r="J48"/>
  <c r="J86"/>
  <c r="J85" s="1"/>
  <c r="J215"/>
  <c r="J214" s="1"/>
  <c r="J213" s="1"/>
  <c r="J271"/>
  <c r="J54"/>
  <c r="J378"/>
  <c r="J377" s="1"/>
  <c r="J376" s="1"/>
  <c r="J375" s="1"/>
  <c r="J192"/>
  <c r="J191" s="1"/>
  <c r="J275"/>
  <c r="J274" s="1"/>
  <c r="J273" s="1"/>
  <c r="J407"/>
  <c r="J406" s="1"/>
  <c r="J405" s="1"/>
  <c r="J404" s="1"/>
  <c r="J134"/>
  <c r="J29"/>
  <c r="J24"/>
  <c r="J23" s="1"/>
  <c r="J140"/>
  <c r="J139" s="1"/>
  <c r="J50"/>
  <c r="J269"/>
  <c r="J197"/>
  <c r="J196" s="1"/>
  <c r="J19"/>
  <c r="J18" s="1"/>
  <c r="J99"/>
  <c r="J98" s="1"/>
  <c r="J325"/>
  <c r="J324" s="1"/>
  <c r="J82"/>
  <c r="J81" s="1"/>
  <c r="J247"/>
  <c r="J371"/>
  <c r="J370" s="1"/>
  <c r="J369" s="1"/>
  <c r="J363"/>
  <c r="J366"/>
  <c r="J348"/>
  <c r="J344"/>
  <c r="J343" s="1"/>
  <c r="J342" s="1"/>
  <c r="J339"/>
  <c r="J338" s="1"/>
  <c r="J337" s="1"/>
  <c r="J322"/>
  <c r="J321" s="1"/>
  <c r="J317"/>
  <c r="J319"/>
  <c r="J307"/>
  <c r="J306" s="1"/>
  <c r="J310"/>
  <c r="J309" s="1"/>
  <c r="J299"/>
  <c r="J297"/>
  <c r="J289"/>
  <c r="J280"/>
  <c r="J279" s="1"/>
  <c r="J278" s="1"/>
  <c r="J277" s="1"/>
  <c r="J264"/>
  <c r="J263" s="1"/>
  <c r="J251"/>
  <c r="J188"/>
  <c r="J187" s="1"/>
  <c r="J186" s="1"/>
  <c r="J174"/>
  <c r="J173" s="1"/>
  <c r="J172" s="1"/>
  <c r="J169"/>
  <c r="J168" s="1"/>
  <c r="J167" s="1"/>
  <c r="J164"/>
  <c r="J163" s="1"/>
  <c r="J162" s="1"/>
  <c r="J161" s="1"/>
  <c r="J145"/>
  <c r="J144" s="1"/>
  <c r="J148"/>
  <c r="J147" s="1"/>
  <c r="J153"/>
  <c r="J152" s="1"/>
  <c r="J156"/>
  <c r="J155" s="1"/>
  <c r="J158"/>
  <c r="J126"/>
  <c r="J125" s="1"/>
  <c r="J129"/>
  <c r="J128" s="1"/>
  <c r="J132"/>
  <c r="J131" s="1"/>
  <c r="J122"/>
  <c r="J121" s="1"/>
  <c r="J120" s="1"/>
  <c r="J95"/>
  <c r="J94" s="1"/>
  <c r="J75"/>
  <c r="J74" s="1"/>
  <c r="J79"/>
  <c r="J78" s="1"/>
  <c r="J16"/>
  <c r="J15" s="1"/>
  <c r="J10"/>
  <c r="J9" s="1"/>
  <c r="J8" s="1"/>
  <c r="K213" l="1"/>
  <c r="K23"/>
  <c r="J143"/>
  <c r="J43"/>
  <c r="J42" s="1"/>
  <c r="K43"/>
  <c r="K42" s="1"/>
  <c r="K22"/>
  <c r="K204"/>
  <c r="J204"/>
  <c r="K347"/>
  <c r="K346" s="1"/>
  <c r="K336" s="1"/>
  <c r="J347"/>
  <c r="J346" s="1"/>
  <c r="J336" s="1"/>
  <c r="K171"/>
  <c r="K124"/>
  <c r="J124"/>
  <c r="J22"/>
  <c r="J171"/>
  <c r="K85"/>
  <c r="K84" s="1"/>
  <c r="K93"/>
  <c r="K268"/>
  <c r="K267" s="1"/>
  <c r="K284"/>
  <c r="K283" s="1"/>
  <c r="K296"/>
  <c r="K295" s="1"/>
  <c r="K294" s="1"/>
  <c r="K316"/>
  <c r="K315" s="1"/>
  <c r="K246"/>
  <c r="K245" s="1"/>
  <c r="K166"/>
  <c r="J166"/>
  <c r="K203"/>
  <c r="K225"/>
  <c r="J203"/>
  <c r="J268"/>
  <c r="J267" s="1"/>
  <c r="J296"/>
  <c r="J295" s="1"/>
  <c r="J294" s="1"/>
  <c r="K73"/>
  <c r="J84"/>
  <c r="K305"/>
  <c r="J142"/>
  <c r="J246"/>
  <c r="J245" s="1"/>
  <c r="J316"/>
  <c r="J315" s="1"/>
  <c r="J93"/>
  <c r="K14"/>
  <c r="K143"/>
  <c r="K142" s="1"/>
  <c r="J305"/>
  <c r="K190"/>
  <c r="K185" s="1"/>
  <c r="J190"/>
  <c r="J185" s="1"/>
  <c r="J73"/>
  <c r="J14"/>
  <c r="J7" s="1"/>
  <c r="K304" l="1"/>
  <c r="J304"/>
  <c r="J21"/>
  <c r="K21"/>
  <c r="K224"/>
  <c r="K6" l="1"/>
  <c r="J225"/>
  <c r="J224" s="1"/>
  <c r="J285"/>
  <c r="J284" s="1"/>
  <c r="J283" s="1"/>
  <c r="J6" l="1"/>
</calcChain>
</file>

<file path=xl/sharedStrings.xml><?xml version="1.0" encoding="utf-8"?>
<sst xmlns="http://schemas.openxmlformats.org/spreadsheetml/2006/main" count="2703" uniqueCount="516">
  <si>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</si>
  <si>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</si>
  <si>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</si>
  <si>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</si>
  <si>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</si>
  <si>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</si>
  <si>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</si>
  <si>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</si>
  <si>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</si>
  <si>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</si>
  <si>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</si>
  <si>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</si>
  <si>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</si>
  <si>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</si>
  <si>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</si>
  <si>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</si>
  <si>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</si>
  <si>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</si>
  <si>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</si>
  <si>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</si>
  <si>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</si>
  <si>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</si>
  <si>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</si>
  <si>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</si>
  <si>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</si>
  <si>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</si>
  <si>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</si>
  <si>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</si>
  <si>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</si>
  <si>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</si>
  <si>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</si>
  <si>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</si>
  <si>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</si>
  <si>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</si>
  <si>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</si>
  <si>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</si>
  <si>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</si>
  <si>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</si>
  <si>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</si>
  <si>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</si>
  <si>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</si>
  <si>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</si>
  <si>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</si>
  <si>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</si>
  <si>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</si>
  <si>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</si>
  <si>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</si>
  <si>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</si>
  <si>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</si>
  <si>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</si>
  <si>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</si>
  <si>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</si>
  <si>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</si>
  <si>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</si>
  <si>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</si>
  <si>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</si>
  <si>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</si>
  <si>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</si>
  <si>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</si>
  <si>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</si>
  <si>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</si>
  <si>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</si>
  <si>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</si>
  <si>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</si>
  <si>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</si>
  <si>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</si>
  <si>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</si>
  <si>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</si>
  <si>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</si>
  <si>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</si>
  <si>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</si>
  <si>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</si>
  <si>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</si>
  <si>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</si>
  <si>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</si>
  <si>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</si>
  <si>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</si>
  <si>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</si>
  <si>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</si>
  <si>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</si>
  <si>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</si>
  <si>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</si>
  <si>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</si>
  <si>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</si>
  <si>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</si>
  <si>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</si>
  <si>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</si>
  <si>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</si>
  <si>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</si>
  <si>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</si>
  <si>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</si>
  <si>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</si>
  <si>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</si>
  <si>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</si>
  <si>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</si>
  <si>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</si>
  <si>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</si>
  <si>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</si>
  <si>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</si>
  <si>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</si>
  <si>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</si>
  <si>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</si>
  <si>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</si>
  <si>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</si>
  <si>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</si>
  <si>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</si>
  <si>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</si>
  <si>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</si>
  <si>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</si>
  <si>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</si>
  <si>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</si>
  <si>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</si>
  <si>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</si>
  <si>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</si>
  <si>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</si>
  <si>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</si>
  <si>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</si>
  <si>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</si>
  <si>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</si>
  <si>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</si>
  <si>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</si>
  <si>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</si>
  <si>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</si>
  <si>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</si>
  <si>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</si>
  <si>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</si>
  <si>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</si>
  <si>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</si>
  <si>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</si>
  <si>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</si>
  <si>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</si>
  <si>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</si>
  <si>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</si>
  <si>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</si>
  <si>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</si>
  <si>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</si>
  <si>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</si>
  <si>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</si>
  <si>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</si>
  <si>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</si>
  <si>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</si>
  <si>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</si>
  <si>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</si>
  <si>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</si>
  <si>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</si>
  <si>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</si>
  <si>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</si>
  <si>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</si>
  <si>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</si>
  <si>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</si>
  <si>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</si>
  <si>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</si>
  <si>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</si>
  <si>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</si>
  <si>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</si>
  <si>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</si>
  <si>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</si>
  <si>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</si>
  <si>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</si>
  <si>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</si>
  <si>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</si>
  <si>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</si>
  <si>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</si>
  <si>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</si>
  <si>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</si>
  <si>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</si>
  <si>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</si>
  <si>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</si>
  <si>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</si>
  <si>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</si>
  <si>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</si>
  <si>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</si>
  <si>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</si>
  <si>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</si>
  <si>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</si>
  <si>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</si>
  <si>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</si>
  <si>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</si>
  <si>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</si>
  <si>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</si>
  <si>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</si>
  <si>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</si>
  <si>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</si>
  <si>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</si>
  <si>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</si>
  <si>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</si>
  <si>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</si>
  <si>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</si>
  <si>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</si>
  <si>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</si>
  <si>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</si>
  <si>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</si>
  <si>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</si>
  <si>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</si>
  <si>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</si>
  <si>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</si>
  <si>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</si>
  <si>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</si>
  <si>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</si>
  <si>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</si>
  <si>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</si>
  <si>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</si>
  <si>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</si>
  <si>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</si>
  <si>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</si>
  <si>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</si>
  <si>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</si>
  <si>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</si>
  <si>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</si>
  <si>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</si>
  <si>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</si>
  <si>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</si>
  <si>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</si>
  <si>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</si>
  <si>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</si>
  <si>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</si>
  <si>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</si>
  <si>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</si>
  <si>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</si>
  <si>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</si>
  <si>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</si>
  <si>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</si>
  <si>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</si>
  <si>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</si>
  <si>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</si>
  <si>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</si>
  <si>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</si>
  <si>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</si>
  <si>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</si>
  <si>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</si>
  <si>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</si>
  <si>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</si>
  <si>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</si>
  <si>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</si>
  <si>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</si>
  <si>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</si>
  <si>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</si>
  <si>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</si>
  <si>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</si>
  <si>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</si>
  <si>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</si>
  <si>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</si>
  <si>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</si>
  <si>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</si>
  <si>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</si>
  <si>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</si>
  <si>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</si>
  <si>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</si>
  <si>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</si>
  <si>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</si>
  <si>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</si>
  <si>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</si>
  <si>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</si>
  <si>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</si>
  <si>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</si>
  <si>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</si>
  <si>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</si>
  <si>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</si>
  <si>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</si>
  <si>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</si>
  <si>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</si>
  <si>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</si>
  <si>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</si>
  <si>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</si>
  <si>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</si>
  <si>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</si>
  <si>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</si>
  <si>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</si>
  <si>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</si>
  <si>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</si>
  <si>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</si>
  <si>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</si>
  <si>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</si>
  <si>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</si>
  <si>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</si>
  <si>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</si>
  <si>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</si>
  <si>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</si>
  <si>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</si>
  <si>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</si>
  <si>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</si>
  <si>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</si>
  <si>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</si>
  <si>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</si>
  <si>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</si>
  <si>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</si>
  <si>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</si>
  <si>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</si>
  <si>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</si>
  <si>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</si>
  <si>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</si>
  <si>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</si>
  <si>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</si>
  <si>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</si>
  <si>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</si>
  <si>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</si>
  <si>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</si>
  <si>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</si>
  <si>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</si>
  <si>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</si>
  <si>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</si>
  <si>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</si>
  <si>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</si>
  <si>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</si>
  <si>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</si>
  <si>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</si>
  <si>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</si>
  <si>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</si>
  <si>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</si>
  <si>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</si>
  <si>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</si>
  <si>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</si>
  <si>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</si>
  <si>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</si>
  <si>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</si>
  <si>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</si>
  <si>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</si>
  <si>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</si>
  <si>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</si>
  <si>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</si>
  <si>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</si>
  <si>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</si>
  <si>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</si>
  <si>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</si>
  <si>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</si>
  <si>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</si>
  <si>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</si>
  <si>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</si>
  <si>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</si>
  <si>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</si>
  <si>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</si>
  <si>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</si>
  <si>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</si>
  <si>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</si>
  <si>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</si>
  <si>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</si>
  <si>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</si>
  <si>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</si>
  <si>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</si>
  <si>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</si>
  <si>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6.1.3</t>
  </si>
  <si>
    <t>2.6.3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</si>
  <si>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</si>
  <si>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</si>
  <si>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</si>
  <si>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</si>
  <si>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</si>
  <si>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</si>
  <si>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</si>
  <si>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</si>
  <si>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</si>
  <si>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</si>
  <si>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</si>
  <si>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</si>
  <si>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 xml:space="preserve"> Межбюджетные трансферты (обл)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</si>
  <si>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</si>
  <si>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</si>
  <si>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</si>
  <si>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</si>
  <si>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</si>
  <si>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</si>
  <si>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</si>
  <si>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</si>
  <si>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</si>
  <si>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</si>
  <si>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</si>
  <si>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</si>
  <si>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</si>
  <si>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</si>
  <si>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</si>
  <si>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</si>
  <si>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</si>
  <si>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</si>
  <si>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</si>
  <si>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</si>
  <si>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</si>
  <si>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</si>
  <si>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</si>
  <si>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</si>
  <si>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</si>
  <si>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</si>
  <si>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</si>
  <si>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</si>
  <si>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</si>
  <si>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</si>
  <si>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</si>
  <si>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</si>
  <si>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</si>
  <si>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</si>
  <si>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</si>
  <si>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</si>
  <si>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</si>
  <si>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</si>
  <si>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</si>
  <si>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</si>
  <si>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</si>
  <si>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</si>
  <si>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</si>
  <si>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</si>
  <si>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</si>
  <si>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</si>
  <si>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</si>
  <si>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</si>
  <si>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</si>
  <si>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</si>
  <si>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</si>
  <si>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</si>
  <si>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16.2.3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</si>
  <si>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</si>
  <si>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</si>
  <si>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</si>
  <si>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</si>
  <si>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</si>
  <si>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</si>
  <si>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</si>
  <si>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</si>
  <si>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</si>
  <si>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</si>
  <si>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</si>
  <si>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</si>
  <si>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</si>
  <si>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</si>
  <si>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</si>
  <si>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</si>
  <si>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</si>
  <si>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</si>
  <si>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</si>
  <si>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</si>
  <si>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</si>
  <si>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</si>
  <si>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</si>
  <si>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</si>
  <si>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</si>
  <si>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</si>
  <si>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</si>
  <si>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</si>
  <si>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</si>
  <si>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</si>
  <si>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</si>
  <si>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</si>
  <si>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</si>
  <si>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</si>
  <si>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</si>
  <si>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</si>
  <si>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</si>
  <si>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</si>
  <si>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</si>
  <si>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</si>
  <si>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</si>
  <si>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</si>
  <si>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</si>
  <si>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</si>
  <si>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</si>
  <si>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</si>
  <si>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</si>
  <si>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</si>
  <si>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</si>
  <si>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</si>
  <si>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</si>
  <si>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</si>
  <si>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</si>
  <si>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</si>
  <si>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</si>
  <si>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</si>
  <si>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</si>
  <si>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</si>
  <si>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</si>
  <si>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</si>
  <si>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</si>
  <si>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</si>
  <si>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</si>
  <si>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</si>
  <si>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</si>
  <si>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</si>
  <si>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</si>
  <si>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</si>
  <si>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</si>
  <si>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</si>
  <si>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</si>
  <si>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</si>
  <si>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</si>
  <si>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</si>
  <si>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</si>
  <si>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</si>
  <si>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</si>
  <si>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</si>
  <si>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</si>
  <si>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</si>
  <si>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</si>
  <si>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</si>
  <si>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</si>
  <si>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</si>
  <si>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</si>
  <si>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</si>
  <si>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</si>
  <si>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</si>
  <si>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</si>
  <si>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</si>
  <si>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</si>
  <si>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</si>
  <si>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</si>
  <si>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</si>
  <si>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</si>
  <si>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</si>
  <si>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</si>
  <si>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</si>
  <si>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</si>
  <si>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</si>
  <si>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</si>
  <si>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</si>
  <si>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</si>
  <si>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
(тыс. рублей)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</si>
  <si>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</t>
  </si>
  <si>
    <t>Исполнено на 01.04.2019г.</t>
  </si>
  <si>
    <t>План на 2019 год</t>
  </si>
  <si>
    <t xml:space="preserve">Приложение № 2
к постановлению администрации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от 24 апреля 2019г. № _453_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</si>
</sst>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5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49" fontId="8" fillId="0" borderId="15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0" borderId="14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8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vertical="center"/>
    </xf>
    <xf numFmtId="49" fontId="11" fillId="0" borderId="14" xfId="0" applyNumberFormat="1" applyFont="1" applyBorder="1" applyAlignment="1">
      <alignment vertical="center"/>
    </xf>
    <xf numFmtId="49" fontId="11" fillId="0" borderId="7" xfId="0" applyNumberFormat="1" applyFont="1" applyBorder="1" applyAlignment="1">
      <alignment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8" xfId="0" applyNumberFormat="1" applyFont="1" applyBorder="1" applyAlignment="1">
      <alignment horizontal="center" vertical="center"/>
    </xf>
    <xf numFmtId="49" fontId="28" fillId="0" borderId="14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8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0" xfId="0" applyNumberFormat="1" applyFont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49" fontId="41" fillId="0" borderId="4" xfId="0" applyNumberFormat="1" applyFont="1" applyBorder="1" applyAlignment="1">
      <alignment horizontal="left" vertical="center"/>
    </xf>
    <xf numFmtId="0" fontId="42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3" fillId="2" borderId="4" xfId="0" applyNumberFormat="1" applyFont="1" applyFill="1" applyBorder="1" applyAlignment="1">
      <alignment horizontal="left" vertical="center"/>
    </xf>
    <xf numFmtId="0" fontId="43" fillId="2" borderId="1" xfId="0" applyFont="1" applyFill="1" applyBorder="1" applyAlignment="1">
      <alignment horizontal="left" vertical="center" wrapText="1"/>
    </xf>
    <xf numFmtId="49" fontId="43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1" fillId="0" borderId="7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7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49" fontId="11" fillId="0" borderId="18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4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center" wrapText="1"/>
    </xf>
    <xf numFmtId="49" fontId="34" fillId="0" borderId="8" xfId="0" applyNumberFormat="1" applyFont="1" applyBorder="1" applyAlignment="1">
      <alignment horizontal="center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7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left" vertical="center"/>
    </xf>
    <xf numFmtId="49" fontId="34" fillId="0" borderId="16" xfId="0" applyNumberFormat="1" applyFont="1" applyBorder="1" applyAlignment="1">
      <alignment horizontal="center" vertical="center"/>
    </xf>
    <xf numFmtId="49" fontId="34" fillId="0" borderId="17" xfId="0" applyNumberFormat="1" applyFont="1" applyBorder="1" applyAlignment="1">
      <alignment horizontal="center" vertical="center"/>
    </xf>
    <xf numFmtId="49" fontId="34" fillId="0" borderId="18" xfId="0" applyNumberFormat="1" applyFont="1" applyBorder="1" applyAlignment="1">
      <alignment horizontal="center" vertical="center"/>
    </xf>
    <xf numFmtId="0" fontId="45" fillId="0" borderId="0" xfId="0" applyFont="1"/>
    <xf numFmtId="0" fontId="33" fillId="0" borderId="1" xfId="0" applyFont="1" applyFill="1" applyBorder="1" applyAlignment="1">
      <alignment horizontal="left" vertical="center" wrapText="1"/>
    </xf>
    <xf numFmtId="164" fontId="10" fillId="0" borderId="7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49" fontId="20" fillId="0" borderId="14" xfId="0" applyNumberFormat="1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164" fontId="20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left" vertical="center" wrapText="1"/>
    </xf>
    <xf numFmtId="49" fontId="46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Border="1" applyAlignment="1">
      <alignment vertical="center"/>
    </xf>
    <xf numFmtId="49" fontId="28" fillId="0" borderId="14" xfId="0" applyNumberFormat="1" applyFont="1" applyBorder="1" applyAlignment="1">
      <alignment vertical="center"/>
    </xf>
    <xf numFmtId="49" fontId="28" fillId="0" borderId="7" xfId="0" applyNumberFormat="1" applyFont="1" applyBorder="1" applyAlignment="1">
      <alignment vertical="center"/>
    </xf>
    <xf numFmtId="164" fontId="46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7" fillId="0" borderId="0" xfId="0" applyFont="1"/>
    <xf numFmtId="0" fontId="8" fillId="2" borderId="8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/>
    </xf>
    <xf numFmtId="0" fontId="49" fillId="0" borderId="0" xfId="0" applyFont="1"/>
    <xf numFmtId="0" fontId="51" fillId="0" borderId="0" xfId="0" applyFont="1"/>
    <xf numFmtId="49" fontId="34" fillId="0" borderId="4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center" wrapText="1"/>
    </xf>
    <xf numFmtId="49" fontId="20" fillId="0" borderId="8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21" fillId="0" borderId="8" xfId="0" applyNumberFormat="1" applyFont="1" applyBorder="1" applyAlignment="1">
      <alignment horizontal="center" vertical="center"/>
    </xf>
    <xf numFmtId="49" fontId="21" fillId="0" borderId="14" xfId="0" applyNumberFormat="1" applyFont="1" applyBorder="1" applyAlignment="1">
      <alignment horizontal="center" vertical="center"/>
    </xf>
    <xf numFmtId="49" fontId="21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44" fillId="0" borderId="8" xfId="0" applyNumberFormat="1" applyFont="1" applyBorder="1" applyAlignment="1">
      <alignment horizontal="center" vertical="center"/>
    </xf>
    <xf numFmtId="49" fontId="44" fillId="0" borderId="14" xfId="0" applyNumberFormat="1" applyFont="1" applyBorder="1" applyAlignment="1">
      <alignment horizontal="center" vertical="center"/>
    </xf>
    <xf numFmtId="49" fontId="44" fillId="0" borderId="7" xfId="0" applyNumberFormat="1" applyFont="1" applyBorder="1" applyAlignment="1">
      <alignment horizontal="center" vertical="center"/>
    </xf>
    <xf numFmtId="49" fontId="48" fillId="0" borderId="8" xfId="0" applyNumberFormat="1" applyFont="1" applyBorder="1" applyAlignment="1">
      <alignment horizontal="center" vertical="center"/>
    </xf>
    <xf numFmtId="49" fontId="48" fillId="0" borderId="14" xfId="0" applyNumberFormat="1" applyFont="1" applyBorder="1" applyAlignment="1">
      <alignment horizontal="center" vertical="center"/>
    </xf>
    <xf numFmtId="49" fontId="48" fillId="0" borderId="7" xfId="0" applyNumberFormat="1" applyFont="1" applyBorder="1" applyAlignment="1">
      <alignment horizontal="center" vertical="center"/>
    </xf>
    <xf numFmtId="49" fontId="50" fillId="0" borderId="8" xfId="0" applyNumberFormat="1" applyFont="1" applyBorder="1" applyAlignment="1">
      <alignment horizontal="center" vertical="center"/>
    </xf>
    <xf numFmtId="49" fontId="50" fillId="0" borderId="14" xfId="0" applyNumberFormat="1" applyFont="1" applyBorder="1" applyAlignment="1">
      <alignment horizontal="center" vertical="center"/>
    </xf>
    <xf numFmtId="49" fontId="50" fillId="0" borderId="7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0" fontId="1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6600CC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33"/>
  <sheetViews>
    <sheetView tabSelected="1" zoomScale="80" zoomScaleNormal="80" workbookViewId="0">
      <selection activeCell="A2" sqref="A2:K2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25" customWidth="1"/>
    <col min="4" max="4" width="6.5703125" style="25" customWidth="1"/>
    <col min="5" max="5" width="7.7109375" style="25" customWidth="1"/>
    <col min="6" max="9" width="9.140625" style="25"/>
    <col min="10" max="11" width="19.85546875" style="186" customWidth="1"/>
    <col min="12" max="12" width="10.5703125" hidden="1" customWidth="1"/>
    <col min="13" max="15" width="0" hidden="1" customWidth="1"/>
  </cols>
  <sheetData>
    <row r="1" spans="1:15" s="1" customFormat="1" ht="102" customHeight="1">
      <c r="A1" s="309" t="s">
        <v>515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</row>
    <row r="2" spans="1:15" ht="63" customHeight="1">
      <c r="A2" s="311" t="s">
        <v>512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spans="1:15" s="1" customFormat="1" ht="63" customHeight="1" thickBot="1">
      <c r="A3" s="28"/>
      <c r="B3" s="28"/>
      <c r="C3" s="28"/>
      <c r="D3" s="28"/>
      <c r="E3" s="28"/>
      <c r="F3" s="28"/>
      <c r="G3" s="28"/>
      <c r="H3" s="28"/>
      <c r="I3" s="28"/>
      <c r="J3" s="170"/>
      <c r="K3" s="171" t="s">
        <v>511</v>
      </c>
    </row>
    <row r="4" spans="1:15" s="3" customFormat="1" ht="37.5">
      <c r="A4" s="13" t="s">
        <v>156</v>
      </c>
      <c r="B4" s="14" t="s">
        <v>0</v>
      </c>
      <c r="C4" s="306" t="s">
        <v>151</v>
      </c>
      <c r="D4" s="306"/>
      <c r="E4" s="306"/>
      <c r="F4" s="306"/>
      <c r="G4" s="15" t="s">
        <v>152</v>
      </c>
      <c r="H4" s="15" t="s">
        <v>153</v>
      </c>
      <c r="I4" s="15" t="s">
        <v>154</v>
      </c>
      <c r="J4" s="172" t="s">
        <v>514</v>
      </c>
      <c r="K4" s="172" t="s">
        <v>513</v>
      </c>
    </row>
    <row r="5" spans="1:15" s="12" customFormat="1" ht="15.75">
      <c r="A5" s="16">
        <v>1</v>
      </c>
      <c r="B5" s="11">
        <v>2</v>
      </c>
      <c r="C5" s="305" t="s">
        <v>99</v>
      </c>
      <c r="D5" s="305"/>
      <c r="E5" s="305"/>
      <c r="F5" s="305"/>
      <c r="G5" s="70">
        <v>4</v>
      </c>
      <c r="H5" s="70">
        <v>5</v>
      </c>
      <c r="I5" s="70">
        <v>6</v>
      </c>
      <c r="J5" s="173">
        <v>7</v>
      </c>
      <c r="K5" s="173">
        <v>8</v>
      </c>
    </row>
    <row r="6" spans="1:15" s="10" customFormat="1" ht="20.25">
      <c r="A6" s="17"/>
      <c r="B6" s="9" t="s">
        <v>155</v>
      </c>
      <c r="C6" s="29"/>
      <c r="D6" s="29"/>
      <c r="E6" s="29"/>
      <c r="F6" s="67"/>
      <c r="G6" s="71"/>
      <c r="H6" s="72"/>
      <c r="I6" s="73"/>
      <c r="J6" s="174">
        <f t="shared" ref="J6:O6" si="0">SUM(J7+J21+J142+J161+J166+J171+J185+J203+J224+J277+J283+J294+J304+J336+J375+J382+J404+J419+J424+J399+J409+J414)</f>
        <v>1907993.2000000004</v>
      </c>
      <c r="K6" s="174">
        <f t="shared" si="0"/>
        <v>323175.10000000009</v>
      </c>
      <c r="L6" s="174">
        <f t="shared" si="0"/>
        <v>0</v>
      </c>
      <c r="M6" s="174">
        <f t="shared" si="0"/>
        <v>0</v>
      </c>
      <c r="N6" s="174">
        <f t="shared" si="0"/>
        <v>0</v>
      </c>
      <c r="O6" s="174">
        <f t="shared" si="0"/>
        <v>0</v>
      </c>
    </row>
    <row r="7" spans="1:15" s="2" customFormat="1" ht="37.5">
      <c r="A7" s="18">
        <v>1</v>
      </c>
      <c r="B7" s="26" t="s">
        <v>4</v>
      </c>
      <c r="C7" s="30" t="s">
        <v>1</v>
      </c>
      <c r="D7" s="30">
        <v>0</v>
      </c>
      <c r="E7" s="30" t="s">
        <v>2</v>
      </c>
      <c r="F7" s="68" t="s">
        <v>3</v>
      </c>
      <c r="G7" s="74"/>
      <c r="H7" s="75"/>
      <c r="I7" s="76"/>
      <c r="J7" s="175">
        <f>SUM(J8+J14)</f>
        <v>1769.8</v>
      </c>
      <c r="K7" s="175">
        <f>SUM(K8+K14)</f>
        <v>82.2</v>
      </c>
    </row>
    <row r="8" spans="1:15" s="2" customFormat="1" ht="37.5">
      <c r="A8" s="19" t="s">
        <v>157</v>
      </c>
      <c r="B8" s="24" t="s">
        <v>5</v>
      </c>
      <c r="C8" s="31" t="s">
        <v>1</v>
      </c>
      <c r="D8" s="31">
        <v>1</v>
      </c>
      <c r="E8" s="31" t="s">
        <v>2</v>
      </c>
      <c r="F8" s="69" t="s">
        <v>3</v>
      </c>
      <c r="G8" s="74"/>
      <c r="H8" s="75"/>
      <c r="I8" s="76"/>
      <c r="J8" s="176">
        <f>+J9+J12</f>
        <v>1690.8</v>
      </c>
      <c r="K8" s="176">
        <f t="shared" ref="K8:O8" si="1">+K9+K12</f>
        <v>62.2</v>
      </c>
      <c r="L8" s="176">
        <f t="shared" si="1"/>
        <v>0</v>
      </c>
      <c r="M8" s="176">
        <f t="shared" si="1"/>
        <v>0</v>
      </c>
      <c r="N8" s="176">
        <f t="shared" si="1"/>
        <v>0</v>
      </c>
      <c r="O8" s="176">
        <f t="shared" si="1"/>
        <v>0</v>
      </c>
    </row>
    <row r="9" spans="1:15" s="87" customFormat="1" ht="39">
      <c r="A9" s="83" t="s">
        <v>158</v>
      </c>
      <c r="B9" s="84" t="s">
        <v>253</v>
      </c>
      <c r="C9" s="103" t="s">
        <v>1</v>
      </c>
      <c r="D9" s="103">
        <v>1</v>
      </c>
      <c r="E9" s="103" t="s">
        <v>1</v>
      </c>
      <c r="F9" s="86" t="s">
        <v>3</v>
      </c>
      <c r="G9" s="237"/>
      <c r="H9" s="238"/>
      <c r="I9" s="239"/>
      <c r="J9" s="183">
        <f>SUM(J10)</f>
        <v>1678.6</v>
      </c>
      <c r="K9" s="169">
        <f t="shared" ref="K9:K10" si="2">SUM(K10)</f>
        <v>50</v>
      </c>
    </row>
    <row r="10" spans="1:15" s="91" customFormat="1" ht="17.25">
      <c r="A10" s="22"/>
      <c r="B10" s="48" t="s">
        <v>6</v>
      </c>
      <c r="C10" s="90" t="s">
        <v>1</v>
      </c>
      <c r="D10" s="90">
        <v>1</v>
      </c>
      <c r="E10" s="90" t="s">
        <v>1</v>
      </c>
      <c r="F10" s="92">
        <v>80900</v>
      </c>
      <c r="G10" s="93"/>
      <c r="H10" s="94"/>
      <c r="I10" s="95"/>
      <c r="J10" s="177">
        <f>SUM(J11)</f>
        <v>1678.6</v>
      </c>
      <c r="K10" s="122">
        <f t="shared" si="2"/>
        <v>50</v>
      </c>
    </row>
    <row r="11" spans="1:15" s="8" customFormat="1" ht="17.25">
      <c r="A11" s="20"/>
      <c r="B11" s="23" t="s">
        <v>218</v>
      </c>
      <c r="C11" s="33" t="s">
        <v>1</v>
      </c>
      <c r="D11" s="33" t="s">
        <v>51</v>
      </c>
      <c r="E11" s="33" t="s">
        <v>1</v>
      </c>
      <c r="F11" s="33" t="s">
        <v>9</v>
      </c>
      <c r="G11" s="66">
        <v>200</v>
      </c>
      <c r="H11" s="66" t="s">
        <v>7</v>
      </c>
      <c r="I11" s="66" t="s">
        <v>112</v>
      </c>
      <c r="J11" s="34">
        <v>1678.6</v>
      </c>
      <c r="K11" s="34">
        <v>50</v>
      </c>
      <c r="L11" s="8">
        <v>450</v>
      </c>
      <c r="M11" s="8">
        <v>468</v>
      </c>
    </row>
    <row r="12" spans="1:15" s="8" customFormat="1" ht="19.5">
      <c r="A12" s="83" t="s">
        <v>399</v>
      </c>
      <c r="B12" s="146" t="s">
        <v>397</v>
      </c>
      <c r="C12" s="147" t="s">
        <v>1</v>
      </c>
      <c r="D12" s="147" t="s">
        <v>51</v>
      </c>
      <c r="E12" s="147" t="s">
        <v>28</v>
      </c>
      <c r="F12" s="147" t="s">
        <v>9</v>
      </c>
      <c r="G12" s="148"/>
      <c r="H12" s="148"/>
      <c r="I12" s="148"/>
      <c r="J12" s="178">
        <f>+J13</f>
        <v>12.2</v>
      </c>
      <c r="K12" s="178">
        <f>+K13</f>
        <v>12.2</v>
      </c>
    </row>
    <row r="13" spans="1:15" s="8" customFormat="1" ht="31.5">
      <c r="A13" s="20"/>
      <c r="B13" s="137" t="s">
        <v>398</v>
      </c>
      <c r="C13" s="33" t="s">
        <v>1</v>
      </c>
      <c r="D13" s="33" t="s">
        <v>51</v>
      </c>
      <c r="E13" s="33" t="s">
        <v>28</v>
      </c>
      <c r="F13" s="33" t="s">
        <v>9</v>
      </c>
      <c r="G13" s="66" t="s">
        <v>219</v>
      </c>
      <c r="H13" s="66" t="s">
        <v>7</v>
      </c>
      <c r="I13" s="66" t="s">
        <v>112</v>
      </c>
      <c r="J13" s="34">
        <v>12.2</v>
      </c>
      <c r="K13" s="34">
        <v>12.2</v>
      </c>
    </row>
    <row r="14" spans="1:15" s="2" customFormat="1" ht="75">
      <c r="A14" s="19" t="s">
        <v>159</v>
      </c>
      <c r="B14" s="24" t="s">
        <v>10</v>
      </c>
      <c r="C14" s="31" t="s">
        <v>1</v>
      </c>
      <c r="D14" s="31">
        <v>2</v>
      </c>
      <c r="E14" s="31" t="s">
        <v>2</v>
      </c>
      <c r="F14" s="31" t="s">
        <v>3</v>
      </c>
      <c r="G14" s="291"/>
      <c r="H14" s="291"/>
      <c r="I14" s="291"/>
      <c r="J14" s="167">
        <f>SUM(J15+J18)</f>
        <v>79</v>
      </c>
      <c r="K14" s="167">
        <f t="shared" ref="K14" si="3">SUM(K15+K18)</f>
        <v>20</v>
      </c>
    </row>
    <row r="15" spans="1:15" s="87" customFormat="1" ht="58.5">
      <c r="A15" s="83" t="s">
        <v>160</v>
      </c>
      <c r="B15" s="84" t="s">
        <v>254</v>
      </c>
      <c r="C15" s="103" t="s">
        <v>1</v>
      </c>
      <c r="D15" s="103">
        <v>2</v>
      </c>
      <c r="E15" s="103" t="s">
        <v>1</v>
      </c>
      <c r="F15" s="85" t="s">
        <v>3</v>
      </c>
      <c r="G15" s="294"/>
      <c r="H15" s="294"/>
      <c r="I15" s="294"/>
      <c r="J15" s="169">
        <f>SUM(J16)</f>
        <v>20</v>
      </c>
      <c r="K15" s="169">
        <f t="shared" ref="K15:K16" si="4">SUM(K16)</f>
        <v>20</v>
      </c>
    </row>
    <row r="16" spans="1:15" s="91" customFormat="1" ht="17.25">
      <c r="A16" s="22"/>
      <c r="B16" s="48" t="s">
        <v>6</v>
      </c>
      <c r="C16" s="90" t="s">
        <v>1</v>
      </c>
      <c r="D16" s="90">
        <v>2</v>
      </c>
      <c r="E16" s="90" t="s">
        <v>1</v>
      </c>
      <c r="F16" s="90">
        <v>80900</v>
      </c>
      <c r="G16" s="293"/>
      <c r="H16" s="293"/>
      <c r="I16" s="293"/>
      <c r="J16" s="122">
        <f>SUM(J17)</f>
        <v>20</v>
      </c>
      <c r="K16" s="122">
        <f t="shared" si="4"/>
        <v>20</v>
      </c>
    </row>
    <row r="17" spans="1:14" s="8" customFormat="1" ht="17.25">
      <c r="A17" s="20"/>
      <c r="B17" s="23" t="s">
        <v>218</v>
      </c>
      <c r="C17" s="33" t="s">
        <v>1</v>
      </c>
      <c r="D17" s="33" t="s">
        <v>87</v>
      </c>
      <c r="E17" s="33" t="s">
        <v>1</v>
      </c>
      <c r="F17" s="33" t="s">
        <v>9</v>
      </c>
      <c r="G17" s="205" t="s">
        <v>219</v>
      </c>
      <c r="H17" s="205" t="s">
        <v>7</v>
      </c>
      <c r="I17" s="205" t="s">
        <v>112</v>
      </c>
      <c r="J17" s="34">
        <v>20</v>
      </c>
      <c r="K17" s="34">
        <v>20</v>
      </c>
    </row>
    <row r="18" spans="1:14" s="87" customFormat="1" ht="39">
      <c r="A18" s="83" t="s">
        <v>160</v>
      </c>
      <c r="B18" s="84" t="s">
        <v>11</v>
      </c>
      <c r="C18" s="103" t="s">
        <v>1</v>
      </c>
      <c r="D18" s="103">
        <v>2</v>
      </c>
      <c r="E18" s="103" t="s">
        <v>12</v>
      </c>
      <c r="F18" s="85" t="s">
        <v>3</v>
      </c>
      <c r="G18" s="294"/>
      <c r="H18" s="294"/>
      <c r="I18" s="294"/>
      <c r="J18" s="169">
        <f>SUM(J19)</f>
        <v>59</v>
      </c>
      <c r="K18" s="169">
        <f t="shared" ref="K18:K19" si="5">SUM(K19)</f>
        <v>0</v>
      </c>
    </row>
    <row r="19" spans="1:14" s="91" customFormat="1" ht="17.25">
      <c r="A19" s="22"/>
      <c r="B19" s="48" t="s">
        <v>6</v>
      </c>
      <c r="C19" s="90" t="s">
        <v>1</v>
      </c>
      <c r="D19" s="90">
        <v>2</v>
      </c>
      <c r="E19" s="90" t="s">
        <v>12</v>
      </c>
      <c r="F19" s="90">
        <v>80900</v>
      </c>
      <c r="G19" s="293"/>
      <c r="H19" s="293"/>
      <c r="I19" s="293"/>
      <c r="J19" s="122">
        <f>SUM(J20)</f>
        <v>59</v>
      </c>
      <c r="K19" s="122">
        <f t="shared" si="5"/>
        <v>0</v>
      </c>
    </row>
    <row r="20" spans="1:14" s="8" customFormat="1" ht="17.25">
      <c r="A20" s="20"/>
      <c r="B20" s="23" t="s">
        <v>218</v>
      </c>
      <c r="C20" s="33" t="s">
        <v>1</v>
      </c>
      <c r="D20" s="33" t="s">
        <v>87</v>
      </c>
      <c r="E20" s="33" t="s">
        <v>12</v>
      </c>
      <c r="F20" s="33" t="s">
        <v>9</v>
      </c>
      <c r="G20" s="205" t="s">
        <v>219</v>
      </c>
      <c r="H20" s="205" t="s">
        <v>7</v>
      </c>
      <c r="I20" s="205" t="s">
        <v>112</v>
      </c>
      <c r="J20" s="34">
        <v>59</v>
      </c>
      <c r="K20" s="34">
        <v>0</v>
      </c>
    </row>
    <row r="21" spans="1:14" s="2" customFormat="1">
      <c r="A21" s="18" t="s">
        <v>87</v>
      </c>
      <c r="B21" s="26" t="s">
        <v>13</v>
      </c>
      <c r="C21" s="30" t="s">
        <v>12</v>
      </c>
      <c r="D21" s="30">
        <v>0</v>
      </c>
      <c r="E21" s="30" t="s">
        <v>2</v>
      </c>
      <c r="F21" s="30" t="s">
        <v>3</v>
      </c>
      <c r="G21" s="291"/>
      <c r="H21" s="291"/>
      <c r="I21" s="291"/>
      <c r="J21" s="168">
        <f>+J22+J42+J73+J84+J93+J103+J120+J124</f>
        <v>1278390.4000000001</v>
      </c>
      <c r="K21" s="168">
        <f>+K22+K42+K73+K84+K93+K103+K120+K124</f>
        <v>233432.8</v>
      </c>
    </row>
    <row r="22" spans="1:14" s="2" customFormat="1">
      <c r="A22" s="19" t="s">
        <v>161</v>
      </c>
      <c r="B22" s="24" t="s">
        <v>14</v>
      </c>
      <c r="C22" s="31" t="s">
        <v>12</v>
      </c>
      <c r="D22" s="31">
        <v>1</v>
      </c>
      <c r="E22" s="31" t="s">
        <v>1</v>
      </c>
      <c r="F22" s="31" t="s">
        <v>3</v>
      </c>
      <c r="G22" s="291"/>
      <c r="H22" s="291"/>
      <c r="I22" s="291"/>
      <c r="J22" s="167">
        <f>SUM(J23)</f>
        <v>333292.2</v>
      </c>
      <c r="K22" s="167">
        <f t="shared" ref="K22" si="6">SUM(K23)</f>
        <v>61678.7</v>
      </c>
      <c r="L22" s="63"/>
    </row>
    <row r="23" spans="1:14" s="87" customFormat="1" ht="39">
      <c r="A23" s="83" t="s">
        <v>162</v>
      </c>
      <c r="B23" s="84" t="s">
        <v>15</v>
      </c>
      <c r="C23" s="103" t="s">
        <v>12</v>
      </c>
      <c r="D23" s="103">
        <v>1</v>
      </c>
      <c r="E23" s="103" t="s">
        <v>1</v>
      </c>
      <c r="F23" s="85" t="s">
        <v>3</v>
      </c>
      <c r="G23" s="294"/>
      <c r="H23" s="294"/>
      <c r="I23" s="294"/>
      <c r="J23" s="169">
        <f>+J24+J29+J33+J38</f>
        <v>333292.2</v>
      </c>
      <c r="K23" s="169">
        <f t="shared" ref="K23" si="7">+K24+K29+K33+K38</f>
        <v>61678.7</v>
      </c>
    </row>
    <row r="24" spans="1:14" s="91" customFormat="1" ht="33">
      <c r="A24" s="96"/>
      <c r="B24" s="48" t="s">
        <v>17</v>
      </c>
      <c r="C24" s="90" t="s">
        <v>12</v>
      </c>
      <c r="D24" s="90">
        <v>1</v>
      </c>
      <c r="E24" s="90" t="s">
        <v>1</v>
      </c>
      <c r="F24" s="90" t="s">
        <v>16</v>
      </c>
      <c r="G24" s="293"/>
      <c r="H24" s="293"/>
      <c r="I24" s="293"/>
      <c r="J24" s="122">
        <f>SUM(J25:J28)</f>
        <v>136149.30000000002</v>
      </c>
      <c r="K24" s="122">
        <f t="shared" ref="K24" si="8">SUM(K25:K28)</f>
        <v>30008.5</v>
      </c>
    </row>
    <row r="25" spans="1:14" s="8" customFormat="1" ht="33">
      <c r="A25" s="21"/>
      <c r="B25" s="23" t="s">
        <v>255</v>
      </c>
      <c r="C25" s="33" t="s">
        <v>12</v>
      </c>
      <c r="D25" s="33">
        <v>1</v>
      </c>
      <c r="E25" s="33" t="s">
        <v>1</v>
      </c>
      <c r="F25" s="33" t="s">
        <v>16</v>
      </c>
      <c r="G25" s="205" t="s">
        <v>221</v>
      </c>
      <c r="H25" s="205" t="s">
        <v>46</v>
      </c>
      <c r="I25" s="205" t="s">
        <v>1</v>
      </c>
      <c r="J25" s="34">
        <v>41644.6</v>
      </c>
      <c r="K25" s="34">
        <v>6533.1</v>
      </c>
    </row>
    <row r="26" spans="1:14" s="8" customFormat="1" ht="17.25">
      <c r="A26" s="21"/>
      <c r="B26" s="23" t="s">
        <v>218</v>
      </c>
      <c r="C26" s="33" t="s">
        <v>12</v>
      </c>
      <c r="D26" s="33">
        <v>1</v>
      </c>
      <c r="E26" s="33" t="s">
        <v>1</v>
      </c>
      <c r="F26" s="33" t="s">
        <v>16</v>
      </c>
      <c r="G26" s="205" t="s">
        <v>219</v>
      </c>
      <c r="H26" s="205" t="s">
        <v>46</v>
      </c>
      <c r="I26" s="205" t="s">
        <v>1</v>
      </c>
      <c r="J26" s="34">
        <v>63099.5</v>
      </c>
      <c r="K26" s="34">
        <v>19630.5</v>
      </c>
      <c r="L26" s="8">
        <v>-3000</v>
      </c>
      <c r="M26" s="8">
        <v>-3000</v>
      </c>
      <c r="N26" s="8">
        <v>-3000</v>
      </c>
    </row>
    <row r="27" spans="1:14" s="8" customFormat="1" ht="17.25">
      <c r="A27" s="21"/>
      <c r="B27" s="23" t="s">
        <v>222</v>
      </c>
      <c r="C27" s="33" t="s">
        <v>12</v>
      </c>
      <c r="D27" s="33">
        <v>1</v>
      </c>
      <c r="E27" s="33" t="s">
        <v>1</v>
      </c>
      <c r="F27" s="33" t="s">
        <v>16</v>
      </c>
      <c r="G27" s="205" t="s">
        <v>223</v>
      </c>
      <c r="H27" s="205" t="s">
        <v>46</v>
      </c>
      <c r="I27" s="205" t="s">
        <v>1</v>
      </c>
      <c r="J27" s="34">
        <v>13438</v>
      </c>
      <c r="K27" s="34">
        <v>312.89999999999998</v>
      </c>
    </row>
    <row r="28" spans="1:14" s="8" customFormat="1" ht="33">
      <c r="A28" s="21"/>
      <c r="B28" s="23" t="s">
        <v>229</v>
      </c>
      <c r="C28" s="33" t="s">
        <v>12</v>
      </c>
      <c r="D28" s="33">
        <v>1</v>
      </c>
      <c r="E28" s="33" t="s">
        <v>1</v>
      </c>
      <c r="F28" s="33" t="s">
        <v>16</v>
      </c>
      <c r="G28" s="205" t="s">
        <v>228</v>
      </c>
      <c r="H28" s="205" t="s">
        <v>46</v>
      </c>
      <c r="I28" s="205" t="s">
        <v>1</v>
      </c>
      <c r="J28" s="34">
        <v>17967.2</v>
      </c>
      <c r="K28" s="34">
        <v>3532</v>
      </c>
    </row>
    <row r="29" spans="1:14" s="91" customFormat="1" ht="33">
      <c r="A29" s="96"/>
      <c r="B29" s="48" t="s">
        <v>18</v>
      </c>
      <c r="C29" s="90" t="s">
        <v>12</v>
      </c>
      <c r="D29" s="90">
        <v>1</v>
      </c>
      <c r="E29" s="90" t="s">
        <v>1</v>
      </c>
      <c r="F29" s="90">
        <v>78290</v>
      </c>
      <c r="G29" s="293"/>
      <c r="H29" s="293"/>
      <c r="I29" s="293"/>
      <c r="J29" s="122">
        <f>SUM(J30:J32)</f>
        <v>180242.9</v>
      </c>
      <c r="K29" s="122">
        <f t="shared" ref="K29" si="9">SUM(K30:K32)</f>
        <v>31670.2</v>
      </c>
    </row>
    <row r="30" spans="1:14" s="8" customFormat="1" ht="33">
      <c r="A30" s="21"/>
      <c r="B30" s="23" t="s">
        <v>255</v>
      </c>
      <c r="C30" s="33" t="s">
        <v>12</v>
      </c>
      <c r="D30" s="33">
        <v>1</v>
      </c>
      <c r="E30" s="33" t="s">
        <v>1</v>
      </c>
      <c r="F30" s="33">
        <v>78290</v>
      </c>
      <c r="G30" s="205" t="s">
        <v>221</v>
      </c>
      <c r="H30" s="205" t="s">
        <v>46</v>
      </c>
      <c r="I30" s="205" t="s">
        <v>1</v>
      </c>
      <c r="J30" s="34">
        <v>148323.79999999999</v>
      </c>
      <c r="K30" s="34">
        <v>27116.400000000001</v>
      </c>
    </row>
    <row r="31" spans="1:14" s="8" customFormat="1" ht="17.25">
      <c r="A31" s="21"/>
      <c r="B31" s="23" t="s">
        <v>218</v>
      </c>
      <c r="C31" s="33" t="s">
        <v>12</v>
      </c>
      <c r="D31" s="33">
        <v>1</v>
      </c>
      <c r="E31" s="33" t="s">
        <v>1</v>
      </c>
      <c r="F31" s="33">
        <v>78290</v>
      </c>
      <c r="G31" s="205" t="s">
        <v>219</v>
      </c>
      <c r="H31" s="205" t="s">
        <v>46</v>
      </c>
      <c r="I31" s="205" t="s">
        <v>1</v>
      </c>
      <c r="J31" s="34">
        <v>2963</v>
      </c>
      <c r="K31" s="34">
        <v>391.6</v>
      </c>
    </row>
    <row r="32" spans="1:14" s="8" customFormat="1" ht="33">
      <c r="A32" s="21"/>
      <c r="B32" s="23" t="s">
        <v>229</v>
      </c>
      <c r="C32" s="33" t="s">
        <v>12</v>
      </c>
      <c r="D32" s="33">
        <v>1</v>
      </c>
      <c r="E32" s="33" t="s">
        <v>1</v>
      </c>
      <c r="F32" s="33">
        <v>78290</v>
      </c>
      <c r="G32" s="205" t="s">
        <v>228</v>
      </c>
      <c r="H32" s="205" t="s">
        <v>46</v>
      </c>
      <c r="I32" s="205" t="s">
        <v>1</v>
      </c>
      <c r="J32" s="34">
        <v>28956.1</v>
      </c>
      <c r="K32" s="34">
        <v>4162.2</v>
      </c>
    </row>
    <row r="33" spans="1:15" s="91" customFormat="1" ht="33">
      <c r="A33" s="96"/>
      <c r="B33" s="48" t="s">
        <v>440</v>
      </c>
      <c r="C33" s="90" t="s">
        <v>12</v>
      </c>
      <c r="D33" s="90" t="s">
        <v>51</v>
      </c>
      <c r="E33" s="90" t="s">
        <v>1</v>
      </c>
      <c r="F33" s="90" t="s">
        <v>441</v>
      </c>
      <c r="G33" s="270"/>
      <c r="H33" s="271"/>
      <c r="I33" s="272"/>
      <c r="J33" s="122">
        <f>+J34+J35+J36+J37</f>
        <v>15900</v>
      </c>
      <c r="K33" s="122">
        <f t="shared" ref="K33" si="10">+K34+K35+K36+K37</f>
        <v>0</v>
      </c>
    </row>
    <row r="34" spans="1:15" s="91" customFormat="1" ht="17.25">
      <c r="A34" s="96"/>
      <c r="B34" s="23" t="s">
        <v>346</v>
      </c>
      <c r="C34" s="33" t="s">
        <v>12</v>
      </c>
      <c r="D34" s="33" t="s">
        <v>51</v>
      </c>
      <c r="E34" s="33" t="s">
        <v>1</v>
      </c>
      <c r="F34" s="33" t="s">
        <v>441</v>
      </c>
      <c r="G34" s="205" t="s">
        <v>219</v>
      </c>
      <c r="H34" s="205" t="s">
        <v>46</v>
      </c>
      <c r="I34" s="205" t="s">
        <v>1</v>
      </c>
      <c r="J34" s="34">
        <v>14600</v>
      </c>
      <c r="K34" s="34"/>
    </row>
    <row r="35" spans="1:15" s="91" customFormat="1" ht="17.25">
      <c r="A35" s="96"/>
      <c r="B35" s="23" t="s">
        <v>347</v>
      </c>
      <c r="C35" s="33" t="s">
        <v>12</v>
      </c>
      <c r="D35" s="33" t="s">
        <v>51</v>
      </c>
      <c r="E35" s="33" t="s">
        <v>1</v>
      </c>
      <c r="F35" s="33" t="s">
        <v>441</v>
      </c>
      <c r="G35" s="205" t="s">
        <v>219</v>
      </c>
      <c r="H35" s="205" t="s">
        <v>46</v>
      </c>
      <c r="I35" s="205" t="s">
        <v>1</v>
      </c>
      <c r="J35" s="34"/>
      <c r="K35" s="34"/>
    </row>
    <row r="36" spans="1:15" s="8" customFormat="1" ht="33">
      <c r="A36" s="21"/>
      <c r="B36" s="23" t="s">
        <v>348</v>
      </c>
      <c r="C36" s="33" t="s">
        <v>12</v>
      </c>
      <c r="D36" s="33" t="s">
        <v>51</v>
      </c>
      <c r="E36" s="33" t="s">
        <v>1</v>
      </c>
      <c r="F36" s="33" t="s">
        <v>441</v>
      </c>
      <c r="G36" s="205" t="s">
        <v>228</v>
      </c>
      <c r="H36" s="205" t="s">
        <v>46</v>
      </c>
      <c r="I36" s="205" t="s">
        <v>1</v>
      </c>
      <c r="J36" s="34">
        <v>1300</v>
      </c>
      <c r="K36" s="34"/>
    </row>
    <row r="37" spans="1:15" s="8" customFormat="1" ht="33">
      <c r="A37" s="21"/>
      <c r="B37" s="23" t="s">
        <v>349</v>
      </c>
      <c r="C37" s="33" t="s">
        <v>12</v>
      </c>
      <c r="D37" s="33" t="s">
        <v>51</v>
      </c>
      <c r="E37" s="33" t="s">
        <v>1</v>
      </c>
      <c r="F37" s="33" t="s">
        <v>441</v>
      </c>
      <c r="G37" s="205" t="s">
        <v>228</v>
      </c>
      <c r="H37" s="205" t="s">
        <v>46</v>
      </c>
      <c r="I37" s="205" t="s">
        <v>1</v>
      </c>
      <c r="J37" s="34"/>
      <c r="K37" s="34"/>
    </row>
    <row r="38" spans="1:15" s="91" customFormat="1" ht="63">
      <c r="A38" s="96"/>
      <c r="B38" s="225" t="s">
        <v>496</v>
      </c>
      <c r="C38" s="232" t="s">
        <v>12</v>
      </c>
      <c r="D38" s="232" t="s">
        <v>51</v>
      </c>
      <c r="E38" s="232" t="s">
        <v>1</v>
      </c>
      <c r="F38" s="232" t="s">
        <v>495</v>
      </c>
      <c r="G38" s="264"/>
      <c r="H38" s="264"/>
      <c r="I38" s="264"/>
      <c r="J38" s="122">
        <f>+J39+J40+J41</f>
        <v>1000</v>
      </c>
      <c r="K38" s="122">
        <f t="shared" ref="K38" si="11">+K39+K40+K41</f>
        <v>0</v>
      </c>
    </row>
    <row r="39" spans="1:15" s="8" customFormat="1" ht="78.75">
      <c r="A39" s="21"/>
      <c r="B39" s="150" t="s">
        <v>492</v>
      </c>
      <c r="C39" s="233" t="s">
        <v>12</v>
      </c>
      <c r="D39" s="233" t="s">
        <v>51</v>
      </c>
      <c r="E39" s="233" t="s">
        <v>1</v>
      </c>
      <c r="F39" s="233" t="s">
        <v>495</v>
      </c>
      <c r="G39" s="266" t="s">
        <v>219</v>
      </c>
      <c r="H39" s="265" t="s">
        <v>46</v>
      </c>
      <c r="I39" s="265" t="s">
        <v>1</v>
      </c>
      <c r="J39" s="180">
        <v>850</v>
      </c>
      <c r="K39" s="34"/>
    </row>
    <row r="40" spans="1:15" s="8" customFormat="1" ht="78.75">
      <c r="A40" s="21"/>
      <c r="B40" s="150" t="s">
        <v>493</v>
      </c>
      <c r="C40" s="233" t="s">
        <v>12</v>
      </c>
      <c r="D40" s="233" t="s">
        <v>51</v>
      </c>
      <c r="E40" s="233" t="s">
        <v>1</v>
      </c>
      <c r="F40" s="233" t="s">
        <v>495</v>
      </c>
      <c r="G40" s="266" t="s">
        <v>219</v>
      </c>
      <c r="H40" s="265" t="s">
        <v>46</v>
      </c>
      <c r="I40" s="265" t="s">
        <v>1</v>
      </c>
      <c r="J40" s="180">
        <v>150</v>
      </c>
      <c r="K40" s="34"/>
    </row>
    <row r="41" spans="1:15" s="8" customFormat="1" ht="78.75">
      <c r="A41" s="21"/>
      <c r="B41" s="222" t="s">
        <v>494</v>
      </c>
      <c r="C41" s="268" t="s">
        <v>12</v>
      </c>
      <c r="D41" s="268" t="s">
        <v>51</v>
      </c>
      <c r="E41" s="268" t="s">
        <v>1</v>
      </c>
      <c r="F41" s="268" t="s">
        <v>495</v>
      </c>
      <c r="G41" s="267" t="s">
        <v>219</v>
      </c>
      <c r="H41" s="265" t="s">
        <v>46</v>
      </c>
      <c r="I41" s="265" t="s">
        <v>1</v>
      </c>
      <c r="J41" s="269"/>
      <c r="K41" s="34"/>
    </row>
    <row r="42" spans="1:15" s="2" customFormat="1">
      <c r="A42" s="19" t="s">
        <v>163</v>
      </c>
      <c r="B42" s="24" t="s">
        <v>19</v>
      </c>
      <c r="C42" s="31" t="s">
        <v>12</v>
      </c>
      <c r="D42" s="31">
        <v>2</v>
      </c>
      <c r="E42" s="31" t="s">
        <v>2</v>
      </c>
      <c r="F42" s="31" t="s">
        <v>3</v>
      </c>
      <c r="G42" s="291"/>
      <c r="H42" s="291"/>
      <c r="I42" s="291"/>
      <c r="J42" s="167">
        <f>+J43+J64+J66</f>
        <v>741799.1</v>
      </c>
      <c r="K42" s="167">
        <f t="shared" ref="K42:O42" si="12">+K43+K64+K66</f>
        <v>141536.6</v>
      </c>
      <c r="L42" s="167">
        <f t="shared" si="12"/>
        <v>0</v>
      </c>
      <c r="M42" s="167">
        <f t="shared" si="12"/>
        <v>0</v>
      </c>
      <c r="N42" s="167">
        <f t="shared" si="12"/>
        <v>0</v>
      </c>
      <c r="O42" s="167">
        <f t="shared" si="12"/>
        <v>0</v>
      </c>
    </row>
    <row r="43" spans="1:15" s="87" customFormat="1" ht="39">
      <c r="A43" s="83" t="s">
        <v>302</v>
      </c>
      <c r="B43" s="84" t="s">
        <v>20</v>
      </c>
      <c r="C43" s="103" t="s">
        <v>12</v>
      </c>
      <c r="D43" s="103">
        <v>2</v>
      </c>
      <c r="E43" s="103" t="s">
        <v>7</v>
      </c>
      <c r="F43" s="85" t="s">
        <v>3</v>
      </c>
      <c r="G43" s="294"/>
      <c r="H43" s="294"/>
      <c r="I43" s="294"/>
      <c r="J43" s="169">
        <f>+J44+J48+J50+J54+J59</f>
        <v>736433.1</v>
      </c>
      <c r="K43" s="169">
        <f t="shared" ref="K43" si="13">+K44+K48+K50+K54</f>
        <v>141536.6</v>
      </c>
    </row>
    <row r="44" spans="1:15" s="91" customFormat="1" ht="33">
      <c r="A44" s="96"/>
      <c r="B44" s="48" t="s">
        <v>17</v>
      </c>
      <c r="C44" s="90" t="s">
        <v>12</v>
      </c>
      <c r="D44" s="90">
        <v>2</v>
      </c>
      <c r="E44" s="90" t="s">
        <v>7</v>
      </c>
      <c r="F44" s="90" t="s">
        <v>16</v>
      </c>
      <c r="G44" s="293"/>
      <c r="H44" s="293"/>
      <c r="I44" s="293"/>
      <c r="J44" s="122">
        <f>SUM(J45:J47)</f>
        <v>150581.5</v>
      </c>
      <c r="K44" s="122">
        <f t="shared" ref="K44" si="14">SUM(K45:K47)</f>
        <v>43524.100000000006</v>
      </c>
    </row>
    <row r="45" spans="1:15" s="8" customFormat="1" ht="17.25">
      <c r="A45" s="21"/>
      <c r="B45" s="23" t="s">
        <v>218</v>
      </c>
      <c r="C45" s="33" t="s">
        <v>12</v>
      </c>
      <c r="D45" s="33">
        <v>2</v>
      </c>
      <c r="E45" s="33" t="s">
        <v>7</v>
      </c>
      <c r="F45" s="33" t="s">
        <v>16</v>
      </c>
      <c r="G45" s="205" t="s">
        <v>219</v>
      </c>
      <c r="H45" s="205" t="s">
        <v>46</v>
      </c>
      <c r="I45" s="205" t="s">
        <v>12</v>
      </c>
      <c r="J45" s="34">
        <v>105439.3</v>
      </c>
      <c r="K45" s="34">
        <v>33581.800000000003</v>
      </c>
      <c r="L45" s="8">
        <v>-7000</v>
      </c>
      <c r="M45" s="8">
        <v>-7000</v>
      </c>
      <c r="N45" s="8">
        <v>-7000</v>
      </c>
    </row>
    <row r="46" spans="1:15" s="8" customFormat="1" ht="17.25">
      <c r="A46" s="21"/>
      <c r="B46" s="23" t="s">
        <v>222</v>
      </c>
      <c r="C46" s="33" t="s">
        <v>12</v>
      </c>
      <c r="D46" s="33">
        <v>2</v>
      </c>
      <c r="E46" s="33" t="s">
        <v>7</v>
      </c>
      <c r="F46" s="33" t="s">
        <v>16</v>
      </c>
      <c r="G46" s="205" t="s">
        <v>223</v>
      </c>
      <c r="H46" s="205" t="s">
        <v>46</v>
      </c>
      <c r="I46" s="205" t="s">
        <v>12</v>
      </c>
      <c r="J46" s="34">
        <v>12764</v>
      </c>
      <c r="K46" s="34">
        <v>195.6</v>
      </c>
      <c r="L46" s="8">
        <v>-1694</v>
      </c>
    </row>
    <row r="47" spans="1:15" s="8" customFormat="1" ht="33">
      <c r="A47" s="21"/>
      <c r="B47" s="23" t="s">
        <v>229</v>
      </c>
      <c r="C47" s="33" t="s">
        <v>12</v>
      </c>
      <c r="D47" s="33">
        <v>2</v>
      </c>
      <c r="E47" s="33" t="s">
        <v>7</v>
      </c>
      <c r="F47" s="33" t="s">
        <v>16</v>
      </c>
      <c r="G47" s="65" t="s">
        <v>228</v>
      </c>
      <c r="H47" s="65" t="s">
        <v>46</v>
      </c>
      <c r="I47" s="65" t="s">
        <v>12</v>
      </c>
      <c r="J47" s="34">
        <v>32378.2</v>
      </c>
      <c r="K47" s="34">
        <v>9746.7000000000007</v>
      </c>
    </row>
    <row r="48" spans="1:15" s="91" customFormat="1" ht="49.5">
      <c r="A48" s="96"/>
      <c r="B48" s="48" t="s">
        <v>423</v>
      </c>
      <c r="C48" s="90" t="s">
        <v>12</v>
      </c>
      <c r="D48" s="90">
        <v>2</v>
      </c>
      <c r="E48" s="90" t="s">
        <v>7</v>
      </c>
      <c r="F48" s="92" t="s">
        <v>364</v>
      </c>
      <c r="G48" s="208"/>
      <c r="H48" s="209"/>
      <c r="I48" s="210"/>
      <c r="J48" s="177">
        <f>SUM(J49)</f>
        <v>100</v>
      </c>
      <c r="K48" s="122">
        <f t="shared" ref="K48" si="15">SUM(K49)</f>
        <v>0</v>
      </c>
    </row>
    <row r="49" spans="1:11" s="8" customFormat="1" ht="17.25">
      <c r="A49" s="21"/>
      <c r="B49" s="23" t="s">
        <v>218</v>
      </c>
      <c r="C49" s="33" t="s">
        <v>12</v>
      </c>
      <c r="D49" s="33">
        <v>2</v>
      </c>
      <c r="E49" s="33" t="s">
        <v>7</v>
      </c>
      <c r="F49" s="33" t="s">
        <v>364</v>
      </c>
      <c r="G49" s="77" t="s">
        <v>219</v>
      </c>
      <c r="H49" s="77" t="s">
        <v>46</v>
      </c>
      <c r="I49" s="77" t="s">
        <v>12</v>
      </c>
      <c r="J49" s="34">
        <v>100</v>
      </c>
      <c r="K49" s="34"/>
    </row>
    <row r="50" spans="1:11" s="91" customFormat="1" ht="66">
      <c r="A50" s="96"/>
      <c r="B50" s="48" t="s">
        <v>21</v>
      </c>
      <c r="C50" s="90" t="s">
        <v>12</v>
      </c>
      <c r="D50" s="90">
        <v>2</v>
      </c>
      <c r="E50" s="90" t="s">
        <v>7</v>
      </c>
      <c r="F50" s="92">
        <v>78120</v>
      </c>
      <c r="G50" s="208"/>
      <c r="H50" s="209"/>
      <c r="I50" s="210"/>
      <c r="J50" s="177">
        <f>SUM(J51:J53)</f>
        <v>560899.6</v>
      </c>
      <c r="K50" s="122">
        <f t="shared" ref="K50" si="16">SUM(K51:K53)</f>
        <v>96786.5</v>
      </c>
    </row>
    <row r="51" spans="1:11" s="8" customFormat="1" ht="33">
      <c r="A51" s="21"/>
      <c r="B51" s="23" t="s">
        <v>255</v>
      </c>
      <c r="C51" s="33" t="s">
        <v>12</v>
      </c>
      <c r="D51" s="33">
        <v>2</v>
      </c>
      <c r="E51" s="33" t="s">
        <v>7</v>
      </c>
      <c r="F51" s="33">
        <v>78120</v>
      </c>
      <c r="G51" s="66" t="s">
        <v>221</v>
      </c>
      <c r="H51" s="66" t="s">
        <v>46</v>
      </c>
      <c r="I51" s="66" t="s">
        <v>12</v>
      </c>
      <c r="J51" s="34">
        <v>422560.3</v>
      </c>
      <c r="K51" s="34">
        <v>75989</v>
      </c>
    </row>
    <row r="52" spans="1:11" s="8" customFormat="1" ht="17.25">
      <c r="A52" s="21"/>
      <c r="B52" s="23" t="s">
        <v>218</v>
      </c>
      <c r="C52" s="33" t="s">
        <v>12</v>
      </c>
      <c r="D52" s="33">
        <v>2</v>
      </c>
      <c r="E52" s="33" t="s">
        <v>7</v>
      </c>
      <c r="F52" s="33">
        <v>78120</v>
      </c>
      <c r="G52" s="205" t="s">
        <v>219</v>
      </c>
      <c r="H52" s="205" t="s">
        <v>46</v>
      </c>
      <c r="I52" s="205" t="s">
        <v>12</v>
      </c>
      <c r="J52" s="34">
        <v>15581</v>
      </c>
      <c r="K52" s="34">
        <v>736.1</v>
      </c>
    </row>
    <row r="53" spans="1:11" s="8" customFormat="1" ht="33">
      <c r="A53" s="21"/>
      <c r="B53" s="23" t="s">
        <v>229</v>
      </c>
      <c r="C53" s="33" t="s">
        <v>12</v>
      </c>
      <c r="D53" s="33">
        <v>2</v>
      </c>
      <c r="E53" s="33" t="s">
        <v>7</v>
      </c>
      <c r="F53" s="33">
        <v>78120</v>
      </c>
      <c r="G53" s="65" t="s">
        <v>228</v>
      </c>
      <c r="H53" s="65" t="s">
        <v>46</v>
      </c>
      <c r="I53" s="65" t="s">
        <v>12</v>
      </c>
      <c r="J53" s="34">
        <v>122758.3</v>
      </c>
      <c r="K53" s="34">
        <v>20061.400000000001</v>
      </c>
    </row>
    <row r="54" spans="1:11" s="91" customFormat="1" ht="33">
      <c r="A54" s="96"/>
      <c r="B54" s="48" t="s">
        <v>422</v>
      </c>
      <c r="C54" s="90" t="s">
        <v>12</v>
      </c>
      <c r="D54" s="90">
        <v>2</v>
      </c>
      <c r="E54" s="90" t="s">
        <v>7</v>
      </c>
      <c r="F54" s="92" t="s">
        <v>298</v>
      </c>
      <c r="G54" s="208"/>
      <c r="H54" s="209"/>
      <c r="I54" s="210"/>
      <c r="J54" s="177">
        <f>SUM(J55:J58)</f>
        <v>11695</v>
      </c>
      <c r="K54" s="122">
        <f t="shared" ref="K54" si="17">SUM(K55:K58)</f>
        <v>1226</v>
      </c>
    </row>
    <row r="55" spans="1:11" s="8" customFormat="1" ht="17.25">
      <c r="A55" s="21"/>
      <c r="B55" s="23" t="s">
        <v>346</v>
      </c>
      <c r="C55" s="33" t="s">
        <v>12</v>
      </c>
      <c r="D55" s="33">
        <v>2</v>
      </c>
      <c r="E55" s="33" t="s">
        <v>7</v>
      </c>
      <c r="F55" s="33" t="s">
        <v>298</v>
      </c>
      <c r="G55" s="66" t="s">
        <v>219</v>
      </c>
      <c r="H55" s="66" t="s">
        <v>46</v>
      </c>
      <c r="I55" s="66" t="s">
        <v>12</v>
      </c>
      <c r="J55" s="34">
        <v>4434</v>
      </c>
      <c r="K55" s="34"/>
    </row>
    <row r="56" spans="1:11" s="8" customFormat="1" ht="17.25">
      <c r="A56" s="21"/>
      <c r="B56" s="23" t="s">
        <v>347</v>
      </c>
      <c r="C56" s="33" t="s">
        <v>12</v>
      </c>
      <c r="D56" s="33">
        <v>2</v>
      </c>
      <c r="E56" s="33" t="s">
        <v>7</v>
      </c>
      <c r="F56" s="33" t="s">
        <v>298</v>
      </c>
      <c r="G56" s="205" t="s">
        <v>219</v>
      </c>
      <c r="H56" s="205" t="s">
        <v>46</v>
      </c>
      <c r="I56" s="205" t="s">
        <v>12</v>
      </c>
      <c r="J56" s="34">
        <v>4173</v>
      </c>
      <c r="K56" s="34">
        <v>972.8</v>
      </c>
    </row>
    <row r="57" spans="1:11" s="8" customFormat="1" ht="33">
      <c r="A57" s="21"/>
      <c r="B57" s="23" t="s">
        <v>348</v>
      </c>
      <c r="C57" s="33" t="s">
        <v>12</v>
      </c>
      <c r="D57" s="33">
        <v>2</v>
      </c>
      <c r="E57" s="33" t="s">
        <v>7</v>
      </c>
      <c r="F57" s="33" t="s">
        <v>298</v>
      </c>
      <c r="G57" s="205" t="s">
        <v>228</v>
      </c>
      <c r="H57" s="205" t="s">
        <v>46</v>
      </c>
      <c r="I57" s="205" t="s">
        <v>12</v>
      </c>
      <c r="J57" s="34">
        <v>1596</v>
      </c>
      <c r="K57" s="34"/>
    </row>
    <row r="58" spans="1:11" s="8" customFormat="1" ht="33">
      <c r="A58" s="21"/>
      <c r="B58" s="23" t="s">
        <v>349</v>
      </c>
      <c r="C58" s="33" t="s">
        <v>12</v>
      </c>
      <c r="D58" s="33">
        <v>2</v>
      </c>
      <c r="E58" s="33" t="s">
        <v>7</v>
      </c>
      <c r="F58" s="33" t="s">
        <v>298</v>
      </c>
      <c r="G58" s="65" t="s">
        <v>228</v>
      </c>
      <c r="H58" s="65" t="s">
        <v>46</v>
      </c>
      <c r="I58" s="65" t="s">
        <v>12</v>
      </c>
      <c r="J58" s="34">
        <v>1492</v>
      </c>
      <c r="K58" s="34">
        <v>253.2</v>
      </c>
    </row>
    <row r="59" spans="1:11" s="91" customFormat="1" ht="47.25">
      <c r="A59" s="96"/>
      <c r="B59" s="224" t="s">
        <v>450</v>
      </c>
      <c r="C59" s="90" t="s">
        <v>12</v>
      </c>
      <c r="D59" s="90" t="s">
        <v>87</v>
      </c>
      <c r="E59" s="90" t="s">
        <v>7</v>
      </c>
      <c r="F59" s="90" t="s">
        <v>452</v>
      </c>
      <c r="G59" s="192"/>
      <c r="H59" s="193"/>
      <c r="I59" s="194"/>
      <c r="J59" s="177">
        <f>+J60+J61+J62+J63</f>
        <v>13157</v>
      </c>
      <c r="K59" s="177">
        <f t="shared" ref="K59" si="18">+K60+K61+K62+K63</f>
        <v>0</v>
      </c>
    </row>
    <row r="60" spans="1:11" s="8" customFormat="1" ht="47.25">
      <c r="A60" s="21"/>
      <c r="B60" s="224" t="s">
        <v>451</v>
      </c>
      <c r="C60" s="33" t="s">
        <v>12</v>
      </c>
      <c r="D60" s="33" t="s">
        <v>87</v>
      </c>
      <c r="E60" s="33" t="s">
        <v>7</v>
      </c>
      <c r="F60" s="33" t="s">
        <v>452</v>
      </c>
      <c r="G60" s="188" t="s">
        <v>219</v>
      </c>
      <c r="H60" s="65" t="s">
        <v>46</v>
      </c>
      <c r="I60" s="65" t="s">
        <v>12</v>
      </c>
      <c r="J60" s="191">
        <v>11155</v>
      </c>
      <c r="K60" s="34"/>
    </row>
    <row r="61" spans="1:11" s="8" customFormat="1" ht="47.25">
      <c r="A61" s="21"/>
      <c r="B61" s="224" t="s">
        <v>455</v>
      </c>
      <c r="C61" s="33" t="s">
        <v>12</v>
      </c>
      <c r="D61" s="33" t="s">
        <v>87</v>
      </c>
      <c r="E61" s="33" t="s">
        <v>7</v>
      </c>
      <c r="F61" s="33" t="s">
        <v>452</v>
      </c>
      <c r="G61" s="188" t="s">
        <v>219</v>
      </c>
      <c r="H61" s="65" t="s">
        <v>46</v>
      </c>
      <c r="I61" s="65" t="s">
        <v>12</v>
      </c>
      <c r="J61" s="191"/>
      <c r="K61" s="34"/>
    </row>
    <row r="62" spans="1:11" s="8" customFormat="1" ht="63">
      <c r="A62" s="21"/>
      <c r="B62" s="224" t="s">
        <v>454</v>
      </c>
      <c r="C62" s="33" t="s">
        <v>12</v>
      </c>
      <c r="D62" s="33" t="s">
        <v>87</v>
      </c>
      <c r="E62" s="33" t="s">
        <v>7</v>
      </c>
      <c r="F62" s="33" t="s">
        <v>452</v>
      </c>
      <c r="G62" s="188" t="s">
        <v>228</v>
      </c>
      <c r="H62" s="65" t="s">
        <v>46</v>
      </c>
      <c r="I62" s="65" t="s">
        <v>12</v>
      </c>
      <c r="J62" s="191">
        <v>2002</v>
      </c>
      <c r="K62" s="34"/>
    </row>
    <row r="63" spans="1:11" s="8" customFormat="1" ht="69" customHeight="1">
      <c r="A63" s="21"/>
      <c r="B63" s="224" t="s">
        <v>453</v>
      </c>
      <c r="C63" s="33" t="s">
        <v>12</v>
      </c>
      <c r="D63" s="33" t="s">
        <v>87</v>
      </c>
      <c r="E63" s="33" t="s">
        <v>7</v>
      </c>
      <c r="F63" s="33" t="s">
        <v>452</v>
      </c>
      <c r="G63" s="200" t="s">
        <v>228</v>
      </c>
      <c r="H63" s="65" t="s">
        <v>46</v>
      </c>
      <c r="I63" s="65" t="s">
        <v>12</v>
      </c>
      <c r="J63" s="191"/>
      <c r="K63" s="34"/>
    </row>
    <row r="64" spans="1:11" s="8" customFormat="1" ht="66">
      <c r="A64" s="21"/>
      <c r="B64" s="211" t="s">
        <v>442</v>
      </c>
      <c r="C64" s="212" t="s">
        <v>12</v>
      </c>
      <c r="D64" s="212">
        <v>2</v>
      </c>
      <c r="E64" s="212" t="s">
        <v>392</v>
      </c>
      <c r="F64" s="213" t="s">
        <v>365</v>
      </c>
      <c r="G64" s="214"/>
      <c r="H64" s="215"/>
      <c r="I64" s="216"/>
      <c r="J64" s="197">
        <f>SUM(J65)</f>
        <v>500</v>
      </c>
      <c r="K64" s="123">
        <f t="shared" ref="K64" si="19">SUM(K65)</f>
        <v>0</v>
      </c>
    </row>
    <row r="65" spans="1:14" s="8" customFormat="1" ht="17.25">
      <c r="A65" s="21"/>
      <c r="B65" s="23" t="s">
        <v>218</v>
      </c>
      <c r="C65" s="33" t="s">
        <v>12</v>
      </c>
      <c r="D65" s="33">
        <v>2</v>
      </c>
      <c r="E65" s="33" t="s">
        <v>392</v>
      </c>
      <c r="F65" s="33" t="s">
        <v>365</v>
      </c>
      <c r="G65" s="77" t="s">
        <v>221</v>
      </c>
      <c r="H65" s="77" t="s">
        <v>46</v>
      </c>
      <c r="I65" s="77" t="s">
        <v>12</v>
      </c>
      <c r="J65" s="34">
        <v>500</v>
      </c>
      <c r="K65" s="34"/>
    </row>
    <row r="66" spans="1:14" s="221" customFormat="1" ht="17.25">
      <c r="A66" s="217"/>
      <c r="B66" s="211" t="s">
        <v>443</v>
      </c>
      <c r="C66" s="212" t="s">
        <v>12</v>
      </c>
      <c r="D66" s="212">
        <v>2</v>
      </c>
      <c r="E66" s="212" t="s">
        <v>420</v>
      </c>
      <c r="F66" s="213" t="s">
        <v>421</v>
      </c>
      <c r="G66" s="218"/>
      <c r="H66" s="219"/>
      <c r="I66" s="220"/>
      <c r="J66" s="197">
        <f>+J67+J68+J69+J70+J71+J72</f>
        <v>4866</v>
      </c>
      <c r="K66" s="197">
        <f t="shared" ref="K66" si="20">+K71+K72</f>
        <v>0</v>
      </c>
    </row>
    <row r="67" spans="1:14" s="221" customFormat="1" ht="47.25">
      <c r="A67" s="217"/>
      <c r="B67" s="222" t="s">
        <v>444</v>
      </c>
      <c r="C67" s="33" t="s">
        <v>12</v>
      </c>
      <c r="D67" s="33">
        <v>2</v>
      </c>
      <c r="E67" s="33" t="s">
        <v>420</v>
      </c>
      <c r="F67" s="187" t="s">
        <v>421</v>
      </c>
      <c r="G67" s="188" t="s">
        <v>219</v>
      </c>
      <c r="H67" s="189" t="s">
        <v>46</v>
      </c>
      <c r="I67" s="190" t="s">
        <v>12</v>
      </c>
      <c r="J67" s="181">
        <v>3147.6</v>
      </c>
      <c r="K67" s="181"/>
    </row>
    <row r="68" spans="1:14" s="221" customFormat="1" ht="47.25">
      <c r="A68" s="217"/>
      <c r="B68" s="222" t="s">
        <v>445</v>
      </c>
      <c r="C68" s="33" t="s">
        <v>12</v>
      </c>
      <c r="D68" s="33">
        <v>2</v>
      </c>
      <c r="E68" s="33" t="s">
        <v>420</v>
      </c>
      <c r="F68" s="187" t="s">
        <v>421</v>
      </c>
      <c r="G68" s="188" t="s">
        <v>219</v>
      </c>
      <c r="H68" s="189" t="s">
        <v>46</v>
      </c>
      <c r="I68" s="190" t="s">
        <v>12</v>
      </c>
      <c r="J68" s="181">
        <v>64.2</v>
      </c>
      <c r="K68" s="181"/>
    </row>
    <row r="69" spans="1:14" s="221" customFormat="1" ht="47.25">
      <c r="A69" s="217"/>
      <c r="B69" s="222" t="s">
        <v>446</v>
      </c>
      <c r="C69" s="33" t="s">
        <v>12</v>
      </c>
      <c r="D69" s="33">
        <v>2</v>
      </c>
      <c r="E69" s="33" t="s">
        <v>420</v>
      </c>
      <c r="F69" s="187" t="s">
        <v>421</v>
      </c>
      <c r="G69" s="188" t="s">
        <v>219</v>
      </c>
      <c r="H69" s="189" t="s">
        <v>46</v>
      </c>
      <c r="I69" s="190" t="s">
        <v>12</v>
      </c>
      <c r="J69" s="181">
        <v>32.200000000000003</v>
      </c>
      <c r="K69" s="181"/>
    </row>
    <row r="70" spans="1:14" s="221" customFormat="1" ht="63">
      <c r="A70" s="217"/>
      <c r="B70" s="222" t="s">
        <v>447</v>
      </c>
      <c r="C70" s="33" t="s">
        <v>12</v>
      </c>
      <c r="D70" s="33">
        <v>2</v>
      </c>
      <c r="E70" s="33" t="s">
        <v>420</v>
      </c>
      <c r="F70" s="187" t="s">
        <v>421</v>
      </c>
      <c r="G70" s="188" t="s">
        <v>228</v>
      </c>
      <c r="H70" s="189" t="s">
        <v>46</v>
      </c>
      <c r="I70" s="190" t="s">
        <v>12</v>
      </c>
      <c r="J70" s="181">
        <v>1573.8</v>
      </c>
      <c r="K70" s="181"/>
    </row>
    <row r="71" spans="1:14" s="8" customFormat="1" ht="63">
      <c r="A71" s="21"/>
      <c r="B71" s="222" t="s">
        <v>448</v>
      </c>
      <c r="C71" s="33" t="s">
        <v>12</v>
      </c>
      <c r="D71" s="33">
        <v>2</v>
      </c>
      <c r="E71" s="33" t="s">
        <v>420</v>
      </c>
      <c r="F71" s="187" t="s">
        <v>421</v>
      </c>
      <c r="G71" s="188" t="s">
        <v>228</v>
      </c>
      <c r="H71" s="189" t="s">
        <v>46</v>
      </c>
      <c r="I71" s="190" t="s">
        <v>12</v>
      </c>
      <c r="J71" s="223">
        <v>32.1</v>
      </c>
      <c r="K71" s="181"/>
    </row>
    <row r="72" spans="1:14" s="8" customFormat="1" ht="63">
      <c r="A72" s="21"/>
      <c r="B72" s="222" t="s">
        <v>449</v>
      </c>
      <c r="C72" s="33" t="s">
        <v>12</v>
      </c>
      <c r="D72" s="33">
        <v>2</v>
      </c>
      <c r="E72" s="33" t="s">
        <v>420</v>
      </c>
      <c r="F72" s="187" t="s">
        <v>421</v>
      </c>
      <c r="G72" s="188" t="s">
        <v>228</v>
      </c>
      <c r="H72" s="189" t="s">
        <v>46</v>
      </c>
      <c r="I72" s="190" t="s">
        <v>12</v>
      </c>
      <c r="J72" s="223">
        <v>16.100000000000001</v>
      </c>
      <c r="K72" s="181"/>
    </row>
    <row r="73" spans="1:14" s="2" customFormat="1">
      <c r="A73" s="19" t="s">
        <v>164</v>
      </c>
      <c r="B73" s="24" t="s">
        <v>22</v>
      </c>
      <c r="C73" s="31" t="s">
        <v>12</v>
      </c>
      <c r="D73" s="31">
        <v>3</v>
      </c>
      <c r="E73" s="31" t="s">
        <v>2</v>
      </c>
      <c r="F73" s="31" t="s">
        <v>3</v>
      </c>
      <c r="G73" s="291"/>
      <c r="H73" s="291"/>
      <c r="I73" s="291"/>
      <c r="J73" s="167">
        <f>SUM(J74+J78+J81)</f>
        <v>84709.1</v>
      </c>
      <c r="K73" s="167">
        <f>SUM(K74+K78+K81)</f>
        <v>16012.4</v>
      </c>
    </row>
    <row r="74" spans="1:14" s="87" customFormat="1" ht="58.5">
      <c r="A74" s="83" t="s">
        <v>165</v>
      </c>
      <c r="B74" s="84" t="s">
        <v>23</v>
      </c>
      <c r="C74" s="103" t="s">
        <v>12</v>
      </c>
      <c r="D74" s="103">
        <v>3</v>
      </c>
      <c r="E74" s="103" t="s">
        <v>1</v>
      </c>
      <c r="F74" s="85" t="s">
        <v>3</v>
      </c>
      <c r="G74" s="294"/>
      <c r="H74" s="294"/>
      <c r="I74" s="294"/>
      <c r="J74" s="169">
        <f>SUM(J75)</f>
        <v>21465.1</v>
      </c>
      <c r="K74" s="169">
        <f t="shared" ref="K74" si="21">SUM(K75)</f>
        <v>5574.0999999999995</v>
      </c>
    </row>
    <row r="75" spans="1:14" s="91" customFormat="1" ht="33">
      <c r="A75" s="96"/>
      <c r="B75" s="48" t="s">
        <v>17</v>
      </c>
      <c r="C75" s="90" t="s">
        <v>12</v>
      </c>
      <c r="D75" s="90">
        <v>3</v>
      </c>
      <c r="E75" s="90" t="s">
        <v>1</v>
      </c>
      <c r="F75" s="90" t="s">
        <v>16</v>
      </c>
      <c r="G75" s="293"/>
      <c r="H75" s="293"/>
      <c r="I75" s="293"/>
      <c r="J75" s="122">
        <f>SUM(J76:J77)</f>
        <v>21465.1</v>
      </c>
      <c r="K75" s="122">
        <f t="shared" ref="K75" si="22">SUM(K76:K77)</f>
        <v>5574.0999999999995</v>
      </c>
    </row>
    <row r="76" spans="1:14" s="8" customFormat="1" ht="17.25">
      <c r="A76" s="21"/>
      <c r="B76" s="23" t="s">
        <v>218</v>
      </c>
      <c r="C76" s="33" t="s">
        <v>12</v>
      </c>
      <c r="D76" s="33">
        <v>3</v>
      </c>
      <c r="E76" s="33" t="s">
        <v>1</v>
      </c>
      <c r="F76" s="33" t="s">
        <v>16</v>
      </c>
      <c r="G76" s="205" t="s">
        <v>219</v>
      </c>
      <c r="H76" s="205" t="s">
        <v>46</v>
      </c>
      <c r="I76" s="205" t="s">
        <v>7</v>
      </c>
      <c r="J76" s="34">
        <v>18399.099999999999</v>
      </c>
      <c r="K76" s="34">
        <v>5539.7</v>
      </c>
    </row>
    <row r="77" spans="1:14" s="8" customFormat="1" ht="17.25">
      <c r="A77" s="21"/>
      <c r="B77" s="23" t="s">
        <v>222</v>
      </c>
      <c r="C77" s="33" t="s">
        <v>12</v>
      </c>
      <c r="D77" s="33">
        <v>3</v>
      </c>
      <c r="E77" s="33" t="s">
        <v>1</v>
      </c>
      <c r="F77" s="33" t="s">
        <v>16</v>
      </c>
      <c r="G77" s="65" t="s">
        <v>223</v>
      </c>
      <c r="H77" s="65" t="s">
        <v>46</v>
      </c>
      <c r="I77" s="65" t="s">
        <v>7</v>
      </c>
      <c r="J77" s="34">
        <v>3066</v>
      </c>
      <c r="K77" s="34">
        <v>34.4</v>
      </c>
      <c r="L77" s="8">
        <v>1738</v>
      </c>
      <c r="M77" s="8">
        <v>1738</v>
      </c>
      <c r="N77" s="8">
        <v>1738</v>
      </c>
    </row>
    <row r="78" spans="1:14" s="87" customFormat="1" ht="19.5">
      <c r="A78" s="83" t="s">
        <v>166</v>
      </c>
      <c r="B78" s="84" t="s">
        <v>24</v>
      </c>
      <c r="C78" s="103" t="s">
        <v>12</v>
      </c>
      <c r="D78" s="103">
        <v>3</v>
      </c>
      <c r="E78" s="103" t="s">
        <v>12</v>
      </c>
      <c r="F78" s="85" t="s">
        <v>3</v>
      </c>
      <c r="G78" s="294"/>
      <c r="H78" s="294"/>
      <c r="I78" s="294"/>
      <c r="J78" s="169">
        <f>SUM(J79)</f>
        <v>60549</v>
      </c>
      <c r="K78" s="169">
        <f t="shared" ref="K78" si="23">SUM(K79)</f>
        <v>10081.200000000001</v>
      </c>
    </row>
    <row r="79" spans="1:14" s="91" customFormat="1" ht="33">
      <c r="A79" s="96"/>
      <c r="B79" s="48" t="s">
        <v>17</v>
      </c>
      <c r="C79" s="90" t="s">
        <v>12</v>
      </c>
      <c r="D79" s="90">
        <v>3</v>
      </c>
      <c r="E79" s="90" t="s">
        <v>12</v>
      </c>
      <c r="F79" s="90" t="s">
        <v>16</v>
      </c>
      <c r="G79" s="293"/>
      <c r="H79" s="293"/>
      <c r="I79" s="293"/>
      <c r="J79" s="122">
        <f>SUM(J80)</f>
        <v>60549</v>
      </c>
      <c r="K79" s="122">
        <f t="shared" ref="K79" si="24">SUM(K80)</f>
        <v>10081.200000000001</v>
      </c>
    </row>
    <row r="80" spans="1:14" s="8" customFormat="1" ht="33">
      <c r="A80" s="21"/>
      <c r="B80" s="23" t="s">
        <v>255</v>
      </c>
      <c r="C80" s="33" t="s">
        <v>12</v>
      </c>
      <c r="D80" s="33">
        <v>3</v>
      </c>
      <c r="E80" s="33" t="s">
        <v>12</v>
      </c>
      <c r="F80" s="33" t="s">
        <v>16</v>
      </c>
      <c r="G80" s="205" t="s">
        <v>221</v>
      </c>
      <c r="H80" s="205" t="s">
        <v>46</v>
      </c>
      <c r="I80" s="205" t="s">
        <v>7</v>
      </c>
      <c r="J80" s="34">
        <v>60549</v>
      </c>
      <c r="K80" s="34">
        <v>10081.200000000001</v>
      </c>
      <c r="L80" s="8">
        <v>2174</v>
      </c>
      <c r="M80" s="8">
        <v>2174</v>
      </c>
      <c r="N80" s="8">
        <v>2174</v>
      </c>
    </row>
    <row r="81" spans="1:12" s="87" customFormat="1" ht="39">
      <c r="A81" s="83" t="s">
        <v>167</v>
      </c>
      <c r="B81" s="84" t="s">
        <v>25</v>
      </c>
      <c r="C81" s="103" t="s">
        <v>12</v>
      </c>
      <c r="D81" s="103">
        <v>3</v>
      </c>
      <c r="E81" s="103" t="s">
        <v>7</v>
      </c>
      <c r="F81" s="85" t="s">
        <v>3</v>
      </c>
      <c r="G81" s="294"/>
      <c r="H81" s="294"/>
      <c r="I81" s="294"/>
      <c r="J81" s="169">
        <f>SUM(J82)</f>
        <v>2695</v>
      </c>
      <c r="K81" s="169">
        <f t="shared" ref="K81:K82" si="25">SUM(K82)</f>
        <v>357.1</v>
      </c>
    </row>
    <row r="82" spans="1:12" s="91" customFormat="1" ht="33">
      <c r="A82" s="96"/>
      <c r="B82" s="48" t="s">
        <v>17</v>
      </c>
      <c r="C82" s="90" t="s">
        <v>12</v>
      </c>
      <c r="D82" s="90">
        <v>3</v>
      </c>
      <c r="E82" s="90" t="s">
        <v>7</v>
      </c>
      <c r="F82" s="90" t="s">
        <v>16</v>
      </c>
      <c r="G82" s="293"/>
      <c r="H82" s="293"/>
      <c r="I82" s="293"/>
      <c r="J82" s="122">
        <f>SUM(J83)</f>
        <v>2695</v>
      </c>
      <c r="K82" s="122">
        <f t="shared" si="25"/>
        <v>357.1</v>
      </c>
    </row>
    <row r="83" spans="1:12" s="8" customFormat="1" ht="17.25">
      <c r="A83" s="21"/>
      <c r="B83" s="23" t="s">
        <v>218</v>
      </c>
      <c r="C83" s="33" t="s">
        <v>12</v>
      </c>
      <c r="D83" s="33">
        <v>3</v>
      </c>
      <c r="E83" s="33" t="s">
        <v>7</v>
      </c>
      <c r="F83" s="33" t="s">
        <v>16</v>
      </c>
      <c r="G83" s="205" t="s">
        <v>219</v>
      </c>
      <c r="H83" s="205" t="s">
        <v>46</v>
      </c>
      <c r="I83" s="205" t="s">
        <v>7</v>
      </c>
      <c r="J83" s="34">
        <v>2695</v>
      </c>
      <c r="K83" s="34">
        <v>357.1</v>
      </c>
    </row>
    <row r="84" spans="1:12" s="2" customFormat="1">
      <c r="A84" s="19" t="s">
        <v>168</v>
      </c>
      <c r="B84" s="24" t="s">
        <v>26</v>
      </c>
      <c r="C84" s="31" t="s">
        <v>12</v>
      </c>
      <c r="D84" s="31">
        <v>4</v>
      </c>
      <c r="E84" s="31" t="s">
        <v>2</v>
      </c>
      <c r="F84" s="31" t="s">
        <v>3</v>
      </c>
      <c r="G84" s="291"/>
      <c r="H84" s="291"/>
      <c r="I84" s="291"/>
      <c r="J84" s="167">
        <f>SUM(J85)</f>
        <v>10810</v>
      </c>
      <c r="K84" s="167">
        <f t="shared" ref="K84" si="26">SUM(K85)</f>
        <v>0</v>
      </c>
    </row>
    <row r="85" spans="1:12" s="87" customFormat="1" ht="39">
      <c r="A85" s="83" t="s">
        <v>301</v>
      </c>
      <c r="B85" s="84" t="s">
        <v>256</v>
      </c>
      <c r="C85" s="103" t="s">
        <v>12</v>
      </c>
      <c r="D85" s="103">
        <v>4</v>
      </c>
      <c r="E85" s="103" t="s">
        <v>7</v>
      </c>
      <c r="F85" s="85" t="s">
        <v>3</v>
      </c>
      <c r="G85" s="294"/>
      <c r="H85" s="294"/>
      <c r="I85" s="294"/>
      <c r="J85" s="169">
        <f>+J86+J89</f>
        <v>10810</v>
      </c>
      <c r="K85" s="169">
        <f t="shared" ref="K85" si="27">SUM(K86+K89)</f>
        <v>0</v>
      </c>
    </row>
    <row r="86" spans="1:12" s="91" customFormat="1" ht="33">
      <c r="A86" s="96"/>
      <c r="B86" s="48" t="s">
        <v>424</v>
      </c>
      <c r="C86" s="90" t="s">
        <v>12</v>
      </c>
      <c r="D86" s="90">
        <v>4</v>
      </c>
      <c r="E86" s="90" t="s">
        <v>7</v>
      </c>
      <c r="F86" s="90" t="s">
        <v>293</v>
      </c>
      <c r="G86" s="293"/>
      <c r="H86" s="293"/>
      <c r="I86" s="293"/>
      <c r="J86" s="122">
        <f>SUM(J87:J88)</f>
        <v>7060</v>
      </c>
      <c r="K86" s="122">
        <f>SUM(K87:K88)</f>
        <v>0</v>
      </c>
    </row>
    <row r="87" spans="1:12" s="8" customFormat="1" ht="17.25">
      <c r="A87" s="21"/>
      <c r="B87" s="23" t="s">
        <v>346</v>
      </c>
      <c r="C87" s="33" t="s">
        <v>12</v>
      </c>
      <c r="D87" s="33">
        <v>4</v>
      </c>
      <c r="E87" s="33" t="s">
        <v>7</v>
      </c>
      <c r="F87" s="33" t="s">
        <v>293</v>
      </c>
      <c r="G87" s="205" t="s">
        <v>219</v>
      </c>
      <c r="H87" s="205" t="s">
        <v>46</v>
      </c>
      <c r="I87" s="205" t="s">
        <v>46</v>
      </c>
      <c r="J87" s="34">
        <v>6218</v>
      </c>
      <c r="K87" s="34"/>
    </row>
    <row r="88" spans="1:12" s="8" customFormat="1" ht="33">
      <c r="A88" s="21"/>
      <c r="B88" s="23" t="s">
        <v>349</v>
      </c>
      <c r="C88" s="33" t="s">
        <v>12</v>
      </c>
      <c r="D88" s="33">
        <v>4</v>
      </c>
      <c r="E88" s="33" t="s">
        <v>7</v>
      </c>
      <c r="F88" s="33" t="s">
        <v>293</v>
      </c>
      <c r="G88" s="205" t="s">
        <v>228</v>
      </c>
      <c r="H88" s="205" t="s">
        <v>46</v>
      </c>
      <c r="I88" s="205" t="s">
        <v>46</v>
      </c>
      <c r="J88" s="34">
        <v>842</v>
      </c>
      <c r="K88" s="34"/>
      <c r="L88" s="8">
        <v>18</v>
      </c>
    </row>
    <row r="89" spans="1:12" s="91" customFormat="1" ht="17.25">
      <c r="A89" s="96"/>
      <c r="B89" s="48" t="s">
        <v>425</v>
      </c>
      <c r="C89" s="90" t="s">
        <v>12</v>
      </c>
      <c r="D89" s="90">
        <v>4</v>
      </c>
      <c r="E89" s="90" t="s">
        <v>7</v>
      </c>
      <c r="F89" s="90" t="s">
        <v>294</v>
      </c>
      <c r="G89" s="293"/>
      <c r="H89" s="293"/>
      <c r="I89" s="293"/>
      <c r="J89" s="122">
        <f>+J90+J91+J92</f>
        <v>3750</v>
      </c>
      <c r="K89" s="122">
        <f t="shared" ref="K89" si="28">SUM(K90:K91)</f>
        <v>0</v>
      </c>
    </row>
    <row r="90" spans="1:12" s="8" customFormat="1" ht="17.25">
      <c r="A90" s="21"/>
      <c r="B90" s="23" t="s">
        <v>350</v>
      </c>
      <c r="C90" s="33" t="s">
        <v>12</v>
      </c>
      <c r="D90" s="33">
        <v>4</v>
      </c>
      <c r="E90" s="33" t="s">
        <v>7</v>
      </c>
      <c r="F90" s="33" t="s">
        <v>294</v>
      </c>
      <c r="G90" s="205" t="s">
        <v>223</v>
      </c>
      <c r="H90" s="205" t="s">
        <v>46</v>
      </c>
      <c r="I90" s="205" t="s">
        <v>46</v>
      </c>
      <c r="J90" s="34">
        <v>3550</v>
      </c>
      <c r="K90" s="34">
        <v>0</v>
      </c>
    </row>
    <row r="91" spans="1:12" s="8" customFormat="1" ht="17.25">
      <c r="A91" s="21"/>
      <c r="B91" s="23" t="s">
        <v>347</v>
      </c>
      <c r="C91" s="33" t="s">
        <v>12</v>
      </c>
      <c r="D91" s="33">
        <v>4</v>
      </c>
      <c r="E91" s="33" t="s">
        <v>7</v>
      </c>
      <c r="F91" s="33" t="s">
        <v>294</v>
      </c>
      <c r="G91" s="205" t="s">
        <v>219</v>
      </c>
      <c r="H91" s="205" t="s">
        <v>46</v>
      </c>
      <c r="I91" s="205" t="s">
        <v>46</v>
      </c>
      <c r="J91" s="34">
        <v>200</v>
      </c>
      <c r="K91" s="34"/>
    </row>
    <row r="92" spans="1:12" s="8" customFormat="1" ht="33">
      <c r="A92" s="21"/>
      <c r="B92" s="23" t="s">
        <v>349</v>
      </c>
      <c r="C92" s="33" t="s">
        <v>12</v>
      </c>
      <c r="D92" s="33" t="s">
        <v>101</v>
      </c>
      <c r="E92" s="33" t="s">
        <v>7</v>
      </c>
      <c r="F92" s="33" t="s">
        <v>294</v>
      </c>
      <c r="G92" s="205" t="s">
        <v>228</v>
      </c>
      <c r="H92" s="205" t="s">
        <v>46</v>
      </c>
      <c r="I92" s="205" t="s">
        <v>46</v>
      </c>
      <c r="J92" s="34"/>
      <c r="K92" s="34"/>
    </row>
    <row r="93" spans="1:12" s="2" customFormat="1">
      <c r="A93" s="19" t="s">
        <v>169</v>
      </c>
      <c r="B93" s="24" t="s">
        <v>29</v>
      </c>
      <c r="C93" s="31" t="s">
        <v>12</v>
      </c>
      <c r="D93" s="31">
        <v>5</v>
      </c>
      <c r="E93" s="31" t="s">
        <v>2</v>
      </c>
      <c r="F93" s="31" t="s">
        <v>3</v>
      </c>
      <c r="G93" s="291"/>
      <c r="H93" s="291"/>
      <c r="I93" s="291"/>
      <c r="J93" s="167">
        <f>SUM(J94+J98)</f>
        <v>21743</v>
      </c>
      <c r="K93" s="167">
        <f t="shared" ref="K93" si="29">SUM(K94+K98)</f>
        <v>4562.5999999999995</v>
      </c>
    </row>
    <row r="94" spans="1:12" s="87" customFormat="1" ht="97.5">
      <c r="A94" s="83" t="s">
        <v>170</v>
      </c>
      <c r="B94" s="84" t="s">
        <v>257</v>
      </c>
      <c r="C94" s="103" t="s">
        <v>12</v>
      </c>
      <c r="D94" s="103" t="s">
        <v>30</v>
      </c>
      <c r="E94" s="103" t="s">
        <v>1</v>
      </c>
      <c r="F94" s="85" t="s">
        <v>3</v>
      </c>
      <c r="G94" s="294"/>
      <c r="H94" s="294"/>
      <c r="I94" s="294"/>
      <c r="J94" s="169">
        <f>SUM(J95)</f>
        <v>12330</v>
      </c>
      <c r="K94" s="169">
        <f t="shared" ref="K94" si="30">SUM(K95)</f>
        <v>2473.2999999999997</v>
      </c>
    </row>
    <row r="95" spans="1:12" s="91" customFormat="1" ht="17.25">
      <c r="A95" s="96"/>
      <c r="B95" s="48" t="s">
        <v>31</v>
      </c>
      <c r="C95" s="90" t="s">
        <v>12</v>
      </c>
      <c r="D95" s="90" t="s">
        <v>30</v>
      </c>
      <c r="E95" s="90" t="s">
        <v>1</v>
      </c>
      <c r="F95" s="90">
        <v>80300</v>
      </c>
      <c r="G95" s="293"/>
      <c r="H95" s="293"/>
      <c r="I95" s="293"/>
      <c r="J95" s="122">
        <f>SUM(J96:J97)</f>
        <v>12330</v>
      </c>
      <c r="K95" s="122">
        <f t="shared" ref="K95" si="31">SUM(K96:K97)</f>
        <v>2473.2999999999997</v>
      </c>
    </row>
    <row r="96" spans="1:12" s="8" customFormat="1" ht="33">
      <c r="A96" s="21"/>
      <c r="B96" s="23" t="s">
        <v>255</v>
      </c>
      <c r="C96" s="33" t="s">
        <v>12</v>
      </c>
      <c r="D96" s="33" t="s">
        <v>30</v>
      </c>
      <c r="E96" s="33" t="s">
        <v>1</v>
      </c>
      <c r="F96" s="33">
        <v>80300</v>
      </c>
      <c r="G96" s="205" t="s">
        <v>221</v>
      </c>
      <c r="H96" s="205" t="s">
        <v>46</v>
      </c>
      <c r="I96" s="205" t="s">
        <v>48</v>
      </c>
      <c r="J96" s="34">
        <v>10026</v>
      </c>
      <c r="K96" s="34">
        <v>2272.6999999999998</v>
      </c>
    </row>
    <row r="97" spans="1:11" s="8" customFormat="1" ht="17.25">
      <c r="A97" s="21"/>
      <c r="B97" s="23" t="s">
        <v>218</v>
      </c>
      <c r="C97" s="33" t="s">
        <v>12</v>
      </c>
      <c r="D97" s="33" t="s">
        <v>30</v>
      </c>
      <c r="E97" s="33" t="s">
        <v>1</v>
      </c>
      <c r="F97" s="33">
        <v>80300</v>
      </c>
      <c r="G97" s="205" t="s">
        <v>219</v>
      </c>
      <c r="H97" s="205" t="s">
        <v>46</v>
      </c>
      <c r="I97" s="205" t="s">
        <v>48</v>
      </c>
      <c r="J97" s="34">
        <v>2304</v>
      </c>
      <c r="K97" s="34">
        <v>200.6</v>
      </c>
    </row>
    <row r="98" spans="1:11" s="87" customFormat="1" ht="39">
      <c r="A98" s="83" t="s">
        <v>171</v>
      </c>
      <c r="B98" s="84" t="s">
        <v>32</v>
      </c>
      <c r="C98" s="103" t="s">
        <v>12</v>
      </c>
      <c r="D98" s="103">
        <v>5</v>
      </c>
      <c r="E98" s="103" t="s">
        <v>12</v>
      </c>
      <c r="F98" s="85" t="s">
        <v>3</v>
      </c>
      <c r="G98" s="294"/>
      <c r="H98" s="294"/>
      <c r="I98" s="294"/>
      <c r="J98" s="169">
        <f>SUM(J99)</f>
        <v>9413</v>
      </c>
      <c r="K98" s="169">
        <f t="shared" ref="K98" si="32">SUM(K99)</f>
        <v>2089.2999999999997</v>
      </c>
    </row>
    <row r="99" spans="1:11" s="91" customFormat="1" ht="17.25">
      <c r="A99" s="96"/>
      <c r="B99" s="48" t="s">
        <v>31</v>
      </c>
      <c r="C99" s="90" t="s">
        <v>12</v>
      </c>
      <c r="D99" s="90">
        <v>5</v>
      </c>
      <c r="E99" s="90" t="s">
        <v>12</v>
      </c>
      <c r="F99" s="90">
        <v>80300</v>
      </c>
      <c r="G99" s="293"/>
      <c r="H99" s="293"/>
      <c r="I99" s="293"/>
      <c r="J99" s="122">
        <f>SUM(J100:J102)</f>
        <v>9413</v>
      </c>
      <c r="K99" s="122">
        <f t="shared" ref="K99" si="33">SUM(K100:K102)</f>
        <v>2089.2999999999997</v>
      </c>
    </row>
    <row r="100" spans="1:11" s="8" customFormat="1" ht="33">
      <c r="A100" s="21"/>
      <c r="B100" s="23" t="s">
        <v>255</v>
      </c>
      <c r="C100" s="33" t="s">
        <v>12</v>
      </c>
      <c r="D100" s="33">
        <v>5</v>
      </c>
      <c r="E100" s="33" t="s">
        <v>12</v>
      </c>
      <c r="F100" s="33">
        <v>80300</v>
      </c>
      <c r="G100" s="205" t="s">
        <v>221</v>
      </c>
      <c r="H100" s="205" t="s">
        <v>46</v>
      </c>
      <c r="I100" s="205" t="s">
        <v>48</v>
      </c>
      <c r="J100" s="34">
        <v>8213</v>
      </c>
      <c r="K100" s="34">
        <v>2018.4</v>
      </c>
    </row>
    <row r="101" spans="1:11" s="8" customFormat="1" ht="17.25">
      <c r="A101" s="21"/>
      <c r="B101" s="23" t="s">
        <v>218</v>
      </c>
      <c r="C101" s="33" t="s">
        <v>12</v>
      </c>
      <c r="D101" s="33">
        <v>5</v>
      </c>
      <c r="E101" s="33" t="s">
        <v>12</v>
      </c>
      <c r="F101" s="33">
        <v>80300</v>
      </c>
      <c r="G101" s="205" t="s">
        <v>219</v>
      </c>
      <c r="H101" s="205" t="s">
        <v>46</v>
      </c>
      <c r="I101" s="205" t="s">
        <v>48</v>
      </c>
      <c r="J101" s="34">
        <v>1198</v>
      </c>
      <c r="K101" s="34">
        <v>70.7</v>
      </c>
    </row>
    <row r="102" spans="1:11" s="8" customFormat="1" ht="17.25">
      <c r="A102" s="21"/>
      <c r="B102" s="23" t="s">
        <v>222</v>
      </c>
      <c r="C102" s="33" t="s">
        <v>12</v>
      </c>
      <c r="D102" s="33">
        <v>5</v>
      </c>
      <c r="E102" s="33" t="s">
        <v>12</v>
      </c>
      <c r="F102" s="33">
        <v>80300</v>
      </c>
      <c r="G102" s="205" t="s">
        <v>223</v>
      </c>
      <c r="H102" s="205" t="s">
        <v>46</v>
      </c>
      <c r="I102" s="205" t="s">
        <v>48</v>
      </c>
      <c r="J102" s="34">
        <v>2</v>
      </c>
      <c r="K102" s="34">
        <v>0.2</v>
      </c>
    </row>
    <row r="103" spans="1:11" s="2" customFormat="1" ht="37.5">
      <c r="A103" s="19" t="s">
        <v>172</v>
      </c>
      <c r="B103" s="24" t="s">
        <v>33</v>
      </c>
      <c r="C103" s="31" t="s">
        <v>12</v>
      </c>
      <c r="D103" s="31">
        <v>6</v>
      </c>
      <c r="E103" s="31" t="s">
        <v>2</v>
      </c>
      <c r="F103" s="31" t="s">
        <v>3</v>
      </c>
      <c r="G103" s="308"/>
      <c r="H103" s="308"/>
      <c r="I103" s="308"/>
      <c r="J103" s="167">
        <f>SUM(J104+J117)</f>
        <v>48263.6</v>
      </c>
      <c r="K103" s="167">
        <f>SUM(K104+K117)</f>
        <v>0</v>
      </c>
    </row>
    <row r="104" spans="1:11" s="102" customFormat="1" ht="67.150000000000006" customHeight="1">
      <c r="A104" s="83" t="s">
        <v>173</v>
      </c>
      <c r="B104" s="84" t="s">
        <v>436</v>
      </c>
      <c r="C104" s="103" t="s">
        <v>12</v>
      </c>
      <c r="D104" s="103" t="s">
        <v>189</v>
      </c>
      <c r="E104" s="236" t="s">
        <v>437</v>
      </c>
      <c r="F104" s="86" t="s">
        <v>3</v>
      </c>
      <c r="G104" s="107"/>
      <c r="H104" s="108"/>
      <c r="I104" s="109"/>
      <c r="J104" s="183">
        <f>+J105+J109+J113</f>
        <v>48263.6</v>
      </c>
      <c r="K104" s="183">
        <f t="shared" ref="K104" si="34">+K105+K109+K113</f>
        <v>0</v>
      </c>
    </row>
    <row r="105" spans="1:11" s="2" customFormat="1" ht="43.9" customHeight="1">
      <c r="A105" s="19"/>
      <c r="B105" s="150" t="s">
        <v>456</v>
      </c>
      <c r="C105" s="232" t="s">
        <v>12</v>
      </c>
      <c r="D105" s="232" t="s">
        <v>189</v>
      </c>
      <c r="E105" s="232" t="s">
        <v>437</v>
      </c>
      <c r="F105" s="232" t="s">
        <v>439</v>
      </c>
      <c r="G105" s="99"/>
      <c r="H105" s="100"/>
      <c r="I105" s="101"/>
      <c r="J105" s="179">
        <f>+J106+J107+J108</f>
        <v>16708</v>
      </c>
      <c r="K105" s="179">
        <f t="shared" ref="K105" si="35">+K106+K107+K108</f>
        <v>0</v>
      </c>
    </row>
    <row r="106" spans="1:11" s="2" customFormat="1" ht="43.9" customHeight="1">
      <c r="A106" s="19"/>
      <c r="B106" s="150" t="s">
        <v>457</v>
      </c>
      <c r="C106" s="233" t="s">
        <v>12</v>
      </c>
      <c r="D106" s="233" t="s">
        <v>189</v>
      </c>
      <c r="E106" s="233" t="s">
        <v>437</v>
      </c>
      <c r="F106" s="233" t="s">
        <v>439</v>
      </c>
      <c r="G106" s="62" t="s">
        <v>225</v>
      </c>
      <c r="H106" s="62" t="s">
        <v>46</v>
      </c>
      <c r="I106" s="62" t="s">
        <v>48</v>
      </c>
      <c r="J106" s="228">
        <v>15229</v>
      </c>
      <c r="K106" s="228"/>
    </row>
    <row r="107" spans="1:11" s="2" customFormat="1" ht="43.9" customHeight="1">
      <c r="A107" s="19"/>
      <c r="B107" s="150" t="s">
        <v>458</v>
      </c>
      <c r="C107" s="233" t="s">
        <v>12</v>
      </c>
      <c r="D107" s="233" t="s">
        <v>189</v>
      </c>
      <c r="E107" s="233" t="s">
        <v>437</v>
      </c>
      <c r="F107" s="233" t="s">
        <v>439</v>
      </c>
      <c r="G107" s="62" t="s">
        <v>225</v>
      </c>
      <c r="H107" s="62" t="s">
        <v>46</v>
      </c>
      <c r="I107" s="62" t="s">
        <v>48</v>
      </c>
      <c r="J107" s="228">
        <v>310.8</v>
      </c>
      <c r="K107" s="228"/>
    </row>
    <row r="108" spans="1:11" s="2" customFormat="1" ht="43.9" customHeight="1">
      <c r="A108" s="19"/>
      <c r="B108" s="150" t="s">
        <v>459</v>
      </c>
      <c r="C108" s="233" t="s">
        <v>12</v>
      </c>
      <c r="D108" s="233" t="s">
        <v>189</v>
      </c>
      <c r="E108" s="233" t="s">
        <v>437</v>
      </c>
      <c r="F108" s="233" t="s">
        <v>439</v>
      </c>
      <c r="G108" s="62" t="s">
        <v>225</v>
      </c>
      <c r="H108" s="62" t="s">
        <v>46</v>
      </c>
      <c r="I108" s="62" t="s">
        <v>48</v>
      </c>
      <c r="J108" s="228">
        <v>1168.2</v>
      </c>
      <c r="K108" s="228"/>
    </row>
    <row r="109" spans="1:11" s="2" customFormat="1" ht="43.9" customHeight="1">
      <c r="A109" s="19"/>
      <c r="B109" s="225" t="s">
        <v>460</v>
      </c>
      <c r="C109" s="232" t="s">
        <v>12</v>
      </c>
      <c r="D109" s="232" t="s">
        <v>189</v>
      </c>
      <c r="E109" s="232" t="s">
        <v>437</v>
      </c>
      <c r="F109" s="232" t="s">
        <v>438</v>
      </c>
      <c r="G109" s="229"/>
      <c r="H109" s="230"/>
      <c r="I109" s="231"/>
      <c r="J109" s="179">
        <f>+J110+J111+J112</f>
        <v>10647.1</v>
      </c>
      <c r="K109" s="179">
        <f t="shared" ref="K109" si="36">+K110+K111+K112</f>
        <v>0</v>
      </c>
    </row>
    <row r="110" spans="1:11" s="2" customFormat="1" ht="43.9" customHeight="1">
      <c r="A110" s="19"/>
      <c r="B110" s="150" t="s">
        <v>461</v>
      </c>
      <c r="C110" s="233" t="s">
        <v>12</v>
      </c>
      <c r="D110" s="233" t="s">
        <v>189</v>
      </c>
      <c r="E110" s="233" t="s">
        <v>437</v>
      </c>
      <c r="F110" s="233" t="s">
        <v>438</v>
      </c>
      <c r="G110" s="62" t="s">
        <v>225</v>
      </c>
      <c r="H110" s="62" t="s">
        <v>46</v>
      </c>
      <c r="I110" s="62" t="s">
        <v>48</v>
      </c>
      <c r="J110" s="228">
        <v>6500</v>
      </c>
      <c r="K110" s="228"/>
    </row>
    <row r="111" spans="1:11" s="2" customFormat="1" ht="43.9" customHeight="1">
      <c r="A111" s="19"/>
      <c r="B111" s="150" t="s">
        <v>462</v>
      </c>
      <c r="C111" s="233" t="s">
        <v>12</v>
      </c>
      <c r="D111" s="233" t="s">
        <v>189</v>
      </c>
      <c r="E111" s="233" t="s">
        <v>437</v>
      </c>
      <c r="F111" s="233" t="s">
        <v>438</v>
      </c>
      <c r="G111" s="62" t="s">
        <v>225</v>
      </c>
      <c r="H111" s="62" t="s">
        <v>46</v>
      </c>
      <c r="I111" s="62" t="s">
        <v>48</v>
      </c>
      <c r="J111" s="228">
        <v>1147.0999999999999</v>
      </c>
      <c r="K111" s="228"/>
    </row>
    <row r="112" spans="1:11" s="2" customFormat="1" ht="43.9" customHeight="1">
      <c r="A112" s="19"/>
      <c r="B112" s="150" t="s">
        <v>463</v>
      </c>
      <c r="C112" s="233" t="s">
        <v>12</v>
      </c>
      <c r="D112" s="233" t="s">
        <v>189</v>
      </c>
      <c r="E112" s="233" t="s">
        <v>437</v>
      </c>
      <c r="F112" s="233" t="s">
        <v>438</v>
      </c>
      <c r="G112" s="62" t="s">
        <v>225</v>
      </c>
      <c r="H112" s="62" t="s">
        <v>46</v>
      </c>
      <c r="I112" s="62" t="s">
        <v>48</v>
      </c>
      <c r="J112" s="228">
        <v>3000</v>
      </c>
      <c r="K112" s="228"/>
    </row>
    <row r="113" spans="1:11" s="2" customFormat="1" ht="43.9" customHeight="1">
      <c r="A113" s="19"/>
      <c r="B113" s="150" t="s">
        <v>464</v>
      </c>
      <c r="C113" s="232" t="s">
        <v>12</v>
      </c>
      <c r="D113" s="232" t="s">
        <v>189</v>
      </c>
      <c r="E113" s="232" t="s">
        <v>467</v>
      </c>
      <c r="F113" s="232" t="s">
        <v>434</v>
      </c>
      <c r="G113" s="229"/>
      <c r="H113" s="230"/>
      <c r="I113" s="231"/>
      <c r="J113" s="179">
        <f>+J114+J115</f>
        <v>20908.5</v>
      </c>
      <c r="K113" s="179">
        <f t="shared" ref="K113" si="37">+K114+K115</f>
        <v>0</v>
      </c>
    </row>
    <row r="114" spans="1:11" s="2" customFormat="1" ht="43.9" customHeight="1">
      <c r="A114" s="19"/>
      <c r="B114" s="150" t="s">
        <v>465</v>
      </c>
      <c r="C114" s="233" t="s">
        <v>12</v>
      </c>
      <c r="D114" s="233" t="s">
        <v>189</v>
      </c>
      <c r="E114" s="233" t="s">
        <v>467</v>
      </c>
      <c r="F114" s="233" t="s">
        <v>434</v>
      </c>
      <c r="G114" s="62" t="s">
        <v>225</v>
      </c>
      <c r="H114" s="62" t="s">
        <v>46</v>
      </c>
      <c r="I114" s="62" t="s">
        <v>48</v>
      </c>
      <c r="J114" s="228">
        <v>17106.400000000001</v>
      </c>
      <c r="K114" s="228"/>
    </row>
    <row r="115" spans="1:11" s="2" customFormat="1" ht="47.25">
      <c r="A115" s="19"/>
      <c r="B115" s="150" t="s">
        <v>466</v>
      </c>
      <c r="C115" s="226" t="s">
        <v>12</v>
      </c>
      <c r="D115" s="226" t="s">
        <v>189</v>
      </c>
      <c r="E115" s="226" t="s">
        <v>437</v>
      </c>
      <c r="F115" s="227" t="s">
        <v>434</v>
      </c>
      <c r="G115" s="62" t="s">
        <v>225</v>
      </c>
      <c r="H115" s="62" t="s">
        <v>46</v>
      </c>
      <c r="I115" s="62" t="s">
        <v>48</v>
      </c>
      <c r="J115" s="180">
        <v>3802.1</v>
      </c>
      <c r="K115" s="180"/>
    </row>
    <row r="116" spans="1:11" s="8" customFormat="1" ht="17.25" hidden="1">
      <c r="A116" s="21"/>
      <c r="B116" s="23" t="s">
        <v>34</v>
      </c>
      <c r="C116" s="33" t="s">
        <v>12</v>
      </c>
      <c r="D116" s="33">
        <v>6</v>
      </c>
      <c r="E116" s="33" t="s">
        <v>12</v>
      </c>
      <c r="F116" s="33">
        <v>88100</v>
      </c>
      <c r="G116" s="205" t="s">
        <v>225</v>
      </c>
      <c r="H116" s="205" t="s">
        <v>46</v>
      </c>
      <c r="I116" s="205" t="s">
        <v>48</v>
      </c>
      <c r="J116" s="34"/>
      <c r="K116" s="34"/>
    </row>
    <row r="117" spans="1:11" s="88" customFormat="1" ht="39">
      <c r="A117" s="83" t="s">
        <v>341</v>
      </c>
      <c r="B117" s="84" t="s">
        <v>319</v>
      </c>
      <c r="C117" s="103" t="s">
        <v>12</v>
      </c>
      <c r="D117" s="103">
        <v>6</v>
      </c>
      <c r="E117" s="103" t="s">
        <v>7</v>
      </c>
      <c r="F117" s="85" t="s">
        <v>3</v>
      </c>
      <c r="G117" s="294"/>
      <c r="H117" s="294"/>
      <c r="I117" s="294"/>
      <c r="J117" s="169">
        <f>SUM(J118)</f>
        <v>0</v>
      </c>
      <c r="K117" s="169">
        <f t="shared" ref="K117:K118" si="38">SUM(K118)</f>
        <v>0</v>
      </c>
    </row>
    <row r="118" spans="1:11" s="91" customFormat="1" ht="17.25">
      <c r="A118" s="96"/>
      <c r="B118" s="48" t="s">
        <v>34</v>
      </c>
      <c r="C118" s="90" t="s">
        <v>12</v>
      </c>
      <c r="D118" s="90">
        <v>6</v>
      </c>
      <c r="E118" s="90" t="s">
        <v>7</v>
      </c>
      <c r="F118" s="90">
        <v>88100</v>
      </c>
      <c r="G118" s="293"/>
      <c r="H118" s="293"/>
      <c r="I118" s="293"/>
      <c r="J118" s="122">
        <f>SUM(J119)</f>
        <v>0</v>
      </c>
      <c r="K118" s="122">
        <f t="shared" si="38"/>
        <v>0</v>
      </c>
    </row>
    <row r="119" spans="1:11" s="8" customFormat="1" ht="17.25">
      <c r="A119" s="21"/>
      <c r="B119" s="23" t="s">
        <v>34</v>
      </c>
      <c r="C119" s="33" t="s">
        <v>12</v>
      </c>
      <c r="D119" s="33">
        <v>6</v>
      </c>
      <c r="E119" s="33" t="s">
        <v>7</v>
      </c>
      <c r="F119" s="33">
        <v>88100</v>
      </c>
      <c r="G119" s="205" t="s">
        <v>225</v>
      </c>
      <c r="H119" s="205" t="s">
        <v>46</v>
      </c>
      <c r="I119" s="205" t="s">
        <v>48</v>
      </c>
      <c r="J119" s="34"/>
      <c r="K119" s="34"/>
    </row>
    <row r="120" spans="1:11" s="2" customFormat="1" ht="37.5">
      <c r="A120" s="19" t="s">
        <v>174</v>
      </c>
      <c r="B120" s="24" t="s">
        <v>35</v>
      </c>
      <c r="C120" s="31" t="s">
        <v>12</v>
      </c>
      <c r="D120" s="31">
        <v>7</v>
      </c>
      <c r="E120" s="31" t="s">
        <v>2</v>
      </c>
      <c r="F120" s="31" t="s">
        <v>3</v>
      </c>
      <c r="G120" s="291"/>
      <c r="H120" s="291"/>
      <c r="I120" s="291"/>
      <c r="J120" s="167">
        <f>SUM(J121)</f>
        <v>300</v>
      </c>
      <c r="K120" s="167">
        <f t="shared" ref="K120:K122" si="39">SUM(K121)</f>
        <v>0</v>
      </c>
    </row>
    <row r="121" spans="1:11" s="87" customFormat="1" ht="78">
      <c r="A121" s="83" t="s">
        <v>342</v>
      </c>
      <c r="B121" s="84" t="s">
        <v>258</v>
      </c>
      <c r="C121" s="103" t="s">
        <v>12</v>
      </c>
      <c r="D121" s="103">
        <v>7</v>
      </c>
      <c r="E121" s="103" t="s">
        <v>7</v>
      </c>
      <c r="F121" s="85" t="s">
        <v>3</v>
      </c>
      <c r="G121" s="294"/>
      <c r="H121" s="294"/>
      <c r="I121" s="294"/>
      <c r="J121" s="169">
        <f>SUM(J122)</f>
        <v>300</v>
      </c>
      <c r="K121" s="169">
        <f t="shared" si="39"/>
        <v>0</v>
      </c>
    </row>
    <row r="122" spans="1:11" s="91" customFormat="1" ht="33">
      <c r="A122" s="96"/>
      <c r="B122" s="48" t="s">
        <v>27</v>
      </c>
      <c r="C122" s="90" t="s">
        <v>12</v>
      </c>
      <c r="D122" s="90">
        <v>7</v>
      </c>
      <c r="E122" s="90" t="s">
        <v>7</v>
      </c>
      <c r="F122" s="90">
        <v>80280</v>
      </c>
      <c r="G122" s="293"/>
      <c r="H122" s="293"/>
      <c r="I122" s="293"/>
      <c r="J122" s="122">
        <f>SUM(J123)</f>
        <v>300</v>
      </c>
      <c r="K122" s="122">
        <f t="shared" si="39"/>
        <v>0</v>
      </c>
    </row>
    <row r="123" spans="1:11" s="8" customFormat="1" ht="17.25">
      <c r="A123" s="21"/>
      <c r="B123" s="23" t="s">
        <v>218</v>
      </c>
      <c r="C123" s="33" t="s">
        <v>12</v>
      </c>
      <c r="D123" s="33" t="s">
        <v>192</v>
      </c>
      <c r="E123" s="33" t="s">
        <v>7</v>
      </c>
      <c r="F123" s="33" t="s">
        <v>224</v>
      </c>
      <c r="G123" s="205" t="s">
        <v>219</v>
      </c>
      <c r="H123" s="205" t="s">
        <v>46</v>
      </c>
      <c r="I123" s="205" t="s">
        <v>46</v>
      </c>
      <c r="J123" s="34">
        <v>300</v>
      </c>
      <c r="K123" s="34">
        <v>0</v>
      </c>
    </row>
    <row r="124" spans="1:11" s="7" customFormat="1" ht="37.5">
      <c r="A124" s="19" t="s">
        <v>175</v>
      </c>
      <c r="B124" s="24" t="s">
        <v>37</v>
      </c>
      <c r="C124" s="31" t="s">
        <v>12</v>
      </c>
      <c r="D124" s="31" t="s">
        <v>36</v>
      </c>
      <c r="E124" s="31" t="s">
        <v>2</v>
      </c>
      <c r="F124" s="31" t="s">
        <v>3</v>
      </c>
      <c r="G124" s="304"/>
      <c r="H124" s="304"/>
      <c r="I124" s="304"/>
      <c r="J124" s="167">
        <f>SUM(J125+J128+J131+J134+J139)</f>
        <v>37473.4</v>
      </c>
      <c r="K124" s="167">
        <f>SUM(K125+K128+K131+K134+K139)</f>
        <v>9642.5</v>
      </c>
    </row>
    <row r="125" spans="1:11" s="87" customFormat="1" ht="58.5">
      <c r="A125" s="83" t="s">
        <v>176</v>
      </c>
      <c r="B125" s="84" t="s">
        <v>38</v>
      </c>
      <c r="C125" s="103" t="s">
        <v>12</v>
      </c>
      <c r="D125" s="103" t="s">
        <v>36</v>
      </c>
      <c r="E125" s="103" t="s">
        <v>1</v>
      </c>
      <c r="F125" s="85" t="s">
        <v>3</v>
      </c>
      <c r="G125" s="294"/>
      <c r="H125" s="294"/>
      <c r="I125" s="294"/>
      <c r="J125" s="169">
        <f>SUM(J126)</f>
        <v>1193.4000000000001</v>
      </c>
      <c r="K125" s="169">
        <f t="shared" ref="K125:K126" si="40">SUM(K126)</f>
        <v>651.6</v>
      </c>
    </row>
    <row r="126" spans="1:11" s="91" customFormat="1" ht="33">
      <c r="A126" s="96"/>
      <c r="B126" s="48" t="s">
        <v>40</v>
      </c>
      <c r="C126" s="90" t="s">
        <v>12</v>
      </c>
      <c r="D126" s="90" t="s">
        <v>36</v>
      </c>
      <c r="E126" s="90" t="s">
        <v>1</v>
      </c>
      <c r="F126" s="90" t="s">
        <v>39</v>
      </c>
      <c r="G126" s="293"/>
      <c r="H126" s="293"/>
      <c r="I126" s="293"/>
      <c r="J126" s="122">
        <f>SUM(J127)</f>
        <v>1193.4000000000001</v>
      </c>
      <c r="K126" s="122">
        <f t="shared" si="40"/>
        <v>651.6</v>
      </c>
    </row>
    <row r="127" spans="1:11" s="8" customFormat="1" ht="17.25">
      <c r="A127" s="21"/>
      <c r="B127" s="23" t="s">
        <v>227</v>
      </c>
      <c r="C127" s="33" t="s">
        <v>12</v>
      </c>
      <c r="D127" s="33" t="s">
        <v>36</v>
      </c>
      <c r="E127" s="33" t="s">
        <v>1</v>
      </c>
      <c r="F127" s="33" t="s">
        <v>39</v>
      </c>
      <c r="G127" s="205" t="s">
        <v>226</v>
      </c>
      <c r="H127" s="205" t="s">
        <v>91</v>
      </c>
      <c r="I127" s="205" t="s">
        <v>28</v>
      </c>
      <c r="J127" s="34">
        <v>1193.4000000000001</v>
      </c>
      <c r="K127" s="34">
        <v>651.6</v>
      </c>
    </row>
    <row r="128" spans="1:11" s="87" customFormat="1" ht="39">
      <c r="A128" s="83" t="s">
        <v>343</v>
      </c>
      <c r="B128" s="84" t="s">
        <v>41</v>
      </c>
      <c r="C128" s="103" t="s">
        <v>12</v>
      </c>
      <c r="D128" s="103" t="s">
        <v>36</v>
      </c>
      <c r="E128" s="103" t="s">
        <v>28</v>
      </c>
      <c r="F128" s="85" t="s">
        <v>3</v>
      </c>
      <c r="G128" s="294"/>
      <c r="H128" s="294"/>
      <c r="I128" s="294"/>
      <c r="J128" s="169">
        <f>SUM(J129)</f>
        <v>18191</v>
      </c>
      <c r="K128" s="169">
        <f t="shared" ref="K128:K129" si="41">SUM(K129)</f>
        <v>1759.5</v>
      </c>
    </row>
    <row r="129" spans="1:11" s="91" customFormat="1" ht="33">
      <c r="A129" s="96"/>
      <c r="B129" s="48" t="s">
        <v>42</v>
      </c>
      <c r="C129" s="90" t="s">
        <v>12</v>
      </c>
      <c r="D129" s="90" t="s">
        <v>36</v>
      </c>
      <c r="E129" s="90" t="s">
        <v>28</v>
      </c>
      <c r="F129" s="90" t="s">
        <v>380</v>
      </c>
      <c r="G129" s="293"/>
      <c r="H129" s="293"/>
      <c r="I129" s="293"/>
      <c r="J129" s="122">
        <f>SUM(J130)</f>
        <v>18191</v>
      </c>
      <c r="K129" s="122">
        <f t="shared" si="41"/>
        <v>1759.5</v>
      </c>
    </row>
    <row r="130" spans="1:11" s="8" customFormat="1" ht="17.25">
      <c r="A130" s="21"/>
      <c r="B130" s="23" t="s">
        <v>227</v>
      </c>
      <c r="C130" s="33" t="s">
        <v>12</v>
      </c>
      <c r="D130" s="33" t="s">
        <v>36</v>
      </c>
      <c r="E130" s="33" t="s">
        <v>28</v>
      </c>
      <c r="F130" s="33" t="s">
        <v>380</v>
      </c>
      <c r="G130" s="205" t="s">
        <v>226</v>
      </c>
      <c r="H130" s="205" t="s">
        <v>91</v>
      </c>
      <c r="I130" s="205" t="s">
        <v>28</v>
      </c>
      <c r="J130" s="34">
        <v>18191</v>
      </c>
      <c r="K130" s="34">
        <v>1759.5</v>
      </c>
    </row>
    <row r="131" spans="1:11" s="87" customFormat="1" ht="39">
      <c r="A131" s="83" t="s">
        <v>344</v>
      </c>
      <c r="B131" s="84" t="s">
        <v>44</v>
      </c>
      <c r="C131" s="103" t="s">
        <v>12</v>
      </c>
      <c r="D131" s="103" t="s">
        <v>36</v>
      </c>
      <c r="E131" s="103" t="s">
        <v>43</v>
      </c>
      <c r="F131" s="85" t="s">
        <v>3</v>
      </c>
      <c r="G131" s="294"/>
      <c r="H131" s="294"/>
      <c r="I131" s="294"/>
      <c r="J131" s="169">
        <f>SUM(J132)</f>
        <v>8000</v>
      </c>
      <c r="K131" s="169">
        <f t="shared" ref="K131:K132" si="42">SUM(K132)</f>
        <v>1856.5</v>
      </c>
    </row>
    <row r="132" spans="1:11" s="91" customFormat="1" ht="33">
      <c r="A132" s="96"/>
      <c r="B132" s="48" t="s">
        <v>45</v>
      </c>
      <c r="C132" s="90" t="s">
        <v>12</v>
      </c>
      <c r="D132" s="90" t="s">
        <v>36</v>
      </c>
      <c r="E132" s="90" t="s">
        <v>43</v>
      </c>
      <c r="F132" s="90" t="s">
        <v>381</v>
      </c>
      <c r="G132" s="293"/>
      <c r="H132" s="293"/>
      <c r="I132" s="293"/>
      <c r="J132" s="122">
        <f>SUM(J133)</f>
        <v>8000</v>
      </c>
      <c r="K132" s="122">
        <f t="shared" si="42"/>
        <v>1856.5</v>
      </c>
    </row>
    <row r="133" spans="1:11" s="8" customFormat="1" ht="17.25">
      <c r="A133" s="21"/>
      <c r="B133" s="23" t="s">
        <v>227</v>
      </c>
      <c r="C133" s="33" t="s">
        <v>12</v>
      </c>
      <c r="D133" s="33" t="s">
        <v>36</v>
      </c>
      <c r="E133" s="33" t="s">
        <v>43</v>
      </c>
      <c r="F133" s="33" t="s">
        <v>381</v>
      </c>
      <c r="G133" s="205" t="s">
        <v>226</v>
      </c>
      <c r="H133" s="205" t="s">
        <v>91</v>
      </c>
      <c r="I133" s="205" t="s">
        <v>28</v>
      </c>
      <c r="J133" s="34">
        <v>8000</v>
      </c>
      <c r="K133" s="34">
        <v>1856.5</v>
      </c>
    </row>
    <row r="134" spans="1:11" s="88" customFormat="1" ht="34.5">
      <c r="A134" s="83" t="s">
        <v>177</v>
      </c>
      <c r="B134" s="125" t="s">
        <v>393</v>
      </c>
      <c r="C134" s="103" t="s">
        <v>12</v>
      </c>
      <c r="D134" s="103" t="s">
        <v>36</v>
      </c>
      <c r="E134" s="103" t="s">
        <v>8</v>
      </c>
      <c r="F134" s="85" t="s">
        <v>3</v>
      </c>
      <c r="G134" s="294"/>
      <c r="H134" s="294"/>
      <c r="I134" s="294"/>
      <c r="J134" s="169">
        <f>SUM(J135)</f>
        <v>8242</v>
      </c>
      <c r="K134" s="169">
        <f t="shared" ref="K134" si="43">SUM(K135)</f>
        <v>5235</v>
      </c>
    </row>
    <row r="135" spans="1:11" s="91" customFormat="1" ht="66">
      <c r="A135" s="96"/>
      <c r="B135" s="48" t="s">
        <v>367</v>
      </c>
      <c r="C135" s="90" t="s">
        <v>12</v>
      </c>
      <c r="D135" s="90" t="s">
        <v>36</v>
      </c>
      <c r="E135" s="90" t="s">
        <v>8</v>
      </c>
      <c r="F135" s="90" t="s">
        <v>382</v>
      </c>
      <c r="G135" s="293"/>
      <c r="H135" s="293"/>
      <c r="I135" s="293"/>
      <c r="J135" s="122">
        <f>SUM(J136+J137+J138)</f>
        <v>8242</v>
      </c>
      <c r="K135" s="122">
        <v>5235</v>
      </c>
    </row>
    <row r="136" spans="1:11" s="8" customFormat="1" ht="17.25" hidden="1">
      <c r="A136" s="21"/>
      <c r="B136" s="23"/>
      <c r="C136" s="33"/>
      <c r="D136" s="33"/>
      <c r="E136" s="33"/>
      <c r="F136" s="33"/>
      <c r="G136" s="205"/>
      <c r="H136" s="205"/>
      <c r="I136" s="205"/>
      <c r="J136" s="181"/>
      <c r="K136" s="181"/>
    </row>
    <row r="137" spans="1:11" s="8" customFormat="1" ht="17.25" hidden="1">
      <c r="A137" s="21"/>
      <c r="B137" s="23"/>
      <c r="C137" s="33"/>
      <c r="D137" s="33"/>
      <c r="E137" s="33"/>
      <c r="F137" s="33"/>
      <c r="G137" s="205"/>
      <c r="H137" s="205"/>
      <c r="I137" s="205"/>
      <c r="J137" s="181"/>
      <c r="K137" s="181"/>
    </row>
    <row r="138" spans="1:11" s="8" customFormat="1" ht="17.25">
      <c r="A138" s="21"/>
      <c r="B138" s="23" t="s">
        <v>227</v>
      </c>
      <c r="C138" s="33" t="s">
        <v>12</v>
      </c>
      <c r="D138" s="33" t="s">
        <v>36</v>
      </c>
      <c r="E138" s="33" t="s">
        <v>8</v>
      </c>
      <c r="F138" s="33" t="s">
        <v>382</v>
      </c>
      <c r="G138" s="205" t="s">
        <v>226</v>
      </c>
      <c r="H138" s="205" t="s">
        <v>91</v>
      </c>
      <c r="I138" s="205" t="s">
        <v>28</v>
      </c>
      <c r="J138" s="182">
        <v>8242</v>
      </c>
      <c r="K138" s="182">
        <v>9581</v>
      </c>
    </row>
    <row r="139" spans="1:11" s="87" customFormat="1" ht="97.5">
      <c r="A139" s="83" t="s">
        <v>178</v>
      </c>
      <c r="B139" s="89" t="s">
        <v>275</v>
      </c>
      <c r="C139" s="103" t="s">
        <v>12</v>
      </c>
      <c r="D139" s="103" t="s">
        <v>36</v>
      </c>
      <c r="E139" s="103" t="s">
        <v>48</v>
      </c>
      <c r="F139" s="85" t="s">
        <v>3</v>
      </c>
      <c r="G139" s="294"/>
      <c r="H139" s="294"/>
      <c r="I139" s="294"/>
      <c r="J139" s="169">
        <f>SUM(J140)</f>
        <v>1847</v>
      </c>
      <c r="K139" s="169">
        <f t="shared" ref="K139:K140" si="44">SUM(K140)</f>
        <v>139.9</v>
      </c>
    </row>
    <row r="140" spans="1:11" s="91" customFormat="1" ht="82.5">
      <c r="A140" s="96"/>
      <c r="B140" s="48" t="s">
        <v>276</v>
      </c>
      <c r="C140" s="90" t="s">
        <v>12</v>
      </c>
      <c r="D140" s="90" t="s">
        <v>36</v>
      </c>
      <c r="E140" s="90" t="s">
        <v>48</v>
      </c>
      <c r="F140" s="90" t="s">
        <v>277</v>
      </c>
      <c r="G140" s="293"/>
      <c r="H140" s="293"/>
      <c r="I140" s="293"/>
      <c r="J140" s="122">
        <f>SUM(J141)</f>
        <v>1847</v>
      </c>
      <c r="K140" s="122">
        <f t="shared" si="44"/>
        <v>139.9</v>
      </c>
    </row>
    <row r="141" spans="1:11" s="8" customFormat="1" ht="17.25">
      <c r="A141" s="21"/>
      <c r="B141" s="23" t="s">
        <v>227</v>
      </c>
      <c r="C141" s="33" t="s">
        <v>12</v>
      </c>
      <c r="D141" s="33" t="s">
        <v>36</v>
      </c>
      <c r="E141" s="33" t="s">
        <v>48</v>
      </c>
      <c r="F141" s="33" t="s">
        <v>277</v>
      </c>
      <c r="G141" s="205" t="s">
        <v>226</v>
      </c>
      <c r="H141" s="205" t="s">
        <v>91</v>
      </c>
      <c r="I141" s="205" t="s">
        <v>28</v>
      </c>
      <c r="J141" s="34">
        <v>1847</v>
      </c>
      <c r="K141" s="34">
        <v>139.9</v>
      </c>
    </row>
    <row r="142" spans="1:11" s="2" customFormat="1" ht="37.5">
      <c r="A142" s="18" t="s">
        <v>99</v>
      </c>
      <c r="B142" s="26" t="s">
        <v>50</v>
      </c>
      <c r="C142" s="30" t="s">
        <v>7</v>
      </c>
      <c r="D142" s="30" t="s">
        <v>49</v>
      </c>
      <c r="E142" s="30" t="s">
        <v>2</v>
      </c>
      <c r="F142" s="30" t="s">
        <v>3</v>
      </c>
      <c r="G142" s="291"/>
      <c r="H142" s="291"/>
      <c r="I142" s="291"/>
      <c r="J142" s="168">
        <f>SUM(J143)</f>
        <v>16070.3</v>
      </c>
      <c r="K142" s="168">
        <f t="shared" ref="K142" si="45">SUM(K143)</f>
        <v>4532.7</v>
      </c>
    </row>
    <row r="143" spans="1:11" s="2" customFormat="1">
      <c r="A143" s="19" t="s">
        <v>179</v>
      </c>
      <c r="B143" s="24" t="s">
        <v>52</v>
      </c>
      <c r="C143" s="31" t="s">
        <v>7</v>
      </c>
      <c r="D143" s="31" t="s">
        <v>51</v>
      </c>
      <c r="E143" s="31" t="s">
        <v>2</v>
      </c>
      <c r="F143" s="31" t="s">
        <v>3</v>
      </c>
      <c r="G143" s="291"/>
      <c r="H143" s="291"/>
      <c r="I143" s="291"/>
      <c r="J143" s="167">
        <f>SUM(J144+J147+J152+J155+J158)</f>
        <v>16070.3</v>
      </c>
      <c r="K143" s="167">
        <f t="shared" ref="K143" si="46">SUM(K144+K147+K152+K155+K158)</f>
        <v>4532.7</v>
      </c>
    </row>
    <row r="144" spans="1:11" s="87" customFormat="1" ht="19.5">
      <c r="A144" s="83" t="s">
        <v>180</v>
      </c>
      <c r="B144" s="84" t="s">
        <v>53</v>
      </c>
      <c r="C144" s="103" t="s">
        <v>7</v>
      </c>
      <c r="D144" s="103" t="s">
        <v>51</v>
      </c>
      <c r="E144" s="103" t="s">
        <v>1</v>
      </c>
      <c r="F144" s="103" t="s">
        <v>3</v>
      </c>
      <c r="G144" s="294"/>
      <c r="H144" s="294"/>
      <c r="I144" s="294"/>
      <c r="J144" s="169">
        <f>SUM(J145)</f>
        <v>10187.5</v>
      </c>
      <c r="K144" s="169">
        <f t="shared" ref="K144:K145" si="47">SUM(K145)</f>
        <v>3506.6</v>
      </c>
    </row>
    <row r="145" spans="1:14" s="91" customFormat="1" ht="33">
      <c r="A145" s="22"/>
      <c r="B145" s="48" t="s">
        <v>55</v>
      </c>
      <c r="C145" s="90" t="s">
        <v>7</v>
      </c>
      <c r="D145" s="90" t="s">
        <v>51</v>
      </c>
      <c r="E145" s="90" t="s">
        <v>1</v>
      </c>
      <c r="F145" s="90" t="s">
        <v>54</v>
      </c>
      <c r="G145" s="293"/>
      <c r="H145" s="293"/>
      <c r="I145" s="293"/>
      <c r="J145" s="122">
        <f>SUM(J146)</f>
        <v>10187.5</v>
      </c>
      <c r="K145" s="122">
        <f t="shared" si="47"/>
        <v>3506.6</v>
      </c>
    </row>
    <row r="146" spans="1:14" s="8" customFormat="1" ht="17.25">
      <c r="A146" s="20"/>
      <c r="B146" s="23" t="s">
        <v>227</v>
      </c>
      <c r="C146" s="33" t="s">
        <v>7</v>
      </c>
      <c r="D146" s="33" t="s">
        <v>51</v>
      </c>
      <c r="E146" s="33" t="s">
        <v>1</v>
      </c>
      <c r="F146" s="33" t="s">
        <v>54</v>
      </c>
      <c r="G146" s="205" t="s">
        <v>226</v>
      </c>
      <c r="H146" s="205" t="s">
        <v>91</v>
      </c>
      <c r="I146" s="205" t="s">
        <v>1</v>
      </c>
      <c r="J146" s="34">
        <v>10187.5</v>
      </c>
      <c r="K146" s="34">
        <v>3506.6</v>
      </c>
      <c r="L146" s="8">
        <v>50</v>
      </c>
      <c r="M146" s="8">
        <v>50</v>
      </c>
      <c r="N146" s="8">
        <v>50</v>
      </c>
    </row>
    <row r="147" spans="1:14" s="87" customFormat="1" ht="39">
      <c r="A147" s="83" t="s">
        <v>181</v>
      </c>
      <c r="B147" s="84" t="s">
        <v>56</v>
      </c>
      <c r="C147" s="103" t="s">
        <v>7</v>
      </c>
      <c r="D147" s="103" t="s">
        <v>51</v>
      </c>
      <c r="E147" s="103" t="s">
        <v>12</v>
      </c>
      <c r="F147" s="103" t="s">
        <v>3</v>
      </c>
      <c r="G147" s="294"/>
      <c r="H147" s="294"/>
      <c r="I147" s="294"/>
      <c r="J147" s="169">
        <f>+J148+J150</f>
        <v>1161</v>
      </c>
      <c r="K147" s="169">
        <f>+K148+K150</f>
        <v>21</v>
      </c>
    </row>
    <row r="148" spans="1:14" s="91" customFormat="1" ht="17.25">
      <c r="A148" s="22"/>
      <c r="B148" s="48" t="s">
        <v>58</v>
      </c>
      <c r="C148" s="90" t="s">
        <v>7</v>
      </c>
      <c r="D148" s="90" t="s">
        <v>51</v>
      </c>
      <c r="E148" s="90" t="s">
        <v>12</v>
      </c>
      <c r="F148" s="90" t="s">
        <v>57</v>
      </c>
      <c r="G148" s="293"/>
      <c r="H148" s="293"/>
      <c r="I148" s="293"/>
      <c r="J148" s="122">
        <f>SUM(J149)</f>
        <v>500</v>
      </c>
      <c r="K148" s="122">
        <f t="shared" ref="K148" si="48">SUM(K149)</f>
        <v>0</v>
      </c>
    </row>
    <row r="149" spans="1:14" s="8" customFormat="1" ht="17.25">
      <c r="A149" s="20"/>
      <c r="B149" s="23" t="s">
        <v>227</v>
      </c>
      <c r="C149" s="33" t="s">
        <v>7</v>
      </c>
      <c r="D149" s="33" t="s">
        <v>51</v>
      </c>
      <c r="E149" s="33" t="s">
        <v>12</v>
      </c>
      <c r="F149" s="33" t="s">
        <v>57</v>
      </c>
      <c r="G149" s="205" t="s">
        <v>226</v>
      </c>
      <c r="H149" s="205" t="s">
        <v>91</v>
      </c>
      <c r="I149" s="205" t="s">
        <v>7</v>
      </c>
      <c r="J149" s="34">
        <v>500</v>
      </c>
      <c r="K149" s="34"/>
    </row>
    <row r="150" spans="1:14" s="91" customFormat="1" ht="33">
      <c r="A150" s="22"/>
      <c r="B150" s="48" t="s">
        <v>400</v>
      </c>
      <c r="C150" s="90" t="s">
        <v>7</v>
      </c>
      <c r="D150" s="90" t="s">
        <v>51</v>
      </c>
      <c r="E150" s="90" t="s">
        <v>12</v>
      </c>
      <c r="F150" s="90" t="s">
        <v>510</v>
      </c>
      <c r="G150" s="198"/>
      <c r="H150" s="198"/>
      <c r="I150" s="198"/>
      <c r="J150" s="122">
        <f>+J151</f>
        <v>661</v>
      </c>
      <c r="K150" s="122">
        <f>+K151</f>
        <v>21</v>
      </c>
    </row>
    <row r="151" spans="1:14" s="8" customFormat="1" ht="17.25">
      <c r="A151" s="20"/>
      <c r="B151" s="23" t="s">
        <v>227</v>
      </c>
      <c r="C151" s="33" t="s">
        <v>7</v>
      </c>
      <c r="D151" s="33" t="s">
        <v>51</v>
      </c>
      <c r="E151" s="33" t="s">
        <v>12</v>
      </c>
      <c r="F151" s="33" t="s">
        <v>510</v>
      </c>
      <c r="G151" s="205" t="s">
        <v>226</v>
      </c>
      <c r="H151" s="205" t="s">
        <v>91</v>
      </c>
      <c r="I151" s="205" t="s">
        <v>7</v>
      </c>
      <c r="J151" s="34">
        <v>661</v>
      </c>
      <c r="K151" s="34">
        <v>21</v>
      </c>
    </row>
    <row r="152" spans="1:14" s="87" customFormat="1" ht="39">
      <c r="A152" s="83" t="s">
        <v>182</v>
      </c>
      <c r="B152" s="84" t="s">
        <v>59</v>
      </c>
      <c r="C152" s="103" t="s">
        <v>7</v>
      </c>
      <c r="D152" s="103" t="s">
        <v>51</v>
      </c>
      <c r="E152" s="103" t="s">
        <v>7</v>
      </c>
      <c r="F152" s="103" t="s">
        <v>3</v>
      </c>
      <c r="G152" s="294"/>
      <c r="H152" s="294"/>
      <c r="I152" s="294"/>
      <c r="J152" s="169">
        <f>SUM(J153)</f>
        <v>2350</v>
      </c>
      <c r="K152" s="169">
        <f t="shared" ref="K152:K153" si="49">SUM(K153)</f>
        <v>419.6</v>
      </c>
    </row>
    <row r="153" spans="1:14" s="91" customFormat="1" ht="33">
      <c r="A153" s="22"/>
      <c r="B153" s="48" t="s">
        <v>61</v>
      </c>
      <c r="C153" s="90" t="s">
        <v>7</v>
      </c>
      <c r="D153" s="90" t="s">
        <v>51</v>
      </c>
      <c r="E153" s="90" t="s">
        <v>7</v>
      </c>
      <c r="F153" s="90" t="s">
        <v>60</v>
      </c>
      <c r="G153" s="293"/>
      <c r="H153" s="293"/>
      <c r="I153" s="293"/>
      <c r="J153" s="122">
        <f>SUM(J154)</f>
        <v>2350</v>
      </c>
      <c r="K153" s="122">
        <f t="shared" si="49"/>
        <v>419.6</v>
      </c>
    </row>
    <row r="154" spans="1:14" s="8" customFormat="1" ht="17.25">
      <c r="A154" s="20"/>
      <c r="B154" s="23" t="s">
        <v>227</v>
      </c>
      <c r="C154" s="33" t="s">
        <v>7</v>
      </c>
      <c r="D154" s="33" t="s">
        <v>51</v>
      </c>
      <c r="E154" s="33" t="s">
        <v>7</v>
      </c>
      <c r="F154" s="33" t="s">
        <v>60</v>
      </c>
      <c r="G154" s="205" t="s">
        <v>226</v>
      </c>
      <c r="H154" s="205" t="s">
        <v>91</v>
      </c>
      <c r="I154" s="205" t="s">
        <v>7</v>
      </c>
      <c r="J154" s="34">
        <v>2350</v>
      </c>
      <c r="K154" s="34">
        <v>419.6</v>
      </c>
    </row>
    <row r="155" spans="1:14" s="87" customFormat="1" ht="39">
      <c r="A155" s="83" t="s">
        <v>183</v>
      </c>
      <c r="B155" s="84" t="s">
        <v>62</v>
      </c>
      <c r="C155" s="103" t="s">
        <v>7</v>
      </c>
      <c r="D155" s="103" t="s">
        <v>51</v>
      </c>
      <c r="E155" s="103" t="s">
        <v>28</v>
      </c>
      <c r="F155" s="103" t="s">
        <v>3</v>
      </c>
      <c r="G155" s="294"/>
      <c r="H155" s="294"/>
      <c r="I155" s="294"/>
      <c r="J155" s="169">
        <f>SUM(J156)</f>
        <v>2021.5</v>
      </c>
      <c r="K155" s="169">
        <f t="shared" ref="K155:K156" si="50">SUM(K156)</f>
        <v>505.5</v>
      </c>
    </row>
    <row r="156" spans="1:14" s="91" customFormat="1" ht="49.5">
      <c r="A156" s="22"/>
      <c r="B156" s="48" t="s">
        <v>64</v>
      </c>
      <c r="C156" s="90" t="s">
        <v>7</v>
      </c>
      <c r="D156" s="90" t="s">
        <v>51</v>
      </c>
      <c r="E156" s="90" t="s">
        <v>28</v>
      </c>
      <c r="F156" s="90" t="s">
        <v>63</v>
      </c>
      <c r="G156" s="293"/>
      <c r="H156" s="293"/>
      <c r="I156" s="293"/>
      <c r="J156" s="122">
        <f>SUM(J157)</f>
        <v>2021.5</v>
      </c>
      <c r="K156" s="122">
        <f t="shared" si="50"/>
        <v>505.5</v>
      </c>
    </row>
    <row r="157" spans="1:14" s="8" customFormat="1" ht="17.25">
      <c r="A157" s="20"/>
      <c r="B157" s="23" t="s">
        <v>227</v>
      </c>
      <c r="C157" s="33" t="s">
        <v>7</v>
      </c>
      <c r="D157" s="33" t="s">
        <v>51</v>
      </c>
      <c r="E157" s="33" t="s">
        <v>28</v>
      </c>
      <c r="F157" s="33" t="s">
        <v>63</v>
      </c>
      <c r="G157" s="205" t="s">
        <v>226</v>
      </c>
      <c r="H157" s="205" t="s">
        <v>91</v>
      </c>
      <c r="I157" s="205" t="s">
        <v>7</v>
      </c>
      <c r="J157" s="34">
        <v>2021.5</v>
      </c>
      <c r="K157" s="34">
        <v>505.5</v>
      </c>
      <c r="L157" s="8">
        <v>161.5</v>
      </c>
      <c r="M157" s="8">
        <v>161.5</v>
      </c>
      <c r="N157" s="8">
        <v>161.5</v>
      </c>
    </row>
    <row r="158" spans="1:14" s="87" customFormat="1" ht="39">
      <c r="A158" s="83" t="s">
        <v>184</v>
      </c>
      <c r="B158" s="84" t="s">
        <v>65</v>
      </c>
      <c r="C158" s="103" t="s">
        <v>7</v>
      </c>
      <c r="D158" s="103" t="s">
        <v>51</v>
      </c>
      <c r="E158" s="103" t="s">
        <v>43</v>
      </c>
      <c r="F158" s="103" t="s">
        <v>3</v>
      </c>
      <c r="G158" s="294"/>
      <c r="H158" s="294"/>
      <c r="I158" s="294"/>
      <c r="J158" s="169">
        <f>SUM(J159)</f>
        <v>350.3</v>
      </c>
      <c r="K158" s="169">
        <f t="shared" ref="K158:K159" si="51">SUM(K159)</f>
        <v>80</v>
      </c>
    </row>
    <row r="159" spans="1:14" s="91" customFormat="1" ht="17.25">
      <c r="A159" s="22"/>
      <c r="B159" s="48" t="s">
        <v>67</v>
      </c>
      <c r="C159" s="90" t="s">
        <v>7</v>
      </c>
      <c r="D159" s="90" t="s">
        <v>51</v>
      </c>
      <c r="E159" s="90" t="s">
        <v>43</v>
      </c>
      <c r="F159" s="90" t="s">
        <v>66</v>
      </c>
      <c r="G159" s="293"/>
      <c r="H159" s="293"/>
      <c r="I159" s="293"/>
      <c r="J159" s="122">
        <f>SUM(J160)</f>
        <v>350.3</v>
      </c>
      <c r="K159" s="122">
        <f t="shared" si="51"/>
        <v>80</v>
      </c>
    </row>
    <row r="160" spans="1:14" s="8" customFormat="1" ht="33">
      <c r="A160" s="20"/>
      <c r="B160" s="23" t="s">
        <v>229</v>
      </c>
      <c r="C160" s="33" t="s">
        <v>7</v>
      </c>
      <c r="D160" s="33" t="s">
        <v>51</v>
      </c>
      <c r="E160" s="33" t="s">
        <v>43</v>
      </c>
      <c r="F160" s="33" t="s">
        <v>66</v>
      </c>
      <c r="G160" s="205" t="s">
        <v>228</v>
      </c>
      <c r="H160" s="205" t="s">
        <v>91</v>
      </c>
      <c r="I160" s="205" t="s">
        <v>8</v>
      </c>
      <c r="J160" s="34">
        <v>350.3</v>
      </c>
      <c r="K160" s="34">
        <v>80</v>
      </c>
    </row>
    <row r="161" spans="1:11" s="2" customFormat="1" ht="56.25">
      <c r="A161" s="18" t="s">
        <v>101</v>
      </c>
      <c r="B161" s="26" t="s">
        <v>68</v>
      </c>
      <c r="C161" s="30" t="s">
        <v>28</v>
      </c>
      <c r="D161" s="30" t="s">
        <v>49</v>
      </c>
      <c r="E161" s="30" t="s">
        <v>2</v>
      </c>
      <c r="F161" s="30" t="s">
        <v>3</v>
      </c>
      <c r="G161" s="291"/>
      <c r="H161" s="291"/>
      <c r="I161" s="291"/>
      <c r="J161" s="168">
        <f>SUM(J162)</f>
        <v>330</v>
      </c>
      <c r="K161" s="168">
        <f t="shared" ref="K161:K164" si="52">SUM(K162)</f>
        <v>0</v>
      </c>
    </row>
    <row r="162" spans="1:11" s="2" customFormat="1" ht="37.5">
      <c r="A162" s="19" t="s">
        <v>185</v>
      </c>
      <c r="B162" s="24" t="s">
        <v>69</v>
      </c>
      <c r="C162" s="31" t="s">
        <v>28</v>
      </c>
      <c r="D162" s="31" t="s">
        <v>51</v>
      </c>
      <c r="E162" s="31" t="s">
        <v>2</v>
      </c>
      <c r="F162" s="31" t="s">
        <v>3</v>
      </c>
      <c r="G162" s="291"/>
      <c r="H162" s="291"/>
      <c r="I162" s="291"/>
      <c r="J162" s="167">
        <f>SUM(J163)</f>
        <v>330</v>
      </c>
      <c r="K162" s="167">
        <f t="shared" si="52"/>
        <v>0</v>
      </c>
    </row>
    <row r="163" spans="1:11" s="87" customFormat="1" ht="58.5">
      <c r="A163" s="83" t="s">
        <v>186</v>
      </c>
      <c r="B163" s="84" t="s">
        <v>70</v>
      </c>
      <c r="C163" s="103" t="s">
        <v>28</v>
      </c>
      <c r="D163" s="103" t="s">
        <v>51</v>
      </c>
      <c r="E163" s="103" t="s">
        <v>1</v>
      </c>
      <c r="F163" s="103" t="s">
        <v>3</v>
      </c>
      <c r="G163" s="294"/>
      <c r="H163" s="294"/>
      <c r="I163" s="294"/>
      <c r="J163" s="169">
        <f>SUM(J164)</f>
        <v>330</v>
      </c>
      <c r="K163" s="169">
        <f t="shared" si="52"/>
        <v>0</v>
      </c>
    </row>
    <row r="164" spans="1:11" s="91" customFormat="1" ht="33">
      <c r="A164" s="22"/>
      <c r="B164" s="48" t="s">
        <v>72</v>
      </c>
      <c r="C164" s="90" t="s">
        <v>28</v>
      </c>
      <c r="D164" s="90" t="s">
        <v>51</v>
      </c>
      <c r="E164" s="90" t="s">
        <v>1</v>
      </c>
      <c r="F164" s="90" t="s">
        <v>71</v>
      </c>
      <c r="G164" s="293"/>
      <c r="H164" s="293"/>
      <c r="I164" s="293"/>
      <c r="J164" s="122">
        <f>SUM(J165)</f>
        <v>330</v>
      </c>
      <c r="K164" s="122">
        <f t="shared" si="52"/>
        <v>0</v>
      </c>
    </row>
    <row r="165" spans="1:11" s="8" customFormat="1" ht="17.25">
      <c r="A165" s="22"/>
      <c r="B165" s="23" t="s">
        <v>222</v>
      </c>
      <c r="C165" s="33" t="s">
        <v>28</v>
      </c>
      <c r="D165" s="33" t="s">
        <v>51</v>
      </c>
      <c r="E165" s="33" t="s">
        <v>1</v>
      </c>
      <c r="F165" s="33" t="s">
        <v>71</v>
      </c>
      <c r="G165" s="205" t="s">
        <v>223</v>
      </c>
      <c r="H165" s="205" t="s">
        <v>28</v>
      </c>
      <c r="I165" s="205" t="s">
        <v>103</v>
      </c>
      <c r="J165" s="34">
        <v>330</v>
      </c>
      <c r="K165" s="34"/>
    </row>
    <row r="166" spans="1:11" s="2" customFormat="1" ht="93.75">
      <c r="A166" s="18" t="s">
        <v>30</v>
      </c>
      <c r="B166" s="26" t="s">
        <v>73</v>
      </c>
      <c r="C166" s="30" t="s">
        <v>43</v>
      </c>
      <c r="D166" s="30" t="s">
        <v>49</v>
      </c>
      <c r="E166" s="30" t="s">
        <v>2</v>
      </c>
      <c r="F166" s="30" t="s">
        <v>3</v>
      </c>
      <c r="G166" s="291"/>
      <c r="H166" s="291"/>
      <c r="I166" s="291"/>
      <c r="J166" s="168">
        <f>SUM(J167)</f>
        <v>5520</v>
      </c>
      <c r="K166" s="168">
        <f t="shared" ref="K166:K169" si="53">SUM(K167)</f>
        <v>1380</v>
      </c>
    </row>
    <row r="167" spans="1:11" s="2" customFormat="1" ht="75">
      <c r="A167" s="19" t="s">
        <v>187</v>
      </c>
      <c r="B167" s="24" t="s">
        <v>74</v>
      </c>
      <c r="C167" s="206" t="s">
        <v>43</v>
      </c>
      <c r="D167" s="206" t="s">
        <v>51</v>
      </c>
      <c r="E167" s="206" t="s">
        <v>2</v>
      </c>
      <c r="F167" s="41" t="s">
        <v>3</v>
      </c>
      <c r="G167" s="291"/>
      <c r="H167" s="291"/>
      <c r="I167" s="291"/>
      <c r="J167" s="167">
        <f>SUM(J168)</f>
        <v>5520</v>
      </c>
      <c r="K167" s="167">
        <f t="shared" si="53"/>
        <v>1380</v>
      </c>
    </row>
    <row r="168" spans="1:11" s="87" customFormat="1" ht="78">
      <c r="A168" s="83" t="s">
        <v>188</v>
      </c>
      <c r="B168" s="84" t="s">
        <v>75</v>
      </c>
      <c r="C168" s="199" t="s">
        <v>43</v>
      </c>
      <c r="D168" s="199" t="s">
        <v>51</v>
      </c>
      <c r="E168" s="199" t="s">
        <v>1</v>
      </c>
      <c r="F168" s="105" t="s">
        <v>3</v>
      </c>
      <c r="G168" s="294"/>
      <c r="H168" s="294"/>
      <c r="I168" s="294"/>
      <c r="J168" s="169">
        <f>SUM(J169)</f>
        <v>5520</v>
      </c>
      <c r="K168" s="169">
        <f t="shared" si="53"/>
        <v>1380</v>
      </c>
    </row>
    <row r="169" spans="1:11" s="91" customFormat="1" ht="49.5">
      <c r="A169" s="22"/>
      <c r="B169" s="48" t="s">
        <v>77</v>
      </c>
      <c r="C169" s="198" t="s">
        <v>43</v>
      </c>
      <c r="D169" s="198" t="s">
        <v>51</v>
      </c>
      <c r="E169" s="198" t="s">
        <v>1</v>
      </c>
      <c r="F169" s="82" t="s">
        <v>76</v>
      </c>
      <c r="G169" s="293"/>
      <c r="H169" s="293"/>
      <c r="I169" s="293"/>
      <c r="J169" s="122">
        <f>SUM(J170)</f>
        <v>5520</v>
      </c>
      <c r="K169" s="122">
        <f t="shared" si="53"/>
        <v>1380</v>
      </c>
    </row>
    <row r="170" spans="1:11" s="8" customFormat="1" ht="17.25">
      <c r="A170" s="20"/>
      <c r="B170" s="23" t="s">
        <v>231</v>
      </c>
      <c r="C170" s="205" t="s">
        <v>43</v>
      </c>
      <c r="D170" s="205" t="s">
        <v>51</v>
      </c>
      <c r="E170" s="205" t="s">
        <v>1</v>
      </c>
      <c r="F170" s="40" t="s">
        <v>76</v>
      </c>
      <c r="G170" s="205" t="s">
        <v>230</v>
      </c>
      <c r="H170" s="205" t="s">
        <v>7</v>
      </c>
      <c r="I170" s="205" t="s">
        <v>48</v>
      </c>
      <c r="J170" s="34">
        <v>5520</v>
      </c>
      <c r="K170" s="34">
        <v>1380</v>
      </c>
    </row>
    <row r="171" spans="1:11" s="2" customFormat="1" ht="37.5">
      <c r="A171" s="18" t="s">
        <v>189</v>
      </c>
      <c r="B171" s="26" t="s">
        <v>78</v>
      </c>
      <c r="C171" s="204" t="s">
        <v>8</v>
      </c>
      <c r="D171" s="204" t="s">
        <v>49</v>
      </c>
      <c r="E171" s="204" t="s">
        <v>2</v>
      </c>
      <c r="F171" s="42" t="s">
        <v>3</v>
      </c>
      <c r="G171" s="291"/>
      <c r="H171" s="291"/>
      <c r="I171" s="291"/>
      <c r="J171" s="168">
        <f>SUM(J172)</f>
        <v>6832</v>
      </c>
      <c r="K171" s="168">
        <f t="shared" ref="K171:K183" si="54">SUM(K172)</f>
        <v>1865.9</v>
      </c>
    </row>
    <row r="172" spans="1:11" s="2" customFormat="1">
      <c r="A172" s="19" t="s">
        <v>190</v>
      </c>
      <c r="B172" s="24" t="s">
        <v>80</v>
      </c>
      <c r="C172" s="206" t="s">
        <v>8</v>
      </c>
      <c r="D172" s="206" t="s">
        <v>51</v>
      </c>
      <c r="E172" s="206" t="s">
        <v>2</v>
      </c>
      <c r="F172" s="41" t="s">
        <v>79</v>
      </c>
      <c r="G172" s="291"/>
      <c r="H172" s="291"/>
      <c r="I172" s="291"/>
      <c r="J172" s="167">
        <f>SUM(J173+J176+J179+J182)</f>
        <v>6832</v>
      </c>
      <c r="K172" s="167">
        <f t="shared" ref="K172" si="55">SUM(K173+K176+K179+K182)</f>
        <v>1865.9</v>
      </c>
    </row>
    <row r="173" spans="1:11" s="102" customFormat="1" ht="58.5">
      <c r="A173" s="83" t="s">
        <v>191</v>
      </c>
      <c r="B173" s="84" t="s">
        <v>336</v>
      </c>
      <c r="C173" s="199" t="s">
        <v>8</v>
      </c>
      <c r="D173" s="199" t="s">
        <v>51</v>
      </c>
      <c r="E173" s="199" t="s">
        <v>1</v>
      </c>
      <c r="F173" s="105" t="s">
        <v>3</v>
      </c>
      <c r="G173" s="294"/>
      <c r="H173" s="294"/>
      <c r="I173" s="294"/>
      <c r="J173" s="169">
        <f>SUM(J174)</f>
        <v>740</v>
      </c>
      <c r="K173" s="169">
        <f t="shared" si="54"/>
        <v>57</v>
      </c>
    </row>
    <row r="174" spans="1:11" s="91" customFormat="1" ht="17.25">
      <c r="A174" s="22"/>
      <c r="B174" s="48" t="s">
        <v>82</v>
      </c>
      <c r="C174" s="198" t="s">
        <v>8</v>
      </c>
      <c r="D174" s="198" t="s">
        <v>51</v>
      </c>
      <c r="E174" s="198" t="s">
        <v>1</v>
      </c>
      <c r="F174" s="82" t="s">
        <v>81</v>
      </c>
      <c r="G174" s="293"/>
      <c r="H174" s="293"/>
      <c r="I174" s="293"/>
      <c r="J174" s="122">
        <f>SUM(J175)</f>
        <v>740</v>
      </c>
      <c r="K174" s="122">
        <f t="shared" si="54"/>
        <v>57</v>
      </c>
    </row>
    <row r="175" spans="1:11" s="8" customFormat="1" ht="17.25">
      <c r="A175" s="20"/>
      <c r="B175" s="23" t="s">
        <v>218</v>
      </c>
      <c r="C175" s="205" t="s">
        <v>8</v>
      </c>
      <c r="D175" s="205" t="s">
        <v>51</v>
      </c>
      <c r="E175" s="205" t="s">
        <v>1</v>
      </c>
      <c r="F175" s="40" t="s">
        <v>81</v>
      </c>
      <c r="G175" s="205" t="s">
        <v>219</v>
      </c>
      <c r="H175" s="205" t="s">
        <v>1</v>
      </c>
      <c r="I175" s="205" t="s">
        <v>106</v>
      </c>
      <c r="J175" s="34">
        <v>740</v>
      </c>
      <c r="K175" s="34">
        <v>57</v>
      </c>
    </row>
    <row r="176" spans="1:11" s="102" customFormat="1" ht="19.5">
      <c r="A176" s="83" t="s">
        <v>334</v>
      </c>
      <c r="B176" s="84" t="s">
        <v>337</v>
      </c>
      <c r="C176" s="199" t="s">
        <v>8</v>
      </c>
      <c r="D176" s="199" t="s">
        <v>51</v>
      </c>
      <c r="E176" s="199" t="s">
        <v>12</v>
      </c>
      <c r="F176" s="105" t="s">
        <v>3</v>
      </c>
      <c r="G176" s="294"/>
      <c r="H176" s="294"/>
      <c r="I176" s="294"/>
      <c r="J176" s="169">
        <f>SUM(J177)</f>
        <v>5341</v>
      </c>
      <c r="K176" s="169">
        <f t="shared" ref="K176:K177" si="56">SUM(K177)</f>
        <v>1808.9</v>
      </c>
    </row>
    <row r="177" spans="1:15" s="91" customFormat="1" ht="17.25">
      <c r="A177" s="22"/>
      <c r="B177" s="48" t="s">
        <v>82</v>
      </c>
      <c r="C177" s="198" t="s">
        <v>8</v>
      </c>
      <c r="D177" s="198" t="s">
        <v>51</v>
      </c>
      <c r="E177" s="198" t="s">
        <v>12</v>
      </c>
      <c r="F177" s="82" t="s">
        <v>81</v>
      </c>
      <c r="G177" s="293"/>
      <c r="H177" s="293"/>
      <c r="I177" s="293"/>
      <c r="J177" s="122">
        <f>SUM(J178)</f>
        <v>5341</v>
      </c>
      <c r="K177" s="122">
        <f t="shared" si="56"/>
        <v>1808.9</v>
      </c>
    </row>
    <row r="178" spans="1:15" s="8" customFormat="1" ht="17.25">
      <c r="A178" s="20"/>
      <c r="B178" s="23" t="s">
        <v>218</v>
      </c>
      <c r="C178" s="205" t="s">
        <v>8</v>
      </c>
      <c r="D178" s="205" t="s">
        <v>51</v>
      </c>
      <c r="E178" s="205" t="s">
        <v>12</v>
      </c>
      <c r="F178" s="64" t="s">
        <v>81</v>
      </c>
      <c r="G178" s="205" t="s">
        <v>219</v>
      </c>
      <c r="H178" s="205" t="s">
        <v>1</v>
      </c>
      <c r="I178" s="205" t="s">
        <v>106</v>
      </c>
      <c r="J178" s="34">
        <v>5341</v>
      </c>
      <c r="K178" s="34">
        <v>1808.9</v>
      </c>
      <c r="L178" s="8">
        <v>2700</v>
      </c>
      <c r="M178" s="8">
        <v>1000</v>
      </c>
      <c r="N178" s="8">
        <v>1000</v>
      </c>
    </row>
    <row r="179" spans="1:15" s="8" customFormat="1" ht="58.5">
      <c r="A179" s="83" t="s">
        <v>340</v>
      </c>
      <c r="B179" s="84" t="s">
        <v>433</v>
      </c>
      <c r="C179" s="138" t="s">
        <v>8</v>
      </c>
      <c r="D179" s="138" t="s">
        <v>51</v>
      </c>
      <c r="E179" s="138" t="s">
        <v>7</v>
      </c>
      <c r="F179" s="138" t="s">
        <v>3</v>
      </c>
      <c r="G179" s="200"/>
      <c r="H179" s="201"/>
      <c r="I179" s="202"/>
      <c r="J179" s="197">
        <f t="shared" ref="J179:K180" si="57">J180</f>
        <v>728</v>
      </c>
      <c r="K179" s="197">
        <f t="shared" si="57"/>
        <v>0</v>
      </c>
    </row>
    <row r="180" spans="1:15" s="8" customFormat="1" ht="17.25">
      <c r="A180" s="22"/>
      <c r="B180" s="48" t="s">
        <v>82</v>
      </c>
      <c r="C180" s="198" t="s">
        <v>8</v>
      </c>
      <c r="D180" s="198" t="s">
        <v>51</v>
      </c>
      <c r="E180" s="198" t="s">
        <v>7</v>
      </c>
      <c r="F180" s="195" t="s">
        <v>81</v>
      </c>
      <c r="G180" s="200"/>
      <c r="H180" s="201"/>
      <c r="I180" s="202"/>
      <c r="J180" s="177">
        <f t="shared" si="57"/>
        <v>728</v>
      </c>
      <c r="K180" s="177">
        <f t="shared" si="57"/>
        <v>0</v>
      </c>
    </row>
    <row r="181" spans="1:15" s="8" customFormat="1" ht="17.25">
      <c r="A181" s="20"/>
      <c r="B181" s="23" t="s">
        <v>222</v>
      </c>
      <c r="C181" s="205" t="s">
        <v>8</v>
      </c>
      <c r="D181" s="205" t="s">
        <v>51</v>
      </c>
      <c r="E181" s="205" t="s">
        <v>7</v>
      </c>
      <c r="F181" s="196" t="s">
        <v>81</v>
      </c>
      <c r="G181" s="200" t="s">
        <v>223</v>
      </c>
      <c r="H181" s="201" t="s">
        <v>28</v>
      </c>
      <c r="I181" s="202" t="s">
        <v>47</v>
      </c>
      <c r="J181" s="191">
        <v>728</v>
      </c>
      <c r="K181" s="191">
        <v>0</v>
      </c>
    </row>
    <row r="182" spans="1:15" s="110" customFormat="1" ht="39">
      <c r="A182" s="83" t="s">
        <v>432</v>
      </c>
      <c r="B182" s="84" t="s">
        <v>338</v>
      </c>
      <c r="C182" s="199" t="s">
        <v>8</v>
      </c>
      <c r="D182" s="199" t="s">
        <v>51</v>
      </c>
      <c r="E182" s="199" t="s">
        <v>43</v>
      </c>
      <c r="F182" s="105" t="s">
        <v>3</v>
      </c>
      <c r="G182" s="107"/>
      <c r="H182" s="108"/>
      <c r="I182" s="109"/>
      <c r="J182" s="183">
        <f>SUM(J183)</f>
        <v>23</v>
      </c>
      <c r="K182" s="183">
        <f t="shared" ref="K182" si="58">SUM(K183)</f>
        <v>0</v>
      </c>
    </row>
    <row r="183" spans="1:15" s="91" customFormat="1" ht="33">
      <c r="A183" s="22"/>
      <c r="B183" s="48" t="s">
        <v>317</v>
      </c>
      <c r="C183" s="198" t="s">
        <v>8</v>
      </c>
      <c r="D183" s="198" t="s">
        <v>51</v>
      </c>
      <c r="E183" s="198" t="s">
        <v>43</v>
      </c>
      <c r="F183" s="82" t="s">
        <v>316</v>
      </c>
      <c r="G183" s="312"/>
      <c r="H183" s="313"/>
      <c r="I183" s="314"/>
      <c r="J183" s="177">
        <f>SUM(J184)</f>
        <v>23</v>
      </c>
      <c r="K183" s="122">
        <f t="shared" si="54"/>
        <v>0</v>
      </c>
    </row>
    <row r="184" spans="1:15" s="8" customFormat="1" ht="17.25">
      <c r="A184" s="20"/>
      <c r="B184" s="23" t="s">
        <v>231</v>
      </c>
      <c r="C184" s="205" t="s">
        <v>8</v>
      </c>
      <c r="D184" s="205" t="s">
        <v>51</v>
      </c>
      <c r="E184" s="205" t="s">
        <v>43</v>
      </c>
      <c r="F184" s="50" t="s">
        <v>316</v>
      </c>
      <c r="G184" s="66" t="s">
        <v>230</v>
      </c>
      <c r="H184" s="66" t="s">
        <v>28</v>
      </c>
      <c r="I184" s="66" t="s">
        <v>103</v>
      </c>
      <c r="J184" s="34">
        <v>23</v>
      </c>
      <c r="K184" s="34"/>
    </row>
    <row r="185" spans="1:15" s="2" customFormat="1" ht="75">
      <c r="A185" s="18" t="s">
        <v>192</v>
      </c>
      <c r="B185" s="26" t="s">
        <v>84</v>
      </c>
      <c r="C185" s="204" t="s">
        <v>47</v>
      </c>
      <c r="D185" s="204" t="s">
        <v>49</v>
      </c>
      <c r="E185" s="204" t="s">
        <v>2</v>
      </c>
      <c r="F185" s="42" t="s">
        <v>3</v>
      </c>
      <c r="G185" s="291"/>
      <c r="H185" s="291"/>
      <c r="I185" s="291"/>
      <c r="J185" s="168">
        <f>SUM(J186+J190)</f>
        <v>7810</v>
      </c>
      <c r="K185" s="168">
        <f>SUM(K186+K190)</f>
        <v>1741.7</v>
      </c>
      <c r="L185" s="168">
        <f t="shared" ref="L185:O185" si="59">SUM(L186+L190)</f>
        <v>0</v>
      </c>
      <c r="M185" s="168">
        <f t="shared" si="59"/>
        <v>0</v>
      </c>
      <c r="N185" s="168">
        <f t="shared" si="59"/>
        <v>0</v>
      </c>
      <c r="O185" s="168">
        <f t="shared" si="59"/>
        <v>0</v>
      </c>
    </row>
    <row r="186" spans="1:15" s="2" customFormat="1" ht="37.5">
      <c r="A186" s="19" t="s">
        <v>193</v>
      </c>
      <c r="B186" s="24" t="s">
        <v>85</v>
      </c>
      <c r="C186" s="206" t="s">
        <v>47</v>
      </c>
      <c r="D186" s="206" t="s">
        <v>51</v>
      </c>
      <c r="E186" s="206" t="s">
        <v>2</v>
      </c>
      <c r="F186" s="41" t="s">
        <v>3</v>
      </c>
      <c r="G186" s="291"/>
      <c r="H186" s="291"/>
      <c r="I186" s="291"/>
      <c r="J186" s="167">
        <f>SUM(J187)</f>
        <v>7110</v>
      </c>
      <c r="K186" s="167">
        <f t="shared" ref="K186:K188" si="60">SUM(K187)</f>
        <v>1741.7</v>
      </c>
    </row>
    <row r="187" spans="1:15" s="87" customFormat="1" ht="39">
      <c r="A187" s="83" t="s">
        <v>194</v>
      </c>
      <c r="B187" s="84" t="s">
        <v>282</v>
      </c>
      <c r="C187" s="199" t="s">
        <v>47</v>
      </c>
      <c r="D187" s="199" t="s">
        <v>51</v>
      </c>
      <c r="E187" s="199" t="s">
        <v>1</v>
      </c>
      <c r="F187" s="105" t="s">
        <v>3</v>
      </c>
      <c r="G187" s="294"/>
      <c r="H187" s="294"/>
      <c r="I187" s="294"/>
      <c r="J187" s="169">
        <f>SUM(J188)</f>
        <v>7110</v>
      </c>
      <c r="K187" s="169">
        <f t="shared" si="60"/>
        <v>1741.7</v>
      </c>
    </row>
    <row r="188" spans="1:15" s="91" customFormat="1" ht="33">
      <c r="A188" s="22"/>
      <c r="B188" s="48" t="s">
        <v>17</v>
      </c>
      <c r="C188" s="198" t="s">
        <v>47</v>
      </c>
      <c r="D188" s="198" t="s">
        <v>51</v>
      </c>
      <c r="E188" s="198" t="s">
        <v>1</v>
      </c>
      <c r="F188" s="82" t="s">
        <v>86</v>
      </c>
      <c r="G188" s="293"/>
      <c r="H188" s="293"/>
      <c r="I188" s="293"/>
      <c r="J188" s="122">
        <f>SUM(J189)</f>
        <v>7110</v>
      </c>
      <c r="K188" s="122">
        <f t="shared" si="60"/>
        <v>1741.7</v>
      </c>
    </row>
    <row r="189" spans="1:15" s="8" customFormat="1" ht="33">
      <c r="A189" s="20"/>
      <c r="B189" s="23" t="s">
        <v>229</v>
      </c>
      <c r="C189" s="205" t="s">
        <v>47</v>
      </c>
      <c r="D189" s="205" t="s">
        <v>51</v>
      </c>
      <c r="E189" s="205" t="s">
        <v>1</v>
      </c>
      <c r="F189" s="40" t="s">
        <v>86</v>
      </c>
      <c r="G189" s="205" t="s">
        <v>228</v>
      </c>
      <c r="H189" s="205" t="s">
        <v>28</v>
      </c>
      <c r="I189" s="205" t="s">
        <v>43</v>
      </c>
      <c r="J189" s="34">
        <v>7110</v>
      </c>
      <c r="K189" s="34">
        <v>1741.7</v>
      </c>
    </row>
    <row r="190" spans="1:15" s="2" customFormat="1">
      <c r="A190" s="19" t="s">
        <v>234</v>
      </c>
      <c r="B190" s="24" t="s">
        <v>88</v>
      </c>
      <c r="C190" s="206" t="s">
        <v>47</v>
      </c>
      <c r="D190" s="206" t="s">
        <v>87</v>
      </c>
      <c r="E190" s="206" t="s">
        <v>2</v>
      </c>
      <c r="F190" s="41" t="s">
        <v>3</v>
      </c>
      <c r="G190" s="291"/>
      <c r="H190" s="291"/>
      <c r="I190" s="291"/>
      <c r="J190" s="167">
        <f>SUM(J191+J196)</f>
        <v>700</v>
      </c>
      <c r="K190" s="167">
        <f t="shared" ref="K190" si="61">SUM(K191+K196)</f>
        <v>0</v>
      </c>
    </row>
    <row r="191" spans="1:15" s="87" customFormat="1" ht="58.5">
      <c r="A191" s="83" t="s">
        <v>235</v>
      </c>
      <c r="B191" s="84" t="s">
        <v>89</v>
      </c>
      <c r="C191" s="199" t="s">
        <v>47</v>
      </c>
      <c r="D191" s="199" t="s">
        <v>87</v>
      </c>
      <c r="E191" s="199" t="s">
        <v>1</v>
      </c>
      <c r="F191" s="105" t="s">
        <v>3</v>
      </c>
      <c r="G191" s="294"/>
      <c r="H191" s="294"/>
      <c r="I191" s="294"/>
      <c r="J191" s="169">
        <f>SUM(J192)</f>
        <v>700</v>
      </c>
      <c r="K191" s="169">
        <f t="shared" ref="K191" si="62">SUM(K192)</f>
        <v>0</v>
      </c>
    </row>
    <row r="192" spans="1:15" s="91" customFormat="1" ht="49.5">
      <c r="A192" s="22"/>
      <c r="B192" s="48" t="s">
        <v>295</v>
      </c>
      <c r="C192" s="198" t="s">
        <v>47</v>
      </c>
      <c r="D192" s="198" t="s">
        <v>87</v>
      </c>
      <c r="E192" s="198" t="s">
        <v>1</v>
      </c>
      <c r="F192" s="82" t="s">
        <v>327</v>
      </c>
      <c r="G192" s="293"/>
      <c r="H192" s="293"/>
      <c r="I192" s="293"/>
      <c r="J192" s="122">
        <f>SUM(J193:J195)</f>
        <v>700</v>
      </c>
      <c r="K192" s="122">
        <f t="shared" ref="K192" si="63">SUM(K193:K195)</f>
        <v>0</v>
      </c>
    </row>
    <row r="193" spans="1:12" s="8" customFormat="1" ht="17.25">
      <c r="A193" s="20"/>
      <c r="B193" s="23" t="s">
        <v>351</v>
      </c>
      <c r="C193" s="205" t="s">
        <v>47</v>
      </c>
      <c r="D193" s="205" t="s">
        <v>87</v>
      </c>
      <c r="E193" s="205" t="s">
        <v>1</v>
      </c>
      <c r="F193" s="55" t="s">
        <v>327</v>
      </c>
      <c r="G193" s="205" t="s">
        <v>226</v>
      </c>
      <c r="H193" s="205" t="s">
        <v>91</v>
      </c>
      <c r="I193" s="205" t="s">
        <v>7</v>
      </c>
      <c r="J193" s="34"/>
      <c r="K193" s="34"/>
    </row>
    <row r="194" spans="1:12" s="8" customFormat="1" ht="17.25">
      <c r="A194" s="20"/>
      <c r="B194" s="23" t="s">
        <v>352</v>
      </c>
      <c r="C194" s="205" t="s">
        <v>47</v>
      </c>
      <c r="D194" s="205" t="s">
        <v>87</v>
      </c>
      <c r="E194" s="205" t="s">
        <v>1</v>
      </c>
      <c r="F194" s="55" t="s">
        <v>327</v>
      </c>
      <c r="G194" s="205" t="s">
        <v>226</v>
      </c>
      <c r="H194" s="205" t="s">
        <v>91</v>
      </c>
      <c r="I194" s="205" t="s">
        <v>7</v>
      </c>
      <c r="J194" s="34"/>
      <c r="K194" s="34"/>
    </row>
    <row r="195" spans="1:12" s="8" customFormat="1" ht="14.45" customHeight="1">
      <c r="A195" s="20"/>
      <c r="B195" s="23" t="s">
        <v>353</v>
      </c>
      <c r="C195" s="205" t="s">
        <v>47</v>
      </c>
      <c r="D195" s="205" t="s">
        <v>87</v>
      </c>
      <c r="E195" s="205" t="s">
        <v>1</v>
      </c>
      <c r="F195" s="55" t="s">
        <v>327</v>
      </c>
      <c r="G195" s="205" t="s">
        <v>226</v>
      </c>
      <c r="H195" s="205" t="s">
        <v>91</v>
      </c>
      <c r="I195" s="205" t="s">
        <v>7</v>
      </c>
      <c r="J195" s="34">
        <v>700</v>
      </c>
      <c r="K195" s="34"/>
    </row>
    <row r="196" spans="1:12" s="87" customFormat="1" ht="0.6" customHeight="1">
      <c r="A196" s="83" t="s">
        <v>236</v>
      </c>
      <c r="B196" s="84" t="s">
        <v>90</v>
      </c>
      <c r="C196" s="199" t="s">
        <v>47</v>
      </c>
      <c r="D196" s="199" t="s">
        <v>87</v>
      </c>
      <c r="E196" s="199" t="s">
        <v>8</v>
      </c>
      <c r="F196" s="105" t="s">
        <v>3</v>
      </c>
      <c r="G196" s="294"/>
      <c r="H196" s="294"/>
      <c r="I196" s="294"/>
      <c r="J196" s="169">
        <f>SUM(J197+J199)</f>
        <v>0</v>
      </c>
      <c r="K196" s="169">
        <f t="shared" ref="K196" si="64">SUM(K197+K199)</f>
        <v>0</v>
      </c>
    </row>
    <row r="197" spans="1:12" s="49" customFormat="1" ht="19.5">
      <c r="A197" s="47"/>
      <c r="B197" s="48" t="s">
        <v>34</v>
      </c>
      <c r="C197" s="198" t="s">
        <v>47</v>
      </c>
      <c r="D197" s="198" t="s">
        <v>87</v>
      </c>
      <c r="E197" s="198" t="s">
        <v>8</v>
      </c>
      <c r="F197" s="82" t="s">
        <v>83</v>
      </c>
      <c r="G197" s="104"/>
      <c r="H197" s="104"/>
      <c r="I197" s="104"/>
      <c r="J197" s="122">
        <f>SUM(J198)</f>
        <v>0</v>
      </c>
      <c r="K197" s="122">
        <f t="shared" ref="K197" si="65">SUM(K198)</f>
        <v>0</v>
      </c>
    </row>
    <row r="198" spans="1:12" s="8" customFormat="1" ht="17.25">
      <c r="A198" s="20"/>
      <c r="B198" s="23" t="s">
        <v>34</v>
      </c>
      <c r="C198" s="205" t="s">
        <v>47</v>
      </c>
      <c r="D198" s="205" t="s">
        <v>87</v>
      </c>
      <c r="E198" s="205" t="s">
        <v>8</v>
      </c>
      <c r="F198" s="40" t="s">
        <v>83</v>
      </c>
      <c r="G198" s="205" t="s">
        <v>225</v>
      </c>
      <c r="H198" s="205" t="s">
        <v>43</v>
      </c>
      <c r="I198" s="205" t="s">
        <v>43</v>
      </c>
      <c r="J198" s="34"/>
      <c r="K198" s="34"/>
    </row>
    <row r="199" spans="1:12" s="91" customFormat="1" ht="66">
      <c r="A199" s="96"/>
      <c r="B199" s="48" t="s">
        <v>339</v>
      </c>
      <c r="C199" s="198" t="s">
        <v>47</v>
      </c>
      <c r="D199" s="198" t="s">
        <v>87</v>
      </c>
      <c r="E199" s="198" t="s">
        <v>8</v>
      </c>
      <c r="F199" s="97" t="s">
        <v>327</v>
      </c>
      <c r="G199" s="293"/>
      <c r="H199" s="293"/>
      <c r="I199" s="293"/>
      <c r="J199" s="122">
        <f>SUM(J200:J202)</f>
        <v>0</v>
      </c>
      <c r="K199" s="122">
        <f t="shared" ref="K199" si="66">SUM(K200:K202)</f>
        <v>0</v>
      </c>
    </row>
    <row r="200" spans="1:12" s="8" customFormat="1" ht="17.25">
      <c r="A200" s="21"/>
      <c r="B200" s="23" t="s">
        <v>321</v>
      </c>
      <c r="C200" s="205" t="s">
        <v>47</v>
      </c>
      <c r="D200" s="205" t="s">
        <v>87</v>
      </c>
      <c r="E200" s="205" t="s">
        <v>8</v>
      </c>
      <c r="F200" s="45" t="s">
        <v>327</v>
      </c>
      <c r="G200" s="205" t="s">
        <v>225</v>
      </c>
      <c r="H200" s="205" t="s">
        <v>43</v>
      </c>
      <c r="I200" s="205" t="s">
        <v>43</v>
      </c>
      <c r="J200" s="34"/>
      <c r="K200" s="34"/>
    </row>
    <row r="201" spans="1:12" s="8" customFormat="1" ht="17.25">
      <c r="A201" s="21"/>
      <c r="B201" s="23" t="s">
        <v>320</v>
      </c>
      <c r="C201" s="205" t="s">
        <v>47</v>
      </c>
      <c r="D201" s="205" t="s">
        <v>87</v>
      </c>
      <c r="E201" s="205" t="s">
        <v>8</v>
      </c>
      <c r="F201" s="45" t="s">
        <v>327</v>
      </c>
      <c r="G201" s="205" t="s">
        <v>225</v>
      </c>
      <c r="H201" s="205" t="s">
        <v>43</v>
      </c>
      <c r="I201" s="205" t="s">
        <v>43</v>
      </c>
      <c r="J201" s="34"/>
      <c r="K201" s="34"/>
    </row>
    <row r="202" spans="1:12" s="8" customFormat="1" ht="16.899999999999999" customHeight="1">
      <c r="A202" s="21"/>
      <c r="B202" s="23" t="s">
        <v>355</v>
      </c>
      <c r="C202" s="205" t="s">
        <v>47</v>
      </c>
      <c r="D202" s="205" t="s">
        <v>87</v>
      </c>
      <c r="E202" s="205" t="s">
        <v>8</v>
      </c>
      <c r="F202" s="45" t="s">
        <v>327</v>
      </c>
      <c r="G202" s="205" t="s">
        <v>225</v>
      </c>
      <c r="H202" s="205" t="s">
        <v>43</v>
      </c>
      <c r="I202" s="205" t="s">
        <v>43</v>
      </c>
      <c r="J202" s="34"/>
      <c r="K202" s="34"/>
    </row>
    <row r="203" spans="1:12" s="5" customFormat="1" ht="37.5" hidden="1">
      <c r="A203" s="18" t="s">
        <v>36</v>
      </c>
      <c r="B203" s="26" t="s">
        <v>92</v>
      </c>
      <c r="C203" s="204" t="s">
        <v>91</v>
      </c>
      <c r="D203" s="204" t="s">
        <v>49</v>
      </c>
      <c r="E203" s="204" t="s">
        <v>2</v>
      </c>
      <c r="F203" s="42" t="s">
        <v>3</v>
      </c>
      <c r="G203" s="302"/>
      <c r="H203" s="302"/>
      <c r="I203" s="302"/>
      <c r="J203" s="168">
        <f>+J205+J213+J209</f>
        <v>58179</v>
      </c>
      <c r="K203" s="168">
        <f t="shared" ref="K203" si="67">+K205+K213</f>
        <v>9137.4</v>
      </c>
    </row>
    <row r="204" spans="1:12" s="5" customFormat="1" ht="36.6" customHeight="1">
      <c r="A204" s="18"/>
      <c r="B204" s="155" t="s">
        <v>92</v>
      </c>
      <c r="C204" s="207" t="s">
        <v>91</v>
      </c>
      <c r="D204" s="207" t="s">
        <v>49</v>
      </c>
      <c r="E204" s="207" t="s">
        <v>2</v>
      </c>
      <c r="F204" s="156" t="s">
        <v>3</v>
      </c>
      <c r="G204" s="307"/>
      <c r="H204" s="307"/>
      <c r="I204" s="307"/>
      <c r="J204" s="168">
        <f>+J205+J213</f>
        <v>58179</v>
      </c>
      <c r="K204" s="168">
        <f t="shared" ref="K204" si="68">+K205+K213</f>
        <v>9137.4</v>
      </c>
    </row>
    <row r="205" spans="1:12" s="2" customFormat="1" ht="56.25">
      <c r="A205" s="19" t="s">
        <v>195</v>
      </c>
      <c r="B205" s="24" t="s">
        <v>259</v>
      </c>
      <c r="C205" s="206" t="s">
        <v>91</v>
      </c>
      <c r="D205" s="206" t="s">
        <v>51</v>
      </c>
      <c r="E205" s="206" t="s">
        <v>2</v>
      </c>
      <c r="F205" s="41" t="s">
        <v>3</v>
      </c>
      <c r="G205" s="291"/>
      <c r="H205" s="291"/>
      <c r="I205" s="291"/>
      <c r="J205" s="167">
        <f>SUM(J206)</f>
        <v>2800</v>
      </c>
      <c r="K205" s="167">
        <f t="shared" ref="K205:K207" si="69">SUM(K206)</f>
        <v>2640.1</v>
      </c>
    </row>
    <row r="206" spans="1:12" s="87" customFormat="1" ht="39">
      <c r="A206" s="83" t="s">
        <v>196</v>
      </c>
      <c r="B206" s="84" t="s">
        <v>260</v>
      </c>
      <c r="C206" s="199" t="s">
        <v>91</v>
      </c>
      <c r="D206" s="199" t="s">
        <v>51</v>
      </c>
      <c r="E206" s="199" t="s">
        <v>1</v>
      </c>
      <c r="F206" s="105" t="s">
        <v>3</v>
      </c>
      <c r="G206" s="294"/>
      <c r="H206" s="294"/>
      <c r="I206" s="294"/>
      <c r="J206" s="169">
        <f>SUM(J207)</f>
        <v>2800</v>
      </c>
      <c r="K206" s="169">
        <f t="shared" si="69"/>
        <v>2640.1</v>
      </c>
    </row>
    <row r="207" spans="1:12" s="91" customFormat="1" ht="33">
      <c r="A207" s="22"/>
      <c r="B207" s="48" t="s">
        <v>261</v>
      </c>
      <c r="C207" s="198" t="s">
        <v>91</v>
      </c>
      <c r="D207" s="198" t="s">
        <v>51</v>
      </c>
      <c r="E207" s="198" t="s">
        <v>1</v>
      </c>
      <c r="F207" s="82" t="s">
        <v>262</v>
      </c>
      <c r="G207" s="293"/>
      <c r="H207" s="293"/>
      <c r="I207" s="293"/>
      <c r="J207" s="122">
        <f>SUM(J208)</f>
        <v>2800</v>
      </c>
      <c r="K207" s="122">
        <f t="shared" si="69"/>
        <v>2640.1</v>
      </c>
    </row>
    <row r="208" spans="1:12" s="8" customFormat="1" ht="17.25">
      <c r="A208" s="22"/>
      <c r="B208" s="23" t="s">
        <v>218</v>
      </c>
      <c r="C208" s="205" t="s">
        <v>91</v>
      </c>
      <c r="D208" s="205" t="s">
        <v>51</v>
      </c>
      <c r="E208" s="205" t="s">
        <v>1</v>
      </c>
      <c r="F208" s="40" t="s">
        <v>262</v>
      </c>
      <c r="G208" s="205" t="s">
        <v>219</v>
      </c>
      <c r="H208" s="205" t="s">
        <v>28</v>
      </c>
      <c r="I208" s="205" t="s">
        <v>47</v>
      </c>
      <c r="J208" s="34">
        <v>2800</v>
      </c>
      <c r="K208" s="34">
        <v>2640.1</v>
      </c>
      <c r="L208" s="8" t="s">
        <v>371</v>
      </c>
    </row>
    <row r="209" spans="1:15" s="8" customFormat="1" hidden="1">
      <c r="A209" s="19"/>
      <c r="B209" s="24"/>
      <c r="C209" s="205"/>
      <c r="D209" s="205"/>
      <c r="E209" s="205"/>
      <c r="F209" s="121"/>
      <c r="G209" s="205"/>
      <c r="H209" s="205"/>
      <c r="I209" s="205"/>
      <c r="J209" s="124"/>
      <c r="K209" s="124"/>
    </row>
    <row r="210" spans="1:15" s="8" customFormat="1" ht="19.5" hidden="1">
      <c r="A210" s="83"/>
      <c r="B210" s="84"/>
      <c r="C210" s="205"/>
      <c r="D210" s="205"/>
      <c r="E210" s="205"/>
      <c r="F210" s="121"/>
      <c r="G210" s="205"/>
      <c r="H210" s="205"/>
      <c r="I210" s="205"/>
      <c r="J210" s="123"/>
      <c r="K210" s="123"/>
    </row>
    <row r="211" spans="1:15" s="8" customFormat="1" ht="17.25" hidden="1">
      <c r="A211" s="22"/>
      <c r="B211" s="126"/>
      <c r="C211" s="205"/>
      <c r="D211" s="205"/>
      <c r="E211" s="205"/>
      <c r="F211" s="121"/>
      <c r="G211" s="205"/>
      <c r="H211" s="205"/>
      <c r="I211" s="205"/>
      <c r="J211" s="122"/>
      <c r="K211" s="34"/>
    </row>
    <row r="212" spans="1:15" s="8" customFormat="1" ht="17.25" hidden="1">
      <c r="A212" s="22"/>
      <c r="B212" s="127"/>
      <c r="C212" s="205"/>
      <c r="D212" s="205"/>
      <c r="E212" s="205"/>
      <c r="F212" s="121"/>
      <c r="G212" s="205"/>
      <c r="H212" s="205"/>
      <c r="I212" s="205"/>
      <c r="J212" s="34"/>
      <c r="K212" s="34"/>
      <c r="L212" s="8">
        <v>699.5</v>
      </c>
    </row>
    <row r="213" spans="1:15" s="2" customFormat="1" ht="37.5">
      <c r="A213" s="19" t="s">
        <v>263</v>
      </c>
      <c r="B213" s="24" t="s">
        <v>93</v>
      </c>
      <c r="C213" s="206" t="s">
        <v>91</v>
      </c>
      <c r="D213" s="206" t="s">
        <v>87</v>
      </c>
      <c r="E213" s="206" t="s">
        <v>2</v>
      </c>
      <c r="F213" s="41" t="s">
        <v>3</v>
      </c>
      <c r="G213" s="291"/>
      <c r="H213" s="291"/>
      <c r="I213" s="291"/>
      <c r="J213" s="167">
        <f>+J214+J217+J221</f>
        <v>55379</v>
      </c>
      <c r="K213" s="167">
        <f t="shared" ref="K213:O213" si="70">+K214+K217+K221</f>
        <v>6497.2999999999993</v>
      </c>
      <c r="L213" s="32">
        <f t="shared" si="70"/>
        <v>0</v>
      </c>
      <c r="M213" s="32">
        <f t="shared" si="70"/>
        <v>0</v>
      </c>
      <c r="N213" s="32">
        <f t="shared" si="70"/>
        <v>0</v>
      </c>
      <c r="O213" s="32">
        <f t="shared" si="70"/>
        <v>0</v>
      </c>
    </row>
    <row r="214" spans="1:15" s="87" customFormat="1" ht="39">
      <c r="A214" s="83" t="s">
        <v>264</v>
      </c>
      <c r="B214" s="111" t="s">
        <v>318</v>
      </c>
      <c r="C214" s="199" t="s">
        <v>91</v>
      </c>
      <c r="D214" s="199" t="s">
        <v>87</v>
      </c>
      <c r="E214" s="199" t="s">
        <v>1</v>
      </c>
      <c r="F214" s="105" t="s">
        <v>3</v>
      </c>
      <c r="G214" s="294"/>
      <c r="H214" s="294"/>
      <c r="I214" s="294"/>
      <c r="J214" s="169">
        <f>SUM(J215)</f>
        <v>779</v>
      </c>
      <c r="K214" s="169">
        <f t="shared" ref="K214" si="71">SUM(K215)</f>
        <v>188.4</v>
      </c>
    </row>
    <row r="215" spans="1:15" s="91" customFormat="1" ht="17.25">
      <c r="A215" s="22"/>
      <c r="B215" s="48" t="s">
        <v>274</v>
      </c>
      <c r="C215" s="198" t="s">
        <v>91</v>
      </c>
      <c r="D215" s="198" t="s">
        <v>87</v>
      </c>
      <c r="E215" s="198" t="s">
        <v>1</v>
      </c>
      <c r="F215" s="82" t="s">
        <v>273</v>
      </c>
      <c r="G215" s="293"/>
      <c r="H215" s="293"/>
      <c r="I215" s="293"/>
      <c r="J215" s="122">
        <f>SUM(J216:J216)</f>
        <v>779</v>
      </c>
      <c r="K215" s="122">
        <f>SUM(K216:K216)</f>
        <v>188.4</v>
      </c>
    </row>
    <row r="216" spans="1:15" s="8" customFormat="1" ht="17.25">
      <c r="A216" s="22"/>
      <c r="B216" s="23" t="s">
        <v>227</v>
      </c>
      <c r="C216" s="205" t="s">
        <v>91</v>
      </c>
      <c r="D216" s="205" t="s">
        <v>87</v>
      </c>
      <c r="E216" s="205" t="s">
        <v>1</v>
      </c>
      <c r="F216" s="40" t="s">
        <v>273</v>
      </c>
      <c r="G216" s="205" t="s">
        <v>226</v>
      </c>
      <c r="H216" s="205" t="s">
        <v>91</v>
      </c>
      <c r="I216" s="205" t="s">
        <v>7</v>
      </c>
      <c r="J216" s="34">
        <v>779</v>
      </c>
      <c r="K216" s="34">
        <v>188.4</v>
      </c>
      <c r="L216" s="8">
        <v>139</v>
      </c>
      <c r="M216" s="8">
        <v>139</v>
      </c>
      <c r="N216" s="8">
        <v>139</v>
      </c>
    </row>
    <row r="217" spans="1:15" s="87" customFormat="1" ht="39">
      <c r="A217" s="83" t="s">
        <v>395</v>
      </c>
      <c r="B217" s="84" t="s">
        <v>265</v>
      </c>
      <c r="C217" s="199" t="s">
        <v>91</v>
      </c>
      <c r="D217" s="199" t="s">
        <v>87</v>
      </c>
      <c r="E217" s="199" t="s">
        <v>12</v>
      </c>
      <c r="F217" s="105" t="s">
        <v>3</v>
      </c>
      <c r="G217" s="294"/>
      <c r="H217" s="294"/>
      <c r="I217" s="294"/>
      <c r="J217" s="169">
        <f>SUM(J218)</f>
        <v>54600</v>
      </c>
      <c r="K217" s="169">
        <f t="shared" ref="K217" si="72">SUM(K218)</f>
        <v>6308.9</v>
      </c>
    </row>
    <row r="218" spans="1:15" s="91" customFormat="1" ht="33">
      <c r="A218" s="144"/>
      <c r="B218" s="48" t="s">
        <v>272</v>
      </c>
      <c r="C218" s="198" t="s">
        <v>91</v>
      </c>
      <c r="D218" s="198" t="s">
        <v>87</v>
      </c>
      <c r="E218" s="198" t="s">
        <v>12</v>
      </c>
      <c r="F218" s="82" t="s">
        <v>266</v>
      </c>
      <c r="G218" s="293"/>
      <c r="H218" s="293"/>
      <c r="I218" s="293"/>
      <c r="J218" s="122">
        <f>SUM(J219:J220)</f>
        <v>54600</v>
      </c>
      <c r="K218" s="122">
        <f t="shared" ref="K218" si="73">SUM(K219:K220)</f>
        <v>6308.9</v>
      </c>
    </row>
    <row r="219" spans="1:15" s="8" customFormat="1">
      <c r="A219" s="144"/>
      <c r="B219" s="23" t="s">
        <v>218</v>
      </c>
      <c r="C219" s="205" t="s">
        <v>91</v>
      </c>
      <c r="D219" s="205" t="s">
        <v>87</v>
      </c>
      <c r="E219" s="205" t="s">
        <v>12</v>
      </c>
      <c r="F219" s="40" t="s">
        <v>266</v>
      </c>
      <c r="G219" s="205" t="s">
        <v>219</v>
      </c>
      <c r="H219" s="205" t="s">
        <v>28</v>
      </c>
      <c r="I219" s="205" t="s">
        <v>48</v>
      </c>
      <c r="J219" s="34">
        <v>2203</v>
      </c>
      <c r="K219" s="34">
        <v>0</v>
      </c>
      <c r="L219" s="8">
        <v>-52397</v>
      </c>
      <c r="M219" s="8">
        <v>-56656</v>
      </c>
      <c r="N219" s="8">
        <v>-58856</v>
      </c>
    </row>
    <row r="220" spans="1:15" s="8" customFormat="1">
      <c r="A220" s="144"/>
      <c r="B220" s="23" t="s">
        <v>231</v>
      </c>
      <c r="C220" s="205" t="s">
        <v>91</v>
      </c>
      <c r="D220" s="205" t="s">
        <v>87</v>
      </c>
      <c r="E220" s="205" t="s">
        <v>12</v>
      </c>
      <c r="F220" s="40" t="s">
        <v>266</v>
      </c>
      <c r="G220" s="205" t="s">
        <v>230</v>
      </c>
      <c r="H220" s="205" t="s">
        <v>28</v>
      </c>
      <c r="I220" s="205" t="s">
        <v>48</v>
      </c>
      <c r="J220" s="34">
        <v>52397</v>
      </c>
      <c r="K220" s="34">
        <v>6308.9</v>
      </c>
      <c r="L220" s="8">
        <v>52397</v>
      </c>
      <c r="M220" s="8">
        <v>56656</v>
      </c>
      <c r="N220" s="8">
        <v>58856</v>
      </c>
    </row>
    <row r="221" spans="1:15" s="8" customFormat="1" ht="58.5" hidden="1">
      <c r="A221" s="83" t="s">
        <v>396</v>
      </c>
      <c r="B221" s="84" t="s">
        <v>375</v>
      </c>
      <c r="C221" s="199" t="s">
        <v>91</v>
      </c>
      <c r="D221" s="199" t="s">
        <v>87</v>
      </c>
      <c r="E221" s="199" t="s">
        <v>28</v>
      </c>
      <c r="F221" s="143" t="s">
        <v>377</v>
      </c>
      <c r="G221" s="205"/>
      <c r="H221" s="205"/>
      <c r="I221" s="205"/>
      <c r="J221" s="123"/>
      <c r="K221" s="123">
        <f>K222</f>
        <v>0</v>
      </c>
    </row>
    <row r="222" spans="1:15" s="8" customFormat="1" ht="17.25" hidden="1">
      <c r="A222" s="22"/>
      <c r="B222" s="126" t="s">
        <v>376</v>
      </c>
      <c r="C222" s="205" t="s">
        <v>91</v>
      </c>
      <c r="D222" s="205" t="s">
        <v>87</v>
      </c>
      <c r="E222" s="205" t="s">
        <v>28</v>
      </c>
      <c r="F222" s="142" t="s">
        <v>378</v>
      </c>
      <c r="G222" s="205"/>
      <c r="H222" s="205"/>
      <c r="I222" s="205"/>
      <c r="J222" s="122"/>
      <c r="K222" s="34">
        <v>0</v>
      </c>
    </row>
    <row r="223" spans="1:15" s="8" customFormat="1" ht="17.25" hidden="1">
      <c r="A223" s="22"/>
      <c r="B223" s="127" t="s">
        <v>222</v>
      </c>
      <c r="C223" s="205" t="s">
        <v>91</v>
      </c>
      <c r="D223" s="205" t="s">
        <v>87</v>
      </c>
      <c r="E223" s="205" t="s">
        <v>28</v>
      </c>
      <c r="F223" s="142" t="s">
        <v>378</v>
      </c>
      <c r="G223" s="205" t="s">
        <v>223</v>
      </c>
      <c r="H223" s="205" t="s">
        <v>28</v>
      </c>
      <c r="I223" s="205" t="s">
        <v>47</v>
      </c>
      <c r="J223" s="34"/>
      <c r="K223" s="34">
        <v>0</v>
      </c>
    </row>
    <row r="224" spans="1:15" s="2" customFormat="1" ht="56.25">
      <c r="A224" s="18" t="s">
        <v>199</v>
      </c>
      <c r="B224" s="26" t="s">
        <v>95</v>
      </c>
      <c r="C224" s="204" t="s">
        <v>94</v>
      </c>
      <c r="D224" s="204" t="s">
        <v>49</v>
      </c>
      <c r="E224" s="204" t="s">
        <v>2</v>
      </c>
      <c r="F224" s="42" t="s">
        <v>3</v>
      </c>
      <c r="G224" s="291"/>
      <c r="H224" s="291"/>
      <c r="I224" s="291"/>
      <c r="J224" s="168">
        <f>SUM(J225+J245+J253+J263+J267+J273)</f>
        <v>87424.3</v>
      </c>
      <c r="K224" s="168">
        <f>SUM(K225+K245+K253+K263+K267+K273)</f>
        <v>17035.399999999998</v>
      </c>
    </row>
    <row r="225" spans="1:14" s="2" customFormat="1">
      <c r="A225" s="19" t="s">
        <v>200</v>
      </c>
      <c r="B225" s="24" t="s">
        <v>96</v>
      </c>
      <c r="C225" s="206" t="s">
        <v>94</v>
      </c>
      <c r="D225" s="206" t="s">
        <v>51</v>
      </c>
      <c r="E225" s="206" t="s">
        <v>2</v>
      </c>
      <c r="F225" s="41" t="s">
        <v>3</v>
      </c>
      <c r="G225" s="291"/>
      <c r="H225" s="291"/>
      <c r="I225" s="291"/>
      <c r="J225" s="167">
        <f>SUM(J226)</f>
        <v>22067.399999999998</v>
      </c>
      <c r="K225" s="167">
        <f t="shared" ref="K225" si="74">SUM(K226)</f>
        <v>5639.4</v>
      </c>
    </row>
    <row r="226" spans="1:14" s="87" customFormat="1" ht="58.5">
      <c r="A226" s="83" t="s">
        <v>201</v>
      </c>
      <c r="B226" s="84" t="s">
        <v>97</v>
      </c>
      <c r="C226" s="199" t="s">
        <v>94</v>
      </c>
      <c r="D226" s="199" t="s">
        <v>51</v>
      </c>
      <c r="E226" s="199" t="s">
        <v>1</v>
      </c>
      <c r="F226" s="105" t="s">
        <v>3</v>
      </c>
      <c r="G226" s="294"/>
      <c r="H226" s="294"/>
      <c r="I226" s="294"/>
      <c r="J226" s="169">
        <f>+J227+J231+J235+J237+J241</f>
        <v>22067.399999999998</v>
      </c>
      <c r="K226" s="169">
        <f t="shared" ref="K226" si="75">SUM(K227+K231+K235)</f>
        <v>5639.4</v>
      </c>
    </row>
    <row r="227" spans="1:14" s="91" customFormat="1" ht="33">
      <c r="A227" s="22"/>
      <c r="B227" s="48" t="s">
        <v>17</v>
      </c>
      <c r="C227" s="198" t="s">
        <v>94</v>
      </c>
      <c r="D227" s="198" t="s">
        <v>51</v>
      </c>
      <c r="E227" s="198" t="s">
        <v>1</v>
      </c>
      <c r="F227" s="82" t="s">
        <v>16</v>
      </c>
      <c r="G227" s="293"/>
      <c r="H227" s="293"/>
      <c r="I227" s="293"/>
      <c r="J227" s="122">
        <f>SUM(J228:J230)</f>
        <v>11303</v>
      </c>
      <c r="K227" s="122">
        <f>SUM(K228:K230)</f>
        <v>2490.4</v>
      </c>
    </row>
    <row r="228" spans="1:14" s="8" customFormat="1" ht="33">
      <c r="A228" s="20"/>
      <c r="B228" s="23" t="s">
        <v>255</v>
      </c>
      <c r="C228" s="205" t="s">
        <v>94</v>
      </c>
      <c r="D228" s="205" t="s">
        <v>51</v>
      </c>
      <c r="E228" s="205" t="s">
        <v>1</v>
      </c>
      <c r="F228" s="40" t="s">
        <v>16</v>
      </c>
      <c r="G228" s="205" t="s">
        <v>221</v>
      </c>
      <c r="H228" s="205" t="s">
        <v>47</v>
      </c>
      <c r="I228" s="205" t="s">
        <v>1</v>
      </c>
      <c r="J228" s="34">
        <v>8173</v>
      </c>
      <c r="K228" s="34">
        <v>2016.4</v>
      </c>
      <c r="L228" s="8">
        <v>494</v>
      </c>
      <c r="M228" s="8">
        <v>494</v>
      </c>
      <c r="N228" s="8">
        <v>494</v>
      </c>
    </row>
    <row r="229" spans="1:14" s="8" customFormat="1" ht="17.25">
      <c r="A229" s="20"/>
      <c r="B229" s="23" t="s">
        <v>218</v>
      </c>
      <c r="C229" s="205" t="s">
        <v>94</v>
      </c>
      <c r="D229" s="205" t="s">
        <v>51</v>
      </c>
      <c r="E229" s="205" t="s">
        <v>1</v>
      </c>
      <c r="F229" s="40" t="s">
        <v>16</v>
      </c>
      <c r="G229" s="205" t="s">
        <v>219</v>
      </c>
      <c r="H229" s="205" t="s">
        <v>47</v>
      </c>
      <c r="I229" s="205" t="s">
        <v>1</v>
      </c>
      <c r="J229" s="34">
        <v>3107</v>
      </c>
      <c r="K229" s="34">
        <v>469.2</v>
      </c>
      <c r="L229" s="8">
        <v>-618</v>
      </c>
      <c r="M229" s="8">
        <v>-618</v>
      </c>
      <c r="N229" s="8">
        <v>-618</v>
      </c>
    </row>
    <row r="230" spans="1:14" s="8" customFormat="1" ht="17.25">
      <c r="A230" s="20"/>
      <c r="B230" s="23" t="s">
        <v>222</v>
      </c>
      <c r="C230" s="205" t="s">
        <v>94</v>
      </c>
      <c r="D230" s="205" t="s">
        <v>51</v>
      </c>
      <c r="E230" s="205" t="s">
        <v>1</v>
      </c>
      <c r="F230" s="40" t="s">
        <v>16</v>
      </c>
      <c r="G230" s="205" t="s">
        <v>223</v>
      </c>
      <c r="H230" s="205" t="s">
        <v>47</v>
      </c>
      <c r="I230" s="205" t="s">
        <v>1</v>
      </c>
      <c r="J230" s="34">
        <v>23</v>
      </c>
      <c r="K230" s="34">
        <v>4.8</v>
      </c>
    </row>
    <row r="231" spans="1:14" s="91" customFormat="1" ht="31.5">
      <c r="A231" s="22"/>
      <c r="B231" s="61" t="s">
        <v>426</v>
      </c>
      <c r="C231" s="198" t="s">
        <v>94</v>
      </c>
      <c r="D231" s="198" t="s">
        <v>51</v>
      </c>
      <c r="E231" s="198" t="s">
        <v>1</v>
      </c>
      <c r="F231" s="82" t="s">
        <v>300</v>
      </c>
      <c r="G231" s="293"/>
      <c r="H231" s="293"/>
      <c r="I231" s="293"/>
      <c r="J231" s="122">
        <f>SUM(J232:J234)</f>
        <v>35.1</v>
      </c>
      <c r="K231" s="122">
        <f t="shared" ref="K231" si="76">SUM(K232:K234)</f>
        <v>0</v>
      </c>
    </row>
    <row r="232" spans="1:14" s="8" customFormat="1" ht="47.25">
      <c r="A232" s="20"/>
      <c r="B232" s="61" t="s">
        <v>506</v>
      </c>
      <c r="C232" s="205" t="s">
        <v>94</v>
      </c>
      <c r="D232" s="205" t="s">
        <v>51</v>
      </c>
      <c r="E232" s="205" t="s">
        <v>1</v>
      </c>
      <c r="F232" s="40" t="s">
        <v>300</v>
      </c>
      <c r="G232" s="205" t="s">
        <v>219</v>
      </c>
      <c r="H232" s="205" t="s">
        <v>47</v>
      </c>
      <c r="I232" s="205" t="s">
        <v>1</v>
      </c>
      <c r="J232" s="34">
        <v>29.6</v>
      </c>
      <c r="K232" s="34"/>
    </row>
    <row r="233" spans="1:14" s="8" customFormat="1" ht="47.25">
      <c r="A233" s="20"/>
      <c r="B233" s="61" t="s">
        <v>507</v>
      </c>
      <c r="C233" s="205" t="s">
        <v>94</v>
      </c>
      <c r="D233" s="205" t="s">
        <v>51</v>
      </c>
      <c r="E233" s="205" t="s">
        <v>1</v>
      </c>
      <c r="F233" s="52" t="s">
        <v>300</v>
      </c>
      <c r="G233" s="205" t="s">
        <v>219</v>
      </c>
      <c r="H233" s="205" t="s">
        <v>47</v>
      </c>
      <c r="I233" s="205" t="s">
        <v>1</v>
      </c>
      <c r="J233" s="34">
        <v>5.2</v>
      </c>
      <c r="K233" s="34"/>
    </row>
    <row r="234" spans="1:14" s="8" customFormat="1" ht="47.25">
      <c r="A234" s="20"/>
      <c r="B234" s="61" t="s">
        <v>508</v>
      </c>
      <c r="C234" s="205" t="s">
        <v>94</v>
      </c>
      <c r="D234" s="205" t="s">
        <v>51</v>
      </c>
      <c r="E234" s="205" t="s">
        <v>1</v>
      </c>
      <c r="F234" s="52" t="s">
        <v>300</v>
      </c>
      <c r="G234" s="205" t="s">
        <v>219</v>
      </c>
      <c r="H234" s="205" t="s">
        <v>47</v>
      </c>
      <c r="I234" s="205" t="s">
        <v>1</v>
      </c>
      <c r="J234" s="34">
        <v>0.3</v>
      </c>
      <c r="K234" s="34"/>
      <c r="L234" s="8">
        <v>0.3</v>
      </c>
    </row>
    <row r="235" spans="1:14" s="91" customFormat="1" ht="17.25">
      <c r="A235" s="22"/>
      <c r="B235" s="48" t="s">
        <v>313</v>
      </c>
      <c r="C235" s="198" t="s">
        <v>94</v>
      </c>
      <c r="D235" s="198" t="s">
        <v>51</v>
      </c>
      <c r="E235" s="198" t="s">
        <v>1</v>
      </c>
      <c r="F235" s="82" t="s">
        <v>312</v>
      </c>
      <c r="G235" s="293"/>
      <c r="H235" s="293"/>
      <c r="I235" s="293"/>
      <c r="J235" s="122">
        <f>+J236</f>
        <v>10512</v>
      </c>
      <c r="K235" s="122">
        <f>SUM(K236:K236)</f>
        <v>3149</v>
      </c>
    </row>
    <row r="236" spans="1:14" s="8" customFormat="1" ht="33">
      <c r="A236" s="20"/>
      <c r="B236" s="48" t="s">
        <v>509</v>
      </c>
      <c r="C236" s="205" t="s">
        <v>94</v>
      </c>
      <c r="D236" s="205" t="s">
        <v>51</v>
      </c>
      <c r="E236" s="205" t="s">
        <v>1</v>
      </c>
      <c r="F236" s="46" t="s">
        <v>312</v>
      </c>
      <c r="G236" s="205" t="s">
        <v>230</v>
      </c>
      <c r="H236" s="205" t="s">
        <v>47</v>
      </c>
      <c r="I236" s="205" t="s">
        <v>1</v>
      </c>
      <c r="J236" s="34">
        <v>10512</v>
      </c>
      <c r="K236" s="34">
        <v>3149</v>
      </c>
    </row>
    <row r="237" spans="1:14" s="91" customFormat="1" ht="78.75">
      <c r="A237" s="22"/>
      <c r="B237" s="234" t="s">
        <v>468</v>
      </c>
      <c r="C237" s="198" t="s">
        <v>94</v>
      </c>
      <c r="D237" s="198" t="s">
        <v>51</v>
      </c>
      <c r="E237" s="198" t="s">
        <v>1</v>
      </c>
      <c r="F237" s="198" t="s">
        <v>300</v>
      </c>
      <c r="G237" s="270"/>
      <c r="H237" s="271"/>
      <c r="I237" s="272"/>
      <c r="J237" s="122">
        <f>+J238+J239+J240</f>
        <v>97.2</v>
      </c>
      <c r="K237" s="122"/>
    </row>
    <row r="238" spans="1:14" s="8" customFormat="1" ht="94.5">
      <c r="A238" s="20"/>
      <c r="B238" s="149" t="s">
        <v>401</v>
      </c>
      <c r="C238" s="205" t="s">
        <v>94</v>
      </c>
      <c r="D238" s="205" t="s">
        <v>51</v>
      </c>
      <c r="E238" s="205" t="s">
        <v>1</v>
      </c>
      <c r="F238" s="145" t="s">
        <v>300</v>
      </c>
      <c r="G238" s="205" t="s">
        <v>230</v>
      </c>
      <c r="H238" s="205" t="s">
        <v>47</v>
      </c>
      <c r="I238" s="205" t="s">
        <v>1</v>
      </c>
      <c r="J238" s="34">
        <v>81.900000000000006</v>
      </c>
      <c r="K238" s="34"/>
    </row>
    <row r="239" spans="1:14" s="8" customFormat="1" ht="94.5">
      <c r="A239" s="20"/>
      <c r="B239" s="149" t="s">
        <v>402</v>
      </c>
      <c r="C239" s="205" t="s">
        <v>94</v>
      </c>
      <c r="D239" s="205" t="s">
        <v>51</v>
      </c>
      <c r="E239" s="205" t="s">
        <v>1</v>
      </c>
      <c r="F239" s="145" t="s">
        <v>300</v>
      </c>
      <c r="G239" s="205" t="s">
        <v>230</v>
      </c>
      <c r="H239" s="205" t="s">
        <v>47</v>
      </c>
      <c r="I239" s="205" t="s">
        <v>1</v>
      </c>
      <c r="J239" s="34">
        <v>14.5</v>
      </c>
      <c r="K239" s="34"/>
    </row>
    <row r="240" spans="1:14" s="8" customFormat="1" ht="94.5">
      <c r="A240" s="20"/>
      <c r="B240" s="149" t="s">
        <v>403</v>
      </c>
      <c r="C240" s="205" t="s">
        <v>94</v>
      </c>
      <c r="D240" s="205" t="s">
        <v>51</v>
      </c>
      <c r="E240" s="205" t="s">
        <v>1</v>
      </c>
      <c r="F240" s="145" t="s">
        <v>300</v>
      </c>
      <c r="G240" s="205" t="s">
        <v>230</v>
      </c>
      <c r="H240" s="205" t="s">
        <v>47</v>
      </c>
      <c r="I240" s="205" t="s">
        <v>1</v>
      </c>
      <c r="J240" s="34">
        <v>0.8</v>
      </c>
      <c r="K240" s="34"/>
    </row>
    <row r="241" spans="1:15" s="91" customFormat="1" ht="31.5">
      <c r="A241" s="22"/>
      <c r="B241" s="225" t="s">
        <v>469</v>
      </c>
      <c r="C241" s="198" t="s">
        <v>94</v>
      </c>
      <c r="D241" s="198" t="s">
        <v>51</v>
      </c>
      <c r="E241" s="198" t="s">
        <v>1</v>
      </c>
      <c r="F241" s="198" t="s">
        <v>300</v>
      </c>
      <c r="G241" s="270"/>
      <c r="H241" s="271"/>
      <c r="I241" s="272"/>
      <c r="J241" s="122">
        <f>+J242+J243+J244</f>
        <v>120.10000000000001</v>
      </c>
      <c r="K241" s="122">
        <f t="shared" ref="K241:O241" si="77">+K242+K243+K244</f>
        <v>0</v>
      </c>
      <c r="L241" s="122">
        <f t="shared" si="77"/>
        <v>0</v>
      </c>
      <c r="M241" s="122">
        <f t="shared" si="77"/>
        <v>0</v>
      </c>
      <c r="N241" s="122">
        <f t="shared" si="77"/>
        <v>0</v>
      </c>
      <c r="O241" s="122">
        <f t="shared" si="77"/>
        <v>0</v>
      </c>
    </row>
    <row r="242" spans="1:15" s="8" customFormat="1" ht="47.25">
      <c r="A242" s="20"/>
      <c r="B242" s="150" t="s">
        <v>404</v>
      </c>
      <c r="C242" s="205" t="s">
        <v>94</v>
      </c>
      <c r="D242" s="205" t="s">
        <v>51</v>
      </c>
      <c r="E242" s="205" t="s">
        <v>1</v>
      </c>
      <c r="F242" s="205" t="s">
        <v>300</v>
      </c>
      <c r="G242" s="205" t="s">
        <v>230</v>
      </c>
      <c r="H242" s="205" t="s">
        <v>47</v>
      </c>
      <c r="I242" s="205" t="s">
        <v>1</v>
      </c>
      <c r="J242" s="34">
        <v>100</v>
      </c>
      <c r="K242" s="34"/>
    </row>
    <row r="243" spans="1:15" s="8" customFormat="1" ht="47.25">
      <c r="A243" s="20"/>
      <c r="B243" s="150" t="s">
        <v>404</v>
      </c>
      <c r="C243" s="205" t="s">
        <v>94</v>
      </c>
      <c r="D243" s="205" t="s">
        <v>51</v>
      </c>
      <c r="E243" s="205" t="s">
        <v>1</v>
      </c>
      <c r="F243" s="205" t="s">
        <v>300</v>
      </c>
      <c r="G243" s="205" t="s">
        <v>230</v>
      </c>
      <c r="H243" s="205" t="s">
        <v>47</v>
      </c>
      <c r="I243" s="205" t="s">
        <v>1</v>
      </c>
      <c r="J243" s="34">
        <v>17.7</v>
      </c>
      <c r="K243" s="34"/>
    </row>
    <row r="244" spans="1:15" s="8" customFormat="1" ht="47.25">
      <c r="A244" s="20"/>
      <c r="B244" s="150" t="s">
        <v>404</v>
      </c>
      <c r="C244" s="205" t="s">
        <v>94</v>
      </c>
      <c r="D244" s="205" t="s">
        <v>51</v>
      </c>
      <c r="E244" s="205" t="s">
        <v>1</v>
      </c>
      <c r="F244" s="145" t="s">
        <v>300</v>
      </c>
      <c r="G244" s="205" t="s">
        <v>230</v>
      </c>
      <c r="H244" s="205" t="s">
        <v>47</v>
      </c>
      <c r="I244" s="205" t="s">
        <v>1</v>
      </c>
      <c r="J244" s="34">
        <v>2.4</v>
      </c>
      <c r="K244" s="34"/>
    </row>
    <row r="245" spans="1:15" s="2" customFormat="1">
      <c r="A245" s="19" t="s">
        <v>202</v>
      </c>
      <c r="B245" s="24" t="s">
        <v>98</v>
      </c>
      <c r="C245" s="206" t="s">
        <v>94</v>
      </c>
      <c r="D245" s="206" t="s">
        <v>87</v>
      </c>
      <c r="E245" s="206" t="s">
        <v>2</v>
      </c>
      <c r="F245" s="41" t="s">
        <v>3</v>
      </c>
      <c r="G245" s="291"/>
      <c r="H245" s="291"/>
      <c r="I245" s="291"/>
      <c r="J245" s="167">
        <f>SUM(J246)</f>
        <v>6617</v>
      </c>
      <c r="K245" s="167">
        <f t="shared" ref="K245" si="78">SUM(K246)</f>
        <v>1774.8000000000002</v>
      </c>
    </row>
    <row r="246" spans="1:15" s="87" customFormat="1" ht="58.5">
      <c r="A246" s="83" t="s">
        <v>203</v>
      </c>
      <c r="B246" s="84" t="s">
        <v>97</v>
      </c>
      <c r="C246" s="199" t="s">
        <v>94</v>
      </c>
      <c r="D246" s="199" t="s">
        <v>87</v>
      </c>
      <c r="E246" s="199" t="s">
        <v>1</v>
      </c>
      <c r="F246" s="105" t="s">
        <v>3</v>
      </c>
      <c r="G246" s="294"/>
      <c r="H246" s="294"/>
      <c r="I246" s="294"/>
      <c r="J246" s="169">
        <f>SUM(J247+J251)</f>
        <v>6617</v>
      </c>
      <c r="K246" s="169">
        <f t="shared" ref="K246" si="79">SUM(K247+K251)</f>
        <v>1774.8000000000002</v>
      </c>
    </row>
    <row r="247" spans="1:15" s="91" customFormat="1" ht="33">
      <c r="A247" s="22"/>
      <c r="B247" s="48" t="s">
        <v>17</v>
      </c>
      <c r="C247" s="198" t="s">
        <v>94</v>
      </c>
      <c r="D247" s="198" t="s">
        <v>87</v>
      </c>
      <c r="E247" s="198" t="s">
        <v>1</v>
      </c>
      <c r="F247" s="82" t="s">
        <v>16</v>
      </c>
      <c r="G247" s="293"/>
      <c r="H247" s="293"/>
      <c r="I247" s="293"/>
      <c r="J247" s="122">
        <f>SUM(J250+J249+J248)</f>
        <v>6617</v>
      </c>
      <c r="K247" s="122">
        <f t="shared" ref="K247" si="80">SUM(K250+K249+K248)</f>
        <v>1774.8000000000002</v>
      </c>
    </row>
    <row r="248" spans="1:15" s="8" customFormat="1" ht="33">
      <c r="A248" s="20"/>
      <c r="B248" s="23" t="s">
        <v>220</v>
      </c>
      <c r="C248" s="205" t="s">
        <v>94</v>
      </c>
      <c r="D248" s="205" t="s">
        <v>87</v>
      </c>
      <c r="E248" s="205" t="s">
        <v>1</v>
      </c>
      <c r="F248" s="40" t="s">
        <v>16</v>
      </c>
      <c r="G248" s="205" t="s">
        <v>221</v>
      </c>
      <c r="H248" s="205" t="s">
        <v>47</v>
      </c>
      <c r="I248" s="205" t="s">
        <v>1</v>
      </c>
      <c r="J248" s="34">
        <v>3587</v>
      </c>
      <c r="K248" s="34">
        <v>832.2</v>
      </c>
      <c r="L248" s="8">
        <v>654</v>
      </c>
      <c r="M248" s="8">
        <v>654</v>
      </c>
      <c r="N248" s="8">
        <v>654</v>
      </c>
    </row>
    <row r="249" spans="1:15" s="8" customFormat="1" ht="17.25">
      <c r="A249" s="20"/>
      <c r="B249" s="23" t="s">
        <v>218</v>
      </c>
      <c r="C249" s="205" t="s">
        <v>94</v>
      </c>
      <c r="D249" s="205" t="s">
        <v>87</v>
      </c>
      <c r="E249" s="205" t="s">
        <v>1</v>
      </c>
      <c r="F249" s="40" t="s">
        <v>16</v>
      </c>
      <c r="G249" s="205" t="s">
        <v>219</v>
      </c>
      <c r="H249" s="205" t="s">
        <v>47</v>
      </c>
      <c r="I249" s="205" t="s">
        <v>1</v>
      </c>
      <c r="J249" s="34">
        <v>2775</v>
      </c>
      <c r="K249" s="34">
        <v>884.1</v>
      </c>
      <c r="L249" s="8">
        <f>-598+(-530)</f>
        <v>-1128</v>
      </c>
    </row>
    <row r="250" spans="1:15" s="8" customFormat="1" ht="17.25">
      <c r="A250" s="20"/>
      <c r="B250" s="23" t="s">
        <v>222</v>
      </c>
      <c r="C250" s="205" t="s">
        <v>94</v>
      </c>
      <c r="D250" s="205" t="s">
        <v>87</v>
      </c>
      <c r="E250" s="205" t="s">
        <v>1</v>
      </c>
      <c r="F250" s="40" t="s">
        <v>16</v>
      </c>
      <c r="G250" s="205" t="s">
        <v>223</v>
      </c>
      <c r="H250" s="205" t="s">
        <v>47</v>
      </c>
      <c r="I250" s="205" t="s">
        <v>1</v>
      </c>
      <c r="J250" s="34">
        <v>255</v>
      </c>
      <c r="K250" s="34">
        <v>58.5</v>
      </c>
    </row>
    <row r="251" spans="1:15" s="91" customFormat="1" ht="17.25">
      <c r="A251" s="22"/>
      <c r="B251" s="48" t="s">
        <v>34</v>
      </c>
      <c r="C251" s="198" t="s">
        <v>94</v>
      </c>
      <c r="D251" s="198" t="s">
        <v>87</v>
      </c>
      <c r="E251" s="198" t="s">
        <v>1</v>
      </c>
      <c r="F251" s="82" t="s">
        <v>83</v>
      </c>
      <c r="G251" s="293"/>
      <c r="H251" s="293"/>
      <c r="I251" s="293"/>
      <c r="J251" s="122">
        <f>SUM(J252)</f>
        <v>0</v>
      </c>
      <c r="K251" s="122">
        <f t="shared" ref="K251" si="81">SUM(K252)</f>
        <v>0</v>
      </c>
    </row>
    <row r="252" spans="1:15" s="8" customFormat="1" ht="17.25">
      <c r="A252" s="20"/>
      <c r="B252" s="23" t="s">
        <v>34</v>
      </c>
      <c r="C252" s="205" t="s">
        <v>94</v>
      </c>
      <c r="D252" s="205" t="s">
        <v>87</v>
      </c>
      <c r="E252" s="205" t="s">
        <v>1</v>
      </c>
      <c r="F252" s="40" t="s">
        <v>83</v>
      </c>
      <c r="G252" s="205" t="s">
        <v>225</v>
      </c>
      <c r="H252" s="205" t="s">
        <v>47</v>
      </c>
      <c r="I252" s="205" t="s">
        <v>1</v>
      </c>
      <c r="J252" s="34"/>
      <c r="K252" s="34"/>
    </row>
    <row r="253" spans="1:15" s="7" customFormat="1" ht="37.5">
      <c r="A253" s="19" t="s">
        <v>237</v>
      </c>
      <c r="B253" s="24" t="s">
        <v>100</v>
      </c>
      <c r="C253" s="206" t="s">
        <v>94</v>
      </c>
      <c r="D253" s="206" t="s">
        <v>99</v>
      </c>
      <c r="E253" s="206" t="s">
        <v>2</v>
      </c>
      <c r="F253" s="41" t="s">
        <v>3</v>
      </c>
      <c r="G253" s="304"/>
      <c r="H253" s="304"/>
      <c r="I253" s="304"/>
      <c r="J253" s="167">
        <f>SUM(J254)</f>
        <v>57441.9</v>
      </c>
      <c r="K253" s="167">
        <f t="shared" ref="K253" si="82">SUM(K254)</f>
        <v>9605.6999999999989</v>
      </c>
    </row>
    <row r="254" spans="1:15" s="87" customFormat="1" ht="58.5">
      <c r="A254" s="83" t="s">
        <v>238</v>
      </c>
      <c r="B254" s="84" t="s">
        <v>310</v>
      </c>
      <c r="C254" s="199" t="s">
        <v>94</v>
      </c>
      <c r="D254" s="199" t="s">
        <v>99</v>
      </c>
      <c r="E254" s="199" t="s">
        <v>1</v>
      </c>
      <c r="F254" s="105" t="s">
        <v>3</v>
      </c>
      <c r="G254" s="294"/>
      <c r="H254" s="294"/>
      <c r="I254" s="294"/>
      <c r="J254" s="169">
        <f>+J255+J259</f>
        <v>57441.9</v>
      </c>
      <c r="K254" s="169">
        <f t="shared" ref="K254:O254" si="83">+K255+K259</f>
        <v>9605.6999999999989</v>
      </c>
      <c r="L254" s="169">
        <f t="shared" si="83"/>
        <v>1500</v>
      </c>
      <c r="M254" s="169">
        <f t="shared" si="83"/>
        <v>0</v>
      </c>
      <c r="N254" s="169">
        <f t="shared" si="83"/>
        <v>0</v>
      </c>
      <c r="O254" s="169">
        <f t="shared" si="83"/>
        <v>0</v>
      </c>
    </row>
    <row r="255" spans="1:15" s="91" customFormat="1" ht="33">
      <c r="A255" s="22"/>
      <c r="B255" s="48" t="s">
        <v>17</v>
      </c>
      <c r="C255" s="198" t="s">
        <v>94</v>
      </c>
      <c r="D255" s="198" t="s">
        <v>99</v>
      </c>
      <c r="E255" s="198" t="s">
        <v>1</v>
      </c>
      <c r="F255" s="82" t="s">
        <v>16</v>
      </c>
      <c r="G255" s="293"/>
      <c r="H255" s="293"/>
      <c r="I255" s="293"/>
      <c r="J255" s="122">
        <f>+J256+J257+J258</f>
        <v>55175</v>
      </c>
      <c r="K255" s="122">
        <f t="shared" ref="K255" si="84">+K256+K257+K258</f>
        <v>9605.6999999999989</v>
      </c>
    </row>
    <row r="256" spans="1:15" s="8" customFormat="1" ht="33">
      <c r="A256" s="20"/>
      <c r="B256" s="23" t="s">
        <v>220</v>
      </c>
      <c r="C256" s="205" t="s">
        <v>94</v>
      </c>
      <c r="D256" s="205" t="s">
        <v>99</v>
      </c>
      <c r="E256" s="205" t="s">
        <v>1</v>
      </c>
      <c r="F256" s="40" t="s">
        <v>16</v>
      </c>
      <c r="G256" s="205" t="s">
        <v>221</v>
      </c>
      <c r="H256" s="205" t="s">
        <v>46</v>
      </c>
      <c r="I256" s="205" t="s">
        <v>7</v>
      </c>
      <c r="J256" s="34">
        <v>47262</v>
      </c>
      <c r="K256" s="34">
        <v>8400</v>
      </c>
      <c r="L256" s="8" t="s">
        <v>379</v>
      </c>
      <c r="M256" s="8">
        <v>1616</v>
      </c>
      <c r="N256" s="8">
        <v>1616</v>
      </c>
    </row>
    <row r="257" spans="1:15" s="8" customFormat="1" ht="17.25">
      <c r="A257" s="20"/>
      <c r="B257" s="23" t="s">
        <v>218</v>
      </c>
      <c r="C257" s="205" t="s">
        <v>94</v>
      </c>
      <c r="D257" s="205" t="s">
        <v>99</v>
      </c>
      <c r="E257" s="205" t="s">
        <v>1</v>
      </c>
      <c r="F257" s="40" t="s">
        <v>16</v>
      </c>
      <c r="G257" s="205" t="s">
        <v>219</v>
      </c>
      <c r="H257" s="205" t="s">
        <v>46</v>
      </c>
      <c r="I257" s="205" t="s">
        <v>7</v>
      </c>
      <c r="J257" s="34">
        <v>7009</v>
      </c>
      <c r="K257" s="34">
        <v>1142.9000000000001</v>
      </c>
    </row>
    <row r="258" spans="1:15" s="8" customFormat="1" ht="17.25">
      <c r="A258" s="20"/>
      <c r="B258" s="23" t="s">
        <v>222</v>
      </c>
      <c r="C258" s="205" t="s">
        <v>94</v>
      </c>
      <c r="D258" s="205" t="s">
        <v>99</v>
      </c>
      <c r="E258" s="205" t="s">
        <v>1</v>
      </c>
      <c r="F258" s="40" t="s">
        <v>16</v>
      </c>
      <c r="G258" s="205" t="s">
        <v>223</v>
      </c>
      <c r="H258" s="205" t="s">
        <v>46</v>
      </c>
      <c r="I258" s="205" t="s">
        <v>7</v>
      </c>
      <c r="J258" s="34">
        <v>904</v>
      </c>
      <c r="K258" s="34">
        <v>62.8</v>
      </c>
    </row>
    <row r="259" spans="1:15" s="91" customFormat="1" ht="17.25">
      <c r="A259" s="22"/>
      <c r="B259" s="234" t="s">
        <v>470</v>
      </c>
      <c r="C259" s="198" t="s">
        <v>94</v>
      </c>
      <c r="D259" s="198" t="s">
        <v>99</v>
      </c>
      <c r="E259" s="198" t="s">
        <v>373</v>
      </c>
      <c r="F259" s="198" t="s">
        <v>3</v>
      </c>
      <c r="G259" s="270"/>
      <c r="H259" s="271"/>
      <c r="I259" s="272"/>
      <c r="J259" s="122">
        <f>+J260+J261+J262</f>
        <v>2266.9</v>
      </c>
      <c r="K259" s="122">
        <f t="shared" ref="K259" si="85">+K260+K261+K262</f>
        <v>0</v>
      </c>
      <c r="L259" s="122">
        <f t="shared" ref="L259:O259" si="86">+L260+L261+L262</f>
        <v>1500</v>
      </c>
      <c r="M259" s="122">
        <f t="shared" si="86"/>
        <v>0</v>
      </c>
      <c r="N259" s="122">
        <f t="shared" si="86"/>
        <v>0</v>
      </c>
      <c r="O259" s="122">
        <f t="shared" si="86"/>
        <v>0</v>
      </c>
    </row>
    <row r="260" spans="1:15" s="8" customFormat="1" ht="47.25">
      <c r="A260" s="20"/>
      <c r="B260" s="149" t="s">
        <v>471</v>
      </c>
      <c r="C260" s="205" t="s">
        <v>94</v>
      </c>
      <c r="D260" s="205" t="s">
        <v>99</v>
      </c>
      <c r="E260" s="205" t="s">
        <v>373</v>
      </c>
      <c r="F260" s="205" t="s">
        <v>374</v>
      </c>
      <c r="G260" s="128" t="s">
        <v>219</v>
      </c>
      <c r="H260" s="128" t="s">
        <v>46</v>
      </c>
      <c r="I260" s="128" t="s">
        <v>7</v>
      </c>
      <c r="J260" s="34">
        <v>2070</v>
      </c>
      <c r="K260" s="34"/>
    </row>
    <row r="261" spans="1:15" s="8" customFormat="1" ht="47.25">
      <c r="A261" s="20"/>
      <c r="B261" s="149" t="s">
        <v>472</v>
      </c>
      <c r="C261" s="205" t="s">
        <v>94</v>
      </c>
      <c r="D261" s="205" t="s">
        <v>99</v>
      </c>
      <c r="E261" s="205" t="s">
        <v>373</v>
      </c>
      <c r="F261" s="205" t="s">
        <v>374</v>
      </c>
      <c r="G261" s="128" t="s">
        <v>219</v>
      </c>
      <c r="H261" s="128" t="s">
        <v>46</v>
      </c>
      <c r="I261" s="128" t="s">
        <v>7</v>
      </c>
      <c r="J261" s="34">
        <v>180</v>
      </c>
      <c r="K261" s="34"/>
    </row>
    <row r="262" spans="1:15" s="8" customFormat="1" ht="47.25">
      <c r="A262" s="20"/>
      <c r="B262" s="149" t="s">
        <v>473</v>
      </c>
      <c r="C262" s="128" t="s">
        <v>94</v>
      </c>
      <c r="D262" s="128" t="s">
        <v>99</v>
      </c>
      <c r="E262" s="128" t="s">
        <v>373</v>
      </c>
      <c r="F262" s="128" t="s">
        <v>374</v>
      </c>
      <c r="G262" s="128" t="s">
        <v>219</v>
      </c>
      <c r="H262" s="128" t="s">
        <v>46</v>
      </c>
      <c r="I262" s="128" t="s">
        <v>7</v>
      </c>
      <c r="J262" s="34">
        <v>16.899999999999999</v>
      </c>
      <c r="K262" s="34"/>
      <c r="L262" s="8">
        <v>1500</v>
      </c>
    </row>
    <row r="263" spans="1:15" s="7" customFormat="1" ht="37.5">
      <c r="A263" s="19" t="s">
        <v>237</v>
      </c>
      <c r="B263" s="24" t="s">
        <v>102</v>
      </c>
      <c r="C263" s="206" t="s">
        <v>94</v>
      </c>
      <c r="D263" s="206" t="s">
        <v>101</v>
      </c>
      <c r="E263" s="206" t="s">
        <v>2</v>
      </c>
      <c r="F263" s="41" t="s">
        <v>3</v>
      </c>
      <c r="G263" s="304"/>
      <c r="H263" s="304"/>
      <c r="I263" s="304"/>
      <c r="J263" s="167">
        <f>SUM(J264)</f>
        <v>1293</v>
      </c>
      <c r="K263" s="167">
        <f t="shared" ref="K263" si="87">SUM(K264)</f>
        <v>15.5</v>
      </c>
    </row>
    <row r="264" spans="1:15" s="87" customFormat="1" ht="39">
      <c r="A264" s="83" t="s">
        <v>238</v>
      </c>
      <c r="B264" s="84" t="s">
        <v>311</v>
      </c>
      <c r="C264" s="199" t="s">
        <v>94</v>
      </c>
      <c r="D264" s="199" t="s">
        <v>101</v>
      </c>
      <c r="E264" s="199" t="s">
        <v>12</v>
      </c>
      <c r="F264" s="105" t="s">
        <v>3</v>
      </c>
      <c r="G264" s="294"/>
      <c r="H264" s="294"/>
      <c r="I264" s="294"/>
      <c r="J264" s="169">
        <f>SUM(J265)</f>
        <v>1293</v>
      </c>
      <c r="K264" s="169">
        <f t="shared" ref="K264" si="88">SUM(K265)</f>
        <v>15.5</v>
      </c>
    </row>
    <row r="265" spans="1:15" s="91" customFormat="1" ht="17.25">
      <c r="A265" s="22"/>
      <c r="B265" s="48" t="s">
        <v>82</v>
      </c>
      <c r="C265" s="198" t="s">
        <v>94</v>
      </c>
      <c r="D265" s="198" t="s">
        <v>101</v>
      </c>
      <c r="E265" s="198" t="s">
        <v>12</v>
      </c>
      <c r="F265" s="82" t="s">
        <v>81</v>
      </c>
      <c r="G265" s="293"/>
      <c r="H265" s="293"/>
      <c r="I265" s="293"/>
      <c r="J265" s="122">
        <f>SUM(J266:J266)</f>
        <v>1293</v>
      </c>
      <c r="K265" s="122">
        <f>SUM(K266:K266)</f>
        <v>15.5</v>
      </c>
    </row>
    <row r="266" spans="1:15" s="8" customFormat="1" ht="17.25">
      <c r="A266" s="20"/>
      <c r="B266" s="23" t="s">
        <v>218</v>
      </c>
      <c r="C266" s="205" t="s">
        <v>94</v>
      </c>
      <c r="D266" s="205" t="s">
        <v>101</v>
      </c>
      <c r="E266" s="205" t="s">
        <v>12</v>
      </c>
      <c r="F266" s="40" t="s">
        <v>81</v>
      </c>
      <c r="G266" s="205" t="s">
        <v>219</v>
      </c>
      <c r="H266" s="205" t="s">
        <v>47</v>
      </c>
      <c r="I266" s="205" t="s">
        <v>1</v>
      </c>
      <c r="J266" s="34">
        <v>1293</v>
      </c>
      <c r="K266" s="34">
        <v>15.5</v>
      </c>
    </row>
    <row r="267" spans="1:15" s="7" customFormat="1">
      <c r="A267" s="19" t="s">
        <v>239</v>
      </c>
      <c r="B267" s="24" t="s">
        <v>268</v>
      </c>
      <c r="C267" s="206" t="s">
        <v>94</v>
      </c>
      <c r="D267" s="206" t="s">
        <v>30</v>
      </c>
      <c r="E267" s="206" t="s">
        <v>2</v>
      </c>
      <c r="F267" s="41" t="s">
        <v>3</v>
      </c>
      <c r="G267" s="304"/>
      <c r="H267" s="304"/>
      <c r="I267" s="304"/>
      <c r="J267" s="167">
        <f>SUM(J268)</f>
        <v>0</v>
      </c>
      <c r="K267" s="167">
        <f t="shared" ref="K267" si="89">SUM(K268)</f>
        <v>0</v>
      </c>
    </row>
    <row r="268" spans="1:15" s="87" customFormat="1" ht="39">
      <c r="A268" s="83" t="s">
        <v>240</v>
      </c>
      <c r="B268" s="84" t="s">
        <v>269</v>
      </c>
      <c r="C268" s="199" t="s">
        <v>94</v>
      </c>
      <c r="D268" s="199" t="s">
        <v>30</v>
      </c>
      <c r="E268" s="199" t="s">
        <v>1</v>
      </c>
      <c r="F268" s="105" t="s">
        <v>3</v>
      </c>
      <c r="G268" s="294"/>
      <c r="H268" s="294"/>
      <c r="I268" s="294"/>
      <c r="J268" s="169">
        <f>SUM(J269+J271)</f>
        <v>0</v>
      </c>
      <c r="K268" s="169">
        <f t="shared" ref="K268" si="90">SUM(K269+K271)</f>
        <v>0</v>
      </c>
    </row>
    <row r="269" spans="1:15" s="91" customFormat="1" ht="17.25">
      <c r="A269" s="22"/>
      <c r="B269" s="48" t="s">
        <v>34</v>
      </c>
      <c r="C269" s="198" t="s">
        <v>94</v>
      </c>
      <c r="D269" s="198" t="s">
        <v>30</v>
      </c>
      <c r="E269" s="198" t="s">
        <v>1</v>
      </c>
      <c r="F269" s="82" t="s">
        <v>83</v>
      </c>
      <c r="G269" s="293"/>
      <c r="H269" s="293"/>
      <c r="I269" s="293"/>
      <c r="J269" s="122">
        <f>SUM(J270:J270)</f>
        <v>0</v>
      </c>
      <c r="K269" s="122">
        <f t="shared" ref="K269" si="91">SUM(K270:K270)</f>
        <v>0</v>
      </c>
    </row>
    <row r="270" spans="1:15" s="8" customFormat="1" ht="17.25">
      <c r="A270" s="20"/>
      <c r="B270" s="23" t="s">
        <v>34</v>
      </c>
      <c r="C270" s="205" t="s">
        <v>94</v>
      </c>
      <c r="D270" s="205" t="s">
        <v>30</v>
      </c>
      <c r="E270" s="205" t="s">
        <v>1</v>
      </c>
      <c r="F270" s="40" t="s">
        <v>83</v>
      </c>
      <c r="G270" s="205" t="s">
        <v>225</v>
      </c>
      <c r="H270" s="205" t="s">
        <v>47</v>
      </c>
      <c r="I270" s="205" t="s">
        <v>1</v>
      </c>
      <c r="J270" s="34"/>
      <c r="K270" s="34"/>
    </row>
    <row r="271" spans="1:15" s="91" customFormat="1" ht="66">
      <c r="A271" s="22"/>
      <c r="B271" s="48" t="s">
        <v>299</v>
      </c>
      <c r="C271" s="198" t="s">
        <v>94</v>
      </c>
      <c r="D271" s="198" t="s">
        <v>30</v>
      </c>
      <c r="E271" s="198" t="s">
        <v>1</v>
      </c>
      <c r="F271" s="82" t="s">
        <v>296</v>
      </c>
      <c r="G271" s="293"/>
      <c r="H271" s="293"/>
      <c r="I271" s="293"/>
      <c r="J271" s="122">
        <f>SUM(J272:J272)</f>
        <v>0</v>
      </c>
      <c r="K271" s="122">
        <f t="shared" ref="K271" si="92">SUM(K272:K272)</f>
        <v>0</v>
      </c>
    </row>
    <row r="272" spans="1:15" s="8" customFormat="1" ht="17.25">
      <c r="A272" s="20"/>
      <c r="B272" s="23" t="s">
        <v>34</v>
      </c>
      <c r="C272" s="205" t="s">
        <v>94</v>
      </c>
      <c r="D272" s="205" t="s">
        <v>30</v>
      </c>
      <c r="E272" s="205" t="s">
        <v>1</v>
      </c>
      <c r="F272" s="40" t="s">
        <v>296</v>
      </c>
      <c r="G272" s="205" t="s">
        <v>225</v>
      </c>
      <c r="H272" s="205" t="s">
        <v>47</v>
      </c>
      <c r="I272" s="205" t="s">
        <v>1</v>
      </c>
      <c r="J272" s="34"/>
      <c r="K272" s="34"/>
    </row>
    <row r="273" spans="1:11" s="8" customFormat="1">
      <c r="A273" s="19" t="s">
        <v>267</v>
      </c>
      <c r="B273" s="24" t="s">
        <v>278</v>
      </c>
      <c r="C273" s="206" t="s">
        <v>94</v>
      </c>
      <c r="D273" s="206" t="s">
        <v>189</v>
      </c>
      <c r="E273" s="206" t="s">
        <v>2</v>
      </c>
      <c r="F273" s="41" t="s">
        <v>3</v>
      </c>
      <c r="G273" s="304"/>
      <c r="H273" s="304"/>
      <c r="I273" s="304"/>
      <c r="J273" s="167">
        <f>SUM(J274)</f>
        <v>5</v>
      </c>
      <c r="K273" s="167">
        <f t="shared" ref="K273:K275" si="93">SUM(K274)</f>
        <v>0</v>
      </c>
    </row>
    <row r="274" spans="1:11" s="106" customFormat="1" ht="58.5">
      <c r="A274" s="83" t="s">
        <v>270</v>
      </c>
      <c r="B274" s="84" t="s">
        <v>303</v>
      </c>
      <c r="C274" s="199" t="s">
        <v>94</v>
      </c>
      <c r="D274" s="199" t="s">
        <v>189</v>
      </c>
      <c r="E274" s="199" t="s">
        <v>1</v>
      </c>
      <c r="F274" s="105" t="s">
        <v>3</v>
      </c>
      <c r="G274" s="294"/>
      <c r="H274" s="294"/>
      <c r="I274" s="294"/>
      <c r="J274" s="169">
        <f>SUM(J275)</f>
        <v>5</v>
      </c>
      <c r="K274" s="169">
        <f t="shared" si="93"/>
        <v>0</v>
      </c>
    </row>
    <row r="275" spans="1:11" s="91" customFormat="1" ht="17.25">
      <c r="A275" s="22"/>
      <c r="B275" s="48" t="s">
        <v>82</v>
      </c>
      <c r="C275" s="198" t="s">
        <v>94</v>
      </c>
      <c r="D275" s="198" t="s">
        <v>189</v>
      </c>
      <c r="E275" s="198" t="s">
        <v>1</v>
      </c>
      <c r="F275" s="82" t="s">
        <v>81</v>
      </c>
      <c r="G275" s="293"/>
      <c r="H275" s="293"/>
      <c r="I275" s="293"/>
      <c r="J275" s="122">
        <f>SUM(J276)</f>
        <v>5</v>
      </c>
      <c r="K275" s="122">
        <f t="shared" si="93"/>
        <v>0</v>
      </c>
    </row>
    <row r="276" spans="1:11" s="8" customFormat="1" ht="17.25">
      <c r="A276" s="20"/>
      <c r="B276" s="23" t="s">
        <v>218</v>
      </c>
      <c r="C276" s="205" t="s">
        <v>94</v>
      </c>
      <c r="D276" s="205" t="s">
        <v>189</v>
      </c>
      <c r="E276" s="205" t="s">
        <v>1</v>
      </c>
      <c r="F276" s="40" t="s">
        <v>81</v>
      </c>
      <c r="G276" s="205" t="s">
        <v>219</v>
      </c>
      <c r="H276" s="205" t="s">
        <v>47</v>
      </c>
      <c r="I276" s="205" t="s">
        <v>28</v>
      </c>
      <c r="J276" s="34">
        <v>5</v>
      </c>
      <c r="K276" s="34"/>
    </row>
    <row r="277" spans="1:11" s="2" customFormat="1" ht="37.5">
      <c r="A277" s="18" t="s">
        <v>91</v>
      </c>
      <c r="B277" s="26" t="s">
        <v>104</v>
      </c>
      <c r="C277" s="204" t="s">
        <v>103</v>
      </c>
      <c r="D277" s="204" t="s">
        <v>49</v>
      </c>
      <c r="E277" s="204" t="s">
        <v>2</v>
      </c>
      <c r="F277" s="42" t="s">
        <v>3</v>
      </c>
      <c r="G277" s="291"/>
      <c r="H277" s="291"/>
      <c r="I277" s="291"/>
      <c r="J277" s="168">
        <f>SUM(J278)</f>
        <v>20</v>
      </c>
      <c r="K277" s="168">
        <f t="shared" ref="K277:K279" si="94">SUM(K278)</f>
        <v>0</v>
      </c>
    </row>
    <row r="278" spans="1:11" s="2" customFormat="1" ht="37.5">
      <c r="A278" s="19" t="s">
        <v>197</v>
      </c>
      <c r="B278" s="24" t="s">
        <v>105</v>
      </c>
      <c r="C278" s="206" t="s">
        <v>103</v>
      </c>
      <c r="D278" s="206" t="s">
        <v>51</v>
      </c>
      <c r="E278" s="206" t="s">
        <v>2</v>
      </c>
      <c r="F278" s="41" t="s">
        <v>3</v>
      </c>
      <c r="G278" s="291"/>
      <c r="H278" s="291"/>
      <c r="I278" s="291"/>
      <c r="J278" s="167">
        <f>SUM(J279)</f>
        <v>20</v>
      </c>
      <c r="K278" s="167">
        <f t="shared" si="94"/>
        <v>0</v>
      </c>
    </row>
    <row r="279" spans="1:11" s="87" customFormat="1" ht="39">
      <c r="A279" s="83" t="s">
        <v>198</v>
      </c>
      <c r="B279" s="84" t="s">
        <v>271</v>
      </c>
      <c r="C279" s="199" t="s">
        <v>103</v>
      </c>
      <c r="D279" s="199" t="s">
        <v>51</v>
      </c>
      <c r="E279" s="199" t="s">
        <v>1</v>
      </c>
      <c r="F279" s="105" t="s">
        <v>3</v>
      </c>
      <c r="G279" s="294"/>
      <c r="H279" s="294"/>
      <c r="I279" s="294"/>
      <c r="J279" s="169">
        <f>SUM(J280)</f>
        <v>20</v>
      </c>
      <c r="K279" s="169">
        <f t="shared" si="94"/>
        <v>0</v>
      </c>
    </row>
    <row r="280" spans="1:11" s="91" customFormat="1" ht="33">
      <c r="A280" s="22"/>
      <c r="B280" s="48" t="s">
        <v>17</v>
      </c>
      <c r="C280" s="198" t="s">
        <v>103</v>
      </c>
      <c r="D280" s="198" t="s">
        <v>51</v>
      </c>
      <c r="E280" s="198" t="s">
        <v>1</v>
      </c>
      <c r="F280" s="82" t="s">
        <v>16</v>
      </c>
      <c r="G280" s="293"/>
      <c r="H280" s="293"/>
      <c r="I280" s="293"/>
      <c r="J280" s="122">
        <f>SUM(J281:J282)</f>
        <v>20</v>
      </c>
      <c r="K280" s="122">
        <f t="shared" ref="K280" si="95">SUM(K281:K282)</f>
        <v>0</v>
      </c>
    </row>
    <row r="281" spans="1:11" s="8" customFormat="1" ht="17.25">
      <c r="A281" s="20"/>
      <c r="B281" s="23" t="s">
        <v>218</v>
      </c>
      <c r="C281" s="205" t="s">
        <v>103</v>
      </c>
      <c r="D281" s="205" t="s">
        <v>51</v>
      </c>
      <c r="E281" s="205" t="s">
        <v>1</v>
      </c>
      <c r="F281" s="40" t="s">
        <v>16</v>
      </c>
      <c r="G281" s="205" t="s">
        <v>228</v>
      </c>
      <c r="H281" s="205" t="s">
        <v>46</v>
      </c>
      <c r="I281" s="205" t="s">
        <v>12</v>
      </c>
      <c r="J281" s="34">
        <v>10</v>
      </c>
      <c r="K281" s="34"/>
    </row>
    <row r="282" spans="1:11" s="8" customFormat="1" ht="17.25">
      <c r="A282" s="20"/>
      <c r="B282" s="23" t="s">
        <v>218</v>
      </c>
      <c r="C282" s="205" t="s">
        <v>103</v>
      </c>
      <c r="D282" s="205" t="s">
        <v>51</v>
      </c>
      <c r="E282" s="205" t="s">
        <v>1</v>
      </c>
      <c r="F282" s="40" t="s">
        <v>16</v>
      </c>
      <c r="G282" s="205" t="s">
        <v>219</v>
      </c>
      <c r="H282" s="205" t="s">
        <v>47</v>
      </c>
      <c r="I282" s="205" t="s">
        <v>1</v>
      </c>
      <c r="J282" s="34">
        <v>10</v>
      </c>
      <c r="K282" s="34"/>
    </row>
    <row r="283" spans="1:11" s="5" customFormat="1" ht="56.25">
      <c r="A283" s="18" t="s">
        <v>241</v>
      </c>
      <c r="B283" s="26" t="s">
        <v>107</v>
      </c>
      <c r="C283" s="204" t="s">
        <v>106</v>
      </c>
      <c r="D283" s="204" t="s">
        <v>49</v>
      </c>
      <c r="E283" s="204" t="s">
        <v>2</v>
      </c>
      <c r="F283" s="42" t="s">
        <v>3</v>
      </c>
      <c r="G283" s="302"/>
      <c r="H283" s="302"/>
      <c r="I283" s="302"/>
      <c r="J283" s="168">
        <f>SUM(J284)</f>
        <v>19337.5</v>
      </c>
      <c r="K283" s="168">
        <f t="shared" ref="K283:K284" si="96">SUM(K284)</f>
        <v>3335.1</v>
      </c>
    </row>
    <row r="284" spans="1:11" s="2" customFormat="1">
      <c r="A284" s="19" t="s">
        <v>204</v>
      </c>
      <c r="B284" s="35" t="s">
        <v>108</v>
      </c>
      <c r="C284" s="206" t="s">
        <v>106</v>
      </c>
      <c r="D284" s="206" t="s">
        <v>51</v>
      </c>
      <c r="E284" s="206" t="s">
        <v>2</v>
      </c>
      <c r="F284" s="41" t="s">
        <v>3</v>
      </c>
      <c r="G284" s="291"/>
      <c r="H284" s="291"/>
      <c r="I284" s="291"/>
      <c r="J284" s="167">
        <f>SUM(J285)</f>
        <v>19337.5</v>
      </c>
      <c r="K284" s="167">
        <f t="shared" si="96"/>
        <v>3335.1</v>
      </c>
    </row>
    <row r="285" spans="1:11" s="87" customFormat="1" ht="39">
      <c r="A285" s="83" t="s">
        <v>205</v>
      </c>
      <c r="B285" s="84" t="s">
        <v>109</v>
      </c>
      <c r="C285" s="199" t="s">
        <v>106</v>
      </c>
      <c r="D285" s="199" t="s">
        <v>51</v>
      </c>
      <c r="E285" s="199" t="s">
        <v>1</v>
      </c>
      <c r="F285" s="105" t="s">
        <v>3</v>
      </c>
      <c r="G285" s="294"/>
      <c r="H285" s="294"/>
      <c r="I285" s="294"/>
      <c r="J285" s="169">
        <f>SUM(J286+J289+J291)</f>
        <v>19337.5</v>
      </c>
      <c r="K285" s="169">
        <f t="shared" ref="K285" si="97">SUM(K286+K289+K291)</f>
        <v>3335.1</v>
      </c>
    </row>
    <row r="286" spans="1:11" s="91" customFormat="1" ht="33">
      <c r="A286" s="22"/>
      <c r="B286" s="48" t="s">
        <v>17</v>
      </c>
      <c r="C286" s="198" t="s">
        <v>106</v>
      </c>
      <c r="D286" s="198" t="s">
        <v>51</v>
      </c>
      <c r="E286" s="198" t="s">
        <v>1</v>
      </c>
      <c r="F286" s="82" t="s">
        <v>16</v>
      </c>
      <c r="G286" s="293"/>
      <c r="H286" s="293"/>
      <c r="I286" s="293"/>
      <c r="J286" s="122">
        <f>SUM(J287:J288)</f>
        <v>15272.4</v>
      </c>
      <c r="K286" s="122">
        <f t="shared" ref="K286" si="98">SUM(K287:K288)</f>
        <v>3241.1</v>
      </c>
    </row>
    <row r="287" spans="1:11" s="8" customFormat="1" ht="33">
      <c r="A287" s="20"/>
      <c r="B287" s="23" t="s">
        <v>229</v>
      </c>
      <c r="C287" s="205" t="s">
        <v>106</v>
      </c>
      <c r="D287" s="205" t="s">
        <v>51</v>
      </c>
      <c r="E287" s="205" t="s">
        <v>1</v>
      </c>
      <c r="F287" s="40" t="s">
        <v>16</v>
      </c>
      <c r="G287" s="205" t="s">
        <v>228</v>
      </c>
      <c r="H287" s="205" t="s">
        <v>94</v>
      </c>
      <c r="I287" s="205" t="s">
        <v>12</v>
      </c>
      <c r="J287" s="34">
        <v>15272.4</v>
      </c>
      <c r="K287" s="34">
        <v>3241.1</v>
      </c>
    </row>
    <row r="288" spans="1:11" s="8" customFormat="1" ht="17.25">
      <c r="A288" s="20"/>
      <c r="B288" s="23" t="s">
        <v>218</v>
      </c>
      <c r="C288" s="205" t="s">
        <v>106</v>
      </c>
      <c r="D288" s="205" t="s">
        <v>51</v>
      </c>
      <c r="E288" s="205" t="s">
        <v>1</v>
      </c>
      <c r="F288" s="60" t="s">
        <v>16</v>
      </c>
      <c r="G288" s="205" t="s">
        <v>219</v>
      </c>
      <c r="H288" s="205" t="s">
        <v>94</v>
      </c>
      <c r="I288" s="205" t="s">
        <v>12</v>
      </c>
      <c r="J288" s="34"/>
      <c r="K288" s="34"/>
    </row>
    <row r="289" spans="1:14" s="91" customFormat="1" ht="17.25">
      <c r="A289" s="22"/>
      <c r="B289" s="48" t="s">
        <v>111</v>
      </c>
      <c r="C289" s="198" t="s">
        <v>106</v>
      </c>
      <c r="D289" s="198" t="s">
        <v>51</v>
      </c>
      <c r="E289" s="198" t="s">
        <v>1</v>
      </c>
      <c r="F289" s="82" t="s">
        <v>110</v>
      </c>
      <c r="G289" s="293"/>
      <c r="H289" s="293"/>
      <c r="I289" s="293"/>
      <c r="J289" s="122">
        <f>SUM(J290)</f>
        <v>520</v>
      </c>
      <c r="K289" s="122">
        <f t="shared" ref="K289" si="99">SUM(K290)</f>
        <v>94</v>
      </c>
    </row>
    <row r="290" spans="1:14" s="8" customFormat="1" ht="17.25">
      <c r="A290" s="20"/>
      <c r="B290" s="23" t="s">
        <v>218</v>
      </c>
      <c r="C290" s="205" t="s">
        <v>106</v>
      </c>
      <c r="D290" s="205" t="s">
        <v>51</v>
      </c>
      <c r="E290" s="205" t="s">
        <v>1</v>
      </c>
      <c r="F290" s="40" t="s">
        <v>110</v>
      </c>
      <c r="G290" s="205" t="s">
        <v>219</v>
      </c>
      <c r="H290" s="205" t="s">
        <v>94</v>
      </c>
      <c r="I290" s="205" t="s">
        <v>1</v>
      </c>
      <c r="J290" s="34">
        <v>520</v>
      </c>
      <c r="K290" s="34">
        <v>94</v>
      </c>
    </row>
    <row r="291" spans="1:14" s="91" customFormat="1" ht="17.25">
      <c r="A291" s="22"/>
      <c r="B291" s="48" t="s">
        <v>34</v>
      </c>
      <c r="C291" s="198" t="s">
        <v>106</v>
      </c>
      <c r="D291" s="198" t="s">
        <v>51</v>
      </c>
      <c r="E291" s="198" t="s">
        <v>1</v>
      </c>
      <c r="F291" s="82" t="s">
        <v>83</v>
      </c>
      <c r="G291" s="293"/>
      <c r="H291" s="293"/>
      <c r="I291" s="293"/>
      <c r="J291" s="122">
        <f t="shared" ref="J291:K291" si="100">SUM(J292:J293)</f>
        <v>3545.1</v>
      </c>
      <c r="K291" s="122">
        <f t="shared" si="100"/>
        <v>0</v>
      </c>
    </row>
    <row r="292" spans="1:14" s="8" customFormat="1" ht="17.25">
      <c r="A292" s="20"/>
      <c r="B292" s="23" t="s">
        <v>218</v>
      </c>
      <c r="C292" s="205" t="s">
        <v>106</v>
      </c>
      <c r="D292" s="205" t="s">
        <v>51</v>
      </c>
      <c r="E292" s="205" t="s">
        <v>1</v>
      </c>
      <c r="F292" s="51" t="s">
        <v>83</v>
      </c>
      <c r="G292" s="205" t="s">
        <v>219</v>
      </c>
      <c r="H292" s="205" t="s">
        <v>94</v>
      </c>
      <c r="I292" s="205" t="s">
        <v>43</v>
      </c>
      <c r="J292" s="34"/>
      <c r="K292" s="34"/>
    </row>
    <row r="293" spans="1:14" s="8" customFormat="1" ht="17.25">
      <c r="A293" s="20"/>
      <c r="B293" s="23" t="s">
        <v>34</v>
      </c>
      <c r="C293" s="205" t="s">
        <v>106</v>
      </c>
      <c r="D293" s="205" t="s">
        <v>51</v>
      </c>
      <c r="E293" s="205" t="s">
        <v>1</v>
      </c>
      <c r="F293" s="40" t="s">
        <v>83</v>
      </c>
      <c r="G293" s="205" t="s">
        <v>225</v>
      </c>
      <c r="H293" s="205" t="s">
        <v>94</v>
      </c>
      <c r="I293" s="205" t="s">
        <v>43</v>
      </c>
      <c r="J293" s="34">
        <v>3545.1</v>
      </c>
      <c r="K293" s="34"/>
    </row>
    <row r="294" spans="1:14" s="2" customFormat="1" ht="56.25">
      <c r="A294" s="18" t="s">
        <v>103</v>
      </c>
      <c r="B294" s="26" t="s">
        <v>113</v>
      </c>
      <c r="C294" s="204" t="s">
        <v>112</v>
      </c>
      <c r="D294" s="204" t="s">
        <v>49</v>
      </c>
      <c r="E294" s="204" t="s">
        <v>2</v>
      </c>
      <c r="F294" s="42" t="s">
        <v>3</v>
      </c>
      <c r="G294" s="291"/>
      <c r="H294" s="291"/>
      <c r="I294" s="291"/>
      <c r="J294" s="168">
        <f>SUM(J295+J301)</f>
        <v>1266</v>
      </c>
      <c r="K294" s="168">
        <f>SUM(K295+K301)</f>
        <v>55.9</v>
      </c>
    </row>
    <row r="295" spans="1:14" s="2" customFormat="1" ht="37.5">
      <c r="A295" s="19" t="s">
        <v>206</v>
      </c>
      <c r="B295" s="24" t="s">
        <v>389</v>
      </c>
      <c r="C295" s="206" t="s">
        <v>112</v>
      </c>
      <c r="D295" s="206" t="s">
        <v>51</v>
      </c>
      <c r="E295" s="206" t="s">
        <v>2</v>
      </c>
      <c r="F295" s="41" t="s">
        <v>3</v>
      </c>
      <c r="G295" s="291"/>
      <c r="H295" s="291"/>
      <c r="I295" s="291"/>
      <c r="J295" s="167">
        <f>SUM(J296)</f>
        <v>300</v>
      </c>
      <c r="K295" s="167">
        <f t="shared" ref="K295" si="101">SUM(K296)</f>
        <v>0</v>
      </c>
    </row>
    <row r="296" spans="1:14" s="87" customFormat="1" ht="39">
      <c r="A296" s="83" t="s">
        <v>207</v>
      </c>
      <c r="B296" s="84" t="s">
        <v>114</v>
      </c>
      <c r="C296" s="199" t="s">
        <v>112</v>
      </c>
      <c r="D296" s="199" t="s">
        <v>51</v>
      </c>
      <c r="E296" s="199" t="s">
        <v>1</v>
      </c>
      <c r="F296" s="105" t="s">
        <v>3</v>
      </c>
      <c r="G296" s="294"/>
      <c r="H296" s="294"/>
      <c r="I296" s="294"/>
      <c r="J296" s="169">
        <f>SUM(J297+J299)</f>
        <v>300</v>
      </c>
      <c r="K296" s="169">
        <f t="shared" ref="K296" si="102">SUM(K297+K299)</f>
        <v>0</v>
      </c>
    </row>
    <row r="297" spans="1:14" s="91" customFormat="1" ht="17.25">
      <c r="A297" s="22"/>
      <c r="B297" s="48" t="s">
        <v>34</v>
      </c>
      <c r="C297" s="198" t="s">
        <v>112</v>
      </c>
      <c r="D297" s="198" t="s">
        <v>51</v>
      </c>
      <c r="E297" s="198" t="s">
        <v>1</v>
      </c>
      <c r="F297" s="82" t="s">
        <v>83</v>
      </c>
      <c r="G297" s="293"/>
      <c r="H297" s="293"/>
      <c r="I297" s="293"/>
      <c r="J297" s="122">
        <f>SUM(J298)</f>
        <v>300</v>
      </c>
      <c r="K297" s="122">
        <f t="shared" ref="K297" si="103">SUM(K298)</f>
        <v>0</v>
      </c>
    </row>
    <row r="298" spans="1:14" s="8" customFormat="1" ht="17.25">
      <c r="A298" s="20"/>
      <c r="B298" s="23" t="s">
        <v>218</v>
      </c>
      <c r="C298" s="205" t="s">
        <v>112</v>
      </c>
      <c r="D298" s="205" t="s">
        <v>51</v>
      </c>
      <c r="E298" s="205" t="s">
        <v>1</v>
      </c>
      <c r="F298" s="40" t="s">
        <v>83</v>
      </c>
      <c r="G298" s="205" t="s">
        <v>219</v>
      </c>
      <c r="H298" s="205" t="s">
        <v>48</v>
      </c>
      <c r="I298" s="205" t="s">
        <v>48</v>
      </c>
      <c r="J298" s="34">
        <v>300</v>
      </c>
      <c r="K298" s="34"/>
    </row>
    <row r="299" spans="1:14" s="91" customFormat="1" ht="33" hidden="1">
      <c r="A299" s="22"/>
      <c r="B299" s="48" t="s">
        <v>17</v>
      </c>
      <c r="C299" s="198" t="s">
        <v>112</v>
      </c>
      <c r="D299" s="198" t="s">
        <v>51</v>
      </c>
      <c r="E299" s="198" t="s">
        <v>1</v>
      </c>
      <c r="F299" s="82" t="s">
        <v>16</v>
      </c>
      <c r="G299" s="293"/>
      <c r="H299" s="293"/>
      <c r="I299" s="293"/>
      <c r="J299" s="122">
        <f>SUM(J300)</f>
        <v>0</v>
      </c>
      <c r="K299" s="122">
        <f t="shared" ref="K299" si="104">SUM(K300)</f>
        <v>0</v>
      </c>
    </row>
    <row r="300" spans="1:14" s="8" customFormat="1" ht="33" hidden="1">
      <c r="A300" s="20"/>
      <c r="B300" s="23" t="s">
        <v>229</v>
      </c>
      <c r="C300" s="205" t="s">
        <v>112</v>
      </c>
      <c r="D300" s="205" t="s">
        <v>51</v>
      </c>
      <c r="E300" s="205" t="s">
        <v>1</v>
      </c>
      <c r="F300" s="40" t="s">
        <v>16</v>
      </c>
      <c r="G300" s="205" t="s">
        <v>228</v>
      </c>
      <c r="H300" s="205" t="s">
        <v>28</v>
      </c>
      <c r="I300" s="205" t="s">
        <v>103</v>
      </c>
      <c r="J300" s="34"/>
      <c r="K300" s="34"/>
    </row>
    <row r="301" spans="1:14" s="8" customFormat="1" ht="58.5">
      <c r="A301" s="83" t="s">
        <v>390</v>
      </c>
      <c r="B301" s="84" t="s">
        <v>435</v>
      </c>
      <c r="C301" s="138" t="s">
        <v>112</v>
      </c>
      <c r="D301" s="138" t="s">
        <v>391</v>
      </c>
      <c r="E301" s="138" t="s">
        <v>12</v>
      </c>
      <c r="F301" s="138" t="s">
        <v>3</v>
      </c>
      <c r="G301" s="205"/>
      <c r="H301" s="205"/>
      <c r="I301" s="205"/>
      <c r="J301" s="169">
        <f t="shared" ref="J301:K302" si="105">J302</f>
        <v>966</v>
      </c>
      <c r="K301" s="169">
        <f t="shared" si="105"/>
        <v>55.9</v>
      </c>
    </row>
    <row r="302" spans="1:14" s="8" customFormat="1" ht="33">
      <c r="A302" s="83"/>
      <c r="B302" s="48" t="s">
        <v>17</v>
      </c>
      <c r="C302" s="139" t="s">
        <v>112</v>
      </c>
      <c r="D302" s="139" t="s">
        <v>51</v>
      </c>
      <c r="E302" s="139" t="s">
        <v>12</v>
      </c>
      <c r="F302" s="139" t="s">
        <v>16</v>
      </c>
      <c r="G302" s="205"/>
      <c r="H302" s="205"/>
      <c r="I302" s="205"/>
      <c r="J302" s="122">
        <f t="shared" si="105"/>
        <v>966</v>
      </c>
      <c r="K302" s="122">
        <f t="shared" si="105"/>
        <v>55.9</v>
      </c>
    </row>
    <row r="303" spans="1:14" s="8" customFormat="1" ht="31.5">
      <c r="A303" s="20"/>
      <c r="B303" s="137" t="s">
        <v>229</v>
      </c>
      <c r="C303" s="205" t="s">
        <v>112</v>
      </c>
      <c r="D303" s="205" t="s">
        <v>51</v>
      </c>
      <c r="E303" s="205" t="s">
        <v>12</v>
      </c>
      <c r="F303" s="136" t="s">
        <v>16</v>
      </c>
      <c r="G303" s="205" t="s">
        <v>228</v>
      </c>
      <c r="H303" s="205" t="s">
        <v>28</v>
      </c>
      <c r="I303" s="205" t="s">
        <v>103</v>
      </c>
      <c r="J303" s="34">
        <v>966</v>
      </c>
      <c r="K303" s="34">
        <v>55.9</v>
      </c>
      <c r="L303" s="8">
        <v>966</v>
      </c>
      <c r="M303" s="8">
        <v>966</v>
      </c>
      <c r="N303" s="8">
        <v>966</v>
      </c>
    </row>
    <row r="304" spans="1:14" s="2" customFormat="1" ht="112.5">
      <c r="A304" s="18" t="s">
        <v>106</v>
      </c>
      <c r="B304" s="26" t="s">
        <v>116</v>
      </c>
      <c r="C304" s="204" t="s">
        <v>115</v>
      </c>
      <c r="D304" s="204" t="s">
        <v>49</v>
      </c>
      <c r="E304" s="204" t="s">
        <v>2</v>
      </c>
      <c r="F304" s="42" t="s">
        <v>3</v>
      </c>
      <c r="G304" s="291"/>
      <c r="H304" s="291"/>
      <c r="I304" s="291"/>
      <c r="J304" s="168">
        <f>+J305+J315+J330</f>
        <v>136356.29999999999</v>
      </c>
      <c r="K304" s="168">
        <f t="shared" ref="K304" si="106">+K305+K315+K330</f>
        <v>26610.2</v>
      </c>
    </row>
    <row r="305" spans="1:14" s="2" customFormat="1">
      <c r="A305" s="19" t="s">
        <v>208</v>
      </c>
      <c r="B305" s="24" t="s">
        <v>117</v>
      </c>
      <c r="C305" s="206" t="s">
        <v>115</v>
      </c>
      <c r="D305" s="206" t="s">
        <v>51</v>
      </c>
      <c r="E305" s="206" t="s">
        <v>2</v>
      </c>
      <c r="F305" s="41" t="s">
        <v>3</v>
      </c>
      <c r="G305" s="291"/>
      <c r="H305" s="291"/>
      <c r="I305" s="291"/>
      <c r="J305" s="167">
        <f>SUM(J306+J309+J312)</f>
        <v>10300</v>
      </c>
      <c r="K305" s="167">
        <f t="shared" ref="K305" si="107">SUM(K306+K309+K312)</f>
        <v>319.2</v>
      </c>
    </row>
    <row r="306" spans="1:14" s="87" customFormat="1" ht="19.5">
      <c r="A306" s="83" t="s">
        <v>209</v>
      </c>
      <c r="B306" s="84" t="s">
        <v>118</v>
      </c>
      <c r="C306" s="199" t="s">
        <v>115</v>
      </c>
      <c r="D306" s="199" t="s">
        <v>51</v>
      </c>
      <c r="E306" s="199" t="s">
        <v>28</v>
      </c>
      <c r="F306" s="105" t="s">
        <v>3</v>
      </c>
      <c r="G306" s="294"/>
      <c r="H306" s="294"/>
      <c r="I306" s="294"/>
      <c r="J306" s="169">
        <f>SUM(J307)</f>
        <v>1300</v>
      </c>
      <c r="K306" s="169">
        <f t="shared" ref="K306:K307" si="108">SUM(K307)</f>
        <v>0</v>
      </c>
    </row>
    <row r="307" spans="1:14" s="91" customFormat="1" ht="33">
      <c r="A307" s="22"/>
      <c r="B307" s="48" t="s">
        <v>120</v>
      </c>
      <c r="C307" s="198" t="s">
        <v>115</v>
      </c>
      <c r="D307" s="198" t="s">
        <v>51</v>
      </c>
      <c r="E307" s="198" t="s">
        <v>28</v>
      </c>
      <c r="F307" s="82" t="s">
        <v>119</v>
      </c>
      <c r="G307" s="293"/>
      <c r="H307" s="293"/>
      <c r="I307" s="293"/>
      <c r="J307" s="122">
        <f>SUM(J308)</f>
        <v>1300</v>
      </c>
      <c r="K307" s="122">
        <f t="shared" si="108"/>
        <v>0</v>
      </c>
    </row>
    <row r="308" spans="1:14" s="8" customFormat="1" ht="17.25">
      <c r="A308" s="20"/>
      <c r="B308" s="23" t="s">
        <v>222</v>
      </c>
      <c r="C308" s="205" t="s">
        <v>115</v>
      </c>
      <c r="D308" s="205" t="s">
        <v>51</v>
      </c>
      <c r="E308" s="205" t="s">
        <v>28</v>
      </c>
      <c r="F308" s="40" t="s">
        <v>119</v>
      </c>
      <c r="G308" s="205" t="s">
        <v>223</v>
      </c>
      <c r="H308" s="205" t="s">
        <v>1</v>
      </c>
      <c r="I308" s="205" t="s">
        <v>94</v>
      </c>
      <c r="J308" s="34">
        <v>1300</v>
      </c>
      <c r="K308" s="34"/>
    </row>
    <row r="309" spans="1:14" s="87" customFormat="1" ht="39">
      <c r="A309" s="83" t="s">
        <v>242</v>
      </c>
      <c r="B309" s="84" t="s">
        <v>121</v>
      </c>
      <c r="C309" s="199" t="s">
        <v>115</v>
      </c>
      <c r="D309" s="199" t="s">
        <v>51</v>
      </c>
      <c r="E309" s="199" t="s">
        <v>43</v>
      </c>
      <c r="F309" s="105" t="s">
        <v>3</v>
      </c>
      <c r="G309" s="294"/>
      <c r="H309" s="294"/>
      <c r="I309" s="294"/>
      <c r="J309" s="169">
        <f>SUM(J310)</f>
        <v>8000</v>
      </c>
      <c r="K309" s="169">
        <f t="shared" ref="K309:K310" si="109">SUM(K310)</f>
        <v>319.2</v>
      </c>
    </row>
    <row r="310" spans="1:14" s="91" customFormat="1" ht="33">
      <c r="A310" s="22"/>
      <c r="B310" s="48" t="s">
        <v>123</v>
      </c>
      <c r="C310" s="198" t="s">
        <v>115</v>
      </c>
      <c r="D310" s="198" t="s">
        <v>51</v>
      </c>
      <c r="E310" s="198" t="s">
        <v>43</v>
      </c>
      <c r="F310" s="82" t="s">
        <v>122</v>
      </c>
      <c r="G310" s="293"/>
      <c r="H310" s="293"/>
      <c r="I310" s="293"/>
      <c r="J310" s="122">
        <f>SUM(J311)</f>
        <v>8000</v>
      </c>
      <c r="K310" s="122">
        <f t="shared" si="109"/>
        <v>319.2</v>
      </c>
    </row>
    <row r="311" spans="1:14" s="8" customFormat="1" ht="17.25">
      <c r="A311" s="20"/>
      <c r="B311" s="23" t="s">
        <v>233</v>
      </c>
      <c r="C311" s="205" t="s">
        <v>115</v>
      </c>
      <c r="D311" s="205" t="s">
        <v>51</v>
      </c>
      <c r="E311" s="205" t="s">
        <v>43</v>
      </c>
      <c r="F311" s="40" t="s">
        <v>122</v>
      </c>
      <c r="G311" s="205" t="s">
        <v>232</v>
      </c>
      <c r="H311" s="205" t="s">
        <v>106</v>
      </c>
      <c r="I311" s="205" t="s">
        <v>1</v>
      </c>
      <c r="J311" s="34">
        <v>8000</v>
      </c>
      <c r="K311" s="34">
        <v>319.2</v>
      </c>
      <c r="L311" s="8">
        <v>-4400</v>
      </c>
      <c r="M311" s="8">
        <v>-3000</v>
      </c>
      <c r="N311" s="8">
        <v>-3000</v>
      </c>
    </row>
    <row r="312" spans="1:14" s="106" customFormat="1" ht="39">
      <c r="A312" s="83" t="s">
        <v>309</v>
      </c>
      <c r="B312" s="84" t="s">
        <v>279</v>
      </c>
      <c r="C312" s="199" t="s">
        <v>115</v>
      </c>
      <c r="D312" s="199" t="s">
        <v>51</v>
      </c>
      <c r="E312" s="199" t="s">
        <v>47</v>
      </c>
      <c r="F312" s="105" t="s">
        <v>3</v>
      </c>
      <c r="G312" s="295"/>
      <c r="H312" s="295"/>
      <c r="I312" s="295"/>
      <c r="J312" s="169">
        <f>SUM(J313)</f>
        <v>1000</v>
      </c>
      <c r="K312" s="169">
        <f t="shared" ref="K312:K313" si="110">SUM(K313)</f>
        <v>0</v>
      </c>
    </row>
    <row r="313" spans="1:14" s="91" customFormat="1" ht="33">
      <c r="A313" s="22"/>
      <c r="B313" s="48" t="s">
        <v>280</v>
      </c>
      <c r="C313" s="198" t="s">
        <v>115</v>
      </c>
      <c r="D313" s="198" t="s">
        <v>51</v>
      </c>
      <c r="E313" s="198" t="s">
        <v>47</v>
      </c>
      <c r="F313" s="78" t="s">
        <v>281</v>
      </c>
      <c r="G313" s="208"/>
      <c r="H313" s="209"/>
      <c r="I313" s="210"/>
      <c r="J313" s="177">
        <f>SUM(J314)</f>
        <v>1000</v>
      </c>
      <c r="K313" s="122">
        <f t="shared" si="110"/>
        <v>0</v>
      </c>
    </row>
    <row r="314" spans="1:14" s="8" customFormat="1" ht="17.25">
      <c r="A314" s="20"/>
      <c r="B314" s="23" t="s">
        <v>222</v>
      </c>
      <c r="C314" s="205" t="s">
        <v>115</v>
      </c>
      <c r="D314" s="205" t="s">
        <v>51</v>
      </c>
      <c r="E314" s="205" t="s">
        <v>47</v>
      </c>
      <c r="F314" s="40" t="s">
        <v>281</v>
      </c>
      <c r="G314" s="66" t="s">
        <v>223</v>
      </c>
      <c r="H314" s="66" t="s">
        <v>1</v>
      </c>
      <c r="I314" s="66" t="s">
        <v>106</v>
      </c>
      <c r="J314" s="34">
        <v>1000</v>
      </c>
      <c r="K314" s="34">
        <v>0</v>
      </c>
    </row>
    <row r="315" spans="1:14" s="2" customFormat="1" ht="75">
      <c r="A315" s="19" t="s">
        <v>243</v>
      </c>
      <c r="B315" s="24" t="s">
        <v>124</v>
      </c>
      <c r="C315" s="206" t="s">
        <v>115</v>
      </c>
      <c r="D315" s="206" t="s">
        <v>87</v>
      </c>
      <c r="E315" s="206" t="s">
        <v>2</v>
      </c>
      <c r="F315" s="41" t="s">
        <v>3</v>
      </c>
      <c r="G315" s="291"/>
      <c r="H315" s="291"/>
      <c r="I315" s="291"/>
      <c r="J315" s="167">
        <f>+J316+J324+J327</f>
        <v>106271.29999999999</v>
      </c>
      <c r="K315" s="167">
        <f t="shared" ref="K315" si="111">SUM(K316+K321+K324+K327)</f>
        <v>22229.4</v>
      </c>
    </row>
    <row r="316" spans="1:14" s="87" customFormat="1" ht="58.5">
      <c r="A316" s="83" t="s">
        <v>244</v>
      </c>
      <c r="B316" s="84" t="s">
        <v>125</v>
      </c>
      <c r="C316" s="199" t="s">
        <v>115</v>
      </c>
      <c r="D316" s="199" t="s">
        <v>87</v>
      </c>
      <c r="E316" s="199" t="s">
        <v>12</v>
      </c>
      <c r="F316" s="105" t="s">
        <v>3</v>
      </c>
      <c r="G316" s="294"/>
      <c r="H316" s="294"/>
      <c r="I316" s="294"/>
      <c r="J316" s="169">
        <f>SUM(J317+J319)</f>
        <v>33249.1</v>
      </c>
      <c r="K316" s="169">
        <f t="shared" ref="K316" si="112">SUM(K317+K319)</f>
        <v>9858.1</v>
      </c>
    </row>
    <row r="317" spans="1:14" s="91" customFormat="1" ht="49.5">
      <c r="A317" s="22"/>
      <c r="B317" s="48" t="s">
        <v>427</v>
      </c>
      <c r="C317" s="198" t="s">
        <v>115</v>
      </c>
      <c r="D317" s="198" t="s">
        <v>87</v>
      </c>
      <c r="E317" s="198" t="s">
        <v>12</v>
      </c>
      <c r="F317" s="82" t="s">
        <v>126</v>
      </c>
      <c r="G317" s="293"/>
      <c r="H317" s="293"/>
      <c r="I317" s="293"/>
      <c r="J317" s="122">
        <f>SUM(J318)</f>
        <v>9249.1</v>
      </c>
      <c r="K317" s="122">
        <f t="shared" ref="K317" si="113">SUM(K318)</f>
        <v>2692.1</v>
      </c>
    </row>
    <row r="318" spans="1:14" s="8" customFormat="1" ht="17.25">
      <c r="A318" s="20"/>
      <c r="B318" s="23" t="s">
        <v>231</v>
      </c>
      <c r="C318" s="205" t="s">
        <v>115</v>
      </c>
      <c r="D318" s="205" t="s">
        <v>87</v>
      </c>
      <c r="E318" s="205" t="s">
        <v>12</v>
      </c>
      <c r="F318" s="40" t="s">
        <v>126</v>
      </c>
      <c r="G318" s="205" t="s">
        <v>230</v>
      </c>
      <c r="H318" s="205" t="s">
        <v>112</v>
      </c>
      <c r="I318" s="205" t="s">
        <v>1</v>
      </c>
      <c r="J318" s="34">
        <v>9249.1</v>
      </c>
      <c r="K318" s="34">
        <v>2692.1</v>
      </c>
    </row>
    <row r="319" spans="1:14" s="91" customFormat="1" ht="17.25">
      <c r="A319" s="22"/>
      <c r="B319" s="48" t="s">
        <v>128</v>
      </c>
      <c r="C319" s="198" t="s">
        <v>115</v>
      </c>
      <c r="D319" s="198" t="s">
        <v>87</v>
      </c>
      <c r="E319" s="198" t="s">
        <v>12</v>
      </c>
      <c r="F319" s="82" t="s">
        <v>127</v>
      </c>
      <c r="G319" s="293"/>
      <c r="H319" s="293"/>
      <c r="I319" s="293"/>
      <c r="J319" s="122">
        <f>SUM(J320)</f>
        <v>24000</v>
      </c>
      <c r="K319" s="122">
        <f t="shared" ref="K319" si="114">SUM(K320)</f>
        <v>7166</v>
      </c>
    </row>
    <row r="320" spans="1:14" s="8" customFormat="1" ht="17.25">
      <c r="A320" s="20"/>
      <c r="B320" s="23" t="s">
        <v>231</v>
      </c>
      <c r="C320" s="205" t="s">
        <v>115</v>
      </c>
      <c r="D320" s="205" t="s">
        <v>87</v>
      </c>
      <c r="E320" s="205" t="s">
        <v>12</v>
      </c>
      <c r="F320" s="40" t="s">
        <v>127</v>
      </c>
      <c r="G320" s="205" t="s">
        <v>230</v>
      </c>
      <c r="H320" s="205" t="s">
        <v>112</v>
      </c>
      <c r="I320" s="205" t="s">
        <v>1</v>
      </c>
      <c r="J320" s="34">
        <v>24000</v>
      </c>
      <c r="K320" s="34">
        <v>7166</v>
      </c>
    </row>
    <row r="321" spans="1:12" s="87" customFormat="1" ht="0.6" hidden="1" customHeight="1">
      <c r="A321" s="83" t="s">
        <v>245</v>
      </c>
      <c r="B321" s="84" t="s">
        <v>129</v>
      </c>
      <c r="C321" s="199" t="s">
        <v>115</v>
      </c>
      <c r="D321" s="199" t="s">
        <v>87</v>
      </c>
      <c r="E321" s="199" t="s">
        <v>7</v>
      </c>
      <c r="F321" s="105" t="s">
        <v>3</v>
      </c>
      <c r="G321" s="294"/>
      <c r="H321" s="294"/>
      <c r="I321" s="294"/>
      <c r="J321" s="169">
        <f>SUM(J322)</f>
        <v>0</v>
      </c>
      <c r="K321" s="169">
        <f t="shared" ref="K321:K322" si="115">SUM(K322)</f>
        <v>0</v>
      </c>
    </row>
    <row r="322" spans="1:12" s="91" customFormat="1" ht="33" hidden="1">
      <c r="A322" s="22"/>
      <c r="B322" s="48" t="s">
        <v>131</v>
      </c>
      <c r="C322" s="198" t="s">
        <v>115</v>
      </c>
      <c r="D322" s="198" t="s">
        <v>87</v>
      </c>
      <c r="E322" s="198" t="s">
        <v>7</v>
      </c>
      <c r="F322" s="82" t="s">
        <v>130</v>
      </c>
      <c r="G322" s="293"/>
      <c r="H322" s="293"/>
      <c r="I322" s="293"/>
      <c r="J322" s="122">
        <f>SUM(J323)</f>
        <v>0</v>
      </c>
      <c r="K322" s="122">
        <f t="shared" si="115"/>
        <v>0</v>
      </c>
    </row>
    <row r="323" spans="1:12" s="8" customFormat="1" ht="17.25" hidden="1">
      <c r="A323" s="20"/>
      <c r="B323" s="23" t="s">
        <v>231</v>
      </c>
      <c r="C323" s="205" t="s">
        <v>115</v>
      </c>
      <c r="D323" s="205" t="s">
        <v>87</v>
      </c>
      <c r="E323" s="205" t="s">
        <v>7</v>
      </c>
      <c r="F323" s="40" t="s">
        <v>130</v>
      </c>
      <c r="G323" s="205" t="s">
        <v>230</v>
      </c>
      <c r="H323" s="205" t="s">
        <v>112</v>
      </c>
      <c r="I323" s="205" t="s">
        <v>12</v>
      </c>
      <c r="J323" s="34"/>
      <c r="K323" s="34"/>
    </row>
    <row r="324" spans="1:12" s="87" customFormat="1" ht="39">
      <c r="A324" s="83" t="s">
        <v>304</v>
      </c>
      <c r="B324" s="84" t="s">
        <v>251</v>
      </c>
      <c r="C324" s="199" t="s">
        <v>115</v>
      </c>
      <c r="D324" s="199" t="s">
        <v>87</v>
      </c>
      <c r="E324" s="199" t="s">
        <v>28</v>
      </c>
      <c r="F324" s="105" t="s">
        <v>3</v>
      </c>
      <c r="G324" s="294"/>
      <c r="H324" s="294"/>
      <c r="I324" s="294"/>
      <c r="J324" s="169">
        <f>SUM(J325)</f>
        <v>270</v>
      </c>
      <c r="K324" s="169">
        <f t="shared" ref="K324:K328" si="116">SUM(K325)</f>
        <v>270</v>
      </c>
    </row>
    <row r="325" spans="1:12" s="91" customFormat="1" ht="82.5">
      <c r="A325" s="22"/>
      <c r="B325" s="48" t="s">
        <v>252</v>
      </c>
      <c r="C325" s="198" t="s">
        <v>115</v>
      </c>
      <c r="D325" s="198" t="s">
        <v>87</v>
      </c>
      <c r="E325" s="198" t="s">
        <v>28</v>
      </c>
      <c r="F325" s="82" t="s">
        <v>250</v>
      </c>
      <c r="G325" s="293"/>
      <c r="H325" s="293"/>
      <c r="I325" s="293"/>
      <c r="J325" s="122">
        <f>SUM(J326)</f>
        <v>270</v>
      </c>
      <c r="K325" s="122">
        <f t="shared" si="116"/>
        <v>270</v>
      </c>
    </row>
    <row r="326" spans="1:12" s="8" customFormat="1" ht="17.25">
      <c r="A326" s="20"/>
      <c r="B326" s="23" t="s">
        <v>231</v>
      </c>
      <c r="C326" s="205" t="s">
        <v>115</v>
      </c>
      <c r="D326" s="205" t="s">
        <v>87</v>
      </c>
      <c r="E326" s="205" t="s">
        <v>28</v>
      </c>
      <c r="F326" s="40" t="s">
        <v>250</v>
      </c>
      <c r="G326" s="205" t="s">
        <v>230</v>
      </c>
      <c r="H326" s="205" t="s">
        <v>112</v>
      </c>
      <c r="I326" s="205" t="s">
        <v>7</v>
      </c>
      <c r="J326" s="34">
        <v>270</v>
      </c>
      <c r="K326" s="34">
        <v>270</v>
      </c>
    </row>
    <row r="327" spans="1:12" s="87" customFormat="1" ht="78">
      <c r="A327" s="83" t="s">
        <v>304</v>
      </c>
      <c r="B327" s="84" t="s">
        <v>323</v>
      </c>
      <c r="C327" s="199" t="s">
        <v>115</v>
      </c>
      <c r="D327" s="199" t="s">
        <v>87</v>
      </c>
      <c r="E327" s="199" t="s">
        <v>43</v>
      </c>
      <c r="F327" s="105" t="s">
        <v>3</v>
      </c>
      <c r="G327" s="294"/>
      <c r="H327" s="294"/>
      <c r="I327" s="294"/>
      <c r="J327" s="169">
        <f>SUM(J328)</f>
        <v>72752.2</v>
      </c>
      <c r="K327" s="169">
        <f t="shared" si="116"/>
        <v>12101.3</v>
      </c>
    </row>
    <row r="328" spans="1:12" s="91" customFormat="1" ht="82.5">
      <c r="A328" s="22"/>
      <c r="B328" s="48" t="s">
        <v>252</v>
      </c>
      <c r="C328" s="198" t="s">
        <v>115</v>
      </c>
      <c r="D328" s="198" t="s">
        <v>87</v>
      </c>
      <c r="E328" s="198" t="s">
        <v>43</v>
      </c>
      <c r="F328" s="82" t="s">
        <v>322</v>
      </c>
      <c r="G328" s="293"/>
      <c r="H328" s="293"/>
      <c r="I328" s="293"/>
      <c r="J328" s="122">
        <f>SUM(J329)</f>
        <v>72752.2</v>
      </c>
      <c r="K328" s="122">
        <f t="shared" si="116"/>
        <v>12101.3</v>
      </c>
    </row>
    <row r="329" spans="1:12" s="8" customFormat="1" ht="17.25">
      <c r="A329" s="20"/>
      <c r="B329" s="23" t="s">
        <v>231</v>
      </c>
      <c r="C329" s="205" t="s">
        <v>115</v>
      </c>
      <c r="D329" s="205" t="s">
        <v>87</v>
      </c>
      <c r="E329" s="205" t="s">
        <v>43</v>
      </c>
      <c r="F329" s="52" t="s">
        <v>322</v>
      </c>
      <c r="G329" s="205" t="s">
        <v>230</v>
      </c>
      <c r="H329" s="205" t="s">
        <v>112</v>
      </c>
      <c r="I329" s="205" t="s">
        <v>7</v>
      </c>
      <c r="J329" s="34">
        <v>72752.2</v>
      </c>
      <c r="K329" s="34">
        <v>12101.3</v>
      </c>
      <c r="L329" s="8">
        <v>7907.8</v>
      </c>
    </row>
    <row r="330" spans="1:12" s="2" customFormat="1" ht="37.5">
      <c r="A330" s="19" t="s">
        <v>246</v>
      </c>
      <c r="B330" s="24" t="s">
        <v>102</v>
      </c>
      <c r="C330" s="206" t="s">
        <v>115</v>
      </c>
      <c r="D330" s="206" t="s">
        <v>99</v>
      </c>
      <c r="E330" s="206" t="s">
        <v>2</v>
      </c>
      <c r="F330" s="41" t="s">
        <v>3</v>
      </c>
      <c r="G330" s="291"/>
      <c r="H330" s="291"/>
      <c r="I330" s="291"/>
      <c r="J330" s="167">
        <f>SUM(J331)</f>
        <v>19785</v>
      </c>
      <c r="K330" s="167">
        <f t="shared" ref="K330:K331" si="117">SUM(K331)</f>
        <v>4061.6</v>
      </c>
    </row>
    <row r="331" spans="1:12" s="87" customFormat="1" ht="58.5">
      <c r="A331" s="83" t="s">
        <v>247</v>
      </c>
      <c r="B331" s="84" t="s">
        <v>132</v>
      </c>
      <c r="C331" s="199" t="s">
        <v>115</v>
      </c>
      <c r="D331" s="199" t="s">
        <v>99</v>
      </c>
      <c r="E331" s="199" t="s">
        <v>1</v>
      </c>
      <c r="F331" s="105" t="s">
        <v>3</v>
      </c>
      <c r="G331" s="294"/>
      <c r="H331" s="294"/>
      <c r="I331" s="294"/>
      <c r="J331" s="169">
        <f>SUM(J332)</f>
        <v>19785</v>
      </c>
      <c r="K331" s="169">
        <f t="shared" si="117"/>
        <v>4061.6</v>
      </c>
    </row>
    <row r="332" spans="1:12" s="91" customFormat="1" ht="17.25">
      <c r="A332" s="22"/>
      <c r="B332" s="48" t="s">
        <v>134</v>
      </c>
      <c r="C332" s="198" t="s">
        <v>115</v>
      </c>
      <c r="D332" s="198" t="s">
        <v>99</v>
      </c>
      <c r="E332" s="198" t="s">
        <v>1</v>
      </c>
      <c r="F332" s="82" t="s">
        <v>133</v>
      </c>
      <c r="G332" s="293"/>
      <c r="H332" s="293"/>
      <c r="I332" s="293"/>
      <c r="J332" s="122">
        <f>SUM(J333:J335)</f>
        <v>19785</v>
      </c>
      <c r="K332" s="122">
        <f t="shared" ref="K332" si="118">SUM(K333:K335)</f>
        <v>4061.6</v>
      </c>
    </row>
    <row r="333" spans="1:12" s="8" customFormat="1" ht="33">
      <c r="A333" s="20"/>
      <c r="B333" s="23" t="s">
        <v>220</v>
      </c>
      <c r="C333" s="205" t="s">
        <v>115</v>
      </c>
      <c r="D333" s="205" t="s">
        <v>99</v>
      </c>
      <c r="E333" s="205" t="s">
        <v>1</v>
      </c>
      <c r="F333" s="40" t="s">
        <v>133</v>
      </c>
      <c r="G333" s="205" t="s">
        <v>221</v>
      </c>
      <c r="H333" s="205" t="s">
        <v>1</v>
      </c>
      <c r="I333" s="205" t="s">
        <v>8</v>
      </c>
      <c r="J333" s="34">
        <v>17788</v>
      </c>
      <c r="K333" s="34">
        <v>3683.1</v>
      </c>
    </row>
    <row r="334" spans="1:12" s="8" customFormat="1" ht="17.25">
      <c r="A334" s="20"/>
      <c r="B334" s="23" t="s">
        <v>218</v>
      </c>
      <c r="C334" s="205" t="s">
        <v>115</v>
      </c>
      <c r="D334" s="205" t="s">
        <v>99</v>
      </c>
      <c r="E334" s="205" t="s">
        <v>1</v>
      </c>
      <c r="F334" s="40" t="s">
        <v>133</v>
      </c>
      <c r="G334" s="205" t="s">
        <v>219</v>
      </c>
      <c r="H334" s="205" t="s">
        <v>1</v>
      </c>
      <c r="I334" s="205" t="s">
        <v>8</v>
      </c>
      <c r="J334" s="34">
        <v>1983</v>
      </c>
      <c r="K334" s="34">
        <v>378.5</v>
      </c>
    </row>
    <row r="335" spans="1:12" s="8" customFormat="1" ht="17.25">
      <c r="A335" s="20"/>
      <c r="B335" s="23" t="s">
        <v>222</v>
      </c>
      <c r="C335" s="205" t="s">
        <v>115</v>
      </c>
      <c r="D335" s="205" t="s">
        <v>99</v>
      </c>
      <c r="E335" s="205" t="s">
        <v>1</v>
      </c>
      <c r="F335" s="40" t="s">
        <v>133</v>
      </c>
      <c r="G335" s="205" t="s">
        <v>223</v>
      </c>
      <c r="H335" s="205" t="s">
        <v>1</v>
      </c>
      <c r="I335" s="205" t="s">
        <v>8</v>
      </c>
      <c r="J335" s="34">
        <v>14</v>
      </c>
      <c r="K335" s="34">
        <v>0</v>
      </c>
    </row>
    <row r="336" spans="1:12" s="2" customFormat="1" ht="56.25">
      <c r="A336" s="18" t="s">
        <v>112</v>
      </c>
      <c r="B336" s="26" t="s">
        <v>136</v>
      </c>
      <c r="C336" s="204" t="s">
        <v>135</v>
      </c>
      <c r="D336" s="204" t="s">
        <v>49</v>
      </c>
      <c r="E336" s="204" t="s">
        <v>2</v>
      </c>
      <c r="F336" s="42" t="s">
        <v>3</v>
      </c>
      <c r="G336" s="291"/>
      <c r="H336" s="291"/>
      <c r="I336" s="291"/>
      <c r="J336" s="168">
        <f>+J337+J342+J346+J369</f>
        <v>112160.8</v>
      </c>
      <c r="K336" s="168">
        <f>SUM(K337+K342+K346+K369)</f>
        <v>19894</v>
      </c>
    </row>
    <row r="337" spans="1:12" s="2" customFormat="1" ht="37.5">
      <c r="A337" s="19" t="s">
        <v>210</v>
      </c>
      <c r="B337" s="24" t="s">
        <v>137</v>
      </c>
      <c r="C337" s="206" t="s">
        <v>135</v>
      </c>
      <c r="D337" s="206" t="s">
        <v>51</v>
      </c>
      <c r="E337" s="206" t="s">
        <v>2</v>
      </c>
      <c r="F337" s="41" t="s">
        <v>3</v>
      </c>
      <c r="G337" s="291"/>
      <c r="H337" s="291"/>
      <c r="I337" s="291"/>
      <c r="J337" s="167">
        <f>SUM(J338)</f>
        <v>60</v>
      </c>
      <c r="K337" s="167">
        <f t="shared" ref="K337:K338" si="119">SUM(K338)</f>
        <v>0</v>
      </c>
    </row>
    <row r="338" spans="1:12" s="87" customFormat="1" ht="19.5">
      <c r="A338" s="83" t="s">
        <v>211</v>
      </c>
      <c r="B338" s="132" t="s">
        <v>368</v>
      </c>
      <c r="C338" s="199" t="s">
        <v>135</v>
      </c>
      <c r="D338" s="199" t="s">
        <v>51</v>
      </c>
      <c r="E338" s="199" t="s">
        <v>1</v>
      </c>
      <c r="F338" s="105" t="s">
        <v>3</v>
      </c>
      <c r="G338" s="294"/>
      <c r="H338" s="294"/>
      <c r="I338" s="294"/>
      <c r="J338" s="169">
        <f>SUM(J339)</f>
        <v>60</v>
      </c>
      <c r="K338" s="169">
        <f t="shared" si="119"/>
        <v>0</v>
      </c>
    </row>
    <row r="339" spans="1:12" s="8" customFormat="1" ht="17.25">
      <c r="A339" s="20"/>
      <c r="B339" s="23" t="s">
        <v>134</v>
      </c>
      <c r="C339" s="205" t="s">
        <v>135</v>
      </c>
      <c r="D339" s="205" t="s">
        <v>51</v>
      </c>
      <c r="E339" s="205" t="s">
        <v>1</v>
      </c>
      <c r="F339" s="40" t="s">
        <v>133</v>
      </c>
      <c r="G339" s="303"/>
      <c r="H339" s="303"/>
      <c r="I339" s="303"/>
      <c r="J339" s="34">
        <f>SUM(J340:J341)</f>
        <v>60</v>
      </c>
      <c r="K339" s="34">
        <f t="shared" ref="K339" si="120">SUM(K340:K341)</f>
        <v>0</v>
      </c>
    </row>
    <row r="340" spans="1:12" s="8" customFormat="1" ht="33">
      <c r="A340" s="20"/>
      <c r="B340" s="23" t="s">
        <v>220</v>
      </c>
      <c r="C340" s="205" t="s">
        <v>135</v>
      </c>
      <c r="D340" s="205" t="s">
        <v>51</v>
      </c>
      <c r="E340" s="205" t="s">
        <v>1</v>
      </c>
      <c r="F340" s="40" t="s">
        <v>133</v>
      </c>
      <c r="G340" s="205" t="s">
        <v>221</v>
      </c>
      <c r="H340" s="205" t="s">
        <v>1</v>
      </c>
      <c r="I340" s="205" t="s">
        <v>28</v>
      </c>
      <c r="J340" s="34">
        <v>10</v>
      </c>
      <c r="K340" s="34">
        <v>0</v>
      </c>
    </row>
    <row r="341" spans="1:12" s="8" customFormat="1" ht="17.25">
      <c r="A341" s="20"/>
      <c r="B341" s="23" t="s">
        <v>218</v>
      </c>
      <c r="C341" s="205" t="s">
        <v>135</v>
      </c>
      <c r="D341" s="205" t="s">
        <v>51</v>
      </c>
      <c r="E341" s="205" t="s">
        <v>1</v>
      </c>
      <c r="F341" s="40" t="s">
        <v>133</v>
      </c>
      <c r="G341" s="205" t="s">
        <v>219</v>
      </c>
      <c r="H341" s="205" t="s">
        <v>1</v>
      </c>
      <c r="I341" s="205" t="s">
        <v>28</v>
      </c>
      <c r="J341" s="34">
        <v>50</v>
      </c>
      <c r="K341" s="34">
        <v>0</v>
      </c>
      <c r="L341" s="8">
        <v>17</v>
      </c>
    </row>
    <row r="342" spans="1:12" s="2" customFormat="1">
      <c r="A342" s="19" t="s">
        <v>212</v>
      </c>
      <c r="B342" s="24" t="s">
        <v>138</v>
      </c>
      <c r="C342" s="206" t="s">
        <v>135</v>
      </c>
      <c r="D342" s="206" t="s">
        <v>87</v>
      </c>
      <c r="E342" s="206" t="s">
        <v>2</v>
      </c>
      <c r="F342" s="41" t="s">
        <v>3</v>
      </c>
      <c r="G342" s="291"/>
      <c r="H342" s="291"/>
      <c r="I342" s="291"/>
      <c r="J342" s="167">
        <f>SUM(J343)</f>
        <v>500</v>
      </c>
      <c r="K342" s="167">
        <f t="shared" ref="K342:K344" si="121">SUM(K343)</f>
        <v>7.2</v>
      </c>
    </row>
    <row r="343" spans="1:12" s="87" customFormat="1" ht="34.9" customHeight="1">
      <c r="A343" s="83" t="s">
        <v>213</v>
      </c>
      <c r="B343" s="132" t="s">
        <v>369</v>
      </c>
      <c r="C343" s="199" t="s">
        <v>135</v>
      </c>
      <c r="D343" s="199" t="s">
        <v>87</v>
      </c>
      <c r="E343" s="199" t="s">
        <v>1</v>
      </c>
      <c r="F343" s="105" t="s">
        <v>3</v>
      </c>
      <c r="G343" s="294"/>
      <c r="H343" s="294"/>
      <c r="I343" s="294"/>
      <c r="J343" s="169">
        <f>SUM(J344)</f>
        <v>500</v>
      </c>
      <c r="K343" s="169">
        <f t="shared" si="121"/>
        <v>7.2</v>
      </c>
    </row>
    <row r="344" spans="1:12" s="8" customFormat="1" ht="17.25">
      <c r="A344" s="20"/>
      <c r="B344" s="23" t="s">
        <v>134</v>
      </c>
      <c r="C344" s="36" t="s">
        <v>135</v>
      </c>
      <c r="D344" s="36" t="s">
        <v>87</v>
      </c>
      <c r="E344" s="36" t="s">
        <v>1</v>
      </c>
      <c r="F344" s="36" t="s">
        <v>133</v>
      </c>
      <c r="G344" s="303"/>
      <c r="H344" s="303"/>
      <c r="I344" s="303"/>
      <c r="J344" s="34">
        <f>SUM(J345)</f>
        <v>500</v>
      </c>
      <c r="K344" s="34">
        <f t="shared" si="121"/>
        <v>7.2</v>
      </c>
    </row>
    <row r="345" spans="1:12" s="8" customFormat="1" ht="17.25">
      <c r="A345" s="20"/>
      <c r="B345" s="23" t="s">
        <v>218</v>
      </c>
      <c r="C345" s="205" t="s">
        <v>135</v>
      </c>
      <c r="D345" s="205" t="s">
        <v>87</v>
      </c>
      <c r="E345" s="205" t="s">
        <v>1</v>
      </c>
      <c r="F345" s="40" t="s">
        <v>133</v>
      </c>
      <c r="G345" s="205" t="s">
        <v>219</v>
      </c>
      <c r="H345" s="205" t="s">
        <v>1</v>
      </c>
      <c r="I345" s="205" t="s">
        <v>28</v>
      </c>
      <c r="J345" s="34">
        <v>500</v>
      </c>
      <c r="K345" s="34">
        <v>7.2</v>
      </c>
    </row>
    <row r="346" spans="1:12" s="2" customFormat="1" ht="56.25">
      <c r="A346" s="19" t="s">
        <v>214</v>
      </c>
      <c r="B346" s="24" t="s">
        <v>139</v>
      </c>
      <c r="C346" s="206" t="s">
        <v>135</v>
      </c>
      <c r="D346" s="206" t="s">
        <v>99</v>
      </c>
      <c r="E346" s="206" t="s">
        <v>2</v>
      </c>
      <c r="F346" s="41" t="s">
        <v>3</v>
      </c>
      <c r="G346" s="291"/>
      <c r="H346" s="291"/>
      <c r="I346" s="291"/>
      <c r="J346" s="167">
        <f>SUM(J347)</f>
        <v>56892.3</v>
      </c>
      <c r="K346" s="167">
        <f t="shared" ref="K346" si="122">SUM(K347)</f>
        <v>10805</v>
      </c>
    </row>
    <row r="347" spans="1:12" s="87" customFormat="1" ht="58.5">
      <c r="A347" s="83" t="s">
        <v>215</v>
      </c>
      <c r="B347" s="84" t="s">
        <v>140</v>
      </c>
      <c r="C347" s="199" t="s">
        <v>135</v>
      </c>
      <c r="D347" s="199" t="s">
        <v>99</v>
      </c>
      <c r="E347" s="199" t="s">
        <v>1</v>
      </c>
      <c r="F347" s="105" t="s">
        <v>3</v>
      </c>
      <c r="G347" s="294"/>
      <c r="H347" s="294"/>
      <c r="I347" s="294"/>
      <c r="J347" s="169">
        <f>J348+J356+J363+J366</f>
        <v>56892.3</v>
      </c>
      <c r="K347" s="169">
        <f>K348+K356+K363+K366</f>
        <v>10805</v>
      </c>
    </row>
    <row r="348" spans="1:12" s="91" customFormat="1" ht="17.25">
      <c r="A348" s="22"/>
      <c r="B348" s="48" t="s">
        <v>134</v>
      </c>
      <c r="C348" s="198" t="s">
        <v>135</v>
      </c>
      <c r="D348" s="198" t="s">
        <v>99</v>
      </c>
      <c r="E348" s="198" t="s">
        <v>1</v>
      </c>
      <c r="F348" s="82" t="s">
        <v>133</v>
      </c>
      <c r="G348" s="293"/>
      <c r="H348" s="293"/>
      <c r="I348" s="293"/>
      <c r="J348" s="122">
        <f>SUM(J349:J355)</f>
        <v>52248.3</v>
      </c>
      <c r="K348" s="122">
        <f t="shared" ref="K348" si="123">SUM(K349:K355)</f>
        <v>9754.9000000000015</v>
      </c>
    </row>
    <row r="349" spans="1:12" s="8" customFormat="1" ht="33">
      <c r="A349" s="20"/>
      <c r="B349" s="23" t="s">
        <v>255</v>
      </c>
      <c r="C349" s="205" t="s">
        <v>135</v>
      </c>
      <c r="D349" s="205" t="s">
        <v>99</v>
      </c>
      <c r="E349" s="205" t="s">
        <v>1</v>
      </c>
      <c r="F349" s="40" t="s">
        <v>133</v>
      </c>
      <c r="G349" s="205" t="s">
        <v>221</v>
      </c>
      <c r="H349" s="205" t="s">
        <v>1</v>
      </c>
      <c r="I349" s="205" t="s">
        <v>12</v>
      </c>
      <c r="J349" s="34">
        <v>3081</v>
      </c>
      <c r="K349" s="34">
        <v>601.70000000000005</v>
      </c>
    </row>
    <row r="350" spans="1:12" s="8" customFormat="1" ht="33">
      <c r="A350" s="20"/>
      <c r="B350" s="23" t="s">
        <v>255</v>
      </c>
      <c r="C350" s="205" t="s">
        <v>135</v>
      </c>
      <c r="D350" s="205" t="s">
        <v>99</v>
      </c>
      <c r="E350" s="205" t="s">
        <v>1</v>
      </c>
      <c r="F350" s="40" t="s">
        <v>133</v>
      </c>
      <c r="G350" s="205" t="s">
        <v>221</v>
      </c>
      <c r="H350" s="205" t="s">
        <v>1</v>
      </c>
      <c r="I350" s="205" t="s">
        <v>7</v>
      </c>
      <c r="J350" s="34">
        <v>1262</v>
      </c>
      <c r="K350" s="34">
        <v>274.89999999999998</v>
      </c>
    </row>
    <row r="351" spans="1:12" s="8" customFormat="1" ht="17.25">
      <c r="A351" s="20"/>
      <c r="B351" s="23" t="s">
        <v>218</v>
      </c>
      <c r="C351" s="205" t="s">
        <v>135</v>
      </c>
      <c r="D351" s="205" t="s">
        <v>99</v>
      </c>
      <c r="E351" s="205" t="s">
        <v>1</v>
      </c>
      <c r="F351" s="40" t="s">
        <v>133</v>
      </c>
      <c r="G351" s="205" t="s">
        <v>219</v>
      </c>
      <c r="H351" s="205" t="s">
        <v>1</v>
      </c>
      <c r="I351" s="205" t="s">
        <v>7</v>
      </c>
      <c r="J351" s="34">
        <v>597</v>
      </c>
      <c r="K351" s="34">
        <v>142.9</v>
      </c>
    </row>
    <row r="352" spans="1:12" s="8" customFormat="1" ht="17.25">
      <c r="A352" s="20"/>
      <c r="B352" s="23" t="s">
        <v>222</v>
      </c>
      <c r="C352" s="205" t="s">
        <v>135</v>
      </c>
      <c r="D352" s="205" t="s">
        <v>99</v>
      </c>
      <c r="E352" s="205" t="s">
        <v>1</v>
      </c>
      <c r="F352" s="40" t="s">
        <v>133</v>
      </c>
      <c r="G352" s="205" t="s">
        <v>223</v>
      </c>
      <c r="H352" s="205" t="s">
        <v>1</v>
      </c>
      <c r="I352" s="205" t="s">
        <v>7</v>
      </c>
      <c r="J352" s="34"/>
      <c r="K352" s="34"/>
    </row>
    <row r="353" spans="1:14" s="8" customFormat="1" ht="33">
      <c r="A353" s="20"/>
      <c r="B353" s="23" t="s">
        <v>255</v>
      </c>
      <c r="C353" s="205" t="s">
        <v>135</v>
      </c>
      <c r="D353" s="205" t="s">
        <v>99</v>
      </c>
      <c r="E353" s="205" t="s">
        <v>1</v>
      </c>
      <c r="F353" s="40" t="s">
        <v>133</v>
      </c>
      <c r="G353" s="205" t="s">
        <v>221</v>
      </c>
      <c r="H353" s="205" t="s">
        <v>1</v>
      </c>
      <c r="I353" s="205" t="s">
        <v>28</v>
      </c>
      <c r="J353" s="34">
        <v>39477.300000000003</v>
      </c>
      <c r="K353" s="34">
        <v>8219.2000000000007</v>
      </c>
      <c r="L353" s="8">
        <v>-4100</v>
      </c>
      <c r="M353" s="8">
        <v>-4100</v>
      </c>
      <c r="N353" s="8">
        <v>-4100</v>
      </c>
    </row>
    <row r="354" spans="1:14" s="8" customFormat="1" ht="17.25">
      <c r="A354" s="20"/>
      <c r="B354" s="23" t="s">
        <v>218</v>
      </c>
      <c r="C354" s="205" t="s">
        <v>135</v>
      </c>
      <c r="D354" s="205" t="s">
        <v>99</v>
      </c>
      <c r="E354" s="205" t="s">
        <v>1</v>
      </c>
      <c r="F354" s="40" t="s">
        <v>133</v>
      </c>
      <c r="G354" s="205" t="s">
        <v>219</v>
      </c>
      <c r="H354" s="205" t="s">
        <v>1</v>
      </c>
      <c r="I354" s="205" t="s">
        <v>28</v>
      </c>
      <c r="J354" s="34">
        <v>7724</v>
      </c>
      <c r="K354" s="34">
        <v>508.1</v>
      </c>
      <c r="L354" s="8" t="s">
        <v>370</v>
      </c>
      <c r="M354" s="8">
        <v>267</v>
      </c>
    </row>
    <row r="355" spans="1:14" s="8" customFormat="1" ht="17.25">
      <c r="A355" s="20"/>
      <c r="B355" s="23" t="s">
        <v>222</v>
      </c>
      <c r="C355" s="205" t="s">
        <v>135</v>
      </c>
      <c r="D355" s="205" t="s">
        <v>99</v>
      </c>
      <c r="E355" s="205" t="s">
        <v>1</v>
      </c>
      <c r="F355" s="40" t="s">
        <v>133</v>
      </c>
      <c r="G355" s="205" t="s">
        <v>223</v>
      </c>
      <c r="H355" s="205" t="s">
        <v>1</v>
      </c>
      <c r="I355" s="205" t="s">
        <v>28</v>
      </c>
      <c r="J355" s="34">
        <v>107</v>
      </c>
      <c r="K355" s="34">
        <v>8.1</v>
      </c>
    </row>
    <row r="356" spans="1:14" s="8" customFormat="1" ht="115.5">
      <c r="A356" s="20"/>
      <c r="B356" s="48" t="s">
        <v>428</v>
      </c>
      <c r="C356" s="198" t="s">
        <v>135</v>
      </c>
      <c r="D356" s="198" t="s">
        <v>99</v>
      </c>
      <c r="E356" s="198" t="s">
        <v>1</v>
      </c>
      <c r="F356" s="141" t="s">
        <v>394</v>
      </c>
      <c r="G356" s="296"/>
      <c r="H356" s="297"/>
      <c r="I356" s="298"/>
      <c r="J356" s="122">
        <f>J357+J360</f>
        <v>3776</v>
      </c>
      <c r="K356" s="122">
        <f>K357+K360</f>
        <v>838.89999999999986</v>
      </c>
    </row>
    <row r="357" spans="1:14" s="91" customFormat="1" ht="82.5">
      <c r="A357" s="22"/>
      <c r="B357" s="48" t="s">
        <v>429</v>
      </c>
      <c r="C357" s="198" t="s">
        <v>135</v>
      </c>
      <c r="D357" s="198" t="s">
        <v>99</v>
      </c>
      <c r="E357" s="198" t="s">
        <v>1</v>
      </c>
      <c r="F357" s="82" t="s">
        <v>383</v>
      </c>
      <c r="G357" s="293"/>
      <c r="H357" s="293"/>
      <c r="I357" s="293"/>
      <c r="J357" s="122">
        <f>J358+J359</f>
        <v>889</v>
      </c>
      <c r="K357" s="122">
        <f>K358+K359</f>
        <v>209.3</v>
      </c>
    </row>
    <row r="358" spans="1:14" s="8" customFormat="1" ht="33">
      <c r="A358" s="20"/>
      <c r="B358" s="23" t="s">
        <v>255</v>
      </c>
      <c r="C358" s="205" t="s">
        <v>135</v>
      </c>
      <c r="D358" s="205" t="s">
        <v>99</v>
      </c>
      <c r="E358" s="205" t="s">
        <v>1</v>
      </c>
      <c r="F358" s="40" t="s">
        <v>383</v>
      </c>
      <c r="G358" s="205" t="s">
        <v>221</v>
      </c>
      <c r="H358" s="205" t="s">
        <v>1</v>
      </c>
      <c r="I358" s="205" t="s">
        <v>106</v>
      </c>
      <c r="J358" s="34">
        <v>885</v>
      </c>
      <c r="K358" s="34">
        <v>208.8</v>
      </c>
    </row>
    <row r="359" spans="1:14" s="8" customFormat="1" ht="17.25">
      <c r="A359" s="20"/>
      <c r="B359" s="23" t="s">
        <v>218</v>
      </c>
      <c r="C359" s="205" t="s">
        <v>135</v>
      </c>
      <c r="D359" s="205" t="s">
        <v>99</v>
      </c>
      <c r="E359" s="205" t="s">
        <v>1</v>
      </c>
      <c r="F359" s="40" t="s">
        <v>383</v>
      </c>
      <c r="G359" s="205" t="s">
        <v>219</v>
      </c>
      <c r="H359" s="205" t="s">
        <v>1</v>
      </c>
      <c r="I359" s="205" t="s">
        <v>106</v>
      </c>
      <c r="J359" s="34">
        <v>4</v>
      </c>
      <c r="K359" s="34">
        <v>0.5</v>
      </c>
    </row>
    <row r="360" spans="1:14" s="8" customFormat="1" ht="66.599999999999994" customHeight="1">
      <c r="A360" s="20"/>
      <c r="B360" s="48" t="s">
        <v>430</v>
      </c>
      <c r="C360" s="198" t="s">
        <v>135</v>
      </c>
      <c r="D360" s="198" t="s">
        <v>99</v>
      </c>
      <c r="E360" s="198" t="s">
        <v>1</v>
      </c>
      <c r="F360" s="140" t="s">
        <v>384</v>
      </c>
      <c r="G360" s="205"/>
      <c r="H360" s="205"/>
      <c r="I360" s="205"/>
      <c r="J360" s="122">
        <f>J361+J362</f>
        <v>2887</v>
      </c>
      <c r="K360" s="122">
        <f>K361+K362</f>
        <v>629.59999999999991</v>
      </c>
    </row>
    <row r="361" spans="1:14" s="8" customFormat="1" ht="33">
      <c r="A361" s="20"/>
      <c r="B361" s="23" t="s">
        <v>255</v>
      </c>
      <c r="C361" s="205" t="s">
        <v>135</v>
      </c>
      <c r="D361" s="205" t="s">
        <v>99</v>
      </c>
      <c r="E361" s="205" t="s">
        <v>1</v>
      </c>
      <c r="F361" s="130" t="s">
        <v>384</v>
      </c>
      <c r="G361" s="205" t="s">
        <v>221</v>
      </c>
      <c r="H361" s="205" t="s">
        <v>1</v>
      </c>
      <c r="I361" s="205" t="s">
        <v>106</v>
      </c>
      <c r="J361" s="34">
        <v>2755</v>
      </c>
      <c r="K361" s="34">
        <v>615.79999999999995</v>
      </c>
    </row>
    <row r="362" spans="1:14" s="8" customFormat="1" ht="17.25">
      <c r="A362" s="20"/>
      <c r="B362" s="23" t="s">
        <v>218</v>
      </c>
      <c r="C362" s="205" t="s">
        <v>135</v>
      </c>
      <c r="D362" s="205" t="s">
        <v>99</v>
      </c>
      <c r="E362" s="205" t="s">
        <v>1</v>
      </c>
      <c r="F362" s="130" t="s">
        <v>384</v>
      </c>
      <c r="G362" s="205" t="s">
        <v>219</v>
      </c>
      <c r="H362" s="205" t="s">
        <v>1</v>
      </c>
      <c r="I362" s="205" t="s">
        <v>106</v>
      </c>
      <c r="J362" s="34">
        <v>132</v>
      </c>
      <c r="K362" s="34">
        <v>13.8</v>
      </c>
    </row>
    <row r="363" spans="1:14" s="91" customFormat="1" ht="49.5">
      <c r="A363" s="22"/>
      <c r="B363" s="48" t="s">
        <v>142</v>
      </c>
      <c r="C363" s="198" t="s">
        <v>135</v>
      </c>
      <c r="D363" s="198" t="s">
        <v>99</v>
      </c>
      <c r="E363" s="198" t="s">
        <v>1</v>
      </c>
      <c r="F363" s="82" t="s">
        <v>141</v>
      </c>
      <c r="G363" s="293"/>
      <c r="H363" s="293"/>
      <c r="I363" s="293"/>
      <c r="J363" s="122">
        <f>SUM(J364:J365)</f>
        <v>484</v>
      </c>
      <c r="K363" s="122">
        <f t="shared" ref="K363" si="124">SUM(K364:K365)</f>
        <v>120.39999999999999</v>
      </c>
    </row>
    <row r="364" spans="1:14" s="8" customFormat="1" ht="33">
      <c r="A364" s="20"/>
      <c r="B364" s="23" t="s">
        <v>255</v>
      </c>
      <c r="C364" s="205" t="s">
        <v>135</v>
      </c>
      <c r="D364" s="205" t="s">
        <v>99</v>
      </c>
      <c r="E364" s="205" t="s">
        <v>1</v>
      </c>
      <c r="F364" s="40" t="s">
        <v>141</v>
      </c>
      <c r="G364" s="205" t="s">
        <v>221</v>
      </c>
      <c r="H364" s="205" t="s">
        <v>1</v>
      </c>
      <c r="I364" s="205" t="s">
        <v>106</v>
      </c>
      <c r="J364" s="34">
        <v>471</v>
      </c>
      <c r="K364" s="34">
        <v>118.1</v>
      </c>
    </row>
    <row r="365" spans="1:14" s="8" customFormat="1" ht="17.25">
      <c r="A365" s="20"/>
      <c r="B365" s="23" t="s">
        <v>218</v>
      </c>
      <c r="C365" s="205" t="s">
        <v>135</v>
      </c>
      <c r="D365" s="205" t="s">
        <v>99</v>
      </c>
      <c r="E365" s="205" t="s">
        <v>1</v>
      </c>
      <c r="F365" s="40" t="s">
        <v>141</v>
      </c>
      <c r="G365" s="205" t="s">
        <v>219</v>
      </c>
      <c r="H365" s="205" t="s">
        <v>1</v>
      </c>
      <c r="I365" s="205" t="s">
        <v>106</v>
      </c>
      <c r="J365" s="34">
        <v>13</v>
      </c>
      <c r="K365" s="34">
        <v>2.2999999999999998</v>
      </c>
    </row>
    <row r="366" spans="1:14" s="91" customFormat="1" ht="33">
      <c r="A366" s="22"/>
      <c r="B366" s="48" t="s">
        <v>144</v>
      </c>
      <c r="C366" s="198" t="s">
        <v>135</v>
      </c>
      <c r="D366" s="198" t="s">
        <v>99</v>
      </c>
      <c r="E366" s="198" t="s">
        <v>1</v>
      </c>
      <c r="F366" s="82" t="s">
        <v>143</v>
      </c>
      <c r="G366" s="293"/>
      <c r="H366" s="293"/>
      <c r="I366" s="293"/>
      <c r="J366" s="122">
        <f>SUM(J367:J368)</f>
        <v>384</v>
      </c>
      <c r="K366" s="122">
        <f t="shared" ref="K366" si="125">SUM(K367:K368)</f>
        <v>90.800000000000011</v>
      </c>
    </row>
    <row r="367" spans="1:14" s="8" customFormat="1" ht="33">
      <c r="A367" s="20"/>
      <c r="B367" s="23" t="s">
        <v>255</v>
      </c>
      <c r="C367" s="205" t="s">
        <v>135</v>
      </c>
      <c r="D367" s="205" t="s">
        <v>99</v>
      </c>
      <c r="E367" s="205" t="s">
        <v>1</v>
      </c>
      <c r="F367" s="40" t="s">
        <v>143</v>
      </c>
      <c r="G367" s="205" t="s">
        <v>221</v>
      </c>
      <c r="H367" s="205" t="s">
        <v>1</v>
      </c>
      <c r="I367" s="205" t="s">
        <v>106</v>
      </c>
      <c r="J367" s="34">
        <v>372</v>
      </c>
      <c r="K367" s="34">
        <v>89.9</v>
      </c>
    </row>
    <row r="368" spans="1:14" s="8" customFormat="1" ht="17.25">
      <c r="A368" s="20"/>
      <c r="B368" s="23" t="s">
        <v>218</v>
      </c>
      <c r="C368" s="205" t="s">
        <v>135</v>
      </c>
      <c r="D368" s="205" t="s">
        <v>99</v>
      </c>
      <c r="E368" s="205" t="s">
        <v>1</v>
      </c>
      <c r="F368" s="40" t="s">
        <v>143</v>
      </c>
      <c r="G368" s="205" t="s">
        <v>219</v>
      </c>
      <c r="H368" s="205" t="s">
        <v>1</v>
      </c>
      <c r="I368" s="205" t="s">
        <v>106</v>
      </c>
      <c r="J368" s="34">
        <v>12</v>
      </c>
      <c r="K368" s="34">
        <v>0.9</v>
      </c>
    </row>
    <row r="369" spans="1:14" s="2" customFormat="1" ht="56.25">
      <c r="A369" s="19" t="s">
        <v>248</v>
      </c>
      <c r="B369" s="24" t="s">
        <v>145</v>
      </c>
      <c r="C369" s="206" t="s">
        <v>135</v>
      </c>
      <c r="D369" s="206" t="s">
        <v>101</v>
      </c>
      <c r="E369" s="206" t="s">
        <v>2</v>
      </c>
      <c r="F369" s="41" t="s">
        <v>3</v>
      </c>
      <c r="G369" s="291"/>
      <c r="H369" s="291"/>
      <c r="I369" s="291"/>
      <c r="J369" s="167">
        <f>SUM(J370)</f>
        <v>54708.5</v>
      </c>
      <c r="K369" s="167">
        <f t="shared" ref="K369:K370" si="126">SUM(K370)</f>
        <v>9081.7999999999993</v>
      </c>
    </row>
    <row r="370" spans="1:14" s="87" customFormat="1" ht="39">
      <c r="A370" s="83" t="s">
        <v>249</v>
      </c>
      <c r="B370" s="84" t="s">
        <v>146</v>
      </c>
      <c r="C370" s="199" t="s">
        <v>135</v>
      </c>
      <c r="D370" s="199" t="s">
        <v>101</v>
      </c>
      <c r="E370" s="199" t="s">
        <v>1</v>
      </c>
      <c r="F370" s="105" t="s">
        <v>3</v>
      </c>
      <c r="G370" s="294"/>
      <c r="H370" s="294"/>
      <c r="I370" s="294"/>
      <c r="J370" s="169">
        <f>SUM(J371)</f>
        <v>54708.5</v>
      </c>
      <c r="K370" s="169">
        <f t="shared" si="126"/>
        <v>9081.7999999999993</v>
      </c>
    </row>
    <row r="371" spans="1:14" s="91" customFormat="1" ht="33">
      <c r="A371" s="22"/>
      <c r="B371" s="48" t="s">
        <v>17</v>
      </c>
      <c r="C371" s="198" t="s">
        <v>135</v>
      </c>
      <c r="D371" s="198" t="s">
        <v>101</v>
      </c>
      <c r="E371" s="198" t="s">
        <v>1</v>
      </c>
      <c r="F371" s="82" t="s">
        <v>16</v>
      </c>
      <c r="G371" s="293"/>
      <c r="H371" s="293"/>
      <c r="I371" s="293"/>
      <c r="J371" s="122">
        <f>SUM(J372:J374)</f>
        <v>54708.5</v>
      </c>
      <c r="K371" s="122">
        <f t="shared" ref="K371" si="127">SUM(K372:K374)</f>
        <v>9081.7999999999993</v>
      </c>
    </row>
    <row r="372" spans="1:14" s="8" customFormat="1" ht="33">
      <c r="A372" s="20"/>
      <c r="B372" s="23" t="s">
        <v>255</v>
      </c>
      <c r="C372" s="205" t="s">
        <v>135</v>
      </c>
      <c r="D372" s="205" t="s">
        <v>101</v>
      </c>
      <c r="E372" s="205" t="s">
        <v>1</v>
      </c>
      <c r="F372" s="40" t="s">
        <v>16</v>
      </c>
      <c r="G372" s="205" t="s">
        <v>221</v>
      </c>
      <c r="H372" s="205" t="s">
        <v>1</v>
      </c>
      <c r="I372" s="205" t="s">
        <v>106</v>
      </c>
      <c r="J372" s="34">
        <v>32351</v>
      </c>
      <c r="K372" s="34">
        <v>6812.5</v>
      </c>
      <c r="L372" s="8">
        <v>2331</v>
      </c>
      <c r="M372" s="8">
        <v>2419</v>
      </c>
      <c r="N372" s="8">
        <v>2517</v>
      </c>
    </row>
    <row r="373" spans="1:14" s="8" customFormat="1" ht="17.25">
      <c r="A373" s="20"/>
      <c r="B373" s="23" t="s">
        <v>218</v>
      </c>
      <c r="C373" s="205" t="s">
        <v>135</v>
      </c>
      <c r="D373" s="205" t="s">
        <v>101</v>
      </c>
      <c r="E373" s="205" t="s">
        <v>1</v>
      </c>
      <c r="F373" s="40" t="s">
        <v>16</v>
      </c>
      <c r="G373" s="205" t="s">
        <v>219</v>
      </c>
      <c r="H373" s="205" t="s">
        <v>1</v>
      </c>
      <c r="I373" s="205" t="s">
        <v>106</v>
      </c>
      <c r="J373" s="34">
        <v>22232.5</v>
      </c>
      <c r="K373" s="34">
        <v>2256.8000000000002</v>
      </c>
      <c r="L373" s="8">
        <f>-2158-966</f>
        <v>-3124</v>
      </c>
      <c r="M373" s="8">
        <v>-966</v>
      </c>
      <c r="N373" s="8">
        <v>-966</v>
      </c>
    </row>
    <row r="374" spans="1:14" s="8" customFormat="1" ht="17.25">
      <c r="A374" s="20"/>
      <c r="B374" s="23" t="s">
        <v>222</v>
      </c>
      <c r="C374" s="205" t="s">
        <v>135</v>
      </c>
      <c r="D374" s="205" t="s">
        <v>101</v>
      </c>
      <c r="E374" s="205" t="s">
        <v>1</v>
      </c>
      <c r="F374" s="40" t="s">
        <v>16</v>
      </c>
      <c r="G374" s="205" t="s">
        <v>223</v>
      </c>
      <c r="H374" s="205" t="s">
        <v>1</v>
      </c>
      <c r="I374" s="205" t="s">
        <v>106</v>
      </c>
      <c r="J374" s="34">
        <v>125</v>
      </c>
      <c r="K374" s="34">
        <v>12.5</v>
      </c>
    </row>
    <row r="375" spans="1:14" s="2" customFormat="1" ht="75">
      <c r="A375" s="18" t="s">
        <v>115</v>
      </c>
      <c r="B375" s="26" t="s">
        <v>148</v>
      </c>
      <c r="C375" s="204" t="s">
        <v>147</v>
      </c>
      <c r="D375" s="204" t="s">
        <v>49</v>
      </c>
      <c r="E375" s="204" t="s">
        <v>2</v>
      </c>
      <c r="F375" s="42" t="s">
        <v>3</v>
      </c>
      <c r="G375" s="291"/>
      <c r="H375" s="291"/>
      <c r="I375" s="291"/>
      <c r="J375" s="168">
        <f>SUM(J376)</f>
        <v>8517.6</v>
      </c>
      <c r="K375" s="168">
        <f t="shared" ref="K375" si="128">SUM(K376)</f>
        <v>0</v>
      </c>
    </row>
    <row r="376" spans="1:14" s="2" customFormat="1" ht="56.25">
      <c r="A376" s="19" t="s">
        <v>216</v>
      </c>
      <c r="B376" s="24" t="s">
        <v>149</v>
      </c>
      <c r="C376" s="206" t="s">
        <v>147</v>
      </c>
      <c r="D376" s="206" t="s">
        <v>51</v>
      </c>
      <c r="E376" s="206" t="s">
        <v>2</v>
      </c>
      <c r="F376" s="41" t="s">
        <v>3</v>
      </c>
      <c r="G376" s="291"/>
      <c r="H376" s="291"/>
      <c r="I376" s="291"/>
      <c r="J376" s="167">
        <f>SUM(J377)</f>
        <v>8517.6</v>
      </c>
      <c r="K376" s="167">
        <f t="shared" ref="K376:K377" si="129">SUM(K377)</f>
        <v>0</v>
      </c>
    </row>
    <row r="377" spans="1:14" s="87" customFormat="1" ht="58.5">
      <c r="A377" s="83" t="s">
        <v>217</v>
      </c>
      <c r="B377" s="84" t="s">
        <v>150</v>
      </c>
      <c r="C377" s="199" t="s">
        <v>147</v>
      </c>
      <c r="D377" s="199" t="s">
        <v>51</v>
      </c>
      <c r="E377" s="199" t="s">
        <v>1</v>
      </c>
      <c r="F377" s="105" t="s">
        <v>3</v>
      </c>
      <c r="G377" s="294"/>
      <c r="H377" s="294"/>
      <c r="I377" s="294"/>
      <c r="J377" s="169">
        <f>SUM(J378)</f>
        <v>8517.6</v>
      </c>
      <c r="K377" s="169">
        <f t="shared" si="129"/>
        <v>0</v>
      </c>
    </row>
    <row r="378" spans="1:14" s="91" customFormat="1" ht="49.5">
      <c r="A378" s="22"/>
      <c r="B378" s="48" t="s">
        <v>297</v>
      </c>
      <c r="C378" s="198" t="s">
        <v>147</v>
      </c>
      <c r="D378" s="198" t="s">
        <v>51</v>
      </c>
      <c r="E378" s="198" t="s">
        <v>1</v>
      </c>
      <c r="F378" s="82" t="s">
        <v>328</v>
      </c>
      <c r="G378" s="293"/>
      <c r="H378" s="293"/>
      <c r="I378" s="293"/>
      <c r="J378" s="122">
        <f>SUM(J379:J381)</f>
        <v>8517.6</v>
      </c>
      <c r="K378" s="122">
        <f t="shared" ref="K378" si="130">SUM(K379:K381)</f>
        <v>0</v>
      </c>
    </row>
    <row r="379" spans="1:14" s="8" customFormat="1" ht="17.25">
      <c r="A379" s="22"/>
      <c r="B379" s="23" t="s">
        <v>351</v>
      </c>
      <c r="C379" s="205" t="s">
        <v>147</v>
      </c>
      <c r="D379" s="205" t="s">
        <v>51</v>
      </c>
      <c r="E379" s="205" t="s">
        <v>1</v>
      </c>
      <c r="F379" s="55" t="s">
        <v>328</v>
      </c>
      <c r="G379" s="205" t="s">
        <v>226</v>
      </c>
      <c r="H379" s="205" t="s">
        <v>91</v>
      </c>
      <c r="I379" s="205" t="s">
        <v>28</v>
      </c>
      <c r="J379" s="34">
        <v>3387.7</v>
      </c>
      <c r="K379" s="34"/>
    </row>
    <row r="380" spans="1:14" s="8" customFormat="1" ht="17.25">
      <c r="A380" s="22"/>
      <c r="B380" s="23" t="s">
        <v>352</v>
      </c>
      <c r="C380" s="205" t="s">
        <v>147</v>
      </c>
      <c r="D380" s="205" t="s">
        <v>51</v>
      </c>
      <c r="E380" s="205" t="s">
        <v>1</v>
      </c>
      <c r="F380" s="55" t="s">
        <v>328</v>
      </c>
      <c r="G380" s="205" t="s">
        <v>226</v>
      </c>
      <c r="H380" s="205" t="s">
        <v>91</v>
      </c>
      <c r="I380" s="205" t="s">
        <v>28</v>
      </c>
      <c r="J380" s="34">
        <v>3929.9</v>
      </c>
      <c r="K380" s="34"/>
    </row>
    <row r="381" spans="1:14" s="8" customFormat="1" ht="18.75" customHeight="1">
      <c r="A381" s="22"/>
      <c r="B381" s="23" t="s">
        <v>353</v>
      </c>
      <c r="C381" s="205" t="s">
        <v>147</v>
      </c>
      <c r="D381" s="205" t="s">
        <v>51</v>
      </c>
      <c r="E381" s="205" t="s">
        <v>1</v>
      </c>
      <c r="F381" s="55" t="s">
        <v>328</v>
      </c>
      <c r="G381" s="205" t="s">
        <v>226</v>
      </c>
      <c r="H381" s="205" t="s">
        <v>91</v>
      </c>
      <c r="I381" s="205" t="s">
        <v>28</v>
      </c>
      <c r="J381" s="34">
        <v>1200</v>
      </c>
      <c r="K381" s="34"/>
    </row>
    <row r="382" spans="1:14" s="8" customFormat="1" ht="33">
      <c r="A382" s="18" t="s">
        <v>135</v>
      </c>
      <c r="B382" s="43" t="s">
        <v>324</v>
      </c>
      <c r="C382" s="204" t="s">
        <v>94</v>
      </c>
      <c r="D382" s="204" t="s">
        <v>49</v>
      </c>
      <c r="E382" s="204" t="s">
        <v>2</v>
      </c>
      <c r="F382" s="54" t="s">
        <v>3</v>
      </c>
      <c r="G382" s="291"/>
      <c r="H382" s="291"/>
      <c r="I382" s="291"/>
      <c r="J382" s="168">
        <f>SUM(J383+J393)</f>
        <v>9042</v>
      </c>
      <c r="K382" s="168">
        <f t="shared" ref="K382" si="131">SUM(K383)</f>
        <v>0</v>
      </c>
    </row>
    <row r="383" spans="1:14" s="8" customFormat="1">
      <c r="A383" s="19" t="s">
        <v>283</v>
      </c>
      <c r="B383" s="44" t="s">
        <v>325</v>
      </c>
      <c r="C383" s="206" t="s">
        <v>94</v>
      </c>
      <c r="D383" s="206" t="s">
        <v>51</v>
      </c>
      <c r="E383" s="206" t="s">
        <v>2</v>
      </c>
      <c r="F383" s="53" t="s">
        <v>3</v>
      </c>
      <c r="G383" s="291"/>
      <c r="H383" s="291"/>
      <c r="I383" s="291"/>
      <c r="J383" s="167">
        <f>SUM(J384+J445)</f>
        <v>1010.6</v>
      </c>
      <c r="K383" s="167">
        <f>SUM(K384+K445)</f>
        <v>0</v>
      </c>
    </row>
    <row r="384" spans="1:14" s="110" customFormat="1" ht="78">
      <c r="A384" s="83" t="s">
        <v>305</v>
      </c>
      <c r="B384" s="84" t="s">
        <v>326</v>
      </c>
      <c r="C384" s="199" t="s">
        <v>94</v>
      </c>
      <c r="D384" s="199" t="s">
        <v>51</v>
      </c>
      <c r="E384" s="199" t="s">
        <v>28</v>
      </c>
      <c r="F384" s="112" t="s">
        <v>3</v>
      </c>
      <c r="G384" s="294"/>
      <c r="H384" s="294"/>
      <c r="I384" s="294"/>
      <c r="J384" s="169">
        <f>+J385+J389</f>
        <v>1010.6</v>
      </c>
      <c r="K384" s="169">
        <f t="shared" ref="K384" si="132">SUM(K389)</f>
        <v>0</v>
      </c>
    </row>
    <row r="385" spans="1:16" s="110" customFormat="1" ht="58.5">
      <c r="A385" s="83"/>
      <c r="B385" s="151" t="s">
        <v>500</v>
      </c>
      <c r="C385" s="59" t="s">
        <v>94</v>
      </c>
      <c r="D385" s="59" t="s">
        <v>51</v>
      </c>
      <c r="E385" s="59" t="s">
        <v>28</v>
      </c>
      <c r="F385" s="139" t="s">
        <v>408</v>
      </c>
      <c r="G385" s="273"/>
      <c r="H385" s="274"/>
      <c r="I385" s="275"/>
      <c r="J385" s="184">
        <f>+J386+J387+J388</f>
        <v>60</v>
      </c>
      <c r="K385" s="184"/>
    </row>
    <row r="386" spans="1:16" s="110" customFormat="1" ht="69" customHeight="1">
      <c r="A386" s="83"/>
      <c r="B386" s="149" t="s">
        <v>498</v>
      </c>
      <c r="C386" s="36" t="s">
        <v>94</v>
      </c>
      <c r="D386" s="36" t="s">
        <v>101</v>
      </c>
      <c r="E386" s="36" t="s">
        <v>12</v>
      </c>
      <c r="F386" s="36" t="s">
        <v>408</v>
      </c>
      <c r="G386" s="58" t="s">
        <v>230</v>
      </c>
      <c r="H386" s="58" t="s">
        <v>47</v>
      </c>
      <c r="I386" s="58" t="s">
        <v>1</v>
      </c>
      <c r="J386" s="180">
        <v>50</v>
      </c>
      <c r="K386" s="180"/>
    </row>
    <row r="387" spans="1:16" s="110" customFormat="1" ht="47.25">
      <c r="A387" s="83"/>
      <c r="B387" s="149" t="s">
        <v>499</v>
      </c>
      <c r="C387" s="36" t="s">
        <v>94</v>
      </c>
      <c r="D387" s="36" t="s">
        <v>101</v>
      </c>
      <c r="E387" s="36" t="s">
        <v>12</v>
      </c>
      <c r="F387" s="36" t="s">
        <v>408</v>
      </c>
      <c r="G387" s="58" t="s">
        <v>230</v>
      </c>
      <c r="H387" s="58" t="s">
        <v>47</v>
      </c>
      <c r="I387" s="58" t="s">
        <v>1</v>
      </c>
      <c r="J387" s="180">
        <v>8.8000000000000007</v>
      </c>
      <c r="K387" s="180"/>
      <c r="L387" s="242"/>
      <c r="M387" s="242"/>
      <c r="N387" s="242"/>
      <c r="O387" s="242"/>
      <c r="P387" s="242"/>
    </row>
    <row r="388" spans="1:16" s="153" customFormat="1" ht="47.25">
      <c r="A388" s="152"/>
      <c r="B388" s="149" t="s">
        <v>497</v>
      </c>
      <c r="C388" s="36" t="s">
        <v>94</v>
      </c>
      <c r="D388" s="36" t="s">
        <v>101</v>
      </c>
      <c r="E388" s="36" t="s">
        <v>12</v>
      </c>
      <c r="F388" s="36" t="s">
        <v>408</v>
      </c>
      <c r="G388" s="36" t="s">
        <v>230</v>
      </c>
      <c r="H388" s="36" t="s">
        <v>47</v>
      </c>
      <c r="I388" s="36" t="s">
        <v>1</v>
      </c>
      <c r="J388" s="181">
        <v>1.2</v>
      </c>
      <c r="K388" s="181"/>
    </row>
    <row r="389" spans="1:16" s="91" customFormat="1" ht="42" customHeight="1">
      <c r="A389" s="22"/>
      <c r="B389" s="98" t="s">
        <v>431</v>
      </c>
      <c r="C389" s="198" t="s">
        <v>94</v>
      </c>
      <c r="D389" s="198" t="s">
        <v>51</v>
      </c>
      <c r="E389" s="198" t="s">
        <v>28</v>
      </c>
      <c r="F389" s="113" t="s">
        <v>366</v>
      </c>
      <c r="G389" s="293"/>
      <c r="H389" s="293"/>
      <c r="I389" s="293"/>
      <c r="J389" s="122">
        <f>SUM(J390:J392)</f>
        <v>950.6</v>
      </c>
      <c r="K389" s="122">
        <f t="shared" ref="K389" si="133">SUM(K390:K392)</f>
        <v>0</v>
      </c>
    </row>
    <row r="390" spans="1:16" s="8" customFormat="1" ht="49.5">
      <c r="A390" s="22"/>
      <c r="B390" s="98" t="s">
        <v>501</v>
      </c>
      <c r="C390" s="205" t="s">
        <v>94</v>
      </c>
      <c r="D390" s="205" t="s">
        <v>51</v>
      </c>
      <c r="E390" s="205" t="s">
        <v>28</v>
      </c>
      <c r="F390" s="115" t="s">
        <v>366</v>
      </c>
      <c r="G390" s="205" t="s">
        <v>230</v>
      </c>
      <c r="H390" s="205" t="s">
        <v>47</v>
      </c>
      <c r="I390" s="205" t="s">
        <v>1</v>
      </c>
      <c r="J390" s="34">
        <v>802</v>
      </c>
      <c r="K390" s="34"/>
    </row>
    <row r="391" spans="1:16" s="8" customFormat="1" ht="49.5">
      <c r="A391" s="22"/>
      <c r="B391" s="98" t="s">
        <v>502</v>
      </c>
      <c r="C391" s="205" t="s">
        <v>94</v>
      </c>
      <c r="D391" s="205" t="s">
        <v>51</v>
      </c>
      <c r="E391" s="205" t="s">
        <v>28</v>
      </c>
      <c r="F391" s="115" t="s">
        <v>366</v>
      </c>
      <c r="G391" s="205" t="s">
        <v>230</v>
      </c>
      <c r="H391" s="205" t="s">
        <v>47</v>
      </c>
      <c r="I391" s="205" t="s">
        <v>1</v>
      </c>
      <c r="J391" s="34">
        <v>141.5</v>
      </c>
      <c r="K391" s="34"/>
    </row>
    <row r="392" spans="1:16" s="8" customFormat="1" ht="49.5">
      <c r="A392" s="22"/>
      <c r="B392" s="98" t="s">
        <v>503</v>
      </c>
      <c r="C392" s="205" t="s">
        <v>94</v>
      </c>
      <c r="D392" s="205" t="s">
        <v>51</v>
      </c>
      <c r="E392" s="205" t="s">
        <v>28</v>
      </c>
      <c r="F392" s="115" t="s">
        <v>366</v>
      </c>
      <c r="G392" s="205" t="s">
        <v>230</v>
      </c>
      <c r="H392" s="205" t="s">
        <v>47</v>
      </c>
      <c r="I392" s="205" t="s">
        <v>1</v>
      </c>
      <c r="J392" s="34">
        <v>7.1</v>
      </c>
      <c r="K392" s="34"/>
    </row>
    <row r="393" spans="1:16" s="8" customFormat="1" ht="33">
      <c r="A393" s="134" t="s">
        <v>387</v>
      </c>
      <c r="B393" s="44" t="s">
        <v>385</v>
      </c>
      <c r="C393" s="133" t="s">
        <v>94</v>
      </c>
      <c r="D393" s="133" t="s">
        <v>101</v>
      </c>
      <c r="E393" s="133" t="s">
        <v>2</v>
      </c>
      <c r="F393" s="133" t="s">
        <v>3</v>
      </c>
      <c r="G393" s="133"/>
      <c r="H393" s="133"/>
      <c r="I393" s="133"/>
      <c r="J393" s="124">
        <f>J394</f>
        <v>8031.4</v>
      </c>
      <c r="K393" s="34"/>
    </row>
    <row r="394" spans="1:16" s="8" customFormat="1" ht="60" customHeight="1">
      <c r="A394" s="135" t="s">
        <v>388</v>
      </c>
      <c r="B394" s="84" t="s">
        <v>405</v>
      </c>
      <c r="C394" s="198" t="s">
        <v>94</v>
      </c>
      <c r="D394" s="198" t="s">
        <v>101</v>
      </c>
      <c r="E394" s="198" t="s">
        <v>12</v>
      </c>
      <c r="F394" s="131" t="s">
        <v>3</v>
      </c>
      <c r="G394" s="205"/>
      <c r="H394" s="205"/>
      <c r="I394" s="205"/>
      <c r="J394" s="122">
        <f>+J396+J397+J398</f>
        <v>8031.4</v>
      </c>
      <c r="K394" s="34"/>
    </row>
    <row r="395" spans="1:16" s="8" customFormat="1" ht="17.25" hidden="1">
      <c r="A395" s="135" t="s">
        <v>406</v>
      </c>
      <c r="B395" s="23" t="s">
        <v>386</v>
      </c>
      <c r="C395" s="128" t="s">
        <v>94</v>
      </c>
      <c r="D395" s="128" t="s">
        <v>101</v>
      </c>
      <c r="E395" s="128" t="s">
        <v>12</v>
      </c>
      <c r="F395" s="128" t="s">
        <v>372</v>
      </c>
      <c r="G395" s="128" t="s">
        <v>230</v>
      </c>
      <c r="H395" s="128" t="s">
        <v>47</v>
      </c>
      <c r="I395" s="128" t="s">
        <v>1</v>
      </c>
      <c r="J395" s="34"/>
      <c r="K395" s="34"/>
      <c r="L395" s="8">
        <v>96.4</v>
      </c>
    </row>
    <row r="396" spans="1:16" s="8" customFormat="1" ht="63">
      <c r="A396" s="135" t="s">
        <v>407</v>
      </c>
      <c r="B396" s="149" t="s">
        <v>474</v>
      </c>
      <c r="C396" s="128" t="s">
        <v>94</v>
      </c>
      <c r="D396" s="128" t="s">
        <v>101</v>
      </c>
      <c r="E396" s="128" t="s">
        <v>373</v>
      </c>
      <c r="F396" s="128" t="s">
        <v>374</v>
      </c>
      <c r="G396" s="128" t="s">
        <v>230</v>
      </c>
      <c r="H396" s="128" t="s">
        <v>47</v>
      </c>
      <c r="I396" s="128" t="s">
        <v>1</v>
      </c>
      <c r="J396" s="34">
        <v>6775.9</v>
      </c>
      <c r="K396" s="34"/>
      <c r="L396" s="8">
        <v>7971.6</v>
      </c>
    </row>
    <row r="397" spans="1:16" s="8" customFormat="1" ht="63">
      <c r="A397" s="22"/>
      <c r="B397" s="149" t="s">
        <v>475</v>
      </c>
      <c r="C397" s="128" t="s">
        <v>94</v>
      </c>
      <c r="D397" s="128" t="s">
        <v>101</v>
      </c>
      <c r="E397" s="128" t="s">
        <v>373</v>
      </c>
      <c r="F397" s="128" t="s">
        <v>374</v>
      </c>
      <c r="G397" s="128" t="s">
        <v>230</v>
      </c>
      <c r="H397" s="128" t="s">
        <v>47</v>
      </c>
      <c r="I397" s="128" t="s">
        <v>1</v>
      </c>
      <c r="J397" s="34">
        <v>1195.7</v>
      </c>
      <c r="K397" s="34"/>
    </row>
    <row r="398" spans="1:16" s="8" customFormat="1" ht="63">
      <c r="A398" s="22"/>
      <c r="B398" s="149" t="s">
        <v>476</v>
      </c>
      <c r="C398" s="128" t="s">
        <v>94</v>
      </c>
      <c r="D398" s="128" t="s">
        <v>101</v>
      </c>
      <c r="E398" s="128" t="s">
        <v>373</v>
      </c>
      <c r="F398" s="128" t="s">
        <v>374</v>
      </c>
      <c r="G398" s="128" t="s">
        <v>230</v>
      </c>
      <c r="H398" s="128" t="s">
        <v>47</v>
      </c>
      <c r="I398" s="128" t="s">
        <v>1</v>
      </c>
      <c r="J398" s="34">
        <v>59.8</v>
      </c>
      <c r="K398" s="34"/>
      <c r="L398" s="8">
        <v>59.8</v>
      </c>
    </row>
    <row r="399" spans="1:16" s="8" customFormat="1" ht="37.5">
      <c r="A399" s="154" t="s">
        <v>147</v>
      </c>
      <c r="B399" s="155" t="s">
        <v>409</v>
      </c>
      <c r="C399" s="207" t="s">
        <v>410</v>
      </c>
      <c r="D399" s="207" t="s">
        <v>49</v>
      </c>
      <c r="E399" s="207" t="s">
        <v>2</v>
      </c>
      <c r="F399" s="156" t="s">
        <v>3</v>
      </c>
      <c r="G399" s="299"/>
      <c r="H399" s="299"/>
      <c r="I399" s="299"/>
      <c r="J399" s="168">
        <f>SUM(J400)</f>
        <v>101773.4</v>
      </c>
      <c r="K399" s="168">
        <f>SUM(K400)</f>
        <v>3691.9</v>
      </c>
    </row>
    <row r="400" spans="1:16" s="8" customFormat="1" ht="37.5">
      <c r="A400" s="157" t="s">
        <v>290</v>
      </c>
      <c r="B400" s="158" t="s">
        <v>411</v>
      </c>
      <c r="C400" s="159" t="s">
        <v>410</v>
      </c>
      <c r="D400" s="159" t="s">
        <v>51</v>
      </c>
      <c r="E400" s="159" t="s">
        <v>2</v>
      </c>
      <c r="F400" s="159" t="s">
        <v>3</v>
      </c>
      <c r="G400" s="299"/>
      <c r="H400" s="299"/>
      <c r="I400" s="299"/>
      <c r="J400" s="167">
        <f>SUM(J401+J481)</f>
        <v>101773.4</v>
      </c>
      <c r="K400" s="167">
        <f>SUM(K401+K481)</f>
        <v>3691.9</v>
      </c>
    </row>
    <row r="401" spans="1:11" s="8" customFormat="1" ht="39">
      <c r="A401" s="160" t="s">
        <v>345</v>
      </c>
      <c r="B401" s="161" t="s">
        <v>413</v>
      </c>
      <c r="C401" s="235" t="s">
        <v>410</v>
      </c>
      <c r="D401" s="235" t="s">
        <v>51</v>
      </c>
      <c r="E401" s="235" t="s">
        <v>1</v>
      </c>
      <c r="F401" s="162" t="s">
        <v>3</v>
      </c>
      <c r="G401" s="300"/>
      <c r="H401" s="300"/>
      <c r="I401" s="300"/>
      <c r="J401" s="240">
        <f>+J402</f>
        <v>101773.4</v>
      </c>
      <c r="K401" s="240">
        <f>+K402</f>
        <v>3691.9</v>
      </c>
    </row>
    <row r="402" spans="1:11" s="8" customFormat="1" ht="33">
      <c r="A402" s="163"/>
      <c r="B402" s="164" t="s">
        <v>414</v>
      </c>
      <c r="C402" s="203" t="s">
        <v>410</v>
      </c>
      <c r="D402" s="203" t="s">
        <v>51</v>
      </c>
      <c r="E402" s="203" t="s">
        <v>1</v>
      </c>
      <c r="F402" s="165" t="s">
        <v>415</v>
      </c>
      <c r="G402" s="301"/>
      <c r="H402" s="301"/>
      <c r="I402" s="301"/>
      <c r="J402" s="122">
        <f>SUM(J403)</f>
        <v>101773.4</v>
      </c>
      <c r="K402" s="122">
        <f>SUM(K403)</f>
        <v>3691.9</v>
      </c>
    </row>
    <row r="403" spans="1:11" s="8" customFormat="1" ht="17.25">
      <c r="A403" s="163"/>
      <c r="B403" s="129" t="s">
        <v>354</v>
      </c>
      <c r="C403" s="128" t="s">
        <v>410</v>
      </c>
      <c r="D403" s="128" t="s">
        <v>51</v>
      </c>
      <c r="E403" s="128" t="s">
        <v>1</v>
      </c>
      <c r="F403" s="128" t="s">
        <v>415</v>
      </c>
      <c r="G403" s="166" t="s">
        <v>230</v>
      </c>
      <c r="H403" s="166" t="s">
        <v>28</v>
      </c>
      <c r="I403" s="166" t="s">
        <v>48</v>
      </c>
      <c r="J403" s="34">
        <v>101773.4</v>
      </c>
      <c r="K403" s="34">
        <v>3691.9</v>
      </c>
    </row>
    <row r="404" spans="1:11" s="8" customFormat="1" ht="75">
      <c r="A404" s="18" t="s">
        <v>291</v>
      </c>
      <c r="B404" s="26" t="s">
        <v>284</v>
      </c>
      <c r="C404" s="204" t="s">
        <v>285</v>
      </c>
      <c r="D404" s="204" t="s">
        <v>49</v>
      </c>
      <c r="E404" s="204" t="s">
        <v>2</v>
      </c>
      <c r="F404" s="42" t="s">
        <v>3</v>
      </c>
      <c r="G404" s="291"/>
      <c r="H404" s="291"/>
      <c r="I404" s="291"/>
      <c r="J404" s="168">
        <f>SUM(J405)</f>
        <v>2256.6</v>
      </c>
      <c r="K404" s="168">
        <f t="shared" ref="K404" si="134">SUM(K405)</f>
        <v>0</v>
      </c>
    </row>
    <row r="405" spans="1:11" s="8" customFormat="1" ht="56.25">
      <c r="A405" s="19" t="s">
        <v>292</v>
      </c>
      <c r="B405" s="24" t="s">
        <v>286</v>
      </c>
      <c r="C405" s="206" t="s">
        <v>285</v>
      </c>
      <c r="D405" s="206" t="s">
        <v>287</v>
      </c>
      <c r="E405" s="206" t="s">
        <v>2</v>
      </c>
      <c r="F405" s="41" t="s">
        <v>3</v>
      </c>
      <c r="G405" s="291"/>
      <c r="H405" s="291"/>
      <c r="I405" s="291"/>
      <c r="J405" s="167">
        <f>SUM(J406+J454)</f>
        <v>2256.6</v>
      </c>
      <c r="K405" s="167">
        <f>SUM(K406+K454)</f>
        <v>0</v>
      </c>
    </row>
    <row r="406" spans="1:11" s="106" customFormat="1" ht="39">
      <c r="A406" s="83" t="s">
        <v>362</v>
      </c>
      <c r="B406" s="84" t="s">
        <v>288</v>
      </c>
      <c r="C406" s="199" t="s">
        <v>285</v>
      </c>
      <c r="D406" s="199" t="s">
        <v>287</v>
      </c>
      <c r="E406" s="199" t="s">
        <v>1</v>
      </c>
      <c r="F406" s="112" t="s">
        <v>3</v>
      </c>
      <c r="G406" s="294"/>
      <c r="H406" s="294"/>
      <c r="I406" s="294"/>
      <c r="J406" s="169">
        <f>SUM(J407)</f>
        <v>2256.6</v>
      </c>
      <c r="K406" s="169">
        <f t="shared" ref="K406:K407" si="135">SUM(K407)</f>
        <v>0</v>
      </c>
    </row>
    <row r="407" spans="1:11" s="91" customFormat="1" ht="49.5">
      <c r="A407" s="22"/>
      <c r="B407" s="244" t="s">
        <v>478</v>
      </c>
      <c r="C407" s="198" t="s">
        <v>285</v>
      </c>
      <c r="D407" s="198" t="s">
        <v>287</v>
      </c>
      <c r="E407" s="198" t="s">
        <v>1</v>
      </c>
      <c r="F407" s="82" t="s">
        <v>289</v>
      </c>
      <c r="G407" s="293"/>
      <c r="H407" s="293"/>
      <c r="I407" s="293"/>
      <c r="J407" s="122">
        <f>SUM(J408)</f>
        <v>2256.6</v>
      </c>
      <c r="K407" s="122">
        <f t="shared" si="135"/>
        <v>0</v>
      </c>
    </row>
    <row r="408" spans="1:11" s="8" customFormat="1" ht="66">
      <c r="A408" s="22"/>
      <c r="B408" s="243" t="s">
        <v>477</v>
      </c>
      <c r="C408" s="205" t="s">
        <v>285</v>
      </c>
      <c r="D408" s="205" t="s">
        <v>287</v>
      </c>
      <c r="E408" s="205" t="s">
        <v>1</v>
      </c>
      <c r="F408" s="40" t="s">
        <v>289</v>
      </c>
      <c r="G408" s="205" t="s">
        <v>219</v>
      </c>
      <c r="H408" s="205" t="s">
        <v>28</v>
      </c>
      <c r="I408" s="205" t="s">
        <v>43</v>
      </c>
      <c r="J408" s="34">
        <v>2256.6</v>
      </c>
      <c r="K408" s="34">
        <v>0</v>
      </c>
    </row>
    <row r="409" spans="1:11" s="246" customFormat="1" ht="49.5">
      <c r="A409" s="245"/>
      <c r="B409" s="43" t="s">
        <v>479</v>
      </c>
      <c r="C409" s="204" t="s">
        <v>285</v>
      </c>
      <c r="D409" s="204" t="s">
        <v>49</v>
      </c>
      <c r="E409" s="257" t="s">
        <v>2</v>
      </c>
      <c r="F409" s="258" t="s">
        <v>3</v>
      </c>
      <c r="G409" s="276"/>
      <c r="H409" s="277"/>
      <c r="I409" s="278"/>
      <c r="J409" s="259">
        <f>+J410</f>
        <v>33068.199999999997</v>
      </c>
      <c r="K409" s="259">
        <f t="shared" ref="K409:K410" si="136">+K410</f>
        <v>0</v>
      </c>
    </row>
    <row r="410" spans="1:11" s="247" customFormat="1" ht="33">
      <c r="A410" s="134"/>
      <c r="B410" s="44" t="s">
        <v>480</v>
      </c>
      <c r="C410" s="206" t="s">
        <v>285</v>
      </c>
      <c r="D410" s="206" t="s">
        <v>192</v>
      </c>
      <c r="E410" s="262" t="s">
        <v>2</v>
      </c>
      <c r="F410" s="263" t="s">
        <v>3</v>
      </c>
      <c r="G410" s="279"/>
      <c r="H410" s="280"/>
      <c r="I410" s="281"/>
      <c r="J410" s="32">
        <f>+J411</f>
        <v>33068.199999999997</v>
      </c>
      <c r="K410" s="32">
        <f t="shared" si="136"/>
        <v>0</v>
      </c>
    </row>
    <row r="411" spans="1:11" s="221" customFormat="1" ht="69">
      <c r="A411" s="248"/>
      <c r="B411" s="249" t="s">
        <v>481</v>
      </c>
      <c r="C411" s="199" t="s">
        <v>285</v>
      </c>
      <c r="D411" s="199" t="s">
        <v>192</v>
      </c>
      <c r="E411" s="260" t="s">
        <v>12</v>
      </c>
      <c r="F411" s="109" t="s">
        <v>3</v>
      </c>
      <c r="G411" s="282"/>
      <c r="H411" s="283"/>
      <c r="I411" s="284"/>
      <c r="J411" s="261">
        <f>+J412+J413</f>
        <v>33068.199999999997</v>
      </c>
      <c r="K411" s="261">
        <f t="shared" ref="K411" si="137">+K412+K413</f>
        <v>0</v>
      </c>
    </row>
    <row r="412" spans="1:11" s="8" customFormat="1" ht="57" customHeight="1">
      <c r="A412" s="22"/>
      <c r="B412" s="27" t="s">
        <v>504</v>
      </c>
      <c r="C412" s="58" t="s">
        <v>285</v>
      </c>
      <c r="D412" s="58" t="s">
        <v>192</v>
      </c>
      <c r="E412" s="256" t="s">
        <v>12</v>
      </c>
      <c r="F412" s="252" t="s">
        <v>487</v>
      </c>
      <c r="G412" s="205" t="s">
        <v>230</v>
      </c>
      <c r="H412" s="58" t="s">
        <v>43</v>
      </c>
      <c r="I412" s="251" t="s">
        <v>43</v>
      </c>
      <c r="J412" s="254">
        <v>7918.2</v>
      </c>
      <c r="K412" s="253"/>
    </row>
    <row r="413" spans="1:11" s="8" customFormat="1" ht="49.5">
      <c r="A413" s="22"/>
      <c r="B413" s="27" t="s">
        <v>505</v>
      </c>
      <c r="C413" s="58" t="s">
        <v>285</v>
      </c>
      <c r="D413" s="58" t="s">
        <v>192</v>
      </c>
      <c r="E413" s="256" t="s">
        <v>12</v>
      </c>
      <c r="F413" s="252" t="s">
        <v>487</v>
      </c>
      <c r="G413" s="205" t="s">
        <v>230</v>
      </c>
      <c r="H413" s="58" t="s">
        <v>43</v>
      </c>
      <c r="I413" s="251" t="s">
        <v>43</v>
      </c>
      <c r="J413" s="254">
        <v>25150</v>
      </c>
      <c r="K413" s="255"/>
    </row>
    <row r="414" spans="1:11" s="246" customFormat="1" ht="49.5">
      <c r="A414" s="245"/>
      <c r="B414" s="43" t="s">
        <v>482</v>
      </c>
      <c r="C414" s="204" t="s">
        <v>488</v>
      </c>
      <c r="D414" s="204" t="s">
        <v>49</v>
      </c>
      <c r="E414" s="257" t="s">
        <v>2</v>
      </c>
      <c r="F414" s="258" t="s">
        <v>3</v>
      </c>
      <c r="G414" s="285"/>
      <c r="H414" s="286"/>
      <c r="I414" s="287"/>
      <c r="J414" s="259">
        <f>SUM(J415)</f>
        <v>20000</v>
      </c>
      <c r="K414" s="259">
        <f t="shared" ref="K414:K415" si="138">SUM(K415)</f>
        <v>0</v>
      </c>
    </row>
    <row r="415" spans="1:11" s="247" customFormat="1" ht="33">
      <c r="A415" s="134"/>
      <c r="B415" s="44" t="s">
        <v>483</v>
      </c>
      <c r="C415" s="206" t="s">
        <v>488</v>
      </c>
      <c r="D415" s="206" t="s">
        <v>51</v>
      </c>
      <c r="E415" s="262" t="s">
        <v>2</v>
      </c>
      <c r="F415" s="263" t="s">
        <v>3</v>
      </c>
      <c r="G415" s="288"/>
      <c r="H415" s="289"/>
      <c r="I415" s="290"/>
      <c r="J415" s="32">
        <f>SUM(J416)</f>
        <v>20000</v>
      </c>
      <c r="K415" s="32">
        <f t="shared" si="138"/>
        <v>0</v>
      </c>
    </row>
    <row r="416" spans="1:11" s="221" customFormat="1">
      <c r="A416" s="248"/>
      <c r="B416" s="250" t="s">
        <v>484</v>
      </c>
      <c r="C416" s="199" t="s">
        <v>488</v>
      </c>
      <c r="D416" s="199" t="s">
        <v>51</v>
      </c>
      <c r="E416" s="260" t="s">
        <v>489</v>
      </c>
      <c r="F416" s="109" t="s">
        <v>3</v>
      </c>
      <c r="G416" s="282"/>
      <c r="H416" s="283"/>
      <c r="I416" s="284"/>
      <c r="J416" s="261">
        <f>+J417+J418</f>
        <v>20000</v>
      </c>
      <c r="K416" s="261">
        <f t="shared" ref="K416" si="139">+K417+K418</f>
        <v>0</v>
      </c>
    </row>
    <row r="417" spans="1:11" s="8" customFormat="1">
      <c r="A417" s="22"/>
      <c r="B417" s="27" t="s">
        <v>485</v>
      </c>
      <c r="C417" s="58" t="s">
        <v>488</v>
      </c>
      <c r="D417" s="58" t="s">
        <v>51</v>
      </c>
      <c r="E417" s="256" t="s">
        <v>489</v>
      </c>
      <c r="F417" s="252" t="s">
        <v>490</v>
      </c>
      <c r="G417" s="205" t="s">
        <v>230</v>
      </c>
      <c r="H417" s="58" t="s">
        <v>43</v>
      </c>
      <c r="I417" s="251" t="s">
        <v>43</v>
      </c>
      <c r="J417" s="254"/>
      <c r="K417" s="254"/>
    </row>
    <row r="418" spans="1:11" s="8" customFormat="1">
      <c r="A418" s="22"/>
      <c r="B418" s="27" t="s">
        <v>486</v>
      </c>
      <c r="C418" s="58" t="s">
        <v>488</v>
      </c>
      <c r="D418" s="58" t="s">
        <v>51</v>
      </c>
      <c r="E418" s="256" t="s">
        <v>489</v>
      </c>
      <c r="F418" s="252" t="s">
        <v>491</v>
      </c>
      <c r="G418" s="205" t="s">
        <v>230</v>
      </c>
      <c r="H418" s="58" t="s">
        <v>43</v>
      </c>
      <c r="I418" s="251" t="s">
        <v>43</v>
      </c>
      <c r="J418" s="254">
        <v>20000</v>
      </c>
      <c r="K418" s="254"/>
    </row>
    <row r="419" spans="1:11" s="117" customFormat="1" ht="56.25" hidden="1">
      <c r="A419" s="18" t="s">
        <v>416</v>
      </c>
      <c r="B419" s="26" t="s">
        <v>356</v>
      </c>
      <c r="C419" s="204" t="s">
        <v>357</v>
      </c>
      <c r="D419" s="204" t="s">
        <v>49</v>
      </c>
      <c r="E419" s="204" t="s">
        <v>2</v>
      </c>
      <c r="F419" s="114" t="s">
        <v>3</v>
      </c>
      <c r="G419" s="291"/>
      <c r="H419" s="291"/>
      <c r="I419" s="291"/>
      <c r="J419" s="168">
        <f>SUM(J420)</f>
        <v>0</v>
      </c>
      <c r="K419" s="168">
        <f t="shared" ref="K419" si="140">SUM(K420)</f>
        <v>0</v>
      </c>
    </row>
    <row r="420" spans="1:11" s="117" customFormat="1" ht="56.25" hidden="1">
      <c r="A420" s="19" t="s">
        <v>363</v>
      </c>
      <c r="B420" s="24" t="s">
        <v>358</v>
      </c>
      <c r="C420" s="206" t="s">
        <v>357</v>
      </c>
      <c r="D420" s="206" t="s">
        <v>51</v>
      </c>
      <c r="E420" s="206" t="s">
        <v>2</v>
      </c>
      <c r="F420" s="116" t="s">
        <v>3</v>
      </c>
      <c r="G420" s="291"/>
      <c r="H420" s="291"/>
      <c r="I420" s="291"/>
      <c r="J420" s="167">
        <f>SUM(J421+J445)</f>
        <v>0</v>
      </c>
      <c r="K420" s="167">
        <f>SUM(K421+K445)</f>
        <v>0</v>
      </c>
    </row>
    <row r="421" spans="1:11" s="120" customFormat="1" ht="39" hidden="1">
      <c r="A421" s="47" t="s">
        <v>412</v>
      </c>
      <c r="B421" s="118" t="s">
        <v>359</v>
      </c>
      <c r="C421" s="104" t="s">
        <v>357</v>
      </c>
      <c r="D421" s="104" t="s">
        <v>51</v>
      </c>
      <c r="E421" s="104" t="s">
        <v>1</v>
      </c>
      <c r="F421" s="119" t="s">
        <v>3</v>
      </c>
      <c r="G421" s="292"/>
      <c r="H421" s="292"/>
      <c r="I421" s="292"/>
      <c r="J421" s="241">
        <f>SUM(J422)</f>
        <v>0</v>
      </c>
      <c r="K421" s="241">
        <f t="shared" ref="K421" si="141">SUM(K422)</f>
        <v>0</v>
      </c>
    </row>
    <row r="422" spans="1:11" s="91" customFormat="1" ht="33" hidden="1">
      <c r="A422" s="22"/>
      <c r="B422" s="48" t="s">
        <v>360</v>
      </c>
      <c r="C422" s="198" t="s">
        <v>357</v>
      </c>
      <c r="D422" s="198" t="s">
        <v>51</v>
      </c>
      <c r="E422" s="198" t="s">
        <v>1</v>
      </c>
      <c r="F422" s="113" t="s">
        <v>361</v>
      </c>
      <c r="G422" s="293"/>
      <c r="H422" s="293"/>
      <c r="I422" s="293"/>
      <c r="J422" s="122">
        <f>SUM(J423:J423)</f>
        <v>0</v>
      </c>
      <c r="K422" s="122">
        <f>SUM(K423:K423)</f>
        <v>0</v>
      </c>
    </row>
    <row r="423" spans="1:11" s="8" customFormat="1" ht="17.25" hidden="1">
      <c r="A423" s="22"/>
      <c r="B423" s="23" t="s">
        <v>231</v>
      </c>
      <c r="C423" s="205" t="s">
        <v>357</v>
      </c>
      <c r="D423" s="205" t="s">
        <v>51</v>
      </c>
      <c r="E423" s="205" t="s">
        <v>1</v>
      </c>
      <c r="F423" s="115" t="s">
        <v>361</v>
      </c>
      <c r="G423" s="205" t="s">
        <v>230</v>
      </c>
      <c r="H423" s="205" t="s">
        <v>28</v>
      </c>
      <c r="I423" s="205" t="s">
        <v>103</v>
      </c>
      <c r="J423" s="34"/>
      <c r="K423" s="34">
        <v>0</v>
      </c>
    </row>
    <row r="424" spans="1:11" s="2" customFormat="1" ht="37.5">
      <c r="A424" s="18" t="s">
        <v>417</v>
      </c>
      <c r="B424" s="26" t="s">
        <v>306</v>
      </c>
      <c r="C424" s="204" t="s">
        <v>307</v>
      </c>
      <c r="D424" s="204" t="s">
        <v>49</v>
      </c>
      <c r="E424" s="204" t="s">
        <v>2</v>
      </c>
      <c r="F424" s="42" t="s">
        <v>3</v>
      </c>
      <c r="G424" s="291"/>
      <c r="H424" s="291"/>
      <c r="I424" s="291"/>
      <c r="J424" s="168">
        <f>SUM(J425+J430)</f>
        <v>1869</v>
      </c>
      <c r="K424" s="168">
        <f t="shared" ref="K424" si="142">SUM(K425+K430)</f>
        <v>379.9</v>
      </c>
    </row>
    <row r="425" spans="1:11" s="2" customFormat="1" ht="37.5">
      <c r="A425" s="19" t="s">
        <v>418</v>
      </c>
      <c r="B425" s="24" t="s">
        <v>329</v>
      </c>
      <c r="C425" s="206" t="s">
        <v>330</v>
      </c>
      <c r="D425" s="206" t="s">
        <v>51</v>
      </c>
      <c r="E425" s="206" t="s">
        <v>2</v>
      </c>
      <c r="F425" s="57" t="s">
        <v>3</v>
      </c>
      <c r="G425" s="308"/>
      <c r="H425" s="308"/>
      <c r="I425" s="308"/>
      <c r="J425" s="167">
        <f>SUM(J426+J428)</f>
        <v>1869</v>
      </c>
      <c r="K425" s="167">
        <f t="shared" ref="K425" si="143">SUM(K426+K428)</f>
        <v>379.9</v>
      </c>
    </row>
    <row r="426" spans="1:11" s="49" customFormat="1" ht="33">
      <c r="A426" s="47"/>
      <c r="B426" s="48" t="s">
        <v>331</v>
      </c>
      <c r="C426" s="198" t="s">
        <v>330</v>
      </c>
      <c r="D426" s="59" t="s">
        <v>51</v>
      </c>
      <c r="E426" s="198" t="s">
        <v>2</v>
      </c>
      <c r="F426" s="78" t="s">
        <v>332</v>
      </c>
      <c r="G426" s="79"/>
      <c r="H426" s="80"/>
      <c r="I426" s="81"/>
      <c r="J426" s="179">
        <f>SUM(J427)</f>
        <v>1201</v>
      </c>
      <c r="K426" s="184">
        <f t="shared" ref="K426" si="144">SUM(K427)</f>
        <v>237.7</v>
      </c>
    </row>
    <row r="427" spans="1:11" s="8" customFormat="1" ht="33">
      <c r="A427" s="22"/>
      <c r="B427" s="23" t="s">
        <v>333</v>
      </c>
      <c r="C427" s="205" t="s">
        <v>330</v>
      </c>
      <c r="D427" s="58" t="s">
        <v>51</v>
      </c>
      <c r="E427" s="205" t="s">
        <v>2</v>
      </c>
      <c r="F427" s="56" t="s">
        <v>332</v>
      </c>
      <c r="G427" s="77" t="s">
        <v>221</v>
      </c>
      <c r="H427" s="77" t="s">
        <v>1</v>
      </c>
      <c r="I427" s="77" t="s">
        <v>8</v>
      </c>
      <c r="J427" s="34">
        <v>1201</v>
      </c>
      <c r="K427" s="34">
        <v>237.7</v>
      </c>
    </row>
    <row r="428" spans="1:11" s="49" customFormat="1" ht="19.5">
      <c r="A428" s="47"/>
      <c r="B428" s="48" t="s">
        <v>335</v>
      </c>
      <c r="C428" s="198" t="s">
        <v>330</v>
      </c>
      <c r="D428" s="59" t="s">
        <v>199</v>
      </c>
      <c r="E428" s="198" t="s">
        <v>2</v>
      </c>
      <c r="F428" s="78" t="s">
        <v>133</v>
      </c>
      <c r="G428" s="79"/>
      <c r="H428" s="80"/>
      <c r="I428" s="81"/>
      <c r="J428" s="179">
        <f>SUM(J429)</f>
        <v>668</v>
      </c>
      <c r="K428" s="184">
        <f t="shared" ref="K428" si="145">SUM(K429)</f>
        <v>142.19999999999999</v>
      </c>
    </row>
    <row r="429" spans="1:11" s="8" customFormat="1" ht="31.15" customHeight="1">
      <c r="A429" s="22"/>
      <c r="B429" s="23" t="s">
        <v>255</v>
      </c>
      <c r="C429" s="205" t="s">
        <v>330</v>
      </c>
      <c r="D429" s="58" t="s">
        <v>199</v>
      </c>
      <c r="E429" s="205" t="s">
        <v>2</v>
      </c>
      <c r="F429" s="56" t="s">
        <v>133</v>
      </c>
      <c r="G429" s="66" t="s">
        <v>221</v>
      </c>
      <c r="H429" s="66" t="s">
        <v>1</v>
      </c>
      <c r="I429" s="66" t="s">
        <v>8</v>
      </c>
      <c r="J429" s="34">
        <v>668</v>
      </c>
      <c r="K429" s="34">
        <v>142.19999999999999</v>
      </c>
    </row>
    <row r="430" spans="1:11" s="2" customFormat="1" ht="37.5" hidden="1">
      <c r="A430" s="19" t="s">
        <v>419</v>
      </c>
      <c r="B430" s="24" t="s">
        <v>314</v>
      </c>
      <c r="C430" s="206" t="s">
        <v>307</v>
      </c>
      <c r="D430" s="206" t="s">
        <v>99</v>
      </c>
      <c r="E430" s="206" t="s">
        <v>2</v>
      </c>
      <c r="F430" s="41" t="s">
        <v>3</v>
      </c>
      <c r="G430" s="308"/>
      <c r="H430" s="308"/>
      <c r="I430" s="308"/>
      <c r="J430" s="167">
        <f>SUM(J431)</f>
        <v>0</v>
      </c>
      <c r="K430" s="167">
        <f t="shared" ref="K430" si="146">SUM(K431)</f>
        <v>0</v>
      </c>
    </row>
    <row r="431" spans="1:11" s="49" customFormat="1" ht="49.5" hidden="1">
      <c r="A431" s="47"/>
      <c r="B431" s="48" t="s">
        <v>315</v>
      </c>
      <c r="C431" s="198" t="s">
        <v>307</v>
      </c>
      <c r="D431" s="198" t="s">
        <v>99</v>
      </c>
      <c r="E431" s="198" t="s">
        <v>2</v>
      </c>
      <c r="F431" s="78" t="s">
        <v>308</v>
      </c>
      <c r="G431" s="79"/>
      <c r="H431" s="80"/>
      <c r="I431" s="81"/>
      <c r="J431" s="179">
        <f>SUM(J432)</f>
        <v>0</v>
      </c>
      <c r="K431" s="184">
        <f t="shared" ref="K431" si="147">SUM(K432)</f>
        <v>0</v>
      </c>
    </row>
    <row r="432" spans="1:11" s="8" customFormat="1" ht="17.25" hidden="1">
      <c r="A432" s="22"/>
      <c r="B432" s="23" t="s">
        <v>218</v>
      </c>
      <c r="C432" s="205" t="s">
        <v>307</v>
      </c>
      <c r="D432" s="205" t="s">
        <v>99</v>
      </c>
      <c r="E432" s="205" t="s">
        <v>2</v>
      </c>
      <c r="F432" s="40" t="s">
        <v>308</v>
      </c>
      <c r="G432" s="66" t="s">
        <v>219</v>
      </c>
      <c r="H432" s="66" t="s">
        <v>1</v>
      </c>
      <c r="I432" s="66" t="s">
        <v>43</v>
      </c>
      <c r="J432" s="34"/>
      <c r="K432" s="34"/>
    </row>
    <row r="433" spans="1:11" s="8" customFormat="1" ht="18" hidden="1" thickBot="1">
      <c r="A433" s="37"/>
      <c r="B433" s="38"/>
      <c r="C433" s="39"/>
      <c r="D433" s="39"/>
      <c r="E433" s="39"/>
      <c r="F433" s="39"/>
      <c r="G433" s="39"/>
      <c r="H433" s="39"/>
      <c r="I433" s="39"/>
      <c r="J433" s="185"/>
      <c r="K433" s="185"/>
    </row>
  </sheetData>
  <mergeCells count="205">
    <mergeCell ref="G425:I425"/>
    <mergeCell ref="G382:I382"/>
    <mergeCell ref="G383:I383"/>
    <mergeCell ref="G384:I384"/>
    <mergeCell ref="G389:I389"/>
    <mergeCell ref="G407:I407"/>
    <mergeCell ref="G424:I424"/>
    <mergeCell ref="G135:I135"/>
    <mergeCell ref="G268:I268"/>
    <mergeCell ref="G174:I174"/>
    <mergeCell ref="G185:I185"/>
    <mergeCell ref="G172:I172"/>
    <mergeCell ref="G188:I188"/>
    <mergeCell ref="G190:I190"/>
    <mergeCell ref="G191:I191"/>
    <mergeCell ref="G192:I192"/>
    <mergeCell ref="G173:I173"/>
    <mergeCell ref="G207:I207"/>
    <mergeCell ref="G225:I225"/>
    <mergeCell ref="G187:I187"/>
    <mergeCell ref="G254:I254"/>
    <mergeCell ref="G255:I255"/>
    <mergeCell ref="G176:I176"/>
    <mergeCell ref="G183:I183"/>
    <mergeCell ref="A1:K1"/>
    <mergeCell ref="A2:K2"/>
    <mergeCell ref="G271:I271"/>
    <mergeCell ref="G322:I322"/>
    <mergeCell ref="G330:I330"/>
    <mergeCell ref="G331:I331"/>
    <mergeCell ref="G377:I377"/>
    <mergeCell ref="G378:I378"/>
    <mergeCell ref="G404:I404"/>
    <mergeCell ref="G206:I206"/>
    <mergeCell ref="G215:I215"/>
    <mergeCell ref="G264:I264"/>
    <mergeCell ref="G265:I265"/>
    <mergeCell ref="G245:I245"/>
    <mergeCell ref="G246:I246"/>
    <mergeCell ref="G247:I247"/>
    <mergeCell ref="G251:I251"/>
    <mergeCell ref="G253:I253"/>
    <mergeCell ref="G226:I226"/>
    <mergeCell ref="G227:I227"/>
    <mergeCell ref="G231:I231"/>
    <mergeCell ref="G86:I86"/>
    <mergeCell ref="G143:I143"/>
    <mergeCell ref="G267:I267"/>
    <mergeCell ref="G430:I430"/>
    <mergeCell ref="G284:I284"/>
    <mergeCell ref="G285:I285"/>
    <mergeCell ref="G286:I286"/>
    <mergeCell ref="G289:I289"/>
    <mergeCell ref="G291:I291"/>
    <mergeCell ref="G294:I294"/>
    <mergeCell ref="G295:I295"/>
    <mergeCell ref="G296:I296"/>
    <mergeCell ref="G297:I297"/>
    <mergeCell ref="G304:I304"/>
    <mergeCell ref="G342:I342"/>
    <mergeCell ref="G369:I369"/>
    <mergeCell ref="G339:I339"/>
    <mergeCell ref="G336:I336"/>
    <mergeCell ref="G337:I337"/>
    <mergeCell ref="G338:I338"/>
    <mergeCell ref="G332:I332"/>
    <mergeCell ref="G299:I299"/>
    <mergeCell ref="G306:I306"/>
    <mergeCell ref="G327:I327"/>
    <mergeCell ref="G328:I328"/>
    <mergeCell ref="G324:I324"/>
    <mergeCell ref="G321:I321"/>
    <mergeCell ref="G85:I85"/>
    <mergeCell ref="G93:I93"/>
    <mergeCell ref="G94:I94"/>
    <mergeCell ref="G95:I95"/>
    <mergeCell ref="G98:I98"/>
    <mergeCell ref="G99:I99"/>
    <mergeCell ref="G103:I103"/>
    <mergeCell ref="G89:I89"/>
    <mergeCell ref="G120:I120"/>
    <mergeCell ref="G117:I117"/>
    <mergeCell ref="G118:I118"/>
    <mergeCell ref="G121:I121"/>
    <mergeCell ref="G122:I122"/>
    <mergeCell ref="G131:I131"/>
    <mergeCell ref="G124:I124"/>
    <mergeCell ref="G125:I125"/>
    <mergeCell ref="G126:I126"/>
    <mergeCell ref="G132:I132"/>
    <mergeCell ref="G134:I134"/>
    <mergeCell ref="G269:I269"/>
    <mergeCell ref="G177:I177"/>
    <mergeCell ref="G213:I213"/>
    <mergeCell ref="G217:I217"/>
    <mergeCell ref="G218:I218"/>
    <mergeCell ref="G186:I186"/>
    <mergeCell ref="G139:I139"/>
    <mergeCell ref="G128:I128"/>
    <mergeCell ref="G129:I129"/>
    <mergeCell ref="G263:I263"/>
    <mergeCell ref="G203:I203"/>
    <mergeCell ref="G224:I224"/>
    <mergeCell ref="G205:I205"/>
    <mergeCell ref="G214:I214"/>
    <mergeCell ref="G161:I161"/>
    <mergeCell ref="G162:I162"/>
    <mergeCell ref="G196:I196"/>
    <mergeCell ref="G199:I199"/>
    <mergeCell ref="G204:I204"/>
    <mergeCell ref="G140:I140"/>
    <mergeCell ref="G168:I168"/>
    <mergeCell ref="G169:I169"/>
    <mergeCell ref="G171:I171"/>
    <mergeCell ref="G167:I167"/>
    <mergeCell ref="G166:I166"/>
    <mergeCell ref="G142:I142"/>
    <mergeCell ref="G145:I145"/>
    <mergeCell ref="G147:I147"/>
    <mergeCell ref="G148:I148"/>
    <mergeCell ref="G152:I152"/>
    <mergeCell ref="G153:I153"/>
    <mergeCell ref="G158:I158"/>
    <mergeCell ref="G155:I155"/>
    <mergeCell ref="G156:I156"/>
    <mergeCell ref="G159:I159"/>
    <mergeCell ref="G163:I163"/>
    <mergeCell ref="G164:I164"/>
    <mergeCell ref="G144:I144"/>
    <mergeCell ref="C5:F5"/>
    <mergeCell ref="C4:F4"/>
    <mergeCell ref="G79:I79"/>
    <mergeCell ref="G81:I81"/>
    <mergeCell ref="G82:I82"/>
    <mergeCell ref="G84:I84"/>
    <mergeCell ref="G18:I18"/>
    <mergeCell ref="G19:I19"/>
    <mergeCell ref="G74:I74"/>
    <mergeCell ref="G75:I75"/>
    <mergeCell ref="G78:I78"/>
    <mergeCell ref="G73:I73"/>
    <mergeCell ref="G42:I42"/>
    <mergeCell ref="G43:I43"/>
    <mergeCell ref="G44:I44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235:I235"/>
    <mergeCell ref="G370:I370"/>
    <mergeCell ref="G371:I371"/>
    <mergeCell ref="G375:I375"/>
    <mergeCell ref="G376:I376"/>
    <mergeCell ref="G307:I307"/>
    <mergeCell ref="G277:I277"/>
    <mergeCell ref="G278:I278"/>
    <mergeCell ref="G279:I279"/>
    <mergeCell ref="G280:I280"/>
    <mergeCell ref="G283:I283"/>
    <mergeCell ref="G363:I363"/>
    <mergeCell ref="G366:I366"/>
    <mergeCell ref="G343:I343"/>
    <mergeCell ref="G344:I344"/>
    <mergeCell ref="G346:I346"/>
    <mergeCell ref="G347:I347"/>
    <mergeCell ref="G325:I325"/>
    <mergeCell ref="G273:I273"/>
    <mergeCell ref="G305:I305"/>
    <mergeCell ref="G274:I274"/>
    <mergeCell ref="G275:I275"/>
    <mergeCell ref="G241:I241"/>
    <mergeCell ref="G237:I237"/>
    <mergeCell ref="G420:I420"/>
    <mergeCell ref="G421:I421"/>
    <mergeCell ref="G422:I422"/>
    <mergeCell ref="G309:I309"/>
    <mergeCell ref="G316:I316"/>
    <mergeCell ref="G317:I317"/>
    <mergeCell ref="G319:I319"/>
    <mergeCell ref="G312:I312"/>
    <mergeCell ref="G315:I315"/>
    <mergeCell ref="G310:I310"/>
    <mergeCell ref="G356:I356"/>
    <mergeCell ref="G399:I399"/>
    <mergeCell ref="G400:I400"/>
    <mergeCell ref="G401:I401"/>
    <mergeCell ref="G402:I402"/>
    <mergeCell ref="G348:I348"/>
    <mergeCell ref="G357:I357"/>
    <mergeCell ref="G405:I405"/>
    <mergeCell ref="G406:I406"/>
    <mergeCell ref="G259:I259"/>
    <mergeCell ref="G385:I385"/>
    <mergeCell ref="G409:I409"/>
    <mergeCell ref="G410:I410"/>
    <mergeCell ref="G411:I411"/>
    <mergeCell ref="G414:I414"/>
    <mergeCell ref="G415:I415"/>
    <mergeCell ref="G416:I416"/>
    <mergeCell ref="G419:I419"/>
  </mergeCells>
  <pageMargins left="0.67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2019-04-23T05:50:28Z</cp:lastPrinted>
  <dcterms:created xsi:type="dcterms:W3CDTF">2015-10-05T11:25:45Z</dcterms:created>
  <dcterms:modified xsi:type="dcterms:W3CDTF">2019-04-24T05:41:11Z</dcterms:modified>
</cp:coreProperties>
</file>