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программы!$A$1:$N$636</definedName>
  </definedNames>
  <calcPr calcId="145621"/>
</workbook>
</file>

<file path=xl/calcChain.xml><?xml version="1.0" encoding="utf-8"?>
<calcChain xmlns="http://schemas.openxmlformats.org/spreadsheetml/2006/main">
  <c r="K295" i="1" l="1"/>
  <c r="L295" i="1"/>
  <c r="J295" i="1"/>
  <c r="K306" i="1"/>
  <c r="L306" i="1"/>
  <c r="J306" i="1"/>
  <c r="K307" i="1"/>
  <c r="L307" i="1"/>
  <c r="J307" i="1"/>
  <c r="K317" i="1" l="1"/>
  <c r="L317" i="1"/>
  <c r="K422" i="1" l="1"/>
  <c r="L422" i="1"/>
  <c r="J422" i="1"/>
  <c r="K584" i="1"/>
  <c r="L584" i="1"/>
  <c r="J584" i="1"/>
  <c r="K161" i="1" l="1"/>
  <c r="L161" i="1"/>
  <c r="J161" i="1"/>
  <c r="K524" i="1" l="1"/>
  <c r="L524" i="1"/>
  <c r="L523" i="1" s="1"/>
  <c r="L522" i="1" s="1"/>
  <c r="K523" i="1"/>
  <c r="K522" i="1" s="1"/>
  <c r="J524" i="1"/>
  <c r="J523" i="1" s="1"/>
  <c r="J522" i="1" s="1"/>
  <c r="K560" i="1" l="1"/>
  <c r="L560" i="1"/>
  <c r="M560" i="1"/>
  <c r="N560" i="1"/>
  <c r="O560" i="1"/>
  <c r="P560" i="1"/>
  <c r="J560" i="1"/>
  <c r="K429" i="1" l="1"/>
  <c r="L429" i="1"/>
  <c r="J429" i="1"/>
  <c r="J426" i="1"/>
  <c r="L568" i="1"/>
  <c r="L567" i="1" s="1"/>
  <c r="L566" i="1" s="1"/>
  <c r="K568" i="1"/>
  <c r="K567" i="1" s="1"/>
  <c r="K566" i="1" s="1"/>
  <c r="J568" i="1"/>
  <c r="J567" i="1" s="1"/>
  <c r="J566" i="1" s="1"/>
  <c r="K54" i="1"/>
  <c r="L54" i="1"/>
  <c r="J54" i="1"/>
  <c r="K59" i="1" l="1"/>
  <c r="K63" i="1" l="1"/>
  <c r="L63" i="1"/>
  <c r="K119" i="1"/>
  <c r="L119" i="1"/>
  <c r="J119" i="1"/>
  <c r="K112" i="1" l="1"/>
  <c r="K111" i="1" s="1"/>
  <c r="L112" i="1"/>
  <c r="L111" i="1" s="1"/>
  <c r="J112" i="1"/>
  <c r="J111" i="1" s="1"/>
  <c r="K85" i="1"/>
  <c r="L85" i="1"/>
  <c r="K532" i="1" l="1"/>
  <c r="K531" i="1" s="1"/>
  <c r="K530" i="1" s="1"/>
  <c r="L532" i="1"/>
  <c r="L531" i="1" s="1"/>
  <c r="L530" i="1" s="1"/>
  <c r="J532" i="1"/>
  <c r="J531" i="1" s="1"/>
  <c r="J530" i="1" s="1"/>
  <c r="K366" i="1"/>
  <c r="L366" i="1"/>
  <c r="K362" i="1"/>
  <c r="L362" i="1"/>
  <c r="J362" i="1"/>
  <c r="K358" i="1"/>
  <c r="L358" i="1"/>
  <c r="J358" i="1"/>
  <c r="K357" i="1" l="1"/>
  <c r="J357" i="1"/>
  <c r="L357" i="1"/>
  <c r="K273" i="1"/>
  <c r="L273" i="1"/>
  <c r="J273" i="1"/>
  <c r="K550" i="1"/>
  <c r="L550" i="1"/>
  <c r="K13" i="1" l="1"/>
  <c r="K12" i="1" s="1"/>
  <c r="L13" i="1"/>
  <c r="L12" i="1" s="1"/>
  <c r="J13" i="1"/>
  <c r="J12" i="1" s="1"/>
  <c r="K20" i="1"/>
  <c r="K19" i="1" s="1"/>
  <c r="L20" i="1"/>
  <c r="L19" i="1" s="1"/>
  <c r="J20" i="1"/>
  <c r="J19" i="1" s="1"/>
  <c r="K23" i="1"/>
  <c r="K22" i="1" s="1"/>
  <c r="L23" i="1"/>
  <c r="L22" i="1" s="1"/>
  <c r="J23" i="1"/>
  <c r="J22" i="1" s="1"/>
  <c r="K16" i="1"/>
  <c r="K15" i="1" s="1"/>
  <c r="L16" i="1"/>
  <c r="L15" i="1" s="1"/>
  <c r="J16" i="1"/>
  <c r="J15" i="1" s="1"/>
  <c r="J366" i="1"/>
  <c r="K32" i="1"/>
  <c r="L32" i="1"/>
  <c r="K49" i="1"/>
  <c r="L49" i="1"/>
  <c r="K102" i="1"/>
  <c r="L102" i="1"/>
  <c r="J240" i="1"/>
  <c r="K275" i="1"/>
  <c r="L275" i="1"/>
  <c r="J280" i="1"/>
  <c r="J279" i="1" s="1"/>
  <c r="J283" i="1"/>
  <c r="J282" i="1" s="1"/>
  <c r="J286" i="1"/>
  <c r="J285" i="1" s="1"/>
  <c r="J278" i="1" l="1"/>
  <c r="J319" i="1"/>
  <c r="J275" i="1" l="1"/>
  <c r="K299" i="1" l="1"/>
  <c r="J299" i="1"/>
  <c r="J156" i="1" l="1"/>
  <c r="J102" i="1"/>
  <c r="M102" i="1" l="1"/>
  <c r="M58" i="1" s="1"/>
  <c r="M57" i="1" s="1"/>
  <c r="N102" i="1"/>
  <c r="N58" i="1" s="1"/>
  <c r="N57" i="1" s="1"/>
  <c r="O102" i="1"/>
  <c r="O58" i="1" s="1"/>
  <c r="O57" i="1" s="1"/>
  <c r="P102" i="1"/>
  <c r="P58" i="1" s="1"/>
  <c r="P57" i="1" s="1"/>
  <c r="K98" i="1"/>
  <c r="L98" i="1"/>
  <c r="J98" i="1"/>
  <c r="J49" i="1"/>
  <c r="K635" i="1" l="1"/>
  <c r="L635" i="1"/>
  <c r="J635" i="1"/>
  <c r="K497" i="1"/>
  <c r="L497" i="1"/>
  <c r="J497" i="1"/>
  <c r="L266" i="1" l="1"/>
  <c r="K266" i="1"/>
  <c r="J266" i="1"/>
  <c r="L264" i="1"/>
  <c r="K264" i="1"/>
  <c r="J264" i="1"/>
  <c r="L268" i="1" l="1"/>
  <c r="K268" i="1"/>
  <c r="J268" i="1"/>
  <c r="J187" i="1" l="1"/>
  <c r="K414" i="1" l="1"/>
  <c r="L414" i="1"/>
  <c r="J414" i="1"/>
  <c r="K143" i="1"/>
  <c r="L143" i="1"/>
  <c r="J143" i="1"/>
  <c r="K216" i="1" l="1"/>
  <c r="L216" i="1"/>
  <c r="J216" i="1"/>
  <c r="K153" i="1"/>
  <c r="L153" i="1"/>
  <c r="J153" i="1"/>
  <c r="J63" i="1" l="1"/>
  <c r="J420" i="1" l="1"/>
  <c r="J380" i="1"/>
  <c r="J317" i="1"/>
  <c r="J140" i="1" l="1"/>
  <c r="J617" i="1" l="1"/>
  <c r="K554" i="1" l="1"/>
  <c r="K549" i="1" s="1"/>
  <c r="K548" i="1" s="1"/>
  <c r="L554" i="1"/>
  <c r="L549" i="1" s="1"/>
  <c r="L548" i="1" s="1"/>
  <c r="M554" i="1"/>
  <c r="N554" i="1"/>
  <c r="O554" i="1"/>
  <c r="P554" i="1"/>
  <c r="J554" i="1"/>
  <c r="J558" i="1"/>
  <c r="K95" i="1" l="1"/>
  <c r="L95" i="1"/>
  <c r="J95" i="1"/>
  <c r="J545" i="1" l="1"/>
  <c r="K68" i="1" l="1"/>
  <c r="L68" i="1"/>
  <c r="J68" i="1"/>
  <c r="K296" i="1" l="1"/>
  <c r="J297" i="1"/>
  <c r="J296" i="1" l="1"/>
  <c r="M325" i="1"/>
  <c r="N325" i="1"/>
  <c r="O325" i="1"/>
  <c r="P325" i="1"/>
  <c r="K326" i="1"/>
  <c r="L326" i="1"/>
  <c r="K333" i="1"/>
  <c r="L333" i="1"/>
  <c r="L325" i="1" l="1"/>
  <c r="K325" i="1"/>
  <c r="J326" i="1"/>
  <c r="L91" i="1" l="1"/>
  <c r="K91" i="1"/>
  <c r="J91" i="1"/>
  <c r="J149" i="1" l="1"/>
  <c r="K136" i="1"/>
  <c r="L136" i="1"/>
  <c r="J136" i="1"/>
  <c r="J135" i="1" s="1"/>
  <c r="K123" i="1"/>
  <c r="L123" i="1"/>
  <c r="J123" i="1"/>
  <c r="J550" i="1" l="1"/>
  <c r="J549" i="1" s="1"/>
  <c r="J85" i="1" l="1"/>
  <c r="K149" i="1" l="1"/>
  <c r="L149" i="1"/>
  <c r="L596" i="1" l="1"/>
  <c r="L595" i="1" s="1"/>
  <c r="L594" i="1" s="1"/>
  <c r="K596" i="1"/>
  <c r="K595" i="1" s="1"/>
  <c r="K594" i="1" s="1"/>
  <c r="K127" i="1" l="1"/>
  <c r="L127" i="1"/>
  <c r="J127" i="1"/>
  <c r="K573" i="1"/>
  <c r="K572" i="1" s="1"/>
  <c r="K571" i="1" s="1"/>
  <c r="K570" i="1" s="1"/>
  <c r="L573" i="1"/>
  <c r="L572" i="1" s="1"/>
  <c r="L571" i="1" s="1"/>
  <c r="L570" i="1" s="1"/>
  <c r="J573" i="1"/>
  <c r="J606" i="1"/>
  <c r="J605" i="1" s="1"/>
  <c r="J548" i="1" l="1"/>
  <c r="L622" i="1"/>
  <c r="L621" i="1" s="1"/>
  <c r="K622" i="1"/>
  <c r="K621" i="1" s="1"/>
  <c r="J622" i="1"/>
  <c r="J621" i="1" s="1"/>
  <c r="K262" i="1" l="1"/>
  <c r="L262" i="1"/>
  <c r="L507" i="1" l="1"/>
  <c r="L506" i="1" s="1"/>
  <c r="K507" i="1"/>
  <c r="K506" i="1" s="1"/>
  <c r="J507" i="1"/>
  <c r="J506" i="1" s="1"/>
  <c r="M182" i="1" l="1"/>
  <c r="N182" i="1"/>
  <c r="O182" i="1"/>
  <c r="P182" i="1"/>
  <c r="K183" i="1"/>
  <c r="L183" i="1"/>
  <c r="K187" i="1"/>
  <c r="L187" i="1"/>
  <c r="J183" i="1" l="1"/>
  <c r="L520" i="1"/>
  <c r="L519" i="1" s="1"/>
  <c r="K520" i="1"/>
  <c r="K519" i="1" s="1"/>
  <c r="J520" i="1"/>
  <c r="J519" i="1" s="1"/>
  <c r="J182" i="1" l="1"/>
  <c r="J609" i="1"/>
  <c r="J608" i="1" s="1"/>
  <c r="K46" i="1"/>
  <c r="L46" i="1"/>
  <c r="M46" i="1"/>
  <c r="N46" i="1"/>
  <c r="O46" i="1"/>
  <c r="P46" i="1"/>
  <c r="J46" i="1"/>
  <c r="J596" i="1" l="1"/>
  <c r="J595" i="1" s="1"/>
  <c r="J594" i="1" s="1"/>
  <c r="L600" i="1" l="1"/>
  <c r="L599" i="1" s="1"/>
  <c r="L598" i="1" s="1"/>
  <c r="K600" i="1"/>
  <c r="K599" i="1" s="1"/>
  <c r="K598" i="1" s="1"/>
  <c r="J600" i="1"/>
  <c r="J599" i="1" s="1"/>
  <c r="J598" i="1" s="1"/>
  <c r="J254" i="1" l="1"/>
  <c r="L528" i="1" l="1"/>
  <c r="L527" i="1" s="1"/>
  <c r="L526" i="1" s="1"/>
  <c r="K528" i="1"/>
  <c r="K527" i="1" s="1"/>
  <c r="K526" i="1" s="1"/>
  <c r="J528" i="1"/>
  <c r="J527" i="1" s="1"/>
  <c r="J526" i="1" s="1"/>
  <c r="J262" i="1" l="1"/>
  <c r="J333" i="1" l="1"/>
  <c r="J325" i="1" s="1"/>
  <c r="J293" i="1" l="1"/>
  <c r="J612" i="1"/>
  <c r="J611" i="1" s="1"/>
  <c r="J346" i="1" l="1"/>
  <c r="M6" i="1" l="1"/>
  <c r="N6" i="1"/>
  <c r="O6" i="1"/>
  <c r="P6" i="1"/>
  <c r="L605" i="1"/>
  <c r="L604" i="1" s="1"/>
  <c r="L603" i="1" s="1"/>
  <c r="K605" i="1"/>
  <c r="K604" i="1" s="1"/>
  <c r="K603" i="1" s="1"/>
  <c r="J604" i="1"/>
  <c r="J603" i="1" s="1"/>
  <c r="L583" i="1"/>
  <c r="K583" i="1"/>
  <c r="J583" i="1"/>
  <c r="J537" i="1"/>
  <c r="K380" i="1"/>
  <c r="L380" i="1"/>
  <c r="K386" i="1"/>
  <c r="L386" i="1"/>
  <c r="M386" i="1"/>
  <c r="M379" i="1" s="1"/>
  <c r="N386" i="1"/>
  <c r="N379" i="1" s="1"/>
  <c r="O386" i="1"/>
  <c r="O379" i="1" s="1"/>
  <c r="P386" i="1"/>
  <c r="P379" i="1" s="1"/>
  <c r="J386" i="1"/>
  <c r="J379" i="1" s="1"/>
  <c r="K352" i="1"/>
  <c r="L352" i="1"/>
  <c r="M352" i="1"/>
  <c r="N352" i="1"/>
  <c r="O352" i="1"/>
  <c r="P352" i="1"/>
  <c r="J352" i="1"/>
  <c r="J348" i="1"/>
  <c r="K199" i="1"/>
  <c r="L199" i="1"/>
  <c r="K190" i="1"/>
  <c r="K182" i="1" s="1"/>
  <c r="L190" i="1"/>
  <c r="L182" i="1" s="1"/>
  <c r="K379" i="1" l="1"/>
  <c r="L379" i="1"/>
  <c r="K80" i="1" l="1"/>
  <c r="L80" i="1"/>
  <c r="J80" i="1"/>
  <c r="L109" i="1" l="1"/>
  <c r="K109" i="1"/>
  <c r="J109" i="1"/>
  <c r="K41" i="1"/>
  <c r="L41" i="1"/>
  <c r="J41" i="1"/>
  <c r="L286" i="1" l="1"/>
  <c r="L285" i="1" s="1"/>
  <c r="K286" i="1"/>
  <c r="K285" i="1" s="1"/>
  <c r="J59" i="1" l="1"/>
  <c r="M321" i="1" l="1"/>
  <c r="N321" i="1"/>
  <c r="O321" i="1"/>
  <c r="P321" i="1"/>
  <c r="J572" i="1"/>
  <c r="J571" i="1" s="1"/>
  <c r="J570" i="1" s="1"/>
  <c r="J245" i="1" l="1"/>
  <c r="L330" i="1" l="1"/>
  <c r="K330" i="1"/>
  <c r="L485" i="1" l="1"/>
  <c r="K485" i="1"/>
  <c r="J485" i="1"/>
  <c r="L488" i="1" l="1"/>
  <c r="L484" i="1" s="1"/>
  <c r="K488" i="1"/>
  <c r="K484" i="1" s="1"/>
  <c r="J488" i="1"/>
  <c r="J484" i="1" s="1"/>
  <c r="M503" i="1" l="1"/>
  <c r="L230" i="1" l="1"/>
  <c r="K230" i="1"/>
  <c r="J230" i="1"/>
  <c r="M374" i="1" l="1"/>
  <c r="J392" i="1" l="1"/>
  <c r="L619" i="1" l="1"/>
  <c r="L616" i="1" s="1"/>
  <c r="K619" i="1"/>
  <c r="K616" i="1" s="1"/>
  <c r="J619" i="1"/>
  <c r="J616" i="1" s="1"/>
  <c r="K615" i="1" l="1"/>
  <c r="K614" i="1" s="1"/>
  <c r="J615" i="1"/>
  <c r="J614" i="1" s="1"/>
  <c r="L615" i="1"/>
  <c r="L614" i="1" s="1"/>
  <c r="L283" i="1"/>
  <c r="L282" i="1" s="1"/>
  <c r="K283" i="1"/>
  <c r="K282" i="1" s="1"/>
  <c r="J167" i="1" l="1"/>
  <c r="L541" i="1" l="1"/>
  <c r="L536" i="1" s="1"/>
  <c r="K541" i="1"/>
  <c r="K536" i="1" s="1"/>
  <c r="J541" i="1"/>
  <c r="J536" i="1" s="1"/>
  <c r="L628" i="1"/>
  <c r="K628" i="1"/>
  <c r="J628" i="1"/>
  <c r="L626" i="1"/>
  <c r="K626" i="1"/>
  <c r="J626" i="1"/>
  <c r="J535" i="1" l="1"/>
  <c r="J534" i="1" s="1"/>
  <c r="K535" i="1"/>
  <c r="K534" i="1" s="1"/>
  <c r="L535" i="1"/>
  <c r="L534" i="1" s="1"/>
  <c r="J625" i="1"/>
  <c r="J624" i="1" s="1"/>
  <c r="L625" i="1"/>
  <c r="K625" i="1"/>
  <c r="L456" i="1" l="1"/>
  <c r="L455" i="1" s="1"/>
  <c r="K456" i="1"/>
  <c r="K455" i="1" s="1"/>
  <c r="J456" i="1"/>
  <c r="J455" i="1" s="1"/>
  <c r="L342" i="1"/>
  <c r="K342" i="1"/>
  <c r="J342" i="1"/>
  <c r="L206" i="1"/>
  <c r="L205" i="1" s="1"/>
  <c r="L181" i="1" s="1"/>
  <c r="K206" i="1"/>
  <c r="K205" i="1" s="1"/>
  <c r="K181" i="1" s="1"/>
  <c r="J181" i="1"/>
  <c r="L420" i="1" l="1"/>
  <c r="K420" i="1"/>
  <c r="L631" i="1"/>
  <c r="L630" i="1" s="1"/>
  <c r="L624" i="1" s="1"/>
  <c r="K631" i="1"/>
  <c r="K630" i="1" s="1"/>
  <c r="K624" i="1" s="1"/>
  <c r="J631" i="1"/>
  <c r="J630" i="1" s="1"/>
  <c r="J338" i="1"/>
  <c r="J337" i="1" s="1"/>
  <c r="J336" i="1" s="1"/>
  <c r="L346" i="1"/>
  <c r="K346" i="1"/>
  <c r="L460" i="1"/>
  <c r="L459" i="1" s="1"/>
  <c r="L458" i="1" s="1"/>
  <c r="K460" i="1"/>
  <c r="K459" i="1" s="1"/>
  <c r="K458" i="1" s="1"/>
  <c r="J460" i="1"/>
  <c r="J459" i="1" s="1"/>
  <c r="J458" i="1" s="1"/>
  <c r="J277" i="1" l="1"/>
  <c r="J378" i="1"/>
  <c r="L378" i="1"/>
  <c r="K378" i="1"/>
  <c r="J315" i="1"/>
  <c r="J314" i="1" s="1"/>
  <c r="J313" i="1" s="1"/>
  <c r="L441" i="1"/>
  <c r="L440" i="1" s="1"/>
  <c r="K441" i="1"/>
  <c r="K440" i="1" s="1"/>
  <c r="J441" i="1"/>
  <c r="J440" i="1" s="1"/>
  <c r="L580" i="1"/>
  <c r="L579" i="1" s="1"/>
  <c r="K580" i="1"/>
  <c r="K579" i="1" s="1"/>
  <c r="L515" i="1"/>
  <c r="L514" i="1" s="1"/>
  <c r="K515" i="1"/>
  <c r="K514" i="1" s="1"/>
  <c r="L501" i="1"/>
  <c r="L500" i="1" s="1"/>
  <c r="L499" i="1" s="1"/>
  <c r="K501" i="1"/>
  <c r="K500" i="1" s="1"/>
  <c r="K499" i="1" s="1"/>
  <c r="L494" i="1"/>
  <c r="K494" i="1"/>
  <c r="L491" i="1"/>
  <c r="K491" i="1"/>
  <c r="L476" i="1"/>
  <c r="K476" i="1"/>
  <c r="L472" i="1"/>
  <c r="L471" i="1" s="1"/>
  <c r="L470" i="1" s="1"/>
  <c r="K472" i="1"/>
  <c r="K471" i="1" s="1"/>
  <c r="K470" i="1" s="1"/>
  <c r="L467" i="1"/>
  <c r="L466" i="1" s="1"/>
  <c r="L465" i="1" s="1"/>
  <c r="K467" i="1"/>
  <c r="K466" i="1" s="1"/>
  <c r="K465" i="1" s="1"/>
  <c r="L453" i="1"/>
  <c r="L452" i="1" s="1"/>
  <c r="K453" i="1"/>
  <c r="K452" i="1" s="1"/>
  <c r="L450" i="1"/>
  <c r="L449" i="1" s="1"/>
  <c r="K450" i="1"/>
  <c r="K449" i="1" s="1"/>
  <c r="L447" i="1"/>
  <c r="K447" i="1"/>
  <c r="L445" i="1"/>
  <c r="K445" i="1"/>
  <c r="L438" i="1"/>
  <c r="L437" i="1" s="1"/>
  <c r="K438" i="1"/>
  <c r="K437" i="1" s="1"/>
  <c r="L435" i="1"/>
  <c r="L434" i="1" s="1"/>
  <c r="K435" i="1"/>
  <c r="K434" i="1" s="1"/>
  <c r="L426" i="1"/>
  <c r="K426" i="1"/>
  <c r="L418" i="1"/>
  <c r="L413" i="1" s="1"/>
  <c r="L412" i="1" s="1"/>
  <c r="L411" i="1" s="1"/>
  <c r="K418" i="1"/>
  <c r="K413" i="1" s="1"/>
  <c r="K412" i="1" s="1"/>
  <c r="K411" i="1" s="1"/>
  <c r="L408" i="1"/>
  <c r="L407" i="1" s="1"/>
  <c r="L406" i="1" s="1"/>
  <c r="L405" i="1" s="1"/>
  <c r="K408" i="1"/>
  <c r="K407" i="1" s="1"/>
  <c r="K406" i="1" s="1"/>
  <c r="K405" i="1" s="1"/>
  <c r="L403" i="1"/>
  <c r="L402" i="1" s="1"/>
  <c r="L401" i="1" s="1"/>
  <c r="K403" i="1"/>
  <c r="K402" i="1" s="1"/>
  <c r="K401" i="1" s="1"/>
  <c r="L399" i="1"/>
  <c r="K399" i="1"/>
  <c r="L392" i="1"/>
  <c r="L391" i="1" s="1"/>
  <c r="L390" i="1" s="1"/>
  <c r="K392" i="1"/>
  <c r="K391" i="1" s="1"/>
  <c r="K390" i="1" s="1"/>
  <c r="L376" i="1"/>
  <c r="K376" i="1"/>
  <c r="L372" i="1"/>
  <c r="K372" i="1"/>
  <c r="L338" i="1"/>
  <c r="L337" i="1" s="1"/>
  <c r="K338" i="1"/>
  <c r="K337" i="1" s="1"/>
  <c r="L323" i="1"/>
  <c r="L322" i="1" s="1"/>
  <c r="K323" i="1"/>
  <c r="K322" i="1" s="1"/>
  <c r="L315" i="1"/>
  <c r="L314" i="1" s="1"/>
  <c r="L313" i="1" s="1"/>
  <c r="K315" i="1"/>
  <c r="K314" i="1" s="1"/>
  <c r="K313" i="1" s="1"/>
  <c r="L305" i="1"/>
  <c r="L291" i="1"/>
  <c r="L290" i="1" s="1"/>
  <c r="L289" i="1" s="1"/>
  <c r="K291" i="1"/>
  <c r="K290" i="1" s="1"/>
  <c r="K289" i="1" s="1"/>
  <c r="L280" i="1"/>
  <c r="L279" i="1" s="1"/>
  <c r="L278" i="1" s="1"/>
  <c r="K280" i="1"/>
  <c r="K279" i="1" s="1"/>
  <c r="K278" i="1" s="1"/>
  <c r="L272" i="1"/>
  <c r="L271" i="1" s="1"/>
  <c r="K272" i="1"/>
  <c r="K271" i="1" s="1"/>
  <c r="L260" i="1"/>
  <c r="L259" i="1" s="1"/>
  <c r="L258" i="1" s="1"/>
  <c r="K260" i="1"/>
  <c r="K259" i="1" s="1"/>
  <c r="K258" i="1" s="1"/>
  <c r="L254" i="1"/>
  <c r="L253" i="1" s="1"/>
  <c r="K254" i="1"/>
  <c r="K253" i="1" s="1"/>
  <c r="L251" i="1"/>
  <c r="L250" i="1" s="1"/>
  <c r="K251" i="1"/>
  <c r="K250" i="1" s="1"/>
  <c r="L248" i="1"/>
  <c r="L247" i="1" s="1"/>
  <c r="K248" i="1"/>
  <c r="K247" i="1" s="1"/>
  <c r="L243" i="1"/>
  <c r="L242" i="1" s="1"/>
  <c r="K243" i="1"/>
  <c r="K242" i="1" s="1"/>
  <c r="L240" i="1"/>
  <c r="L239" i="1" s="1"/>
  <c r="K240" i="1"/>
  <c r="K239" i="1" s="1"/>
  <c r="L235" i="1"/>
  <c r="L234" i="1" s="1"/>
  <c r="K235" i="1"/>
  <c r="K234" i="1" s="1"/>
  <c r="L229" i="1"/>
  <c r="K229" i="1"/>
  <c r="L227" i="1"/>
  <c r="L226" i="1" s="1"/>
  <c r="K227" i="1"/>
  <c r="K226" i="1" s="1"/>
  <c r="L224" i="1"/>
  <c r="L223" i="1" s="1"/>
  <c r="K224" i="1"/>
  <c r="K223" i="1" s="1"/>
  <c r="L221" i="1"/>
  <c r="L220" i="1" s="1"/>
  <c r="K221" i="1"/>
  <c r="K220" i="1" s="1"/>
  <c r="L214" i="1"/>
  <c r="L213" i="1" s="1"/>
  <c r="L212" i="1" s="1"/>
  <c r="K214" i="1"/>
  <c r="K213" i="1" s="1"/>
  <c r="K212" i="1" s="1"/>
  <c r="L177" i="1"/>
  <c r="L176" i="1" s="1"/>
  <c r="K177" i="1"/>
  <c r="K176" i="1" s="1"/>
  <c r="L173" i="1"/>
  <c r="L172" i="1" s="1"/>
  <c r="K173" i="1"/>
  <c r="K172" i="1" s="1"/>
  <c r="L167" i="1"/>
  <c r="K167" i="1"/>
  <c r="L147" i="1"/>
  <c r="L146" i="1" s="1"/>
  <c r="K147" i="1"/>
  <c r="K146" i="1" s="1"/>
  <c r="L142" i="1"/>
  <c r="K142" i="1"/>
  <c r="L135" i="1"/>
  <c r="K135" i="1"/>
  <c r="L75" i="1"/>
  <c r="K75" i="1"/>
  <c r="L71" i="1"/>
  <c r="K71" i="1"/>
  <c r="L59" i="1"/>
  <c r="L37" i="1"/>
  <c r="L31" i="1" s="1"/>
  <c r="K37" i="1"/>
  <c r="K31" i="1" s="1"/>
  <c r="L27" i="1"/>
  <c r="L26" i="1" s="1"/>
  <c r="L25" i="1" s="1"/>
  <c r="K27" i="1"/>
  <c r="K26" i="1" s="1"/>
  <c r="K25" i="1" s="1"/>
  <c r="L10" i="1"/>
  <c r="L9" i="1" s="1"/>
  <c r="L8" i="1" s="1"/>
  <c r="K10" i="1"/>
  <c r="K9" i="1" s="1"/>
  <c r="K8" i="1" s="1"/>
  <c r="J160" i="1"/>
  <c r="J323" i="1"/>
  <c r="J322" i="1" s="1"/>
  <c r="J321" i="1" s="1"/>
  <c r="J399" i="1"/>
  <c r="J75" i="1"/>
  <c r="J515" i="1"/>
  <c r="J514" i="1" s="1"/>
  <c r="J403" i="1"/>
  <c r="J402" i="1" s="1"/>
  <c r="J401" i="1" s="1"/>
  <c r="J580" i="1"/>
  <c r="J579" i="1" s="1"/>
  <c r="J229" i="1"/>
  <c r="J37" i="1"/>
  <c r="J32" i="1"/>
  <c r="J235" i="1"/>
  <c r="J234" i="1" s="1"/>
  <c r="J71" i="1"/>
  <c r="J177" i="1"/>
  <c r="J176" i="1" s="1"/>
  <c r="J453" i="1"/>
  <c r="J452" i="1" s="1"/>
  <c r="J147" i="1"/>
  <c r="J146" i="1" s="1"/>
  <c r="J372" i="1"/>
  <c r="J501" i="1"/>
  <c r="J500" i="1" s="1"/>
  <c r="J499" i="1" s="1"/>
  <c r="J491" i="1"/>
  <c r="J494" i="1"/>
  <c r="J476" i="1"/>
  <c r="J472" i="1"/>
  <c r="J471" i="1" s="1"/>
  <c r="J470" i="1" s="1"/>
  <c r="J467" i="1"/>
  <c r="J466" i="1" s="1"/>
  <c r="J465" i="1" s="1"/>
  <c r="J450" i="1"/>
  <c r="J449" i="1" s="1"/>
  <c r="J445" i="1"/>
  <c r="J447" i="1"/>
  <c r="J435" i="1"/>
  <c r="J434" i="1" s="1"/>
  <c r="J438" i="1"/>
  <c r="J437" i="1" s="1"/>
  <c r="J418" i="1"/>
  <c r="J413" i="1" s="1"/>
  <c r="J412" i="1" s="1"/>
  <c r="J408" i="1"/>
  <c r="J407" i="1" s="1"/>
  <c r="J406" i="1" s="1"/>
  <c r="J405" i="1" s="1"/>
  <c r="J391" i="1"/>
  <c r="J390" i="1" s="1"/>
  <c r="J376" i="1"/>
  <c r="J291" i="1"/>
  <c r="J272" i="1"/>
  <c r="J271" i="1" s="1"/>
  <c r="J260" i="1"/>
  <c r="J259" i="1" s="1"/>
  <c r="J258" i="1" s="1"/>
  <c r="J239" i="1"/>
  <c r="J243" i="1"/>
  <c r="J242" i="1" s="1"/>
  <c r="J248" i="1"/>
  <c r="J247" i="1" s="1"/>
  <c r="J251" i="1"/>
  <c r="J250" i="1" s="1"/>
  <c r="J253" i="1"/>
  <c r="J221" i="1"/>
  <c r="J220" i="1" s="1"/>
  <c r="J224" i="1"/>
  <c r="J223" i="1" s="1"/>
  <c r="J227" i="1"/>
  <c r="J226" i="1" s="1"/>
  <c r="J214" i="1"/>
  <c r="J213" i="1" s="1"/>
  <c r="J212" i="1" s="1"/>
  <c r="J173" i="1"/>
  <c r="J172" i="1" s="1"/>
  <c r="J142" i="1"/>
  <c r="J27" i="1"/>
  <c r="J26" i="1" s="1"/>
  <c r="J25" i="1" s="1"/>
  <c r="J10" i="1"/>
  <c r="J9" i="1" s="1"/>
  <c r="J8" i="1" s="1"/>
  <c r="J31" i="1" l="1"/>
  <c r="J30" i="1" s="1"/>
  <c r="J58" i="1"/>
  <c r="J57" i="1" s="1"/>
  <c r="L58" i="1"/>
  <c r="L57" i="1" s="1"/>
  <c r="K58" i="1"/>
  <c r="K57" i="1" s="1"/>
  <c r="K7" i="1"/>
  <c r="L7" i="1"/>
  <c r="J578" i="1"/>
  <c r="J577" i="1" s="1"/>
  <c r="K578" i="1"/>
  <c r="K577" i="1" s="1"/>
  <c r="L578" i="1"/>
  <c r="L577" i="1" s="1"/>
  <c r="L299" i="1"/>
  <c r="L296" i="1" s="1"/>
  <c r="L288" i="1" s="1"/>
  <c r="J134" i="1"/>
  <c r="J513" i="1"/>
  <c r="J512" i="1" s="1"/>
  <c r="K513" i="1"/>
  <c r="K512" i="1" s="1"/>
  <c r="L513" i="1"/>
  <c r="L512" i="1" s="1"/>
  <c r="K134" i="1"/>
  <c r="L134" i="1"/>
  <c r="J312" i="1"/>
  <c r="L321" i="1"/>
  <c r="L312" i="1" s="1"/>
  <c r="L257" i="1"/>
  <c r="K257" i="1"/>
  <c r="K321" i="1"/>
  <c r="L30" i="1"/>
  <c r="J257" i="1"/>
  <c r="J290" i="1"/>
  <c r="J289" i="1" s="1"/>
  <c r="L277" i="1"/>
  <c r="K30" i="1"/>
  <c r="K277" i="1"/>
  <c r="L475" i="1"/>
  <c r="L474" i="1" s="1"/>
  <c r="L464" i="1" s="1"/>
  <c r="J238" i="1"/>
  <c r="J237" i="1" s="1"/>
  <c r="K475" i="1"/>
  <c r="K474" i="1" s="1"/>
  <c r="K464" i="1" s="1"/>
  <c r="J475" i="1"/>
  <c r="K219" i="1"/>
  <c r="L219" i="1"/>
  <c r="J219" i="1"/>
  <c r="L371" i="1"/>
  <c r="L370" i="1" s="1"/>
  <c r="L171" i="1"/>
  <c r="L444" i="1"/>
  <c r="L443" i="1" s="1"/>
  <c r="K160" i="1"/>
  <c r="K159" i="1" s="1"/>
  <c r="K171" i="1"/>
  <c r="K444" i="1"/>
  <c r="K443" i="1" s="1"/>
  <c r="K371" i="1"/>
  <c r="K370" i="1" s="1"/>
  <c r="K270" i="1"/>
  <c r="J270" i="1"/>
  <c r="L270" i="1"/>
  <c r="L160" i="1"/>
  <c r="L159" i="1" s="1"/>
  <c r="L336" i="1"/>
  <c r="K336" i="1"/>
  <c r="J159" i="1"/>
  <c r="K433" i="1"/>
  <c r="J371" i="1"/>
  <c r="J370" i="1" s="1"/>
  <c r="J444" i="1"/>
  <c r="J443" i="1" s="1"/>
  <c r="L433" i="1"/>
  <c r="J171" i="1"/>
  <c r="K238" i="1"/>
  <c r="K237" i="1" s="1"/>
  <c r="J433" i="1"/>
  <c r="K288" i="1"/>
  <c r="L238" i="1"/>
  <c r="L237" i="1" s="1"/>
  <c r="J474" i="1" l="1"/>
  <c r="J464" i="1" s="1"/>
  <c r="K312" i="1"/>
  <c r="J29" i="1"/>
  <c r="J288" i="1"/>
  <c r="K432" i="1"/>
  <c r="L29" i="1"/>
  <c r="J432" i="1"/>
  <c r="L432" i="1"/>
  <c r="K29" i="1"/>
  <c r="K335" i="1"/>
  <c r="L335" i="1"/>
  <c r="L6" i="1" l="1"/>
  <c r="K6" i="1"/>
  <c r="J335" i="1"/>
  <c r="J411" i="1"/>
  <c r="J7" i="1"/>
  <c r="J6" i="1" l="1"/>
</calcChain>
</file>

<file path=xl/sharedStrings.xml><?xml version="1.0" encoding="utf-8"?>
<sst xmlns="http://schemas.openxmlformats.org/spreadsheetml/2006/main" count="4096" uniqueCount="758">
  <si>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</si>
  <si>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</si>
  <si>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</si>
  <si>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</si>
  <si>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</si>
  <si>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</si>
  <si>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</si>
  <si>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</si>
  <si>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</si>
  <si>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</si>
  <si>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</si>
  <si>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</si>
  <si>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</si>
  <si>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</si>
  <si>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</si>
  <si>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</si>
  <si>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</si>
  <si>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</si>
  <si>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</si>
  <si>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</si>
  <si>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</si>
  <si>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</si>
  <si>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</si>
  <si>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</si>
  <si>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</si>
  <si>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</si>
  <si>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</si>
  <si>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</si>
  <si>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</si>
  <si>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</si>
  <si>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</si>
  <si>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</si>
  <si>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</si>
  <si>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</si>
  <si>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</si>
  <si>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</si>
  <si>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</si>
  <si>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</si>
  <si>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</si>
  <si>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</si>
  <si>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</si>
  <si>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</si>
  <si>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</si>
  <si>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</si>
  <si>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</si>
  <si>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</si>
  <si>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</si>
  <si>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</si>
  <si>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</si>
  <si>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</si>
  <si>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</si>
  <si>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</si>
  <si>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</si>
  <si>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</si>
  <si>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</si>
  <si>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</si>
  <si>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</si>
  <si>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</si>
  <si>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</si>
  <si>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</si>
  <si>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</si>
  <si>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</si>
  <si>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</si>
  <si>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</si>
  <si>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</si>
  <si>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</si>
  <si>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</si>
  <si>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</si>
  <si>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</si>
  <si>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</si>
  <si>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</si>
  <si>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</si>
  <si>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</si>
  <si>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</si>
  <si>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</si>
  <si>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</si>
  <si>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</si>
  <si>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</si>
  <si>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</si>
  <si>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</si>
  <si>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</si>
  <si>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</si>
  <si>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</si>
  <si>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</si>
  <si>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</si>
  <si>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</si>
  <si>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</si>
  <si>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</si>
  <si>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</si>
  <si>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</si>
  <si>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</si>
  <si>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</si>
  <si>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</si>
  <si>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</si>
  <si>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</si>
  <si>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</si>
  <si>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</si>
  <si>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</si>
  <si>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</si>
  <si>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</si>
  <si>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</si>
  <si>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</si>
  <si>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</si>
  <si>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</si>
  <si>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</si>
  <si>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</si>
  <si>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</si>
  <si>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</si>
  <si>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</si>
  <si>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</si>
  <si>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</si>
  <si>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</si>
  <si>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</si>
  <si>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</si>
  <si>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</si>
  <si>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</si>
  <si>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</si>
  <si>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</si>
  <si>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</si>
  <si>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</si>
  <si>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</si>
  <si>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</si>
  <si>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</si>
  <si>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</si>
  <si>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</si>
  <si>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</si>
  <si>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</si>
  <si>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</si>
  <si>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</si>
  <si>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</si>
  <si>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</si>
  <si>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</si>
  <si>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</si>
  <si>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</si>
  <si>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</si>
  <si>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</si>
  <si>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</si>
  <si>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</si>
  <si>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</si>
  <si>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</si>
  <si>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</si>
  <si>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</si>
  <si>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</si>
  <si>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</si>
  <si>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</si>
  <si>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</si>
  <si>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</si>
  <si>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</si>
  <si>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</si>
  <si>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</si>
  <si>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</si>
  <si>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</si>
  <si>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</si>
  <si>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</si>
  <si>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</si>
  <si>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</si>
  <si>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</si>
  <si>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</si>
  <si>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</si>
  <si>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</si>
  <si>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</si>
  <si>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</si>
  <si>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</si>
  <si>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</si>
  <si>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</si>
  <si>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</si>
  <si>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</si>
  <si>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</si>
  <si>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</si>
  <si>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</si>
  <si>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</si>
  <si>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</si>
  <si>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</si>
  <si>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</si>
  <si>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</si>
  <si>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</si>
  <si>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</si>
  <si>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</si>
  <si>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</si>
  <si>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</si>
  <si>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</si>
  <si>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</si>
  <si>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</si>
  <si>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</si>
  <si>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</si>
  <si>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</si>
  <si>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</si>
  <si>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</si>
  <si>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</si>
  <si>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</si>
  <si>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</si>
  <si>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</si>
  <si>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</si>
  <si>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</si>
  <si>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</si>
  <si>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</si>
  <si>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</si>
  <si>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</si>
  <si>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</si>
  <si>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</si>
  <si>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</si>
  <si>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</si>
  <si>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</si>
  <si>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</si>
  <si>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</si>
  <si>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</si>
  <si>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</si>
  <si>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</si>
  <si>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</si>
  <si>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</si>
  <si>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</si>
  <si>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</si>
  <si>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</si>
  <si>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</si>
  <si>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</si>
  <si>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</si>
  <si>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</si>
  <si>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</si>
  <si>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</si>
  <si>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</si>
  <si>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</si>
  <si>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</si>
  <si>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</si>
  <si>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</si>
  <si>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</si>
  <si>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</si>
  <si>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</si>
  <si>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</si>
  <si>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</si>
  <si>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</si>
  <si>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</si>
  <si>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</si>
  <si>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</si>
  <si>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</si>
  <si>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</si>
  <si>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</si>
  <si>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</si>
  <si>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</si>
  <si>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</si>
  <si>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</si>
  <si>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</si>
  <si>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</si>
  <si>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</si>
  <si>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</si>
  <si>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</si>
  <si>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</si>
  <si>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</si>
  <si>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</si>
  <si>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</si>
  <si>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</si>
  <si>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</si>
  <si>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</si>
  <si>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</si>
  <si>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</si>
  <si>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</si>
  <si>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</si>
  <si>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</si>
  <si>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</si>
  <si>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</si>
  <si>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</si>
  <si>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</si>
  <si>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</si>
  <si>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</si>
  <si>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</si>
  <si>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</si>
  <si>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</si>
  <si>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</si>
  <si>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</si>
  <si>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</si>
  <si>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</si>
  <si>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</si>
  <si>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</si>
  <si>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</si>
  <si>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</si>
  <si>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</si>
  <si>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</si>
  <si>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</si>
  <si>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</si>
  <si>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</si>
  <si>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</si>
  <si>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</si>
  <si>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</si>
  <si>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</si>
  <si>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</si>
  <si>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</si>
  <si>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</si>
  <si>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</si>
  <si>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</si>
  <si>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</si>
  <si>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</si>
  <si>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</si>
  <si>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</si>
  <si>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</si>
  <si>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</si>
  <si>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</si>
  <si>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</si>
  <si>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</si>
  <si>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</si>
  <si>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</si>
  <si>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</si>
  <si>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</si>
  <si>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</si>
  <si>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</si>
  <si>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</si>
  <si>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</si>
  <si>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</si>
  <si>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</si>
  <si>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</si>
  <si>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</si>
  <si>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</si>
  <si>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</si>
  <si>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</si>
  <si>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</si>
  <si>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</si>
  <si>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</si>
  <si>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</si>
  <si>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</si>
  <si>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</si>
  <si>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</si>
  <si>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</si>
  <si>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</si>
  <si>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</si>
  <si>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</si>
  <si>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</si>
  <si>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</si>
  <si>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</si>
  <si>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</si>
  <si>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</si>
  <si>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</si>
  <si>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</si>
  <si>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</si>
  <si>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</si>
  <si>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</si>
  <si>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</si>
  <si>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</si>
  <si>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</si>
  <si>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</si>
  <si>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</si>
  <si>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</si>
  <si>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</si>
  <si>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</si>
  <si>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</si>
  <si>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</si>
  <si>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</si>
  <si>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</si>
  <si>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</si>
  <si>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</si>
  <si>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</si>
  <si>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</si>
  <si>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</si>
  <si>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</si>
  <si>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</si>
  <si>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</si>
  <si>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</si>
  <si>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</si>
  <si>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</si>
  <si>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</si>
  <si>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</si>
  <si>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</si>
  <si>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</si>
  <si>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</si>
  <si>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</si>
  <si>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</si>
  <si>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</si>
  <si>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</si>
  <si>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</si>
  <si>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</si>
  <si>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</si>
  <si>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</si>
  <si>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</si>
  <si>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</si>
  <si>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</si>
  <si>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</si>
  <si>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</si>
  <si>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</si>
  <si>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</si>
  <si>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</si>
  <si>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</si>
  <si>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</si>
  <si>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</si>
  <si>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</si>
  <si>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</si>
  <si>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</si>
  <si>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</si>
  <si>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</si>
  <si>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</si>
  <si>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</si>
  <si>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</si>
  <si>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</si>
  <si>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</si>
  <si>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</si>
  <si>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</si>
  <si>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</si>
  <si>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</si>
  <si>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</si>
  <si>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</si>
  <si>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</si>
  <si>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</si>
  <si>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</si>
  <si>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</si>
  <si>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</si>
  <si>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</si>
  <si>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</si>
  <si>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</si>
  <si>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</si>
  <si>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</si>
  <si>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</si>
  <si>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</si>
  <si>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</si>
  <si>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</si>
  <si>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</si>
  <si>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</si>
  <si>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</si>
  <si>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</si>
  <si>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</si>
  <si>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</si>
  <si>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</si>
  <si>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</si>
  <si>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</si>
  <si>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</si>
  <si>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</si>
  <si>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</si>
  <si>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</si>
  <si>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</si>
  <si>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</si>
  <si>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</si>
  <si>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</si>
  <si>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</si>
  <si>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</si>
  <si>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</si>
  <si>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</si>
  <si>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</si>
  <si>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</si>
  <si>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</si>
  <si>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</si>
  <si>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</si>
  <si>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</si>
  <si>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</si>
  <si>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</si>
  <si>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</si>
  <si>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</si>
  <si>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</si>
  <si>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</si>
  <si>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</si>
  <si>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</si>
  <si>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</si>
  <si>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</si>
  <si>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</si>
  <si>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</si>
  <si>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</si>
  <si>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</si>
  <si>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</si>
  <si>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</si>
  <si>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</si>
  <si>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</si>
  <si>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</si>
  <si>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</si>
  <si>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</si>
  <si>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</si>
  <si>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</si>
  <si>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</si>
  <si>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</si>
  <si>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</si>
  <si>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</si>
  <si>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</si>
  <si>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</si>
  <si>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</si>
  <si>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</si>
  <si>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</si>
  <si>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</si>
  <si>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</si>
  <si>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</si>
  <si>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</si>
  <si>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</si>
  <si>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</si>
  <si>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</si>
  <si>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</si>
  <si>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</si>
  <si>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</si>
  <si>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</si>
  <si>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</si>
  <si>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</si>
  <si>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</si>
  <si>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</si>
  <si>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</si>
  <si>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</si>
  <si>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</si>
  <si>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</si>
  <si>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</si>
  <si>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</si>
  <si>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</si>
  <si>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</si>
  <si>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</si>
  <si>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</si>
  <si>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</si>
  <si>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</si>
  <si>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</si>
  <si>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</si>
  <si>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</si>
  <si>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</si>
  <si>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</si>
  <si>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</si>
  <si>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</si>
  <si>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</si>
  <si>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</si>
  <si>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</si>
  <si>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</si>
  <si>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</si>
  <si>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</si>
  <si>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</si>
  <si>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</si>
  <si>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</si>
  <si>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</si>
  <si>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</si>
  <si>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</si>
  <si>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</si>
  <si>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</si>
  <si>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</si>
  <si>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</si>
  <si>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</si>
  <si>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</si>
  <si>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</si>
  <si>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</si>
  <si>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</si>
  <si>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</si>
  <si>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</si>
  <si>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</si>
  <si>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</si>
  <si>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</si>
  <si>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</si>
  <si>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</si>
  <si>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</si>
  <si>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</si>
  <si>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</si>
  <si>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</si>
  <si>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</si>
  <si>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</si>
  <si>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</si>
  <si>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</si>
  <si>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</si>
  <si>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</si>
  <si>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</si>
  <si>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</si>
  <si>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</si>
  <si>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</si>
  <si>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</si>
  <si>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</si>
  <si>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</si>
  <si>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</si>
  <si>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</si>
  <si>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</si>
  <si>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</si>
  <si>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</si>
  <si>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</si>
  <si>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</si>
  <si>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</si>
  <si>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</si>
  <si>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</si>
  <si>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</si>
  <si>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</si>
  <si>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</si>
  <si>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</si>
  <si>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</si>
  <si>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</si>
  <si>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</si>
  <si>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</si>
  <si>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</si>
  <si>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</si>
  <si>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</si>
  <si>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</si>
  <si>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</si>
  <si>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</si>
  <si>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</si>
  <si>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</si>
  <si>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</si>
  <si>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</si>
  <si>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</si>
  <si>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</si>
  <si>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</si>
  <si>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</si>
  <si>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</si>
  <si>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</si>
  <si>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</si>
  <si>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</si>
  <si>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</si>
  <si>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</si>
  <si>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</si>
  <si>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</si>
  <si>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</si>
  <si>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</si>
  <si>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</si>
  <si>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</si>
  <si>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</si>
  <si>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</si>
  <si>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</si>
  <si>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</si>
  <si>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</si>
  <si>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</si>
  <si>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</si>
  <si>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</si>
  <si>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</si>
  <si>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</si>
  <si>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</si>
  <si>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</si>
  <si>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</si>
  <si>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</si>
  <si>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</si>
  <si>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</si>
  <si>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</si>
  <si>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</si>
  <si>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</si>
  <si>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</si>
  <si>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</si>
  <si>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</si>
  <si>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</si>
  <si>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</si>
  <si>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</si>
  <si>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</si>
  <si>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</si>
  <si>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</si>
  <si>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</si>
  <si>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</si>
  <si>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</si>
  <si>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</si>
  <si>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</si>
  <si>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</si>
  <si>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</si>
  <si>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</si>
  <si>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</si>
  <si>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</si>
  <si>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</si>
  <si>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</si>
  <si>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</si>
  <si>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</si>
  <si>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</si>
  <si>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</si>
  <si>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</si>
  <si>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</si>
  <si>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</si>
  <si>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</si>
  <si>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</si>
  <si>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</si>
  <si>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</si>
  <si>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</si>
  <si>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</si>
  <si>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</si>
  <si>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</si>
  <si>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</si>
  <si>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</si>
  <si>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</si>
  <si>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</si>
  <si>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</si>
  <si>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</si>
  <si>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</si>
  <si>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</si>
  <si>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</si>
  <si>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</si>
  <si>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</si>
  <si>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</si>
  <si>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</si>
  <si>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</si>
  <si>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</si>
  <si>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</si>
  <si>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</si>
  <si>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</si>
  <si>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</si>
  <si>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</si>
  <si>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</si>
  <si>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</si>
  <si>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</si>
  <si>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</si>
  <si>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</si>
  <si>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</si>
  <si>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</si>
  <si>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</si>
  <si>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</si>
  <si>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</si>
  <si>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</si>
  <si>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</si>
  <si>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</si>
  <si>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</si>
  <si>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</si>
  <si>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</si>
  <si>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</si>
  <si>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</si>
  <si>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</si>
  <si>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</si>
  <si>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</si>
  <si>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</si>
  <si>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</si>
  <si>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</si>
  <si>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</si>
  <si>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</si>
  <si>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</si>
  <si>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</si>
  <si>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</si>
  <si>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</si>
  <si>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</si>
  <si>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</si>
  <si>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</si>
  <si>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</si>
  <si>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</si>
  <si>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</si>
  <si>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</si>
  <si>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</si>
  <si>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</si>
  <si>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</si>
  <si>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</si>
  <si>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</si>
  <si>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</si>
  <si>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</si>
  <si>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</si>
  <si>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</si>
  <si>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</si>
  <si>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</si>
  <si>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</si>
  <si>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</si>
  <si>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</si>
  <si>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</si>
  <si>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</si>
  <si>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</si>
  <si>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</si>
  <si>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</si>
  <si>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</si>
  <si>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</si>
  <si>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</si>
  <si>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</si>
  <si>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</si>
  <si>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</si>
  <si>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</si>
  <si>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</si>
  <si>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</si>
  <si>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</si>
  <si>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</si>
  <si>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</si>
  <si>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</si>
  <si>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</si>
  <si>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</si>
  <si>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</si>
  <si>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</si>
  <si>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</si>
  <si>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</si>
  <si>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</si>
  <si>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</si>
  <si>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</si>
  <si>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</si>
  <si>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</si>
  <si>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</si>
  <si>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</si>
  <si>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17.</t>
  </si>
  <si>
    <t>22.1.1</t>
  </si>
  <si>
    <t>23.</t>
  </si>
  <si>
    <t>23.1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</si>
  <si>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</si>
  <si>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</si>
  <si>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</si>
  <si>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</si>
  <si>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 xml:space="preserve"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от  29 декабря 2020г. 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</si>
</sst>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5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48" fillId="2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28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49" fontId="8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3" fillId="2" borderId="6" xfId="0" applyNumberFormat="1" applyFont="1" applyFill="1" applyBorder="1" applyAlignment="1">
      <alignment horizontal="center" vertical="center"/>
    </xf>
    <xf numFmtId="49" fontId="43" fillId="2" borderId="12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9900CC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7"/>
  <sheetViews>
    <sheetView tabSelected="1" view="pageBreakPreview" zoomScale="80" zoomScaleNormal="90" zoomScaleSheetLayoutView="80" workbookViewId="0">
      <selection sqref="A1:L1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53" customWidth="1"/>
    <col min="4" max="4" width="6.5703125" style="53" customWidth="1"/>
    <col min="5" max="5" width="7.7109375" style="8" customWidth="1"/>
    <col min="6" max="9" width="9.140625" style="8"/>
    <col min="10" max="12" width="19.85546875" style="24" customWidth="1"/>
    <col min="13" max="13" width="10.5703125" hidden="1" customWidth="1"/>
    <col min="14" max="16" width="0" hidden="1" customWidth="1"/>
  </cols>
  <sheetData>
    <row r="1" spans="1:16" s="1" customFormat="1" ht="160.9" customHeight="1" x14ac:dyDescent="0.25">
      <c r="A1" s="342" t="s">
        <v>757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</row>
    <row r="2" spans="1:16" ht="63" customHeight="1" x14ac:dyDescent="0.25">
      <c r="A2" s="343" t="s">
        <v>739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</row>
    <row r="3" spans="1:16" s="1" customFormat="1" ht="33.6" customHeight="1" x14ac:dyDescent="0.25">
      <c r="A3" s="9"/>
      <c r="B3" s="9"/>
      <c r="C3" s="31"/>
      <c r="D3" s="31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25">
      <c r="A4" s="28" t="s">
        <v>144</v>
      </c>
      <c r="B4" s="26" t="s">
        <v>0</v>
      </c>
      <c r="C4" s="331" t="s">
        <v>138</v>
      </c>
      <c r="D4" s="331"/>
      <c r="E4" s="331"/>
      <c r="F4" s="331"/>
      <c r="G4" s="27" t="s">
        <v>139</v>
      </c>
      <c r="H4" s="27" t="s">
        <v>140</v>
      </c>
      <c r="I4" s="27" t="s">
        <v>142</v>
      </c>
      <c r="J4" s="25" t="s">
        <v>298</v>
      </c>
      <c r="K4" s="25" t="s">
        <v>464</v>
      </c>
      <c r="L4" s="25" t="s">
        <v>740</v>
      </c>
    </row>
    <row r="5" spans="1:16" s="60" customFormat="1" ht="13.9" x14ac:dyDescent="0.3">
      <c r="A5" s="56">
        <v>1</v>
      </c>
      <c r="B5" s="57">
        <v>2</v>
      </c>
      <c r="C5" s="330" t="s">
        <v>90</v>
      </c>
      <c r="D5" s="330"/>
      <c r="E5" s="330"/>
      <c r="F5" s="330"/>
      <c r="G5" s="58">
        <v>4</v>
      </c>
      <c r="H5" s="58">
        <v>5</v>
      </c>
      <c r="I5" s="58">
        <v>6</v>
      </c>
      <c r="J5" s="59">
        <v>7</v>
      </c>
      <c r="K5" s="59">
        <v>8</v>
      </c>
      <c r="L5" s="59">
        <v>9</v>
      </c>
    </row>
    <row r="6" spans="1:16" s="6" customFormat="1" ht="20.25" x14ac:dyDescent="0.25">
      <c r="A6" s="7"/>
      <c r="B6" s="5" t="s">
        <v>143</v>
      </c>
      <c r="C6" s="32"/>
      <c r="D6" s="32"/>
      <c r="E6" s="10"/>
      <c r="F6" s="11"/>
      <c r="G6" s="12"/>
      <c r="H6" s="13"/>
      <c r="I6" s="14"/>
      <c r="J6" s="55">
        <f>+J7+J29+J237+J257+J270+J277+J288+J312+J335+J405+J411+J432+J464+J512+J526+J530+J534+J566+J570+J577+J594+J603+J614+J624</f>
        <v>2420596.4</v>
      </c>
      <c r="K6" s="55">
        <f>+K7+K29+K237+K257+K270+K277+K288+K312+K335+K405+K411+K432+K464+K512+K526+K530+K534+K566+K570+K577+K594+K603+K614+K624</f>
        <v>2099968.9</v>
      </c>
      <c r="L6" s="55">
        <f>+L7+L29+L237+L257+L270+L277+L288+L312+L335+L405+L411+L432+L464+L512+L526+L530+L534+L566+L570+L577+L594+L603+L614+L624</f>
        <v>2235489.6999999997</v>
      </c>
      <c r="M6" s="23" t="e">
        <f>SUM(M7+M29+M237+M257+M270+M277+M288+M312+M335+M405+M411+#REF!+M432+M464+M512+M534+M577+M614+M624+M570+M582+M603)</f>
        <v>#REF!</v>
      </c>
      <c r="N6" s="23" t="e">
        <f>SUM(N7+N29+N237+N257+N270+N277+N288+N312+N335+N405+N411+#REF!+N432+N464+N512+N534+N577+N614+N624+N570+N582+N603)</f>
        <v>#REF!</v>
      </c>
      <c r="O6" s="23" t="e">
        <f>SUM(O7+O29+O237+O257+O270+O277+O288+O312+O335+O405+O411+#REF!+O432+O464+O512+O534+O577+O614+O624+O570+O582+O603)</f>
        <v>#REF!</v>
      </c>
      <c r="P6" s="23" t="e">
        <f>SUM(P7+P29+P237+P257+P270+P277+P288+P312+P335+P405+P411+#REF!+P432+P464+P512+P534+P577+P614+P624+P570+P582+P603)</f>
        <v>#REF!</v>
      </c>
    </row>
    <row r="7" spans="1:16" s="76" customFormat="1" ht="37.5" x14ac:dyDescent="0.25">
      <c r="A7" s="73">
        <v>1</v>
      </c>
      <c r="B7" s="74" t="s">
        <v>674</v>
      </c>
      <c r="C7" s="33" t="s">
        <v>1</v>
      </c>
      <c r="D7" s="33">
        <v>0</v>
      </c>
      <c r="E7" s="33" t="s">
        <v>2</v>
      </c>
      <c r="F7" s="218" t="s">
        <v>3</v>
      </c>
      <c r="G7" s="219"/>
      <c r="H7" s="220"/>
      <c r="I7" s="221"/>
      <c r="J7" s="75">
        <f>SUM(J8+J25)</f>
        <v>2986</v>
      </c>
      <c r="K7" s="75">
        <f t="shared" ref="K7:L7" si="0">SUM(K8+K25)</f>
        <v>2539</v>
      </c>
      <c r="L7" s="75">
        <f t="shared" si="0"/>
        <v>2197</v>
      </c>
    </row>
    <row r="8" spans="1:16" s="76" customFormat="1" ht="56.25" x14ac:dyDescent="0.25">
      <c r="A8" s="77" t="s">
        <v>145</v>
      </c>
      <c r="B8" s="78" t="s">
        <v>675</v>
      </c>
      <c r="C8" s="34" t="s">
        <v>1</v>
      </c>
      <c r="D8" s="34">
        <v>1</v>
      </c>
      <c r="E8" s="34" t="s">
        <v>2</v>
      </c>
      <c r="F8" s="222" t="s">
        <v>3</v>
      </c>
      <c r="G8" s="219"/>
      <c r="H8" s="220"/>
      <c r="I8" s="221"/>
      <c r="J8" s="79">
        <f>SUM(J9+J12+J15+J19+J22)</f>
        <v>2916</v>
      </c>
      <c r="K8" s="79">
        <f t="shared" ref="K8:L8" si="1">SUM(K9+K12+K15+K19+K22)</f>
        <v>2469</v>
      </c>
      <c r="L8" s="79">
        <f t="shared" si="1"/>
        <v>2127</v>
      </c>
    </row>
    <row r="9" spans="1:16" s="84" customFormat="1" ht="57" customHeight="1" x14ac:dyDescent="0.25">
      <c r="A9" s="81" t="s">
        <v>146</v>
      </c>
      <c r="B9" s="82" t="s">
        <v>231</v>
      </c>
      <c r="C9" s="35" t="s">
        <v>1</v>
      </c>
      <c r="D9" s="35">
        <v>1</v>
      </c>
      <c r="E9" s="35" t="s">
        <v>1</v>
      </c>
      <c r="F9" s="128" t="s">
        <v>3</v>
      </c>
      <c r="G9" s="223"/>
      <c r="H9" s="224"/>
      <c r="I9" s="225"/>
      <c r="J9" s="83">
        <f>SUM(J10)</f>
        <v>2740</v>
      </c>
      <c r="K9" s="83">
        <f t="shared" ref="K9:L9" si="2">SUM(K10)</f>
        <v>1892</v>
      </c>
      <c r="L9" s="83">
        <f t="shared" si="2"/>
        <v>1944</v>
      </c>
    </row>
    <row r="10" spans="1:16" s="88" customFormat="1" ht="17.25" x14ac:dyDescent="0.3">
      <c r="A10" s="19"/>
      <c r="B10" s="86" t="s">
        <v>4</v>
      </c>
      <c r="C10" s="36" t="s">
        <v>1</v>
      </c>
      <c r="D10" s="36">
        <v>1</v>
      </c>
      <c r="E10" s="36" t="s">
        <v>1</v>
      </c>
      <c r="F10" s="99">
        <v>80900</v>
      </c>
      <c r="G10" s="226"/>
      <c r="H10" s="227"/>
      <c r="I10" s="228"/>
      <c r="J10" s="87">
        <f>SUM(J11)</f>
        <v>2740</v>
      </c>
      <c r="K10" s="87">
        <f>SUM(K11)</f>
        <v>1892</v>
      </c>
      <c r="L10" s="87">
        <f>SUM(L11)</f>
        <v>1944</v>
      </c>
    </row>
    <row r="11" spans="1:16" s="92" customFormat="1" ht="19.5" customHeight="1" x14ac:dyDescent="0.3">
      <c r="A11" s="139"/>
      <c r="B11" s="90" t="s">
        <v>200</v>
      </c>
      <c r="C11" s="37" t="s">
        <v>1</v>
      </c>
      <c r="D11" s="37" t="s">
        <v>47</v>
      </c>
      <c r="E11" s="37" t="s">
        <v>1</v>
      </c>
      <c r="F11" s="37" t="s">
        <v>7</v>
      </c>
      <c r="G11" s="102">
        <v>200</v>
      </c>
      <c r="H11" s="102" t="s">
        <v>5</v>
      </c>
      <c r="I11" s="102" t="s">
        <v>103</v>
      </c>
      <c r="J11" s="91">
        <v>2740</v>
      </c>
      <c r="K11" s="91">
        <v>1892</v>
      </c>
      <c r="L11" s="91">
        <v>1944</v>
      </c>
      <c r="M11" s="92">
        <v>450</v>
      </c>
      <c r="N11" s="92">
        <v>468</v>
      </c>
    </row>
    <row r="12" spans="1:16" s="130" customFormat="1" ht="58.15" customHeight="1" x14ac:dyDescent="0.3">
      <c r="A12" s="81" t="s">
        <v>339</v>
      </c>
      <c r="B12" s="82" t="s">
        <v>676</v>
      </c>
      <c r="C12" s="72" t="s">
        <v>1</v>
      </c>
      <c r="D12" s="72" t="s">
        <v>47</v>
      </c>
      <c r="E12" s="72" t="s">
        <v>8</v>
      </c>
      <c r="F12" s="72" t="s">
        <v>3</v>
      </c>
      <c r="G12" s="229"/>
      <c r="H12" s="229"/>
      <c r="I12" s="229"/>
      <c r="J12" s="230">
        <f>SUM(J13)</f>
        <v>22</v>
      </c>
      <c r="K12" s="230">
        <f t="shared" ref="K12:L12" si="3">SUM(K13)</f>
        <v>23</v>
      </c>
      <c r="L12" s="230">
        <f t="shared" si="3"/>
        <v>24</v>
      </c>
    </row>
    <row r="13" spans="1:16" s="190" customFormat="1" ht="38.25" customHeight="1" x14ac:dyDescent="0.3">
      <c r="A13" s="211"/>
      <c r="B13" s="144" t="s">
        <v>677</v>
      </c>
      <c r="C13" s="41" t="s">
        <v>1</v>
      </c>
      <c r="D13" s="41" t="s">
        <v>47</v>
      </c>
      <c r="E13" s="41" t="s">
        <v>8</v>
      </c>
      <c r="F13" s="41" t="s">
        <v>7</v>
      </c>
      <c r="G13" s="231"/>
      <c r="H13" s="231"/>
      <c r="I13" s="231"/>
      <c r="J13" s="110">
        <f>SUM(J14)</f>
        <v>22</v>
      </c>
      <c r="K13" s="110">
        <f t="shared" ref="K13:L13" si="4">SUM(K14)</f>
        <v>23</v>
      </c>
      <c r="L13" s="110">
        <f t="shared" si="4"/>
        <v>24</v>
      </c>
    </row>
    <row r="14" spans="1:16" s="92" customFormat="1" ht="24" customHeight="1" x14ac:dyDescent="0.3">
      <c r="A14" s="139"/>
      <c r="B14" s="16" t="s">
        <v>200</v>
      </c>
      <c r="C14" s="37" t="s">
        <v>1</v>
      </c>
      <c r="D14" s="37" t="s">
        <v>47</v>
      </c>
      <c r="E14" s="37" t="s">
        <v>8</v>
      </c>
      <c r="F14" s="37" t="s">
        <v>7</v>
      </c>
      <c r="G14" s="102" t="s">
        <v>201</v>
      </c>
      <c r="H14" s="102" t="s">
        <v>5</v>
      </c>
      <c r="I14" s="102" t="s">
        <v>103</v>
      </c>
      <c r="J14" s="91">
        <v>22</v>
      </c>
      <c r="K14" s="91">
        <v>23</v>
      </c>
      <c r="L14" s="91">
        <v>24</v>
      </c>
    </row>
    <row r="15" spans="1:16" s="130" customFormat="1" ht="36" customHeight="1" x14ac:dyDescent="0.3">
      <c r="A15" s="81" t="s">
        <v>678</v>
      </c>
      <c r="B15" s="82" t="s">
        <v>679</v>
      </c>
      <c r="C15" s="72" t="s">
        <v>1</v>
      </c>
      <c r="D15" s="72" t="s">
        <v>47</v>
      </c>
      <c r="E15" s="72" t="s">
        <v>5</v>
      </c>
      <c r="F15" s="72" t="s">
        <v>3</v>
      </c>
      <c r="G15" s="229"/>
      <c r="H15" s="229"/>
      <c r="I15" s="229"/>
      <c r="J15" s="230">
        <f>SUM(J16)</f>
        <v>84</v>
      </c>
      <c r="K15" s="230">
        <f t="shared" ref="K15:L15" si="5">SUM(K16)</f>
        <v>84</v>
      </c>
      <c r="L15" s="230">
        <f t="shared" si="5"/>
        <v>109</v>
      </c>
    </row>
    <row r="16" spans="1:16" s="190" customFormat="1" ht="24" customHeight="1" x14ac:dyDescent="0.3">
      <c r="A16" s="211"/>
      <c r="B16" s="144" t="s">
        <v>680</v>
      </c>
      <c r="C16" s="41" t="s">
        <v>1</v>
      </c>
      <c r="D16" s="41" t="s">
        <v>47</v>
      </c>
      <c r="E16" s="41" t="s">
        <v>5</v>
      </c>
      <c r="F16" s="41" t="s">
        <v>7</v>
      </c>
      <c r="G16" s="231"/>
      <c r="H16" s="231"/>
      <c r="I16" s="231"/>
      <c r="J16" s="110">
        <f>+SUM(J17:J18)</f>
        <v>84</v>
      </c>
      <c r="K16" s="110">
        <f t="shared" ref="K16:L16" si="6">+SUM(K17:K18)</f>
        <v>84</v>
      </c>
      <c r="L16" s="110">
        <f t="shared" si="6"/>
        <v>109</v>
      </c>
    </row>
    <row r="17" spans="1:13" s="187" customFormat="1" ht="24" customHeight="1" x14ac:dyDescent="0.3">
      <c r="A17" s="232"/>
      <c r="B17" s="233" t="s">
        <v>200</v>
      </c>
      <c r="C17" s="40" t="s">
        <v>1</v>
      </c>
      <c r="D17" s="40" t="s">
        <v>47</v>
      </c>
      <c r="E17" s="40" t="s">
        <v>5</v>
      </c>
      <c r="F17" s="40" t="s">
        <v>7</v>
      </c>
      <c r="G17" s="234" t="s">
        <v>201</v>
      </c>
      <c r="H17" s="234" t="s">
        <v>5</v>
      </c>
      <c r="I17" s="234" t="s">
        <v>103</v>
      </c>
      <c r="J17" s="97">
        <v>9</v>
      </c>
      <c r="K17" s="97">
        <v>9</v>
      </c>
      <c r="L17" s="97">
        <v>9</v>
      </c>
    </row>
    <row r="18" spans="1:13" s="187" customFormat="1" ht="59.25" customHeight="1" x14ac:dyDescent="0.3">
      <c r="A18" s="232"/>
      <c r="B18" s="233" t="s">
        <v>690</v>
      </c>
      <c r="C18" s="40" t="s">
        <v>1</v>
      </c>
      <c r="D18" s="40" t="s">
        <v>47</v>
      </c>
      <c r="E18" s="40" t="s">
        <v>90</v>
      </c>
      <c r="F18" s="40" t="s">
        <v>12</v>
      </c>
      <c r="G18" s="234" t="s">
        <v>201</v>
      </c>
      <c r="H18" s="234" t="s">
        <v>43</v>
      </c>
      <c r="I18" s="234" t="s">
        <v>1</v>
      </c>
      <c r="J18" s="97">
        <v>75</v>
      </c>
      <c r="K18" s="97">
        <v>75</v>
      </c>
      <c r="L18" s="97">
        <v>100</v>
      </c>
    </row>
    <row r="19" spans="1:13" s="130" customFormat="1" ht="37.5" customHeight="1" x14ac:dyDescent="0.3">
      <c r="A19" s="81" t="s">
        <v>681</v>
      </c>
      <c r="B19" s="82" t="s">
        <v>682</v>
      </c>
      <c r="C19" s="72" t="s">
        <v>1</v>
      </c>
      <c r="D19" s="72" t="s">
        <v>47</v>
      </c>
      <c r="E19" s="72" t="s">
        <v>24</v>
      </c>
      <c r="F19" s="72" t="s">
        <v>3</v>
      </c>
      <c r="G19" s="229"/>
      <c r="H19" s="229"/>
      <c r="I19" s="229"/>
      <c r="J19" s="230">
        <f>SUM(J20)</f>
        <v>40</v>
      </c>
      <c r="K19" s="230">
        <f t="shared" ref="K19:L19" si="7">SUM(K20)</f>
        <v>40</v>
      </c>
      <c r="L19" s="230">
        <f t="shared" si="7"/>
        <v>40</v>
      </c>
    </row>
    <row r="20" spans="1:13" s="190" customFormat="1" ht="24" customHeight="1" x14ac:dyDescent="0.3">
      <c r="A20" s="211"/>
      <c r="B20" s="144" t="s">
        <v>683</v>
      </c>
      <c r="C20" s="41" t="s">
        <v>1</v>
      </c>
      <c r="D20" s="41" t="s">
        <v>47</v>
      </c>
      <c r="E20" s="41" t="s">
        <v>24</v>
      </c>
      <c r="F20" s="41" t="s">
        <v>7</v>
      </c>
      <c r="G20" s="231"/>
      <c r="H20" s="231"/>
      <c r="I20" s="231"/>
      <c r="J20" s="110">
        <f>SUM(J21)</f>
        <v>40</v>
      </c>
      <c r="K20" s="110">
        <f t="shared" ref="K20:L20" si="8">SUM(K21)</f>
        <v>40</v>
      </c>
      <c r="L20" s="110">
        <f t="shared" si="8"/>
        <v>40</v>
      </c>
    </row>
    <row r="21" spans="1:13" s="187" customFormat="1" ht="24" customHeight="1" x14ac:dyDescent="0.3">
      <c r="A21" s="232"/>
      <c r="B21" s="233" t="s">
        <v>200</v>
      </c>
      <c r="C21" s="40" t="s">
        <v>1</v>
      </c>
      <c r="D21" s="40" t="s">
        <v>47</v>
      </c>
      <c r="E21" s="40" t="s">
        <v>24</v>
      </c>
      <c r="F21" s="40" t="s">
        <v>7</v>
      </c>
      <c r="G21" s="234" t="s">
        <v>201</v>
      </c>
      <c r="H21" s="234" t="s">
        <v>5</v>
      </c>
      <c r="I21" s="234" t="s">
        <v>103</v>
      </c>
      <c r="J21" s="97">
        <v>40</v>
      </c>
      <c r="K21" s="97">
        <v>40</v>
      </c>
      <c r="L21" s="97">
        <v>40</v>
      </c>
    </row>
    <row r="22" spans="1:13" s="130" customFormat="1" ht="38.25" customHeight="1" x14ac:dyDescent="0.3">
      <c r="A22" s="81" t="s">
        <v>684</v>
      </c>
      <c r="B22" s="82" t="s">
        <v>685</v>
      </c>
      <c r="C22" s="72" t="s">
        <v>1</v>
      </c>
      <c r="D22" s="72" t="s">
        <v>47</v>
      </c>
      <c r="E22" s="72" t="s">
        <v>39</v>
      </c>
      <c r="F22" s="72" t="s">
        <v>3</v>
      </c>
      <c r="G22" s="229"/>
      <c r="H22" s="229"/>
      <c r="I22" s="229"/>
      <c r="J22" s="230">
        <f>SUM(J23)</f>
        <v>30</v>
      </c>
      <c r="K22" s="230">
        <f>SUM(K23)</f>
        <v>430</v>
      </c>
      <c r="L22" s="230">
        <f>SUM(L23)</f>
        <v>10</v>
      </c>
    </row>
    <row r="23" spans="1:13" s="190" customFormat="1" ht="39" customHeight="1" x14ac:dyDescent="0.3">
      <c r="A23" s="211"/>
      <c r="B23" s="144" t="s">
        <v>686</v>
      </c>
      <c r="C23" s="41" t="s">
        <v>1</v>
      </c>
      <c r="D23" s="41" t="s">
        <v>47</v>
      </c>
      <c r="E23" s="41" t="s">
        <v>39</v>
      </c>
      <c r="F23" s="41" t="s">
        <v>7</v>
      </c>
      <c r="G23" s="231"/>
      <c r="H23" s="231"/>
      <c r="I23" s="231"/>
      <c r="J23" s="110">
        <f>SUM(J24)</f>
        <v>30</v>
      </c>
      <c r="K23" s="110">
        <f t="shared" ref="K23:L23" si="9">SUM(K24)</f>
        <v>430</v>
      </c>
      <c r="L23" s="110">
        <f t="shared" si="9"/>
        <v>10</v>
      </c>
    </row>
    <row r="24" spans="1:13" s="187" customFormat="1" ht="24" customHeight="1" x14ac:dyDescent="0.3">
      <c r="A24" s="232"/>
      <c r="B24" s="233" t="s">
        <v>200</v>
      </c>
      <c r="C24" s="40" t="s">
        <v>1</v>
      </c>
      <c r="D24" s="40" t="s">
        <v>47</v>
      </c>
      <c r="E24" s="40" t="s">
        <v>39</v>
      </c>
      <c r="F24" s="40" t="s">
        <v>7</v>
      </c>
      <c r="G24" s="234" t="s">
        <v>201</v>
      </c>
      <c r="H24" s="234" t="s">
        <v>5</v>
      </c>
      <c r="I24" s="234" t="s">
        <v>103</v>
      </c>
      <c r="J24" s="97">
        <v>30</v>
      </c>
      <c r="K24" s="97">
        <v>430</v>
      </c>
      <c r="L24" s="97">
        <v>10</v>
      </c>
    </row>
    <row r="25" spans="1:13" s="76" customFormat="1" ht="56.25" x14ac:dyDescent="0.25">
      <c r="A25" s="77" t="s">
        <v>147</v>
      </c>
      <c r="B25" s="78" t="s">
        <v>687</v>
      </c>
      <c r="C25" s="34" t="s">
        <v>1</v>
      </c>
      <c r="D25" s="34">
        <v>2</v>
      </c>
      <c r="E25" s="34" t="s">
        <v>2</v>
      </c>
      <c r="F25" s="34" t="s">
        <v>3</v>
      </c>
      <c r="G25" s="276"/>
      <c r="H25" s="276"/>
      <c r="I25" s="276"/>
      <c r="J25" s="79">
        <f>SUM(J26)</f>
        <v>70</v>
      </c>
      <c r="K25" s="79">
        <f t="shared" ref="K25:L25" si="10">SUM(K26)</f>
        <v>70</v>
      </c>
      <c r="L25" s="79">
        <f t="shared" si="10"/>
        <v>70</v>
      </c>
    </row>
    <row r="26" spans="1:13" s="84" customFormat="1" ht="58.5" x14ac:dyDescent="0.25">
      <c r="A26" s="81" t="s">
        <v>148</v>
      </c>
      <c r="B26" s="82" t="s">
        <v>688</v>
      </c>
      <c r="C26" s="35" t="s">
        <v>1</v>
      </c>
      <c r="D26" s="35">
        <v>2</v>
      </c>
      <c r="E26" s="35" t="s">
        <v>1</v>
      </c>
      <c r="F26" s="72" t="s">
        <v>3</v>
      </c>
      <c r="G26" s="277"/>
      <c r="H26" s="277"/>
      <c r="I26" s="277"/>
      <c r="J26" s="83">
        <f>SUM(J27)</f>
        <v>70</v>
      </c>
      <c r="K26" s="83">
        <f t="shared" ref="K26:L27" si="11">SUM(K27)</f>
        <v>70</v>
      </c>
      <c r="L26" s="83">
        <f t="shared" si="11"/>
        <v>70</v>
      </c>
    </row>
    <row r="27" spans="1:13" s="88" customFormat="1" ht="17.25" x14ac:dyDescent="0.3">
      <c r="A27" s="19"/>
      <c r="B27" s="86" t="s">
        <v>689</v>
      </c>
      <c r="C27" s="36" t="s">
        <v>1</v>
      </c>
      <c r="D27" s="36">
        <v>2</v>
      </c>
      <c r="E27" s="36" t="s">
        <v>1</v>
      </c>
      <c r="F27" s="36">
        <v>80900</v>
      </c>
      <c r="G27" s="289"/>
      <c r="H27" s="289"/>
      <c r="I27" s="289"/>
      <c r="J27" s="87">
        <f>SUM(J28)</f>
        <v>70</v>
      </c>
      <c r="K27" s="87">
        <f t="shared" si="11"/>
        <v>70</v>
      </c>
      <c r="L27" s="87">
        <f t="shared" si="11"/>
        <v>70</v>
      </c>
    </row>
    <row r="28" spans="1:13" s="92" customFormat="1" ht="17.25" x14ac:dyDescent="0.3">
      <c r="A28" s="139"/>
      <c r="B28" s="90" t="s">
        <v>200</v>
      </c>
      <c r="C28" s="37" t="s">
        <v>1</v>
      </c>
      <c r="D28" s="37" t="s">
        <v>81</v>
      </c>
      <c r="E28" s="37" t="s">
        <v>1</v>
      </c>
      <c r="F28" s="37" t="s">
        <v>7</v>
      </c>
      <c r="G28" s="17" t="s">
        <v>201</v>
      </c>
      <c r="H28" s="17" t="s">
        <v>5</v>
      </c>
      <c r="I28" s="17" t="s">
        <v>103</v>
      </c>
      <c r="J28" s="91">
        <v>70</v>
      </c>
      <c r="K28" s="91">
        <v>70</v>
      </c>
      <c r="L28" s="91">
        <v>70</v>
      </c>
    </row>
    <row r="29" spans="1:13" s="76" customFormat="1" x14ac:dyDescent="0.25">
      <c r="A29" s="73" t="s">
        <v>81</v>
      </c>
      <c r="B29" s="74" t="s">
        <v>9</v>
      </c>
      <c r="C29" s="33" t="s">
        <v>8</v>
      </c>
      <c r="D29" s="33">
        <v>0</v>
      </c>
      <c r="E29" s="33" t="s">
        <v>2</v>
      </c>
      <c r="F29" s="33" t="s">
        <v>3</v>
      </c>
      <c r="G29" s="276"/>
      <c r="H29" s="276"/>
      <c r="I29" s="276"/>
      <c r="J29" s="75">
        <f>+J30+J57+J134+J159+J171+J181+J212+J219</f>
        <v>1437349.2000000002</v>
      </c>
      <c r="K29" s="75">
        <f>+K30+K57+K134+K159+K171+K181+K212+K219</f>
        <v>1478819.7000000002</v>
      </c>
      <c r="L29" s="75">
        <f>+L30+L57+L134+L159+L171+L181+L212+L219</f>
        <v>1530927.9</v>
      </c>
    </row>
    <row r="30" spans="1:13" s="76" customFormat="1" x14ac:dyDescent="0.25">
      <c r="A30" s="77" t="s">
        <v>149</v>
      </c>
      <c r="B30" s="78" t="s">
        <v>10</v>
      </c>
      <c r="C30" s="34" t="s">
        <v>8</v>
      </c>
      <c r="D30" s="34">
        <v>1</v>
      </c>
      <c r="E30" s="34" t="s">
        <v>1</v>
      </c>
      <c r="F30" s="34" t="s">
        <v>3</v>
      </c>
      <c r="G30" s="276"/>
      <c r="H30" s="276"/>
      <c r="I30" s="276"/>
      <c r="J30" s="79">
        <f>SUM(J31)</f>
        <v>344077.69999999995</v>
      </c>
      <c r="K30" s="79">
        <f t="shared" ref="K30:L30" si="12">SUM(K31)</f>
        <v>354903.1</v>
      </c>
      <c r="L30" s="79">
        <f t="shared" si="12"/>
        <v>366016.4</v>
      </c>
      <c r="M30" s="80"/>
    </row>
    <row r="31" spans="1:13" s="84" customFormat="1" ht="39" x14ac:dyDescent="0.25">
      <c r="A31" s="81" t="s">
        <v>150</v>
      </c>
      <c r="B31" s="82" t="s">
        <v>11</v>
      </c>
      <c r="C31" s="35" t="s">
        <v>8</v>
      </c>
      <c r="D31" s="35">
        <v>1</v>
      </c>
      <c r="E31" s="35" t="s">
        <v>1</v>
      </c>
      <c r="F31" s="72" t="s">
        <v>3</v>
      </c>
      <c r="G31" s="277"/>
      <c r="H31" s="277"/>
      <c r="I31" s="277"/>
      <c r="J31" s="83">
        <f>+J32+J37+J41+J49+J46+J54</f>
        <v>344077.69999999995</v>
      </c>
      <c r="K31" s="83">
        <f t="shared" ref="K31:L31" si="13">+K32+K37+K41+K49+K46+K54</f>
        <v>354903.1</v>
      </c>
      <c r="L31" s="83">
        <f t="shared" si="13"/>
        <v>366016.4</v>
      </c>
    </row>
    <row r="32" spans="1:13" s="88" customFormat="1" ht="33" x14ac:dyDescent="0.3">
      <c r="A32" s="85"/>
      <c r="B32" s="86" t="s">
        <v>13</v>
      </c>
      <c r="C32" s="36" t="s">
        <v>8</v>
      </c>
      <c r="D32" s="36">
        <v>1</v>
      </c>
      <c r="E32" s="36" t="s">
        <v>1</v>
      </c>
      <c r="F32" s="36" t="s">
        <v>12</v>
      </c>
      <c r="G32" s="289"/>
      <c r="H32" s="289"/>
      <c r="I32" s="289"/>
      <c r="J32" s="87">
        <f>SUM(J33:J36)</f>
        <v>152634</v>
      </c>
      <c r="K32" s="87">
        <f t="shared" ref="K32:L32" si="14">SUM(K33:K36)</f>
        <v>153016</v>
      </c>
      <c r="L32" s="87">
        <f t="shared" si="14"/>
        <v>155114.70000000001</v>
      </c>
    </row>
    <row r="33" spans="1:16" s="92" customFormat="1" ht="33" x14ac:dyDescent="0.3">
      <c r="A33" s="89"/>
      <c r="B33" s="90" t="s">
        <v>232</v>
      </c>
      <c r="C33" s="37" t="s">
        <v>8</v>
      </c>
      <c r="D33" s="37">
        <v>1</v>
      </c>
      <c r="E33" s="37" t="s">
        <v>1</v>
      </c>
      <c r="F33" s="37" t="s">
        <v>12</v>
      </c>
      <c r="G33" s="17" t="s">
        <v>203</v>
      </c>
      <c r="H33" s="17" t="s">
        <v>42</v>
      </c>
      <c r="I33" s="17" t="s">
        <v>1</v>
      </c>
      <c r="J33" s="91">
        <v>41189</v>
      </c>
      <c r="K33" s="91">
        <v>42835</v>
      </c>
      <c r="L33" s="91">
        <v>44545</v>
      </c>
    </row>
    <row r="34" spans="1:16" s="92" customFormat="1" ht="17.25" x14ac:dyDescent="0.3">
      <c r="A34" s="89"/>
      <c r="B34" s="90" t="s">
        <v>200</v>
      </c>
      <c r="C34" s="37" t="s">
        <v>8</v>
      </c>
      <c r="D34" s="37">
        <v>1</v>
      </c>
      <c r="E34" s="37" t="s">
        <v>1</v>
      </c>
      <c r="F34" s="37" t="s">
        <v>12</v>
      </c>
      <c r="G34" s="17" t="s">
        <v>201</v>
      </c>
      <c r="H34" s="17" t="s">
        <v>42</v>
      </c>
      <c r="I34" s="17" t="s">
        <v>1</v>
      </c>
      <c r="J34" s="91">
        <v>71421.5</v>
      </c>
      <c r="K34" s="91">
        <v>69597.5</v>
      </c>
      <c r="L34" s="91">
        <v>70824.100000000006</v>
      </c>
      <c r="M34" s="92">
        <v>-3000</v>
      </c>
      <c r="N34" s="92">
        <v>-3000</v>
      </c>
      <c r="O34" s="92">
        <v>-3000</v>
      </c>
    </row>
    <row r="35" spans="1:16" s="92" customFormat="1" ht="17.25" x14ac:dyDescent="0.3">
      <c r="A35" s="89"/>
      <c r="B35" s="90" t="s">
        <v>204</v>
      </c>
      <c r="C35" s="37" t="s">
        <v>8</v>
      </c>
      <c r="D35" s="37">
        <v>1</v>
      </c>
      <c r="E35" s="37" t="s">
        <v>1</v>
      </c>
      <c r="F35" s="37" t="s">
        <v>12</v>
      </c>
      <c r="G35" s="17" t="s">
        <v>205</v>
      </c>
      <c r="H35" s="17" t="s">
        <v>42</v>
      </c>
      <c r="I35" s="17" t="s">
        <v>1</v>
      </c>
      <c r="J35" s="91">
        <v>6165</v>
      </c>
      <c r="K35" s="91">
        <v>6165</v>
      </c>
      <c r="L35" s="91">
        <v>6165</v>
      </c>
    </row>
    <row r="36" spans="1:16" s="92" customFormat="1" ht="33" x14ac:dyDescent="0.3">
      <c r="A36" s="89"/>
      <c r="B36" s="90" t="s">
        <v>211</v>
      </c>
      <c r="C36" s="37" t="s">
        <v>8</v>
      </c>
      <c r="D36" s="37">
        <v>1</v>
      </c>
      <c r="E36" s="37" t="s">
        <v>1</v>
      </c>
      <c r="F36" s="37" t="s">
        <v>12</v>
      </c>
      <c r="G36" s="17" t="s">
        <v>210</v>
      </c>
      <c r="H36" s="17" t="s">
        <v>42</v>
      </c>
      <c r="I36" s="17" t="s">
        <v>1</v>
      </c>
      <c r="J36" s="91">
        <v>33858.5</v>
      </c>
      <c r="K36" s="91">
        <v>34418.5</v>
      </c>
      <c r="L36" s="91">
        <v>33580.6</v>
      </c>
    </row>
    <row r="37" spans="1:16" s="88" customFormat="1" ht="33" x14ac:dyDescent="0.3">
      <c r="A37" s="85"/>
      <c r="B37" s="86" t="s">
        <v>14</v>
      </c>
      <c r="C37" s="36" t="s">
        <v>8</v>
      </c>
      <c r="D37" s="36">
        <v>1</v>
      </c>
      <c r="E37" s="36" t="s">
        <v>1</v>
      </c>
      <c r="F37" s="36">
        <v>78290</v>
      </c>
      <c r="G37" s="289"/>
      <c r="H37" s="289"/>
      <c r="I37" s="289"/>
      <c r="J37" s="87">
        <f>SUM(J38:J40)</f>
        <v>189880.1</v>
      </c>
      <c r="K37" s="87">
        <f t="shared" ref="K37:L37" si="15">SUM(K38:K40)</f>
        <v>200323.5</v>
      </c>
      <c r="L37" s="87">
        <f t="shared" si="15"/>
        <v>209338.1</v>
      </c>
    </row>
    <row r="38" spans="1:16" s="92" customFormat="1" ht="33" x14ac:dyDescent="0.3">
      <c r="A38" s="89"/>
      <c r="B38" s="90" t="s">
        <v>232</v>
      </c>
      <c r="C38" s="37" t="s">
        <v>8</v>
      </c>
      <c r="D38" s="37">
        <v>1</v>
      </c>
      <c r="E38" s="37" t="s">
        <v>1</v>
      </c>
      <c r="F38" s="37">
        <v>78290</v>
      </c>
      <c r="G38" s="17" t="s">
        <v>203</v>
      </c>
      <c r="H38" s="17" t="s">
        <v>42</v>
      </c>
      <c r="I38" s="17" t="s">
        <v>1</v>
      </c>
      <c r="J38" s="91">
        <v>141707.1</v>
      </c>
      <c r="K38" s="91">
        <v>149552.5</v>
      </c>
      <c r="L38" s="91">
        <v>156286.1</v>
      </c>
    </row>
    <row r="39" spans="1:16" s="92" customFormat="1" ht="22.9" customHeight="1" x14ac:dyDescent="0.3">
      <c r="A39" s="89"/>
      <c r="B39" s="90" t="s">
        <v>200</v>
      </c>
      <c r="C39" s="37" t="s">
        <v>8</v>
      </c>
      <c r="D39" s="37">
        <v>1</v>
      </c>
      <c r="E39" s="37" t="s">
        <v>1</v>
      </c>
      <c r="F39" s="37">
        <v>78290</v>
      </c>
      <c r="G39" s="17" t="s">
        <v>201</v>
      </c>
      <c r="H39" s="17" t="s">
        <v>42</v>
      </c>
      <c r="I39" s="17" t="s">
        <v>1</v>
      </c>
      <c r="J39" s="91">
        <v>2851</v>
      </c>
      <c r="K39" s="91">
        <v>3059</v>
      </c>
      <c r="L39" s="91">
        <v>3239</v>
      </c>
    </row>
    <row r="40" spans="1:16" s="92" customFormat="1" ht="32.450000000000003" customHeight="1" x14ac:dyDescent="0.3">
      <c r="A40" s="89"/>
      <c r="B40" s="90" t="s">
        <v>211</v>
      </c>
      <c r="C40" s="37" t="s">
        <v>8</v>
      </c>
      <c r="D40" s="37">
        <v>1</v>
      </c>
      <c r="E40" s="37" t="s">
        <v>1</v>
      </c>
      <c r="F40" s="37">
        <v>78290</v>
      </c>
      <c r="G40" s="17" t="s">
        <v>210</v>
      </c>
      <c r="H40" s="17" t="s">
        <v>42</v>
      </c>
      <c r="I40" s="17" t="s">
        <v>1</v>
      </c>
      <c r="J40" s="91">
        <v>45322</v>
      </c>
      <c r="K40" s="91">
        <v>47712</v>
      </c>
      <c r="L40" s="91">
        <v>49813</v>
      </c>
    </row>
    <row r="41" spans="1:16" s="88" customFormat="1" ht="54.6" hidden="1" customHeight="1" x14ac:dyDescent="0.35">
      <c r="A41" s="85"/>
      <c r="B41" s="16" t="s">
        <v>582</v>
      </c>
      <c r="C41" s="36" t="s">
        <v>8</v>
      </c>
      <c r="D41" s="36" t="s">
        <v>47</v>
      </c>
      <c r="E41" s="36" t="s">
        <v>1</v>
      </c>
      <c r="F41" s="36" t="s">
        <v>438</v>
      </c>
      <c r="G41" s="290"/>
      <c r="H41" s="291"/>
      <c r="I41" s="292"/>
      <c r="J41" s="87">
        <f>+J42+J43+J44+J45</f>
        <v>0</v>
      </c>
      <c r="K41" s="87">
        <f t="shared" ref="K41:L41" si="16">+K42+K43+K44+K45</f>
        <v>0</v>
      </c>
      <c r="L41" s="87">
        <f t="shared" si="16"/>
        <v>0</v>
      </c>
    </row>
    <row r="42" spans="1:16" s="88" customFormat="1" ht="64.900000000000006" hidden="1" customHeight="1" x14ac:dyDescent="0.35">
      <c r="A42" s="85"/>
      <c r="B42" s="16" t="s">
        <v>583</v>
      </c>
      <c r="C42" s="37" t="s">
        <v>8</v>
      </c>
      <c r="D42" s="37" t="s">
        <v>47</v>
      </c>
      <c r="E42" s="37" t="s">
        <v>1</v>
      </c>
      <c r="F42" s="37" t="s">
        <v>438</v>
      </c>
      <c r="G42" s="17" t="s">
        <v>210</v>
      </c>
      <c r="H42" s="17" t="s">
        <v>42</v>
      </c>
      <c r="I42" s="17" t="s">
        <v>1</v>
      </c>
      <c r="J42" s="91"/>
      <c r="K42" s="91"/>
      <c r="L42" s="91"/>
    </row>
    <row r="43" spans="1:16" s="88" customFormat="1" ht="17.45" hidden="1" x14ac:dyDescent="0.35">
      <c r="A43" s="85"/>
      <c r="B43" s="90"/>
      <c r="C43" s="37"/>
      <c r="D43" s="37"/>
      <c r="E43" s="37"/>
      <c r="F43" s="37"/>
      <c r="G43" s="17"/>
      <c r="H43" s="17"/>
      <c r="I43" s="17"/>
      <c r="J43" s="91"/>
      <c r="K43" s="91"/>
      <c r="L43" s="91"/>
    </row>
    <row r="44" spans="1:16" s="92" customFormat="1" ht="17.45" hidden="1" x14ac:dyDescent="0.35">
      <c r="A44" s="89"/>
      <c r="B44" s="90"/>
      <c r="C44" s="37"/>
      <c r="D44" s="37"/>
      <c r="E44" s="37"/>
      <c r="F44" s="37"/>
      <c r="G44" s="17"/>
      <c r="H44" s="17"/>
      <c r="I44" s="17"/>
      <c r="J44" s="91"/>
      <c r="K44" s="91"/>
      <c r="L44" s="91"/>
    </row>
    <row r="45" spans="1:16" s="92" customFormat="1" ht="17.45" hidden="1" x14ac:dyDescent="0.35">
      <c r="A45" s="89"/>
      <c r="B45" s="90"/>
      <c r="C45" s="37"/>
      <c r="D45" s="37"/>
      <c r="E45" s="37"/>
      <c r="F45" s="37"/>
      <c r="G45" s="17"/>
      <c r="H45" s="17"/>
      <c r="I45" s="17"/>
      <c r="J45" s="91"/>
      <c r="K45" s="91"/>
      <c r="L45" s="91"/>
    </row>
    <row r="46" spans="1:16" s="92" customFormat="1" ht="0.6" hidden="1" customHeight="1" x14ac:dyDescent="0.35">
      <c r="A46" s="89"/>
      <c r="B46" s="16" t="s">
        <v>453</v>
      </c>
      <c r="C46" s="36" t="s">
        <v>8</v>
      </c>
      <c r="D46" s="36" t="s">
        <v>47</v>
      </c>
      <c r="E46" s="36" t="s">
        <v>1</v>
      </c>
      <c r="F46" s="36" t="s">
        <v>416</v>
      </c>
      <c r="G46" s="290"/>
      <c r="H46" s="291"/>
      <c r="I46" s="292"/>
      <c r="J46" s="87">
        <f>+J47+J48</f>
        <v>0</v>
      </c>
      <c r="K46" s="87">
        <f t="shared" ref="K46:P46" si="17">+K47+K48</f>
        <v>0</v>
      </c>
      <c r="L46" s="87">
        <f t="shared" si="17"/>
        <v>0</v>
      </c>
      <c r="M46" s="93">
        <f t="shared" si="17"/>
        <v>0</v>
      </c>
      <c r="N46" s="87">
        <f t="shared" si="17"/>
        <v>0</v>
      </c>
      <c r="O46" s="87">
        <f t="shared" si="17"/>
        <v>0</v>
      </c>
      <c r="P46" s="87">
        <f t="shared" si="17"/>
        <v>0</v>
      </c>
    </row>
    <row r="47" spans="1:16" s="92" customFormat="1" ht="46.9" hidden="1" x14ac:dyDescent="0.35">
      <c r="A47" s="89"/>
      <c r="B47" s="16" t="s">
        <v>454</v>
      </c>
      <c r="C47" s="37" t="s">
        <v>8</v>
      </c>
      <c r="D47" s="37" t="s">
        <v>47</v>
      </c>
      <c r="E47" s="37" t="s">
        <v>1</v>
      </c>
      <c r="F47" s="37" t="s">
        <v>416</v>
      </c>
      <c r="G47" s="17" t="s">
        <v>201</v>
      </c>
      <c r="H47" s="17" t="s">
        <v>42</v>
      </c>
      <c r="I47" s="17" t="s">
        <v>1</v>
      </c>
      <c r="J47" s="91"/>
      <c r="K47" s="91"/>
      <c r="L47" s="91"/>
    </row>
    <row r="48" spans="1:16" s="92" customFormat="1" ht="45.6" hidden="1" customHeight="1" x14ac:dyDescent="0.35">
      <c r="A48" s="89"/>
      <c r="B48" s="16" t="s">
        <v>455</v>
      </c>
      <c r="C48" s="37" t="s">
        <v>8</v>
      </c>
      <c r="D48" s="37" t="s">
        <v>47</v>
      </c>
      <c r="E48" s="37" t="s">
        <v>1</v>
      </c>
      <c r="F48" s="37" t="s">
        <v>416</v>
      </c>
      <c r="G48" s="17" t="s">
        <v>201</v>
      </c>
      <c r="H48" s="17" t="s">
        <v>42</v>
      </c>
      <c r="I48" s="17" t="s">
        <v>1</v>
      </c>
      <c r="J48" s="91"/>
      <c r="K48" s="91"/>
      <c r="L48" s="91"/>
    </row>
    <row r="49" spans="1:16" s="88" customFormat="1" ht="45.6" customHeight="1" x14ac:dyDescent="0.3">
      <c r="A49" s="85"/>
      <c r="B49" s="16" t="s">
        <v>643</v>
      </c>
      <c r="C49" s="41" t="s">
        <v>8</v>
      </c>
      <c r="D49" s="41" t="s">
        <v>47</v>
      </c>
      <c r="E49" s="41" t="s">
        <v>1</v>
      </c>
      <c r="F49" s="41" t="s">
        <v>648</v>
      </c>
      <c r="G49" s="29"/>
      <c r="H49" s="29"/>
      <c r="I49" s="29"/>
      <c r="J49" s="87">
        <f>+J50+J51+J52+J53</f>
        <v>1500</v>
      </c>
      <c r="K49" s="87">
        <f t="shared" ref="K49:L49" si="18">+K50+K51+K52+K53</f>
        <v>1500</v>
      </c>
      <c r="L49" s="87">
        <f t="shared" si="18"/>
        <v>1500</v>
      </c>
    </row>
    <row r="50" spans="1:16" s="92" customFormat="1" ht="46.9" hidden="1" x14ac:dyDescent="0.35">
      <c r="A50" s="89"/>
      <c r="B50" s="16" t="s">
        <v>644</v>
      </c>
      <c r="C50" s="40" t="s">
        <v>8</v>
      </c>
      <c r="D50" s="40" t="s">
        <v>47</v>
      </c>
      <c r="E50" s="40" t="s">
        <v>1</v>
      </c>
      <c r="F50" s="40" t="s">
        <v>648</v>
      </c>
      <c r="G50" s="94" t="s">
        <v>201</v>
      </c>
      <c r="H50" s="17" t="s">
        <v>42</v>
      </c>
      <c r="I50" s="17" t="s">
        <v>1</v>
      </c>
      <c r="J50" s="95"/>
      <c r="K50" s="91"/>
      <c r="L50" s="91"/>
    </row>
    <row r="51" spans="1:16" s="92" customFormat="1" ht="47.45" customHeight="1" x14ac:dyDescent="0.3">
      <c r="A51" s="89"/>
      <c r="B51" s="16" t="s">
        <v>645</v>
      </c>
      <c r="C51" s="40" t="s">
        <v>8</v>
      </c>
      <c r="D51" s="40" t="s">
        <v>47</v>
      </c>
      <c r="E51" s="40" t="s">
        <v>1</v>
      </c>
      <c r="F51" s="40" t="s">
        <v>648</v>
      </c>
      <c r="G51" s="94" t="s">
        <v>201</v>
      </c>
      <c r="H51" s="17" t="s">
        <v>42</v>
      </c>
      <c r="I51" s="17" t="s">
        <v>1</v>
      </c>
      <c r="J51" s="95">
        <v>1500</v>
      </c>
      <c r="K51" s="91">
        <v>1500</v>
      </c>
      <c r="L51" s="91">
        <v>1500</v>
      </c>
    </row>
    <row r="52" spans="1:16" s="92" customFormat="1" ht="54.6" hidden="1" customHeight="1" x14ac:dyDescent="0.35">
      <c r="A52" s="89"/>
      <c r="B52" s="16" t="s">
        <v>646</v>
      </c>
      <c r="C52" s="40" t="s">
        <v>8</v>
      </c>
      <c r="D52" s="40" t="s">
        <v>47</v>
      </c>
      <c r="E52" s="40" t="s">
        <v>1</v>
      </c>
      <c r="F52" s="40" t="s">
        <v>648</v>
      </c>
      <c r="G52" s="94" t="s">
        <v>210</v>
      </c>
      <c r="H52" s="17" t="s">
        <v>42</v>
      </c>
      <c r="I52" s="17" t="s">
        <v>1</v>
      </c>
      <c r="J52" s="95"/>
      <c r="K52" s="91"/>
      <c r="L52" s="91"/>
    </row>
    <row r="53" spans="1:16" s="92" customFormat="1" ht="62.45" hidden="1" x14ac:dyDescent="0.35">
      <c r="A53" s="89"/>
      <c r="B53" s="16" t="s">
        <v>647</v>
      </c>
      <c r="C53" s="40" t="s">
        <v>8</v>
      </c>
      <c r="D53" s="40" t="s">
        <v>47</v>
      </c>
      <c r="E53" s="40" t="s">
        <v>1</v>
      </c>
      <c r="F53" s="40" t="s">
        <v>648</v>
      </c>
      <c r="G53" s="96" t="s">
        <v>210</v>
      </c>
      <c r="H53" s="17" t="s">
        <v>42</v>
      </c>
      <c r="I53" s="17" t="s">
        <v>1</v>
      </c>
      <c r="J53" s="97"/>
      <c r="K53" s="91"/>
      <c r="L53" s="91"/>
    </row>
    <row r="54" spans="1:16" s="92" customFormat="1" ht="78.75" x14ac:dyDescent="0.3">
      <c r="A54" s="89"/>
      <c r="B54" s="16" t="s">
        <v>730</v>
      </c>
      <c r="C54" s="41" t="s">
        <v>8</v>
      </c>
      <c r="D54" s="41" t="s">
        <v>47</v>
      </c>
      <c r="E54" s="41" t="s">
        <v>1</v>
      </c>
      <c r="F54" s="41" t="s">
        <v>731</v>
      </c>
      <c r="G54" s="282"/>
      <c r="H54" s="283"/>
      <c r="I54" s="284"/>
      <c r="J54" s="110">
        <f>+J55+J56</f>
        <v>63.6</v>
      </c>
      <c r="K54" s="110">
        <f t="shared" ref="K54:L54" si="19">+K55+K56</f>
        <v>63.6</v>
      </c>
      <c r="L54" s="110">
        <f t="shared" si="19"/>
        <v>63.6</v>
      </c>
    </row>
    <row r="55" spans="1:16" s="92" customFormat="1" ht="94.5" x14ac:dyDescent="0.3">
      <c r="A55" s="89"/>
      <c r="B55" s="16" t="s">
        <v>728</v>
      </c>
      <c r="C55" s="40" t="s">
        <v>8</v>
      </c>
      <c r="D55" s="40" t="s">
        <v>47</v>
      </c>
      <c r="E55" s="40" t="s">
        <v>1</v>
      </c>
      <c r="F55" s="40" t="s">
        <v>731</v>
      </c>
      <c r="G55" s="252" t="s">
        <v>201</v>
      </c>
      <c r="H55" s="251" t="s">
        <v>82</v>
      </c>
      <c r="I55" s="251" t="s">
        <v>6</v>
      </c>
      <c r="J55" s="97">
        <v>55.6</v>
      </c>
      <c r="K55" s="91">
        <v>55.6</v>
      </c>
      <c r="L55" s="91">
        <v>55.6</v>
      </c>
    </row>
    <row r="56" spans="1:16" s="92" customFormat="1" ht="94.5" x14ac:dyDescent="0.3">
      <c r="A56" s="89"/>
      <c r="B56" s="16" t="s">
        <v>729</v>
      </c>
      <c r="C56" s="40" t="s">
        <v>8</v>
      </c>
      <c r="D56" s="40" t="s">
        <v>47</v>
      </c>
      <c r="E56" s="40" t="s">
        <v>1</v>
      </c>
      <c r="F56" s="40" t="s">
        <v>731</v>
      </c>
      <c r="G56" s="252" t="s">
        <v>201</v>
      </c>
      <c r="H56" s="251" t="s">
        <v>82</v>
      </c>
      <c r="I56" s="251" t="s">
        <v>6</v>
      </c>
      <c r="J56" s="97">
        <v>8</v>
      </c>
      <c r="K56" s="91">
        <v>8</v>
      </c>
      <c r="L56" s="91">
        <v>8</v>
      </c>
    </row>
    <row r="57" spans="1:16" s="76" customFormat="1" x14ac:dyDescent="0.25">
      <c r="A57" s="77" t="s">
        <v>151</v>
      </c>
      <c r="B57" s="78" t="s">
        <v>15</v>
      </c>
      <c r="C57" s="34" t="s">
        <v>8</v>
      </c>
      <c r="D57" s="34">
        <v>2</v>
      </c>
      <c r="E57" s="34" t="s">
        <v>2</v>
      </c>
      <c r="F57" s="34" t="s">
        <v>3</v>
      </c>
      <c r="G57" s="276"/>
      <c r="H57" s="276"/>
      <c r="I57" s="276"/>
      <c r="J57" s="79">
        <f>+J58+J109+J111+J123+J127</f>
        <v>932199.29999999993</v>
      </c>
      <c r="K57" s="79">
        <f>+K58+K109+K111+K123+K127</f>
        <v>963729.00000000012</v>
      </c>
      <c r="L57" s="79">
        <f t="shared" ref="L57:P57" si="20">+L58+L109+L111+L127+L123</f>
        <v>1001920.5</v>
      </c>
      <c r="M57" s="79">
        <f t="shared" si="20"/>
        <v>0</v>
      </c>
      <c r="N57" s="79">
        <f t="shared" si="20"/>
        <v>0</v>
      </c>
      <c r="O57" s="79">
        <f t="shared" si="20"/>
        <v>0</v>
      </c>
      <c r="P57" s="79">
        <f t="shared" si="20"/>
        <v>0</v>
      </c>
    </row>
    <row r="58" spans="1:16" s="84" customFormat="1" ht="39" x14ac:dyDescent="0.25">
      <c r="A58" s="81" t="s">
        <v>269</v>
      </c>
      <c r="B58" s="82" t="s">
        <v>16</v>
      </c>
      <c r="C58" s="35" t="s">
        <v>8</v>
      </c>
      <c r="D58" s="35">
        <v>2</v>
      </c>
      <c r="E58" s="35" t="s">
        <v>5</v>
      </c>
      <c r="F58" s="72" t="s">
        <v>3</v>
      </c>
      <c r="G58" s="277"/>
      <c r="H58" s="277"/>
      <c r="I58" s="277"/>
      <c r="J58" s="83">
        <f>+J59+J63+J71+J75+J80+J85+J95+J102</f>
        <v>903534.29999999993</v>
      </c>
      <c r="K58" s="83">
        <f t="shared" ref="K58:L58" si="21">+K59+K63+K71+K75+K80+K85+K95+K102</f>
        <v>917716.8</v>
      </c>
      <c r="L58" s="83">
        <f t="shared" si="21"/>
        <v>965014.6</v>
      </c>
      <c r="M58" s="83">
        <f t="shared" ref="M58:P58" si="22">+M59+M63+M71+M75+M80+M85+M88+M68+M91+M95+M102+M98</f>
        <v>0</v>
      </c>
      <c r="N58" s="83">
        <f t="shared" si="22"/>
        <v>0</v>
      </c>
      <c r="O58" s="83">
        <f t="shared" si="22"/>
        <v>0</v>
      </c>
      <c r="P58" s="83">
        <f t="shared" si="22"/>
        <v>0</v>
      </c>
    </row>
    <row r="59" spans="1:16" s="88" customFormat="1" ht="33" x14ac:dyDescent="0.3">
      <c r="A59" s="85"/>
      <c r="B59" s="86" t="s">
        <v>13</v>
      </c>
      <c r="C59" s="36" t="s">
        <v>8</v>
      </c>
      <c r="D59" s="36">
        <v>2</v>
      </c>
      <c r="E59" s="36" t="s">
        <v>5</v>
      </c>
      <c r="F59" s="36" t="s">
        <v>12</v>
      </c>
      <c r="G59" s="289"/>
      <c r="H59" s="289"/>
      <c r="I59" s="289"/>
      <c r="J59" s="87">
        <f>SUM(J60:J62)</f>
        <v>152665.60000000001</v>
      </c>
      <c r="K59" s="87">
        <f>+K60+K61+K62</f>
        <v>154787.20000000001</v>
      </c>
      <c r="L59" s="87">
        <f t="shared" ref="L59" si="23">SUM(L60:L62)</f>
        <v>157441.5</v>
      </c>
    </row>
    <row r="60" spans="1:16" s="92" customFormat="1" ht="17.25" x14ac:dyDescent="0.3">
      <c r="A60" s="89"/>
      <c r="B60" s="90" t="s">
        <v>200</v>
      </c>
      <c r="C60" s="37" t="s">
        <v>8</v>
      </c>
      <c r="D60" s="37">
        <v>2</v>
      </c>
      <c r="E60" s="37" t="s">
        <v>5</v>
      </c>
      <c r="F60" s="37" t="s">
        <v>12</v>
      </c>
      <c r="G60" s="17" t="s">
        <v>201</v>
      </c>
      <c r="H60" s="17" t="s">
        <v>42</v>
      </c>
      <c r="I60" s="17" t="s">
        <v>8</v>
      </c>
      <c r="J60" s="91">
        <v>100125.6</v>
      </c>
      <c r="K60" s="91">
        <v>101770</v>
      </c>
      <c r="L60" s="91">
        <v>103926.7</v>
      </c>
      <c r="M60" s="92">
        <v>-7000</v>
      </c>
      <c r="N60" s="92">
        <v>-7000</v>
      </c>
      <c r="O60" s="92">
        <v>-7000</v>
      </c>
    </row>
    <row r="61" spans="1:16" s="92" customFormat="1" ht="17.25" x14ac:dyDescent="0.3">
      <c r="A61" s="89"/>
      <c r="B61" s="90" t="s">
        <v>204</v>
      </c>
      <c r="C61" s="37" t="s">
        <v>8</v>
      </c>
      <c r="D61" s="37">
        <v>2</v>
      </c>
      <c r="E61" s="37" t="s">
        <v>5</v>
      </c>
      <c r="F61" s="37" t="s">
        <v>12</v>
      </c>
      <c r="G61" s="17" t="s">
        <v>205</v>
      </c>
      <c r="H61" s="17" t="s">
        <v>42</v>
      </c>
      <c r="I61" s="17" t="s">
        <v>8</v>
      </c>
      <c r="J61" s="91">
        <v>16722.599999999999</v>
      </c>
      <c r="K61" s="91">
        <v>16722.599999999999</v>
      </c>
      <c r="L61" s="91">
        <v>16722.599999999999</v>
      </c>
      <c r="M61" s="92">
        <v>-1694</v>
      </c>
    </row>
    <row r="62" spans="1:16" s="92" customFormat="1" ht="33" x14ac:dyDescent="0.3">
      <c r="A62" s="89"/>
      <c r="B62" s="90" t="s">
        <v>211</v>
      </c>
      <c r="C62" s="37" t="s">
        <v>8</v>
      </c>
      <c r="D62" s="37">
        <v>2</v>
      </c>
      <c r="E62" s="37" t="s">
        <v>5</v>
      </c>
      <c r="F62" s="37" t="s">
        <v>12</v>
      </c>
      <c r="G62" s="20" t="s">
        <v>210</v>
      </c>
      <c r="H62" s="20" t="s">
        <v>42</v>
      </c>
      <c r="I62" s="20" t="s">
        <v>8</v>
      </c>
      <c r="J62" s="91">
        <v>35817.4</v>
      </c>
      <c r="K62" s="91">
        <v>36294.6</v>
      </c>
      <c r="L62" s="91">
        <v>36792.199999999997</v>
      </c>
    </row>
    <row r="63" spans="1:16" s="88" customFormat="1" ht="49.5" x14ac:dyDescent="0.3">
      <c r="A63" s="85"/>
      <c r="B63" s="86" t="s">
        <v>355</v>
      </c>
      <c r="C63" s="36" t="s">
        <v>8</v>
      </c>
      <c r="D63" s="36">
        <v>2</v>
      </c>
      <c r="E63" s="36" t="s">
        <v>5</v>
      </c>
      <c r="F63" s="99" t="s">
        <v>634</v>
      </c>
      <c r="G63" s="290"/>
      <c r="H63" s="291"/>
      <c r="I63" s="292"/>
      <c r="J63" s="87">
        <f>+J64+J65+J66+J67</f>
        <v>120</v>
      </c>
      <c r="K63" s="87">
        <f t="shared" ref="K63:L63" si="24">+K64+K65+K66+K67</f>
        <v>120</v>
      </c>
      <c r="L63" s="87">
        <f t="shared" si="24"/>
        <v>120</v>
      </c>
    </row>
    <row r="64" spans="1:16" s="92" customFormat="1" ht="15.6" customHeight="1" x14ac:dyDescent="0.3">
      <c r="A64" s="89"/>
      <c r="B64" s="90" t="s">
        <v>302</v>
      </c>
      <c r="C64" s="37" t="s">
        <v>8</v>
      </c>
      <c r="D64" s="37">
        <v>2</v>
      </c>
      <c r="E64" s="37" t="s">
        <v>5</v>
      </c>
      <c r="F64" s="37" t="s">
        <v>634</v>
      </c>
      <c r="G64" s="100" t="s">
        <v>201</v>
      </c>
      <c r="H64" s="100" t="s">
        <v>42</v>
      </c>
      <c r="I64" s="100" t="s">
        <v>8</v>
      </c>
      <c r="J64" s="91">
        <v>100</v>
      </c>
      <c r="K64" s="91">
        <v>100</v>
      </c>
      <c r="L64" s="91">
        <v>100</v>
      </c>
    </row>
    <row r="65" spans="1:12" s="92" customFormat="1" ht="14.45" customHeight="1" x14ac:dyDescent="0.3">
      <c r="A65" s="89"/>
      <c r="B65" s="90" t="s">
        <v>303</v>
      </c>
      <c r="C65" s="37" t="s">
        <v>8</v>
      </c>
      <c r="D65" s="37">
        <v>2</v>
      </c>
      <c r="E65" s="37" t="s">
        <v>5</v>
      </c>
      <c r="F65" s="37" t="s">
        <v>634</v>
      </c>
      <c r="G65" s="17" t="s">
        <v>201</v>
      </c>
      <c r="H65" s="17" t="s">
        <v>42</v>
      </c>
      <c r="I65" s="17" t="s">
        <v>8</v>
      </c>
      <c r="J65" s="91">
        <v>20</v>
      </c>
      <c r="K65" s="91">
        <v>20</v>
      </c>
      <c r="L65" s="91">
        <v>20</v>
      </c>
    </row>
    <row r="66" spans="1:12" s="92" customFormat="1" ht="33.6" hidden="1" customHeight="1" x14ac:dyDescent="0.35">
      <c r="A66" s="89"/>
      <c r="B66" s="16" t="s">
        <v>304</v>
      </c>
      <c r="C66" s="37" t="s">
        <v>8</v>
      </c>
      <c r="D66" s="37">
        <v>2</v>
      </c>
      <c r="E66" s="37" t="s">
        <v>5</v>
      </c>
      <c r="F66" s="37" t="s">
        <v>634</v>
      </c>
      <c r="G66" s="17" t="s">
        <v>210</v>
      </c>
      <c r="H66" s="17" t="s">
        <v>42</v>
      </c>
      <c r="I66" s="17" t="s">
        <v>8</v>
      </c>
      <c r="J66" s="91"/>
      <c r="K66" s="91"/>
      <c r="L66" s="91"/>
    </row>
    <row r="67" spans="1:12" s="92" customFormat="1" ht="31.9" hidden="1" customHeight="1" x14ac:dyDescent="0.35">
      <c r="A67" s="89"/>
      <c r="B67" s="16" t="s">
        <v>305</v>
      </c>
      <c r="C67" s="37" t="s">
        <v>8</v>
      </c>
      <c r="D67" s="37">
        <v>2</v>
      </c>
      <c r="E67" s="37" t="s">
        <v>5</v>
      </c>
      <c r="F67" s="37" t="s">
        <v>634</v>
      </c>
      <c r="G67" s="17" t="s">
        <v>210</v>
      </c>
      <c r="H67" s="17" t="s">
        <v>42</v>
      </c>
      <c r="I67" s="17" t="s">
        <v>8</v>
      </c>
      <c r="J67" s="91"/>
      <c r="K67" s="91"/>
      <c r="L67" s="91"/>
    </row>
    <row r="68" spans="1:12" s="92" customFormat="1" ht="46.9" hidden="1" x14ac:dyDescent="0.35">
      <c r="A68" s="89"/>
      <c r="B68" s="16" t="s">
        <v>582</v>
      </c>
      <c r="C68" s="36" t="s">
        <v>8</v>
      </c>
      <c r="D68" s="36" t="s">
        <v>81</v>
      </c>
      <c r="E68" s="36" t="s">
        <v>5</v>
      </c>
      <c r="F68" s="99" t="s">
        <v>438</v>
      </c>
      <c r="G68" s="289"/>
      <c r="H68" s="289"/>
      <c r="I68" s="289"/>
      <c r="J68" s="87">
        <f>+J69+J70</f>
        <v>0</v>
      </c>
      <c r="K68" s="87">
        <f t="shared" ref="K68:L68" si="25">+K69+K70</f>
        <v>0</v>
      </c>
      <c r="L68" s="87">
        <f t="shared" si="25"/>
        <v>0</v>
      </c>
    </row>
    <row r="69" spans="1:12" s="92" customFormat="1" ht="17.45" hidden="1" x14ac:dyDescent="0.35">
      <c r="A69" s="89"/>
      <c r="B69" s="90" t="s">
        <v>200</v>
      </c>
      <c r="C69" s="37" t="s">
        <v>8</v>
      </c>
      <c r="D69" s="37" t="s">
        <v>81</v>
      </c>
      <c r="E69" s="37" t="s">
        <v>5</v>
      </c>
      <c r="F69" s="101" t="s">
        <v>438</v>
      </c>
      <c r="G69" s="17" t="s">
        <v>201</v>
      </c>
      <c r="H69" s="17" t="s">
        <v>42</v>
      </c>
      <c r="I69" s="17" t="s">
        <v>8</v>
      </c>
      <c r="J69" s="91"/>
      <c r="K69" s="87"/>
      <c r="L69" s="87"/>
    </row>
    <row r="70" spans="1:12" s="92" customFormat="1" ht="34.15" hidden="1" customHeight="1" x14ac:dyDescent="0.35">
      <c r="A70" s="89"/>
      <c r="B70" s="16" t="s">
        <v>211</v>
      </c>
      <c r="C70" s="37" t="s">
        <v>8</v>
      </c>
      <c r="D70" s="37" t="s">
        <v>81</v>
      </c>
      <c r="E70" s="37" t="s">
        <v>5</v>
      </c>
      <c r="F70" s="101" t="s">
        <v>438</v>
      </c>
      <c r="G70" s="17" t="s">
        <v>210</v>
      </c>
      <c r="H70" s="17" t="s">
        <v>42</v>
      </c>
      <c r="I70" s="17" t="s">
        <v>8</v>
      </c>
      <c r="J70" s="91"/>
      <c r="K70" s="91"/>
      <c r="L70" s="91"/>
    </row>
    <row r="71" spans="1:12" s="88" customFormat="1" ht="66" x14ac:dyDescent="0.3">
      <c r="A71" s="85"/>
      <c r="B71" s="86" t="s">
        <v>17</v>
      </c>
      <c r="C71" s="36" t="s">
        <v>8</v>
      </c>
      <c r="D71" s="36">
        <v>2</v>
      </c>
      <c r="E71" s="36" t="s">
        <v>5</v>
      </c>
      <c r="F71" s="99">
        <v>78120</v>
      </c>
      <c r="G71" s="290"/>
      <c r="H71" s="291"/>
      <c r="I71" s="292"/>
      <c r="J71" s="87">
        <f>SUM(J72:J74)</f>
        <v>608236.5</v>
      </c>
      <c r="K71" s="87">
        <f t="shared" ref="K71:L71" si="26">SUM(K72:K74)</f>
        <v>638648.30000000005</v>
      </c>
      <c r="L71" s="87">
        <f t="shared" si="26"/>
        <v>682774</v>
      </c>
    </row>
    <row r="72" spans="1:12" s="92" customFormat="1" ht="33" x14ac:dyDescent="0.3">
      <c r="A72" s="89"/>
      <c r="B72" s="90" t="s">
        <v>232</v>
      </c>
      <c r="C72" s="37" t="s">
        <v>8</v>
      </c>
      <c r="D72" s="37">
        <v>2</v>
      </c>
      <c r="E72" s="37" t="s">
        <v>5</v>
      </c>
      <c r="F72" s="37">
        <v>78120</v>
      </c>
      <c r="G72" s="102" t="s">
        <v>203</v>
      </c>
      <c r="H72" s="102" t="s">
        <v>42</v>
      </c>
      <c r="I72" s="102" t="s">
        <v>8</v>
      </c>
      <c r="J72" s="91">
        <v>462690</v>
      </c>
      <c r="K72" s="91">
        <v>486201.3</v>
      </c>
      <c r="L72" s="91">
        <v>519824</v>
      </c>
    </row>
    <row r="73" spans="1:12" s="92" customFormat="1" ht="17.25" x14ac:dyDescent="0.3">
      <c r="A73" s="89"/>
      <c r="B73" s="90" t="s">
        <v>200</v>
      </c>
      <c r="C73" s="37" t="s">
        <v>8</v>
      </c>
      <c r="D73" s="37">
        <v>2</v>
      </c>
      <c r="E73" s="37" t="s">
        <v>5</v>
      </c>
      <c r="F73" s="37">
        <v>78120</v>
      </c>
      <c r="G73" s="17" t="s">
        <v>201</v>
      </c>
      <c r="H73" s="17" t="s">
        <v>42</v>
      </c>
      <c r="I73" s="17" t="s">
        <v>8</v>
      </c>
      <c r="J73" s="91">
        <v>18890.5</v>
      </c>
      <c r="K73" s="91">
        <v>20106</v>
      </c>
      <c r="L73" s="91">
        <v>21871</v>
      </c>
    </row>
    <row r="74" spans="1:12" s="92" customFormat="1" ht="33" x14ac:dyDescent="0.3">
      <c r="A74" s="89"/>
      <c r="B74" s="90" t="s">
        <v>211</v>
      </c>
      <c r="C74" s="37" t="s">
        <v>8</v>
      </c>
      <c r="D74" s="37">
        <v>2</v>
      </c>
      <c r="E74" s="37" t="s">
        <v>5</v>
      </c>
      <c r="F74" s="37">
        <v>78120</v>
      </c>
      <c r="G74" s="20" t="s">
        <v>210</v>
      </c>
      <c r="H74" s="20" t="s">
        <v>42</v>
      </c>
      <c r="I74" s="20" t="s">
        <v>8</v>
      </c>
      <c r="J74" s="91">
        <v>126656</v>
      </c>
      <c r="K74" s="91">
        <v>132341</v>
      </c>
      <c r="L74" s="91">
        <v>141079</v>
      </c>
    </row>
    <row r="75" spans="1:12" s="88" customFormat="1" ht="33" x14ac:dyDescent="0.3">
      <c r="A75" s="85"/>
      <c r="B75" s="86" t="s">
        <v>354</v>
      </c>
      <c r="C75" s="36" t="s">
        <v>8</v>
      </c>
      <c r="D75" s="36">
        <v>2</v>
      </c>
      <c r="E75" s="36" t="s">
        <v>5</v>
      </c>
      <c r="F75" s="99" t="s">
        <v>265</v>
      </c>
      <c r="G75" s="103"/>
      <c r="H75" s="104"/>
      <c r="I75" s="105"/>
      <c r="J75" s="87">
        <f>SUM(J76:J79)</f>
        <v>12933.099999999999</v>
      </c>
      <c r="K75" s="87">
        <f t="shared" ref="K75:L75" si="27">SUM(K76:K79)</f>
        <v>12933.099999999999</v>
      </c>
      <c r="L75" s="87">
        <f t="shared" si="27"/>
        <v>12933.099999999999</v>
      </c>
    </row>
    <row r="76" spans="1:12" s="92" customFormat="1" ht="17.25" x14ac:dyDescent="0.3">
      <c r="A76" s="89"/>
      <c r="B76" s="90" t="s">
        <v>302</v>
      </c>
      <c r="C76" s="37" t="s">
        <v>8</v>
      </c>
      <c r="D76" s="37">
        <v>2</v>
      </c>
      <c r="E76" s="37" t="s">
        <v>5</v>
      </c>
      <c r="F76" s="37" t="s">
        <v>265</v>
      </c>
      <c r="G76" s="102" t="s">
        <v>201</v>
      </c>
      <c r="H76" s="102" t="s">
        <v>42</v>
      </c>
      <c r="I76" s="102" t="s">
        <v>8</v>
      </c>
      <c r="J76" s="91">
        <v>4833.2</v>
      </c>
      <c r="K76" s="91">
        <v>4833.2</v>
      </c>
      <c r="L76" s="91">
        <v>4833.2</v>
      </c>
    </row>
    <row r="77" spans="1:12" s="92" customFormat="1" ht="17.25" x14ac:dyDescent="0.3">
      <c r="A77" s="89"/>
      <c r="B77" s="90" t="s">
        <v>303</v>
      </c>
      <c r="C77" s="37" t="s">
        <v>8</v>
      </c>
      <c r="D77" s="37">
        <v>2</v>
      </c>
      <c r="E77" s="37" t="s">
        <v>5</v>
      </c>
      <c r="F77" s="37" t="s">
        <v>265</v>
      </c>
      <c r="G77" s="17" t="s">
        <v>201</v>
      </c>
      <c r="H77" s="17" t="s">
        <v>42</v>
      </c>
      <c r="I77" s="17" t="s">
        <v>8</v>
      </c>
      <c r="J77" s="91">
        <v>4780.8999999999996</v>
      </c>
      <c r="K77" s="91">
        <v>4780.8999999999996</v>
      </c>
      <c r="L77" s="91">
        <v>4780.8999999999996</v>
      </c>
    </row>
    <row r="78" spans="1:12" s="92" customFormat="1" ht="33" x14ac:dyDescent="0.3">
      <c r="A78" s="89"/>
      <c r="B78" s="90" t="s">
        <v>304</v>
      </c>
      <c r="C78" s="37" t="s">
        <v>8</v>
      </c>
      <c r="D78" s="37">
        <v>2</v>
      </c>
      <c r="E78" s="37" t="s">
        <v>5</v>
      </c>
      <c r="F78" s="37" t="s">
        <v>265</v>
      </c>
      <c r="G78" s="17" t="s">
        <v>210</v>
      </c>
      <c r="H78" s="17" t="s">
        <v>42</v>
      </c>
      <c r="I78" s="17" t="s">
        <v>8</v>
      </c>
      <c r="J78" s="91">
        <v>1668</v>
      </c>
      <c r="K78" s="91">
        <v>1668</v>
      </c>
      <c r="L78" s="91">
        <v>1668</v>
      </c>
    </row>
    <row r="79" spans="1:12" s="92" customFormat="1" ht="33" customHeight="1" x14ac:dyDescent="0.3">
      <c r="A79" s="89"/>
      <c r="B79" s="90" t="s">
        <v>305</v>
      </c>
      <c r="C79" s="37" t="s">
        <v>8</v>
      </c>
      <c r="D79" s="37">
        <v>2</v>
      </c>
      <c r="E79" s="37" t="s">
        <v>5</v>
      </c>
      <c r="F79" s="37" t="s">
        <v>265</v>
      </c>
      <c r="G79" s="20" t="s">
        <v>210</v>
      </c>
      <c r="H79" s="20" t="s">
        <v>42</v>
      </c>
      <c r="I79" s="20" t="s">
        <v>8</v>
      </c>
      <c r="J79" s="91">
        <v>1651</v>
      </c>
      <c r="K79" s="91">
        <v>1651</v>
      </c>
      <c r="L79" s="91">
        <v>1651</v>
      </c>
    </row>
    <row r="80" spans="1:12" s="88" customFormat="1" ht="35.450000000000003" customHeight="1" x14ac:dyDescent="0.3">
      <c r="A80" s="85"/>
      <c r="B80" s="15" t="s">
        <v>373</v>
      </c>
      <c r="C80" s="36" t="s">
        <v>8</v>
      </c>
      <c r="D80" s="36" t="s">
        <v>81</v>
      </c>
      <c r="E80" s="36" t="s">
        <v>5</v>
      </c>
      <c r="F80" s="36" t="s">
        <v>375</v>
      </c>
      <c r="G80" s="290"/>
      <c r="H80" s="291"/>
      <c r="I80" s="292"/>
      <c r="J80" s="87">
        <f>+J81+J82+J83+J84</f>
        <v>11500</v>
      </c>
      <c r="K80" s="87">
        <f t="shared" ref="K80:L80" si="28">+K81+K82+K83+K84</f>
        <v>11500</v>
      </c>
      <c r="L80" s="87">
        <f t="shared" si="28"/>
        <v>11500</v>
      </c>
    </row>
    <row r="81" spans="1:12" s="92" customFormat="1" ht="46.9" hidden="1" x14ac:dyDescent="0.35">
      <c r="A81" s="89"/>
      <c r="B81" s="15" t="s">
        <v>374</v>
      </c>
      <c r="C81" s="37" t="s">
        <v>8</v>
      </c>
      <c r="D81" s="37" t="s">
        <v>81</v>
      </c>
      <c r="E81" s="37" t="s">
        <v>5</v>
      </c>
      <c r="F81" s="37" t="s">
        <v>375</v>
      </c>
      <c r="G81" s="106" t="s">
        <v>201</v>
      </c>
      <c r="H81" s="20" t="s">
        <v>42</v>
      </c>
      <c r="I81" s="20" t="s">
        <v>8</v>
      </c>
      <c r="J81" s="91"/>
      <c r="K81" s="91"/>
      <c r="L81" s="91"/>
    </row>
    <row r="82" spans="1:12" s="92" customFormat="1" ht="49.9" customHeight="1" x14ac:dyDescent="0.3">
      <c r="A82" s="89"/>
      <c r="B82" s="15" t="s">
        <v>378</v>
      </c>
      <c r="C82" s="37" t="s">
        <v>8</v>
      </c>
      <c r="D82" s="37" t="s">
        <v>81</v>
      </c>
      <c r="E82" s="37" t="s">
        <v>5</v>
      </c>
      <c r="F82" s="37" t="s">
        <v>375</v>
      </c>
      <c r="G82" s="106" t="s">
        <v>201</v>
      </c>
      <c r="H82" s="20" t="s">
        <v>42</v>
      </c>
      <c r="I82" s="20" t="s">
        <v>8</v>
      </c>
      <c r="J82" s="91">
        <v>11500</v>
      </c>
      <c r="K82" s="91">
        <v>11500</v>
      </c>
      <c r="L82" s="91">
        <v>11500</v>
      </c>
    </row>
    <row r="83" spans="1:12" s="92" customFormat="1" ht="0.6" hidden="1" customHeight="1" x14ac:dyDescent="0.35">
      <c r="A83" s="89"/>
      <c r="B83" s="15" t="s">
        <v>377</v>
      </c>
      <c r="C83" s="37" t="s">
        <v>8</v>
      </c>
      <c r="D83" s="37" t="s">
        <v>81</v>
      </c>
      <c r="E83" s="37" t="s">
        <v>5</v>
      </c>
      <c r="F83" s="37" t="s">
        <v>375</v>
      </c>
      <c r="G83" s="106" t="s">
        <v>210</v>
      </c>
      <c r="H83" s="20" t="s">
        <v>42</v>
      </c>
      <c r="I83" s="20" t="s">
        <v>8</v>
      </c>
      <c r="J83" s="91"/>
      <c r="K83" s="91"/>
      <c r="L83" s="91"/>
    </row>
    <row r="84" spans="1:12" s="92" customFormat="1" ht="69" hidden="1" customHeight="1" x14ac:dyDescent="0.35">
      <c r="A84" s="89"/>
      <c r="B84" s="15" t="s">
        <v>376</v>
      </c>
      <c r="C84" s="37" t="s">
        <v>8</v>
      </c>
      <c r="D84" s="37" t="s">
        <v>81</v>
      </c>
      <c r="E84" s="37" t="s">
        <v>5</v>
      </c>
      <c r="F84" s="37" t="s">
        <v>375</v>
      </c>
      <c r="G84" s="17" t="s">
        <v>210</v>
      </c>
      <c r="H84" s="17" t="s">
        <v>42</v>
      </c>
      <c r="I84" s="17" t="s">
        <v>8</v>
      </c>
      <c r="J84" s="91"/>
      <c r="K84" s="91"/>
      <c r="L84" s="91"/>
    </row>
    <row r="85" spans="1:12" s="92" customFormat="1" ht="54" customHeight="1" x14ac:dyDescent="0.3">
      <c r="A85" s="89"/>
      <c r="B85" s="15" t="s">
        <v>413</v>
      </c>
      <c r="C85" s="41" t="s">
        <v>8</v>
      </c>
      <c r="D85" s="41" t="s">
        <v>81</v>
      </c>
      <c r="E85" s="41" t="s">
        <v>5</v>
      </c>
      <c r="F85" s="41" t="s">
        <v>416</v>
      </c>
      <c r="G85" s="282"/>
      <c r="H85" s="283"/>
      <c r="I85" s="284"/>
      <c r="J85" s="87">
        <f>J86+J87+J89+J90</f>
        <v>20510</v>
      </c>
      <c r="K85" s="87">
        <f t="shared" ref="K85:L85" si="29">K86+K87+K89+K90</f>
        <v>0</v>
      </c>
      <c r="L85" s="87">
        <f t="shared" si="29"/>
        <v>0</v>
      </c>
    </row>
    <row r="86" spans="1:12" s="92" customFormat="1" ht="69" customHeight="1" x14ac:dyDescent="0.3">
      <c r="A86" s="89"/>
      <c r="B86" s="16" t="s">
        <v>414</v>
      </c>
      <c r="C86" s="40" t="s">
        <v>8</v>
      </c>
      <c r="D86" s="40" t="s">
        <v>81</v>
      </c>
      <c r="E86" s="40" t="s">
        <v>5</v>
      </c>
      <c r="F86" s="40" t="s">
        <v>416</v>
      </c>
      <c r="G86" s="51" t="s">
        <v>201</v>
      </c>
      <c r="H86" s="17" t="s">
        <v>42</v>
      </c>
      <c r="I86" s="17" t="s">
        <v>8</v>
      </c>
      <c r="J86" s="91">
        <v>18000</v>
      </c>
      <c r="K86" s="91">
        <v>0</v>
      </c>
      <c r="L86" s="91">
        <v>0</v>
      </c>
    </row>
    <row r="87" spans="1:12" s="92" customFormat="1" ht="63.6" customHeight="1" x14ac:dyDescent="0.3">
      <c r="A87" s="89"/>
      <c r="B87" s="16" t="s">
        <v>415</v>
      </c>
      <c r="C87" s="40" t="s">
        <v>8</v>
      </c>
      <c r="D87" s="40" t="s">
        <v>81</v>
      </c>
      <c r="E87" s="40" t="s">
        <v>5</v>
      </c>
      <c r="F87" s="40" t="s">
        <v>416</v>
      </c>
      <c r="G87" s="51" t="s">
        <v>201</v>
      </c>
      <c r="H87" s="17" t="s">
        <v>42</v>
      </c>
      <c r="I87" s="17" t="s">
        <v>8</v>
      </c>
      <c r="J87" s="91">
        <v>2510</v>
      </c>
      <c r="K87" s="91">
        <v>0</v>
      </c>
      <c r="L87" s="91">
        <v>0</v>
      </c>
    </row>
    <row r="88" spans="1:12" s="92" customFormat="1" ht="46.9" hidden="1" customHeight="1" x14ac:dyDescent="0.35">
      <c r="A88" s="89"/>
      <c r="B88" s="15" t="s">
        <v>446</v>
      </c>
      <c r="C88" s="41" t="s">
        <v>8</v>
      </c>
      <c r="D88" s="41" t="s">
        <v>81</v>
      </c>
      <c r="E88" s="41" t="s">
        <v>5</v>
      </c>
      <c r="F88" s="107" t="s">
        <v>438</v>
      </c>
      <c r="G88" s="108" t="s">
        <v>201</v>
      </c>
      <c r="H88" s="29" t="s">
        <v>42</v>
      </c>
      <c r="I88" s="29" t="s">
        <v>8</v>
      </c>
      <c r="J88" s="87"/>
      <c r="K88" s="87"/>
      <c r="L88" s="87"/>
    </row>
    <row r="89" spans="1:12" s="92" customFormat="1" ht="1.1499999999999999" hidden="1" customHeight="1" x14ac:dyDescent="0.35">
      <c r="A89" s="89"/>
      <c r="B89" s="90" t="s">
        <v>304</v>
      </c>
      <c r="C89" s="40" t="s">
        <v>8</v>
      </c>
      <c r="D89" s="40" t="s">
        <v>81</v>
      </c>
      <c r="E89" s="40" t="s">
        <v>5</v>
      </c>
      <c r="F89" s="40" t="s">
        <v>416</v>
      </c>
      <c r="G89" s="51" t="s">
        <v>210</v>
      </c>
      <c r="H89" s="17" t="s">
        <v>42</v>
      </c>
      <c r="I89" s="17" t="s">
        <v>8</v>
      </c>
      <c r="J89" s="91"/>
      <c r="K89" s="87"/>
      <c r="L89" s="87"/>
    </row>
    <row r="90" spans="1:12" s="92" customFormat="1" ht="41.45" hidden="1" customHeight="1" x14ac:dyDescent="0.35">
      <c r="A90" s="89"/>
      <c r="B90" s="90" t="s">
        <v>305</v>
      </c>
      <c r="C90" s="40" t="s">
        <v>8</v>
      </c>
      <c r="D90" s="40" t="s">
        <v>81</v>
      </c>
      <c r="E90" s="40" t="s">
        <v>5</v>
      </c>
      <c r="F90" s="40" t="s">
        <v>416</v>
      </c>
      <c r="G90" s="51" t="s">
        <v>210</v>
      </c>
      <c r="H90" s="17" t="s">
        <v>42</v>
      </c>
      <c r="I90" s="17" t="s">
        <v>8</v>
      </c>
      <c r="J90" s="91"/>
      <c r="K90" s="87"/>
      <c r="L90" s="87"/>
    </row>
    <row r="91" spans="1:12" s="92" customFormat="1" ht="45.6" hidden="1" customHeight="1" x14ac:dyDescent="0.35">
      <c r="A91" s="89"/>
      <c r="B91" s="109" t="s">
        <v>403</v>
      </c>
      <c r="C91" s="38" t="s">
        <v>8</v>
      </c>
      <c r="D91" s="38" t="s">
        <v>81</v>
      </c>
      <c r="E91" s="38" t="s">
        <v>5</v>
      </c>
      <c r="F91" s="38" t="s">
        <v>589</v>
      </c>
      <c r="G91" s="29"/>
      <c r="H91" s="29"/>
      <c r="I91" s="29"/>
      <c r="J91" s="87">
        <f>+J92+J93+J94</f>
        <v>0</v>
      </c>
      <c r="K91" s="87">
        <f t="shared" ref="K91:L91" si="30">+K92+K93+K94</f>
        <v>0</v>
      </c>
      <c r="L91" s="87">
        <f t="shared" si="30"/>
        <v>0</v>
      </c>
    </row>
    <row r="92" spans="1:12" s="92" customFormat="1" ht="85.9" hidden="1" customHeight="1" x14ac:dyDescent="0.35">
      <c r="A92" s="89"/>
      <c r="B92" s="18" t="s">
        <v>400</v>
      </c>
      <c r="C92" s="39" t="s">
        <v>8</v>
      </c>
      <c r="D92" s="39" t="s">
        <v>81</v>
      </c>
      <c r="E92" s="39" t="s">
        <v>5</v>
      </c>
      <c r="F92" s="39" t="s">
        <v>589</v>
      </c>
      <c r="G92" s="94" t="s">
        <v>201</v>
      </c>
      <c r="H92" s="17" t="s">
        <v>82</v>
      </c>
      <c r="I92" s="17" t="s">
        <v>6</v>
      </c>
      <c r="J92" s="95"/>
      <c r="K92" s="91"/>
      <c r="L92" s="91"/>
    </row>
    <row r="93" spans="1:12" s="92" customFormat="1" ht="89.45" hidden="1" customHeight="1" x14ac:dyDescent="0.35">
      <c r="A93" s="89"/>
      <c r="B93" s="18" t="s">
        <v>401</v>
      </c>
      <c r="C93" s="39" t="s">
        <v>8</v>
      </c>
      <c r="D93" s="39" t="s">
        <v>81</v>
      </c>
      <c r="E93" s="39" t="s">
        <v>5</v>
      </c>
      <c r="F93" s="39" t="s">
        <v>589</v>
      </c>
      <c r="G93" s="94" t="s">
        <v>201</v>
      </c>
      <c r="H93" s="17" t="s">
        <v>82</v>
      </c>
      <c r="I93" s="17" t="s">
        <v>6</v>
      </c>
      <c r="J93" s="95"/>
      <c r="K93" s="91"/>
      <c r="L93" s="91"/>
    </row>
    <row r="94" spans="1:12" s="92" customFormat="1" ht="85.15" hidden="1" customHeight="1" x14ac:dyDescent="0.35">
      <c r="A94" s="89"/>
      <c r="B94" s="16" t="s">
        <v>402</v>
      </c>
      <c r="C94" s="40" t="s">
        <v>8</v>
      </c>
      <c r="D94" s="40" t="s">
        <v>81</v>
      </c>
      <c r="E94" s="40" t="s">
        <v>5</v>
      </c>
      <c r="F94" s="40" t="s">
        <v>589</v>
      </c>
      <c r="G94" s="96" t="s">
        <v>201</v>
      </c>
      <c r="H94" s="17" t="s">
        <v>82</v>
      </c>
      <c r="I94" s="17" t="s">
        <v>6</v>
      </c>
      <c r="J94" s="97"/>
      <c r="K94" s="91"/>
      <c r="L94" s="91"/>
    </row>
    <row r="95" spans="1:12" s="92" customFormat="1" ht="52.9" customHeight="1" x14ac:dyDescent="0.3">
      <c r="A95" s="89"/>
      <c r="B95" s="16" t="s">
        <v>585</v>
      </c>
      <c r="C95" s="41" t="s">
        <v>8</v>
      </c>
      <c r="D95" s="41" t="s">
        <v>81</v>
      </c>
      <c r="E95" s="41" t="s">
        <v>5</v>
      </c>
      <c r="F95" s="41" t="s">
        <v>588</v>
      </c>
      <c r="G95" s="282"/>
      <c r="H95" s="283"/>
      <c r="I95" s="284"/>
      <c r="J95" s="110">
        <f>+J96+J97</f>
        <v>48434.400000000001</v>
      </c>
      <c r="K95" s="110">
        <f t="shared" ref="K95:L95" si="31">+K96+K97</f>
        <v>48434.400000000001</v>
      </c>
      <c r="L95" s="110">
        <f t="shared" si="31"/>
        <v>48434.400000000001</v>
      </c>
    </row>
    <row r="96" spans="1:12" s="92" customFormat="1" ht="65.45" customHeight="1" x14ac:dyDescent="0.3">
      <c r="A96" s="89"/>
      <c r="B96" s="16" t="s">
        <v>586</v>
      </c>
      <c r="C96" s="40" t="s">
        <v>8</v>
      </c>
      <c r="D96" s="40" t="s">
        <v>81</v>
      </c>
      <c r="E96" s="40" t="s">
        <v>5</v>
      </c>
      <c r="F96" s="40" t="s">
        <v>588</v>
      </c>
      <c r="G96" s="51" t="s">
        <v>203</v>
      </c>
      <c r="H96" s="17" t="s">
        <v>42</v>
      </c>
      <c r="I96" s="17" t="s">
        <v>8</v>
      </c>
      <c r="J96" s="97">
        <v>38747.5</v>
      </c>
      <c r="K96" s="91">
        <v>38747.5</v>
      </c>
      <c r="L96" s="91">
        <v>38747.5</v>
      </c>
    </row>
    <row r="97" spans="1:16" s="92" customFormat="1" ht="60" customHeight="1" x14ac:dyDescent="0.3">
      <c r="A97" s="89"/>
      <c r="B97" s="16" t="s">
        <v>587</v>
      </c>
      <c r="C97" s="40" t="s">
        <v>8</v>
      </c>
      <c r="D97" s="40" t="s">
        <v>81</v>
      </c>
      <c r="E97" s="40" t="s">
        <v>5</v>
      </c>
      <c r="F97" s="40" t="s">
        <v>588</v>
      </c>
      <c r="G97" s="51" t="s">
        <v>210</v>
      </c>
      <c r="H97" s="17" t="s">
        <v>42</v>
      </c>
      <c r="I97" s="17" t="s">
        <v>8</v>
      </c>
      <c r="J97" s="97">
        <v>9686.9</v>
      </c>
      <c r="K97" s="91">
        <v>9686.9</v>
      </c>
      <c r="L97" s="91">
        <v>9686.9</v>
      </c>
    </row>
    <row r="98" spans="1:16" s="92" customFormat="1" ht="53.45" hidden="1" customHeight="1" x14ac:dyDescent="0.35">
      <c r="A98" s="89"/>
      <c r="B98" s="15" t="s">
        <v>657</v>
      </c>
      <c r="C98" s="41" t="s">
        <v>8</v>
      </c>
      <c r="D98" s="41" t="s">
        <v>81</v>
      </c>
      <c r="E98" s="41" t="s">
        <v>5</v>
      </c>
      <c r="F98" s="41" t="s">
        <v>661</v>
      </c>
      <c r="G98" s="326"/>
      <c r="H98" s="327"/>
      <c r="I98" s="328"/>
      <c r="J98" s="110">
        <f>+J99+J100+J101</f>
        <v>0</v>
      </c>
      <c r="K98" s="110">
        <f t="shared" ref="K98:L98" si="32">+K99+K100+K101</f>
        <v>0</v>
      </c>
      <c r="L98" s="110">
        <f t="shared" si="32"/>
        <v>0</v>
      </c>
    </row>
    <row r="99" spans="1:16" s="92" customFormat="1" ht="67.150000000000006" hidden="1" customHeight="1" x14ac:dyDescent="0.35">
      <c r="A99" s="89"/>
      <c r="B99" s="15" t="s">
        <v>660</v>
      </c>
      <c r="C99" s="40" t="s">
        <v>8</v>
      </c>
      <c r="D99" s="40" t="s">
        <v>81</v>
      </c>
      <c r="E99" s="40" t="s">
        <v>5</v>
      </c>
      <c r="F99" s="40" t="s">
        <v>661</v>
      </c>
      <c r="G99" s="51" t="s">
        <v>210</v>
      </c>
      <c r="H99" s="51" t="s">
        <v>42</v>
      </c>
      <c r="I99" s="51" t="s">
        <v>8</v>
      </c>
      <c r="J99" s="97"/>
      <c r="K99" s="91"/>
      <c r="L99" s="91"/>
    </row>
    <row r="100" spans="1:16" s="92" customFormat="1" ht="64.150000000000006" hidden="1" customHeight="1" x14ac:dyDescent="0.35">
      <c r="A100" s="89"/>
      <c r="B100" s="15" t="s">
        <v>658</v>
      </c>
      <c r="C100" s="40" t="s">
        <v>8</v>
      </c>
      <c r="D100" s="40" t="s">
        <v>81</v>
      </c>
      <c r="E100" s="40" t="s">
        <v>5</v>
      </c>
      <c r="F100" s="40" t="s">
        <v>661</v>
      </c>
      <c r="G100" s="51" t="s">
        <v>210</v>
      </c>
      <c r="H100" s="51" t="s">
        <v>42</v>
      </c>
      <c r="I100" s="51" t="s">
        <v>8</v>
      </c>
      <c r="J100" s="97"/>
      <c r="K100" s="91"/>
      <c r="L100" s="91"/>
    </row>
    <row r="101" spans="1:16" s="92" customFormat="1" ht="67.900000000000006" hidden="1" customHeight="1" x14ac:dyDescent="0.35">
      <c r="A101" s="89"/>
      <c r="B101" s="111" t="s">
        <v>659</v>
      </c>
      <c r="C101" s="40" t="s">
        <v>8</v>
      </c>
      <c r="D101" s="40" t="s">
        <v>81</v>
      </c>
      <c r="E101" s="40" t="s">
        <v>5</v>
      </c>
      <c r="F101" s="40" t="s">
        <v>661</v>
      </c>
      <c r="G101" s="51" t="s">
        <v>210</v>
      </c>
      <c r="H101" s="51" t="s">
        <v>42</v>
      </c>
      <c r="I101" s="51" t="s">
        <v>8</v>
      </c>
      <c r="J101" s="97"/>
      <c r="K101" s="91"/>
      <c r="L101" s="91"/>
    </row>
    <row r="102" spans="1:16" s="92" customFormat="1" ht="55.15" customHeight="1" x14ac:dyDescent="0.3">
      <c r="A102" s="89"/>
      <c r="B102" s="15" t="s">
        <v>650</v>
      </c>
      <c r="C102" s="41" t="s">
        <v>8</v>
      </c>
      <c r="D102" s="41" t="s">
        <v>81</v>
      </c>
      <c r="E102" s="41" t="s">
        <v>5</v>
      </c>
      <c r="F102" s="38" t="s">
        <v>649</v>
      </c>
      <c r="G102" s="282"/>
      <c r="H102" s="283"/>
      <c r="I102" s="284"/>
      <c r="J102" s="110">
        <f>+J103+J104+J105+J106+J107+J108</f>
        <v>49134.7</v>
      </c>
      <c r="K102" s="110">
        <f t="shared" ref="K102:L102" si="33">+K103+K104+K105+K106+K107+K108</f>
        <v>51293.8</v>
      </c>
      <c r="L102" s="110">
        <f t="shared" si="33"/>
        <v>51811.600000000006</v>
      </c>
      <c r="M102" s="110">
        <f t="shared" ref="M102:P102" si="34">+M107+M108</f>
        <v>0</v>
      </c>
      <c r="N102" s="110">
        <f t="shared" si="34"/>
        <v>0</v>
      </c>
      <c r="O102" s="110">
        <f t="shared" si="34"/>
        <v>0</v>
      </c>
      <c r="P102" s="110">
        <f t="shared" si="34"/>
        <v>0</v>
      </c>
    </row>
    <row r="103" spans="1:16" s="92" customFormat="1" ht="69.599999999999994" customHeight="1" x14ac:dyDescent="0.3">
      <c r="A103" s="89"/>
      <c r="B103" s="15" t="s">
        <v>656</v>
      </c>
      <c r="C103" s="40" t="s">
        <v>8</v>
      </c>
      <c r="D103" s="40" t="s">
        <v>81</v>
      </c>
      <c r="E103" s="40" t="s">
        <v>5</v>
      </c>
      <c r="F103" s="39" t="s">
        <v>649</v>
      </c>
      <c r="G103" s="51" t="s">
        <v>201</v>
      </c>
      <c r="H103" s="51" t="s">
        <v>42</v>
      </c>
      <c r="I103" s="51" t="s">
        <v>8</v>
      </c>
      <c r="J103" s="97">
        <v>30912</v>
      </c>
      <c r="K103" s="91">
        <v>33261.599999999999</v>
      </c>
      <c r="L103" s="91">
        <v>33706.300000000003</v>
      </c>
    </row>
    <row r="104" spans="1:16" s="92" customFormat="1" ht="61.9" customHeight="1" x14ac:dyDescent="0.3">
      <c r="A104" s="89"/>
      <c r="B104" s="15" t="s">
        <v>651</v>
      </c>
      <c r="C104" s="40" t="s">
        <v>8</v>
      </c>
      <c r="D104" s="40" t="s">
        <v>81</v>
      </c>
      <c r="E104" s="40" t="s">
        <v>5</v>
      </c>
      <c r="F104" s="39" t="s">
        <v>649</v>
      </c>
      <c r="G104" s="51" t="s">
        <v>201</v>
      </c>
      <c r="H104" s="51" t="s">
        <v>42</v>
      </c>
      <c r="I104" s="51" t="s">
        <v>8</v>
      </c>
      <c r="J104" s="97">
        <v>5455</v>
      </c>
      <c r="K104" s="91">
        <v>5267.1</v>
      </c>
      <c r="L104" s="91">
        <v>5339.5</v>
      </c>
    </row>
    <row r="105" spans="1:16" s="92" customFormat="1" ht="72" customHeight="1" x14ac:dyDescent="0.3">
      <c r="A105" s="89"/>
      <c r="B105" s="15" t="s">
        <v>652</v>
      </c>
      <c r="C105" s="40" t="s">
        <v>8</v>
      </c>
      <c r="D105" s="40" t="s">
        <v>81</v>
      </c>
      <c r="E105" s="40" t="s">
        <v>5</v>
      </c>
      <c r="F105" s="39" t="s">
        <v>649</v>
      </c>
      <c r="G105" s="51" t="s">
        <v>201</v>
      </c>
      <c r="H105" s="51" t="s">
        <v>42</v>
      </c>
      <c r="I105" s="51" t="s">
        <v>8</v>
      </c>
      <c r="J105" s="97">
        <v>55.7</v>
      </c>
      <c r="K105" s="91">
        <v>53.1</v>
      </c>
      <c r="L105" s="91">
        <v>53.8</v>
      </c>
    </row>
    <row r="106" spans="1:16" s="92" customFormat="1" ht="64.900000000000006" customHeight="1" x14ac:dyDescent="0.3">
      <c r="A106" s="89"/>
      <c r="B106" s="15" t="s">
        <v>655</v>
      </c>
      <c r="C106" s="40" t="s">
        <v>8</v>
      </c>
      <c r="D106" s="40" t="s">
        <v>81</v>
      </c>
      <c r="E106" s="40" t="s">
        <v>5</v>
      </c>
      <c r="F106" s="39" t="s">
        <v>649</v>
      </c>
      <c r="G106" s="51" t="s">
        <v>210</v>
      </c>
      <c r="H106" s="51" t="s">
        <v>42</v>
      </c>
      <c r="I106" s="51" t="s">
        <v>8</v>
      </c>
      <c r="J106" s="97">
        <v>10788.7</v>
      </c>
      <c r="K106" s="91">
        <v>10788.7</v>
      </c>
      <c r="L106" s="91">
        <v>10788.7</v>
      </c>
    </row>
    <row r="107" spans="1:16" s="92" customFormat="1" ht="71.45" customHeight="1" x14ac:dyDescent="0.3">
      <c r="A107" s="89"/>
      <c r="B107" s="15" t="s">
        <v>653</v>
      </c>
      <c r="C107" s="40" t="s">
        <v>8</v>
      </c>
      <c r="D107" s="40" t="s">
        <v>81</v>
      </c>
      <c r="E107" s="40" t="s">
        <v>5</v>
      </c>
      <c r="F107" s="39" t="s">
        <v>649</v>
      </c>
      <c r="G107" s="51" t="s">
        <v>210</v>
      </c>
      <c r="H107" s="17" t="s">
        <v>42</v>
      </c>
      <c r="I107" s="17" t="s">
        <v>8</v>
      </c>
      <c r="J107" s="97">
        <v>1903.9</v>
      </c>
      <c r="K107" s="91">
        <v>1903.9</v>
      </c>
      <c r="L107" s="91">
        <v>1903.9</v>
      </c>
    </row>
    <row r="108" spans="1:16" s="92" customFormat="1" ht="67.900000000000006" customHeight="1" x14ac:dyDescent="0.3">
      <c r="A108" s="89"/>
      <c r="B108" s="15" t="s">
        <v>654</v>
      </c>
      <c r="C108" s="40" t="s">
        <v>8</v>
      </c>
      <c r="D108" s="40" t="s">
        <v>81</v>
      </c>
      <c r="E108" s="40" t="s">
        <v>5</v>
      </c>
      <c r="F108" s="39" t="s">
        <v>649</v>
      </c>
      <c r="G108" s="51" t="s">
        <v>210</v>
      </c>
      <c r="H108" s="17" t="s">
        <v>42</v>
      </c>
      <c r="I108" s="17" t="s">
        <v>8</v>
      </c>
      <c r="J108" s="97">
        <v>19.399999999999999</v>
      </c>
      <c r="K108" s="91">
        <v>19.399999999999999</v>
      </c>
      <c r="L108" s="91">
        <v>19.399999999999999</v>
      </c>
    </row>
    <row r="109" spans="1:16" s="92" customFormat="1" ht="66" x14ac:dyDescent="0.3">
      <c r="A109" s="112" t="s">
        <v>431</v>
      </c>
      <c r="B109" s="113" t="s">
        <v>368</v>
      </c>
      <c r="C109" s="42" t="s">
        <v>8</v>
      </c>
      <c r="D109" s="42">
        <v>2</v>
      </c>
      <c r="E109" s="42" t="s">
        <v>334</v>
      </c>
      <c r="F109" s="114" t="s">
        <v>316</v>
      </c>
      <c r="G109" s="332"/>
      <c r="H109" s="333"/>
      <c r="I109" s="334"/>
      <c r="J109" s="115">
        <f>SUM(J110)</f>
        <v>800</v>
      </c>
      <c r="K109" s="115">
        <f t="shared" ref="K109:L109" si="35">SUM(K110)</f>
        <v>800</v>
      </c>
      <c r="L109" s="115">
        <f t="shared" si="35"/>
        <v>800</v>
      </c>
    </row>
    <row r="110" spans="1:16" s="92" customFormat="1" ht="17.25" x14ac:dyDescent="0.3">
      <c r="A110" s="89"/>
      <c r="B110" s="90" t="s">
        <v>200</v>
      </c>
      <c r="C110" s="37" t="s">
        <v>8</v>
      </c>
      <c r="D110" s="37">
        <v>2</v>
      </c>
      <c r="E110" s="37" t="s">
        <v>334</v>
      </c>
      <c r="F110" s="37" t="s">
        <v>316</v>
      </c>
      <c r="G110" s="100" t="s">
        <v>201</v>
      </c>
      <c r="H110" s="100" t="s">
        <v>42</v>
      </c>
      <c r="I110" s="100" t="s">
        <v>8</v>
      </c>
      <c r="J110" s="91">
        <v>800</v>
      </c>
      <c r="K110" s="91">
        <v>800</v>
      </c>
      <c r="L110" s="91">
        <v>800</v>
      </c>
    </row>
    <row r="111" spans="1:16" s="119" customFormat="1" ht="30.6" customHeight="1" x14ac:dyDescent="0.3">
      <c r="A111" s="112" t="s">
        <v>554</v>
      </c>
      <c r="B111" s="113" t="s">
        <v>369</v>
      </c>
      <c r="C111" s="42" t="s">
        <v>8</v>
      </c>
      <c r="D111" s="42">
        <v>2</v>
      </c>
      <c r="E111" s="42" t="s">
        <v>352</v>
      </c>
      <c r="F111" s="114" t="s">
        <v>353</v>
      </c>
      <c r="G111" s="116"/>
      <c r="H111" s="117"/>
      <c r="I111" s="118"/>
      <c r="J111" s="115">
        <f>+J112+J119</f>
        <v>12585.4</v>
      </c>
      <c r="K111" s="115">
        <f>+K112+K119</f>
        <v>34090.400000000001</v>
      </c>
      <c r="L111" s="115">
        <f t="shared" ref="L111" si="36">+L112+L119</f>
        <v>12584.8</v>
      </c>
    </row>
    <row r="112" spans="1:16" s="168" customFormat="1" ht="56.45" customHeight="1" x14ac:dyDescent="0.3">
      <c r="A112" s="112"/>
      <c r="B112" s="15" t="s">
        <v>719</v>
      </c>
      <c r="C112" s="36" t="s">
        <v>8</v>
      </c>
      <c r="D112" s="36">
        <v>2</v>
      </c>
      <c r="E112" s="36" t="s">
        <v>352</v>
      </c>
      <c r="F112" s="36" t="s">
        <v>353</v>
      </c>
      <c r="G112" s="116"/>
      <c r="H112" s="117"/>
      <c r="I112" s="118"/>
      <c r="J112" s="209">
        <f>+J113+J114+J115+J116+J117+J118</f>
        <v>12585.4</v>
      </c>
      <c r="K112" s="209">
        <f t="shared" ref="K112:L112" si="37">+K113+K114+K115+K116+K117+K118</f>
        <v>12585.8</v>
      </c>
      <c r="L112" s="209">
        <f t="shared" si="37"/>
        <v>12584.8</v>
      </c>
    </row>
    <row r="113" spans="1:12" s="119" customFormat="1" ht="60" customHeight="1" x14ac:dyDescent="0.3">
      <c r="A113" s="120"/>
      <c r="B113" s="16" t="s">
        <v>503</v>
      </c>
      <c r="C113" s="37" t="s">
        <v>8</v>
      </c>
      <c r="D113" s="37">
        <v>2</v>
      </c>
      <c r="E113" s="37" t="s">
        <v>352</v>
      </c>
      <c r="F113" s="37" t="s">
        <v>353</v>
      </c>
      <c r="G113" s="17" t="s">
        <v>201</v>
      </c>
      <c r="H113" s="17" t="s">
        <v>42</v>
      </c>
      <c r="I113" s="17" t="s">
        <v>8</v>
      </c>
      <c r="J113" s="121">
        <v>12298.8</v>
      </c>
      <c r="K113" s="121">
        <v>12298.9</v>
      </c>
      <c r="L113" s="121">
        <v>12297.1</v>
      </c>
    </row>
    <row r="114" spans="1:12" s="119" customFormat="1" ht="63" x14ac:dyDescent="0.3">
      <c r="A114" s="120"/>
      <c r="B114" s="16" t="s">
        <v>504</v>
      </c>
      <c r="C114" s="37" t="s">
        <v>8</v>
      </c>
      <c r="D114" s="37">
        <v>2</v>
      </c>
      <c r="E114" s="37" t="s">
        <v>352</v>
      </c>
      <c r="F114" s="37" t="s">
        <v>353</v>
      </c>
      <c r="G114" s="17" t="s">
        <v>201</v>
      </c>
      <c r="H114" s="17" t="s">
        <v>42</v>
      </c>
      <c r="I114" s="17" t="s">
        <v>8</v>
      </c>
      <c r="J114" s="121">
        <v>251.1</v>
      </c>
      <c r="K114" s="121">
        <v>251</v>
      </c>
      <c r="L114" s="121">
        <v>250.9</v>
      </c>
    </row>
    <row r="115" spans="1:12" s="119" customFormat="1" ht="60" customHeight="1" x14ac:dyDescent="0.3">
      <c r="A115" s="120"/>
      <c r="B115" s="16" t="s">
        <v>505</v>
      </c>
      <c r="C115" s="37" t="s">
        <v>8</v>
      </c>
      <c r="D115" s="37">
        <v>2</v>
      </c>
      <c r="E115" s="37" t="s">
        <v>352</v>
      </c>
      <c r="F115" s="37" t="s">
        <v>353</v>
      </c>
      <c r="G115" s="17" t="s">
        <v>201</v>
      </c>
      <c r="H115" s="17" t="s">
        <v>42</v>
      </c>
      <c r="I115" s="17" t="s">
        <v>8</v>
      </c>
      <c r="J115" s="121">
        <v>35.5</v>
      </c>
      <c r="K115" s="121">
        <v>35.9</v>
      </c>
      <c r="L115" s="121">
        <v>36.799999999999997</v>
      </c>
    </row>
    <row r="116" spans="1:12" s="119" customFormat="1" ht="60.6" hidden="1" customHeight="1" x14ac:dyDescent="0.35">
      <c r="A116" s="120"/>
      <c r="B116" s="16" t="s">
        <v>370</v>
      </c>
      <c r="C116" s="37" t="s">
        <v>8</v>
      </c>
      <c r="D116" s="37">
        <v>2</v>
      </c>
      <c r="E116" s="37" t="s">
        <v>352</v>
      </c>
      <c r="F116" s="101" t="s">
        <v>353</v>
      </c>
      <c r="G116" s="17" t="s">
        <v>210</v>
      </c>
      <c r="H116" s="17" t="s">
        <v>42</v>
      </c>
      <c r="I116" s="17" t="s">
        <v>8</v>
      </c>
      <c r="J116" s="121"/>
      <c r="K116" s="121"/>
      <c r="L116" s="121"/>
    </row>
    <row r="117" spans="1:12" s="92" customFormat="1" ht="62.45" hidden="1" x14ac:dyDescent="0.35">
      <c r="A117" s="89"/>
      <c r="B117" s="16" t="s">
        <v>371</v>
      </c>
      <c r="C117" s="37" t="s">
        <v>8</v>
      </c>
      <c r="D117" s="37">
        <v>2</v>
      </c>
      <c r="E117" s="37" t="s">
        <v>352</v>
      </c>
      <c r="F117" s="101" t="s">
        <v>353</v>
      </c>
      <c r="G117" s="17" t="s">
        <v>210</v>
      </c>
      <c r="H117" s="17" t="s">
        <v>42</v>
      </c>
      <c r="I117" s="17" t="s">
        <v>8</v>
      </c>
      <c r="J117" s="121"/>
      <c r="K117" s="121"/>
      <c r="L117" s="121"/>
    </row>
    <row r="118" spans="1:12" s="92" customFormat="1" ht="62.45" hidden="1" customHeight="1" x14ac:dyDescent="0.35">
      <c r="A118" s="89"/>
      <c r="B118" s="16" t="s">
        <v>372</v>
      </c>
      <c r="C118" s="37" t="s">
        <v>8</v>
      </c>
      <c r="D118" s="37">
        <v>2</v>
      </c>
      <c r="E118" s="37" t="s">
        <v>352</v>
      </c>
      <c r="F118" s="101" t="s">
        <v>353</v>
      </c>
      <c r="G118" s="17" t="s">
        <v>210</v>
      </c>
      <c r="H118" s="17" t="s">
        <v>42</v>
      </c>
      <c r="I118" s="17" t="s">
        <v>8</v>
      </c>
      <c r="J118" s="121"/>
      <c r="K118" s="121"/>
      <c r="L118" s="121"/>
    </row>
    <row r="119" spans="1:12" s="92" customFormat="1" ht="23.45" customHeight="1" x14ac:dyDescent="0.3">
      <c r="A119" s="89"/>
      <c r="B119" s="15" t="s">
        <v>720</v>
      </c>
      <c r="C119" s="38" t="s">
        <v>8</v>
      </c>
      <c r="D119" s="38" t="s">
        <v>81</v>
      </c>
      <c r="E119" s="38" t="s">
        <v>352</v>
      </c>
      <c r="F119" s="41" t="s">
        <v>724</v>
      </c>
      <c r="G119" s="245"/>
      <c r="H119" s="246"/>
      <c r="I119" s="247"/>
      <c r="J119" s="209">
        <f>+J120+J121+J122</f>
        <v>0</v>
      </c>
      <c r="K119" s="209">
        <f t="shared" ref="K119:L119" si="38">+K120+K121+K122</f>
        <v>21504.600000000002</v>
      </c>
      <c r="L119" s="209">
        <f t="shared" si="38"/>
        <v>0</v>
      </c>
    </row>
    <row r="120" spans="1:12" s="92" customFormat="1" ht="33" customHeight="1" x14ac:dyDescent="0.3">
      <c r="A120" s="89"/>
      <c r="B120" s="15" t="s">
        <v>721</v>
      </c>
      <c r="C120" s="40" t="s">
        <v>8</v>
      </c>
      <c r="D120" s="40" t="s">
        <v>81</v>
      </c>
      <c r="E120" s="40" t="s">
        <v>352</v>
      </c>
      <c r="F120" s="40" t="s">
        <v>724</v>
      </c>
      <c r="G120" s="248" t="s">
        <v>201</v>
      </c>
      <c r="H120" s="248" t="s">
        <v>42</v>
      </c>
      <c r="I120" s="248" t="s">
        <v>8</v>
      </c>
      <c r="J120" s="121">
        <v>0</v>
      </c>
      <c r="K120" s="121">
        <v>21015.3</v>
      </c>
      <c r="L120" s="121">
        <v>0</v>
      </c>
    </row>
    <row r="121" spans="1:12" s="92" customFormat="1" ht="31.9" customHeight="1" x14ac:dyDescent="0.3">
      <c r="A121" s="89"/>
      <c r="B121" s="15" t="s">
        <v>722</v>
      </c>
      <c r="C121" s="40" t="s">
        <v>8</v>
      </c>
      <c r="D121" s="40" t="s">
        <v>81</v>
      </c>
      <c r="E121" s="40" t="s">
        <v>352</v>
      </c>
      <c r="F121" s="40" t="s">
        <v>724</v>
      </c>
      <c r="G121" s="248" t="s">
        <v>201</v>
      </c>
      <c r="H121" s="248" t="s">
        <v>42</v>
      </c>
      <c r="I121" s="248" t="s">
        <v>8</v>
      </c>
      <c r="J121" s="121">
        <v>0</v>
      </c>
      <c r="K121" s="121">
        <v>428.9</v>
      </c>
      <c r="L121" s="121">
        <v>0</v>
      </c>
    </row>
    <row r="122" spans="1:12" s="92" customFormat="1" ht="27.6" customHeight="1" x14ac:dyDescent="0.3">
      <c r="A122" s="89"/>
      <c r="B122" s="15" t="s">
        <v>723</v>
      </c>
      <c r="C122" s="40" t="s">
        <v>8</v>
      </c>
      <c r="D122" s="40" t="s">
        <v>81</v>
      </c>
      <c r="E122" s="40" t="s">
        <v>352</v>
      </c>
      <c r="F122" s="40" t="s">
        <v>724</v>
      </c>
      <c r="G122" s="248" t="s">
        <v>201</v>
      </c>
      <c r="H122" s="248" t="s">
        <v>42</v>
      </c>
      <c r="I122" s="248" t="s">
        <v>8</v>
      </c>
      <c r="J122" s="121">
        <v>0</v>
      </c>
      <c r="K122" s="121">
        <v>60.4</v>
      </c>
      <c r="L122" s="121">
        <v>0</v>
      </c>
    </row>
    <row r="123" spans="1:12" s="92" customFormat="1" ht="25.9" customHeight="1" x14ac:dyDescent="0.3">
      <c r="A123" s="112" t="s">
        <v>555</v>
      </c>
      <c r="B123" s="113" t="s">
        <v>536</v>
      </c>
      <c r="C123" s="42" t="s">
        <v>8</v>
      </c>
      <c r="D123" s="42">
        <v>2</v>
      </c>
      <c r="E123" s="42" t="s">
        <v>537</v>
      </c>
      <c r="F123" s="114" t="s">
        <v>550</v>
      </c>
      <c r="G123" s="106"/>
      <c r="H123" s="122"/>
      <c r="I123" s="123"/>
      <c r="J123" s="115">
        <f>+J124+J125+J126</f>
        <v>40.200000000000003</v>
      </c>
      <c r="K123" s="115">
        <f t="shared" ref="K123:L123" si="39">+K124+K125+K126</f>
        <v>0</v>
      </c>
      <c r="L123" s="115">
        <f t="shared" si="39"/>
        <v>0</v>
      </c>
    </row>
    <row r="124" spans="1:12" s="92" customFormat="1" ht="50.45" hidden="1" customHeight="1" x14ac:dyDescent="0.35">
      <c r="A124" s="89"/>
      <c r="B124" s="15" t="s">
        <v>551</v>
      </c>
      <c r="C124" s="37" t="s">
        <v>8</v>
      </c>
      <c r="D124" s="37" t="s">
        <v>81</v>
      </c>
      <c r="E124" s="37" t="s">
        <v>537</v>
      </c>
      <c r="F124" s="101" t="s">
        <v>550</v>
      </c>
      <c r="G124" s="17" t="s">
        <v>201</v>
      </c>
      <c r="H124" s="17" t="s">
        <v>42</v>
      </c>
      <c r="I124" s="17" t="s">
        <v>8</v>
      </c>
      <c r="J124" s="121"/>
      <c r="K124" s="121"/>
      <c r="L124" s="121"/>
    </row>
    <row r="125" spans="1:12" s="92" customFormat="1" ht="54" hidden="1" customHeight="1" x14ac:dyDescent="0.35">
      <c r="A125" s="89"/>
      <c r="B125" s="15" t="s">
        <v>552</v>
      </c>
      <c r="C125" s="37" t="s">
        <v>8</v>
      </c>
      <c r="D125" s="37" t="s">
        <v>81</v>
      </c>
      <c r="E125" s="37" t="s">
        <v>537</v>
      </c>
      <c r="F125" s="101" t="s">
        <v>550</v>
      </c>
      <c r="G125" s="17" t="s">
        <v>201</v>
      </c>
      <c r="H125" s="17" t="s">
        <v>42</v>
      </c>
      <c r="I125" s="17" t="s">
        <v>8</v>
      </c>
      <c r="J125" s="121"/>
      <c r="K125" s="121"/>
      <c r="L125" s="121"/>
    </row>
    <row r="126" spans="1:12" s="92" customFormat="1" ht="57" customHeight="1" x14ac:dyDescent="0.3">
      <c r="A126" s="89"/>
      <c r="B126" s="15" t="s">
        <v>553</v>
      </c>
      <c r="C126" s="37" t="s">
        <v>8</v>
      </c>
      <c r="D126" s="37" t="s">
        <v>81</v>
      </c>
      <c r="E126" s="37" t="s">
        <v>537</v>
      </c>
      <c r="F126" s="101" t="s">
        <v>550</v>
      </c>
      <c r="G126" s="17" t="s">
        <v>201</v>
      </c>
      <c r="H126" s="17" t="s">
        <v>42</v>
      </c>
      <c r="I126" s="17" t="s">
        <v>8</v>
      </c>
      <c r="J126" s="121">
        <v>40.200000000000003</v>
      </c>
      <c r="K126" s="121">
        <v>0</v>
      </c>
      <c r="L126" s="121">
        <v>0</v>
      </c>
    </row>
    <row r="127" spans="1:12" s="92" customFormat="1" ht="22.9" customHeight="1" x14ac:dyDescent="0.3">
      <c r="A127" s="112" t="s">
        <v>556</v>
      </c>
      <c r="B127" s="113" t="s">
        <v>506</v>
      </c>
      <c r="C127" s="42" t="s">
        <v>8</v>
      </c>
      <c r="D127" s="42">
        <v>2</v>
      </c>
      <c r="E127" s="42" t="s">
        <v>507</v>
      </c>
      <c r="F127" s="114" t="s">
        <v>508</v>
      </c>
      <c r="G127" s="106"/>
      <c r="H127" s="122"/>
      <c r="I127" s="123"/>
      <c r="J127" s="115">
        <f>J128+J129+J130+J131+J132+J133</f>
        <v>15239.4</v>
      </c>
      <c r="K127" s="115">
        <f t="shared" ref="K127:L127" si="40">K128+K129+K130+K131+K132+K133</f>
        <v>11121.8</v>
      </c>
      <c r="L127" s="115">
        <f t="shared" si="40"/>
        <v>23521.1</v>
      </c>
    </row>
    <row r="128" spans="1:12" s="92" customFormat="1" ht="43.9" customHeight="1" x14ac:dyDescent="0.3">
      <c r="A128" s="89"/>
      <c r="B128" s="16" t="s">
        <v>509</v>
      </c>
      <c r="C128" s="37" t="s">
        <v>8</v>
      </c>
      <c r="D128" s="37">
        <v>2</v>
      </c>
      <c r="E128" s="37" t="s">
        <v>507</v>
      </c>
      <c r="F128" s="37" t="s">
        <v>508</v>
      </c>
      <c r="G128" s="17" t="s">
        <v>201</v>
      </c>
      <c r="H128" s="17" t="s">
        <v>42</v>
      </c>
      <c r="I128" s="17" t="s">
        <v>8</v>
      </c>
      <c r="J128" s="121">
        <v>14892.5</v>
      </c>
      <c r="K128" s="121">
        <v>10869</v>
      </c>
      <c r="L128" s="121">
        <v>22986</v>
      </c>
    </row>
    <row r="129" spans="1:15" s="92" customFormat="1" ht="43.15" customHeight="1" x14ac:dyDescent="0.3">
      <c r="A129" s="89"/>
      <c r="B129" s="16" t="s">
        <v>510</v>
      </c>
      <c r="C129" s="37" t="s">
        <v>8</v>
      </c>
      <c r="D129" s="37">
        <v>2</v>
      </c>
      <c r="E129" s="37" t="s">
        <v>507</v>
      </c>
      <c r="F129" s="37" t="s">
        <v>508</v>
      </c>
      <c r="G129" s="17" t="s">
        <v>201</v>
      </c>
      <c r="H129" s="17" t="s">
        <v>42</v>
      </c>
      <c r="I129" s="17" t="s">
        <v>8</v>
      </c>
      <c r="J129" s="121">
        <v>303.89999999999998</v>
      </c>
      <c r="K129" s="121">
        <v>221.8</v>
      </c>
      <c r="L129" s="121">
        <v>469.1</v>
      </c>
    </row>
    <row r="130" spans="1:15" s="92" customFormat="1" ht="49.15" customHeight="1" x14ac:dyDescent="0.3">
      <c r="A130" s="89"/>
      <c r="B130" s="16" t="s">
        <v>511</v>
      </c>
      <c r="C130" s="37" t="s">
        <v>8</v>
      </c>
      <c r="D130" s="37">
        <v>2</v>
      </c>
      <c r="E130" s="37" t="s">
        <v>507</v>
      </c>
      <c r="F130" s="37" t="s">
        <v>508</v>
      </c>
      <c r="G130" s="17" t="s">
        <v>201</v>
      </c>
      <c r="H130" s="17" t="s">
        <v>42</v>
      </c>
      <c r="I130" s="17" t="s">
        <v>8</v>
      </c>
      <c r="J130" s="121">
        <v>43</v>
      </c>
      <c r="K130" s="121">
        <v>31</v>
      </c>
      <c r="L130" s="121">
        <v>66</v>
      </c>
    </row>
    <row r="131" spans="1:15" s="92" customFormat="1" ht="49.15" hidden="1" customHeight="1" x14ac:dyDescent="0.35">
      <c r="A131" s="89"/>
      <c r="B131" s="16" t="s">
        <v>513</v>
      </c>
      <c r="C131" s="37" t="s">
        <v>8</v>
      </c>
      <c r="D131" s="37">
        <v>2</v>
      </c>
      <c r="E131" s="37" t="s">
        <v>507</v>
      </c>
      <c r="F131" s="37" t="s">
        <v>508</v>
      </c>
      <c r="G131" s="17" t="s">
        <v>210</v>
      </c>
      <c r="H131" s="17" t="s">
        <v>42</v>
      </c>
      <c r="I131" s="17" t="s">
        <v>8</v>
      </c>
      <c r="J131" s="121"/>
      <c r="K131" s="121"/>
      <c r="L131" s="121">
        <v>0</v>
      </c>
    </row>
    <row r="132" spans="1:15" s="92" customFormat="1" ht="52.15" hidden="1" customHeight="1" x14ac:dyDescent="0.35">
      <c r="A132" s="89"/>
      <c r="B132" s="16" t="s">
        <v>514</v>
      </c>
      <c r="C132" s="37" t="s">
        <v>8</v>
      </c>
      <c r="D132" s="37">
        <v>2</v>
      </c>
      <c r="E132" s="37" t="s">
        <v>507</v>
      </c>
      <c r="F132" s="37" t="s">
        <v>508</v>
      </c>
      <c r="G132" s="17" t="s">
        <v>210</v>
      </c>
      <c r="H132" s="17" t="s">
        <v>42</v>
      </c>
      <c r="I132" s="17" t="s">
        <v>8</v>
      </c>
      <c r="J132" s="121"/>
      <c r="K132" s="121"/>
      <c r="L132" s="121">
        <v>0</v>
      </c>
    </row>
    <row r="133" spans="1:15" s="92" customFormat="1" ht="54" hidden="1" customHeight="1" x14ac:dyDescent="0.35">
      <c r="A133" s="89"/>
      <c r="B133" s="16" t="s">
        <v>512</v>
      </c>
      <c r="C133" s="37" t="s">
        <v>8</v>
      </c>
      <c r="D133" s="37">
        <v>2</v>
      </c>
      <c r="E133" s="37" t="s">
        <v>507</v>
      </c>
      <c r="F133" s="37" t="s">
        <v>508</v>
      </c>
      <c r="G133" s="17" t="s">
        <v>210</v>
      </c>
      <c r="H133" s="17" t="s">
        <v>42</v>
      </c>
      <c r="I133" s="17" t="s">
        <v>8</v>
      </c>
      <c r="J133" s="121"/>
      <c r="K133" s="121"/>
      <c r="L133" s="121">
        <v>0</v>
      </c>
    </row>
    <row r="134" spans="1:15" s="76" customFormat="1" x14ac:dyDescent="0.25">
      <c r="A134" s="77" t="s">
        <v>152</v>
      </c>
      <c r="B134" s="78" t="s">
        <v>18</v>
      </c>
      <c r="C134" s="34" t="s">
        <v>8</v>
      </c>
      <c r="D134" s="34">
        <v>3</v>
      </c>
      <c r="E134" s="34" t="s">
        <v>2</v>
      </c>
      <c r="F134" s="34" t="s">
        <v>3</v>
      </c>
      <c r="G134" s="276"/>
      <c r="H134" s="276"/>
      <c r="I134" s="276"/>
      <c r="J134" s="79">
        <f>SUM(J135+J142+J146+J149+J153+J156)</f>
        <v>94673.600000000006</v>
      </c>
      <c r="K134" s="79">
        <f>SUM(K135+K142+K146+K149+K153)</f>
        <v>92858.3</v>
      </c>
      <c r="L134" s="79">
        <f>SUM(L135+L142+L146+L149+L153)</f>
        <v>93285.4</v>
      </c>
    </row>
    <row r="135" spans="1:15" s="84" customFormat="1" ht="58.5" x14ac:dyDescent="0.25">
      <c r="A135" s="81" t="s">
        <v>153</v>
      </c>
      <c r="B135" s="82" t="s">
        <v>19</v>
      </c>
      <c r="C135" s="35" t="s">
        <v>8</v>
      </c>
      <c r="D135" s="35">
        <v>3</v>
      </c>
      <c r="E135" s="35" t="s">
        <v>1</v>
      </c>
      <c r="F135" s="72" t="s">
        <v>3</v>
      </c>
      <c r="G135" s="277"/>
      <c r="H135" s="277"/>
      <c r="I135" s="277"/>
      <c r="J135" s="83">
        <f>SUM(J136+J140)</f>
        <v>18170.099999999999</v>
      </c>
      <c r="K135" s="83">
        <f t="shared" ref="K135:L135" si="41">SUM(K136)</f>
        <v>18452.3</v>
      </c>
      <c r="L135" s="83">
        <f t="shared" si="41"/>
        <v>18745.400000000001</v>
      </c>
    </row>
    <row r="136" spans="1:15" s="88" customFormat="1" ht="33" x14ac:dyDescent="0.3">
      <c r="A136" s="85"/>
      <c r="B136" s="86" t="s">
        <v>13</v>
      </c>
      <c r="C136" s="36" t="s">
        <v>8</v>
      </c>
      <c r="D136" s="36">
        <v>3</v>
      </c>
      <c r="E136" s="36" t="s">
        <v>1</v>
      </c>
      <c r="F136" s="36" t="s">
        <v>12</v>
      </c>
      <c r="G136" s="289"/>
      <c r="H136" s="289"/>
      <c r="I136" s="289"/>
      <c r="J136" s="87">
        <f>+J137+J138+J139</f>
        <v>18170.099999999999</v>
      </c>
      <c r="K136" s="87">
        <f t="shared" ref="K136:L136" si="42">+K137+K138+K139</f>
        <v>18452.3</v>
      </c>
      <c r="L136" s="87">
        <f t="shared" si="42"/>
        <v>18745.400000000001</v>
      </c>
    </row>
    <row r="137" spans="1:15" s="92" customFormat="1" ht="17.25" x14ac:dyDescent="0.3">
      <c r="A137" s="89"/>
      <c r="B137" s="90" t="s">
        <v>200</v>
      </c>
      <c r="C137" s="37" t="s">
        <v>8</v>
      </c>
      <c r="D137" s="37">
        <v>3</v>
      </c>
      <c r="E137" s="37" t="s">
        <v>1</v>
      </c>
      <c r="F137" s="37" t="s">
        <v>12</v>
      </c>
      <c r="G137" s="17" t="s">
        <v>201</v>
      </c>
      <c r="H137" s="17" t="s">
        <v>42</v>
      </c>
      <c r="I137" s="17" t="s">
        <v>5</v>
      </c>
      <c r="J137" s="91">
        <v>11774.6</v>
      </c>
      <c r="K137" s="91">
        <v>11964</v>
      </c>
      <c r="L137" s="91">
        <v>12228</v>
      </c>
    </row>
    <row r="138" spans="1:15" s="92" customFormat="1" ht="33" x14ac:dyDescent="0.3">
      <c r="A138" s="89"/>
      <c r="B138" s="90" t="s">
        <v>557</v>
      </c>
      <c r="C138" s="37" t="s">
        <v>8</v>
      </c>
      <c r="D138" s="37" t="s">
        <v>90</v>
      </c>
      <c r="E138" s="37" t="s">
        <v>1</v>
      </c>
      <c r="F138" s="37" t="s">
        <v>12</v>
      </c>
      <c r="G138" s="20" t="s">
        <v>210</v>
      </c>
      <c r="H138" s="20" t="s">
        <v>42</v>
      </c>
      <c r="I138" s="20" t="s">
        <v>5</v>
      </c>
      <c r="J138" s="91">
        <v>2958.5</v>
      </c>
      <c r="K138" s="91">
        <v>3051.3</v>
      </c>
      <c r="L138" s="91">
        <v>3080.4</v>
      </c>
    </row>
    <row r="139" spans="1:15" s="92" customFormat="1" ht="15.6" customHeight="1" x14ac:dyDescent="0.3">
      <c r="A139" s="89"/>
      <c r="B139" s="90" t="s">
        <v>204</v>
      </c>
      <c r="C139" s="37" t="s">
        <v>8</v>
      </c>
      <c r="D139" s="37">
        <v>3</v>
      </c>
      <c r="E139" s="37" t="s">
        <v>1</v>
      </c>
      <c r="F139" s="37" t="s">
        <v>12</v>
      </c>
      <c r="G139" s="20" t="s">
        <v>205</v>
      </c>
      <c r="H139" s="20" t="s">
        <v>42</v>
      </c>
      <c r="I139" s="20" t="s">
        <v>5</v>
      </c>
      <c r="J139" s="91">
        <v>3437</v>
      </c>
      <c r="K139" s="91">
        <v>3437</v>
      </c>
      <c r="L139" s="91">
        <v>3437</v>
      </c>
      <c r="M139" s="92">
        <v>1738</v>
      </c>
      <c r="N139" s="92">
        <v>1738</v>
      </c>
      <c r="O139" s="92">
        <v>1738</v>
      </c>
    </row>
    <row r="140" spans="1:15" s="92" customFormat="1" ht="31.15" hidden="1" x14ac:dyDescent="0.35">
      <c r="A140" s="89"/>
      <c r="B140" s="15" t="s">
        <v>603</v>
      </c>
      <c r="C140" s="36" t="s">
        <v>8</v>
      </c>
      <c r="D140" s="36" t="s">
        <v>90</v>
      </c>
      <c r="E140" s="36" t="s">
        <v>1</v>
      </c>
      <c r="F140" s="36" t="s">
        <v>264</v>
      </c>
      <c r="G140" s="124"/>
      <c r="H140" s="124"/>
      <c r="I140" s="124"/>
      <c r="J140" s="87">
        <f>+J141</f>
        <v>0</v>
      </c>
      <c r="K140" s="87"/>
      <c r="L140" s="87"/>
    </row>
    <row r="141" spans="1:15" s="92" customFormat="1" ht="17.45" hidden="1" x14ac:dyDescent="0.35">
      <c r="A141" s="89"/>
      <c r="B141" s="16" t="s">
        <v>604</v>
      </c>
      <c r="C141" s="37" t="s">
        <v>8</v>
      </c>
      <c r="D141" s="37" t="s">
        <v>90</v>
      </c>
      <c r="E141" s="37" t="s">
        <v>1</v>
      </c>
      <c r="F141" s="37" t="s">
        <v>264</v>
      </c>
      <c r="G141" s="20" t="s">
        <v>201</v>
      </c>
      <c r="H141" s="20" t="s">
        <v>42</v>
      </c>
      <c r="I141" s="20" t="s">
        <v>5</v>
      </c>
      <c r="J141" s="91"/>
      <c r="K141" s="91"/>
      <c r="L141" s="91"/>
    </row>
    <row r="142" spans="1:15" s="84" customFormat="1" ht="19.5" x14ac:dyDescent="0.25">
      <c r="A142" s="81" t="s">
        <v>154</v>
      </c>
      <c r="B142" s="82" t="s">
        <v>20</v>
      </c>
      <c r="C142" s="35" t="s">
        <v>8</v>
      </c>
      <c r="D142" s="35">
        <v>3</v>
      </c>
      <c r="E142" s="35" t="s">
        <v>8</v>
      </c>
      <c r="F142" s="72" t="s">
        <v>3</v>
      </c>
      <c r="G142" s="277"/>
      <c r="H142" s="277"/>
      <c r="I142" s="277"/>
      <c r="J142" s="83">
        <f>SUM(J143)</f>
        <v>70751</v>
      </c>
      <c r="K142" s="83">
        <f t="shared" ref="K142:L142" si="43">SUM(K143)</f>
        <v>70989</v>
      </c>
      <c r="L142" s="83">
        <f t="shared" si="43"/>
        <v>71223</v>
      </c>
    </row>
    <row r="143" spans="1:15" s="88" customFormat="1" ht="33" x14ac:dyDescent="0.3">
      <c r="A143" s="85"/>
      <c r="B143" s="86" t="s">
        <v>13</v>
      </c>
      <c r="C143" s="36" t="s">
        <v>8</v>
      </c>
      <c r="D143" s="36">
        <v>3</v>
      </c>
      <c r="E143" s="36" t="s">
        <v>8</v>
      </c>
      <c r="F143" s="36" t="s">
        <v>12</v>
      </c>
      <c r="G143" s="289"/>
      <c r="H143" s="289"/>
      <c r="I143" s="289"/>
      <c r="J143" s="87">
        <f>SUM(J144+J145)</f>
        <v>70751</v>
      </c>
      <c r="K143" s="87">
        <f t="shared" ref="K143:L143" si="44">SUM(K144+K145)</f>
        <v>70989</v>
      </c>
      <c r="L143" s="87">
        <f t="shared" si="44"/>
        <v>71223</v>
      </c>
    </row>
    <row r="144" spans="1:15" s="92" customFormat="1" ht="33" x14ac:dyDescent="0.3">
      <c r="A144" s="89"/>
      <c r="B144" s="90" t="s">
        <v>232</v>
      </c>
      <c r="C144" s="37" t="s">
        <v>8</v>
      </c>
      <c r="D144" s="37">
        <v>3</v>
      </c>
      <c r="E144" s="37" t="s">
        <v>8</v>
      </c>
      <c r="F144" s="37" t="s">
        <v>12</v>
      </c>
      <c r="G144" s="17" t="s">
        <v>203</v>
      </c>
      <c r="H144" s="17" t="s">
        <v>42</v>
      </c>
      <c r="I144" s="17" t="s">
        <v>5</v>
      </c>
      <c r="J144" s="91">
        <v>52214</v>
      </c>
      <c r="K144" s="91">
        <v>52382</v>
      </c>
      <c r="L144" s="91">
        <v>52544</v>
      </c>
      <c r="M144" s="92">
        <v>2174</v>
      </c>
      <c r="N144" s="92">
        <v>2174</v>
      </c>
      <c r="O144" s="92">
        <v>2174</v>
      </c>
    </row>
    <row r="145" spans="1:12" s="92" customFormat="1" ht="33" x14ac:dyDescent="0.3">
      <c r="A145" s="89"/>
      <c r="B145" s="90" t="s">
        <v>557</v>
      </c>
      <c r="C145" s="37" t="s">
        <v>8</v>
      </c>
      <c r="D145" s="37">
        <v>3</v>
      </c>
      <c r="E145" s="37" t="s">
        <v>8</v>
      </c>
      <c r="F145" s="37" t="s">
        <v>12</v>
      </c>
      <c r="G145" s="17" t="s">
        <v>210</v>
      </c>
      <c r="H145" s="17" t="s">
        <v>42</v>
      </c>
      <c r="I145" s="17" t="s">
        <v>5</v>
      </c>
      <c r="J145" s="91">
        <v>18537</v>
      </c>
      <c r="K145" s="91">
        <v>18607</v>
      </c>
      <c r="L145" s="91">
        <v>18679</v>
      </c>
    </row>
    <row r="146" spans="1:12" s="84" customFormat="1" ht="39" x14ac:dyDescent="0.25">
      <c r="A146" s="81" t="s">
        <v>155</v>
      </c>
      <c r="B146" s="82" t="s">
        <v>21</v>
      </c>
      <c r="C146" s="35" t="s">
        <v>8</v>
      </c>
      <c r="D146" s="35">
        <v>3</v>
      </c>
      <c r="E146" s="35" t="s">
        <v>5</v>
      </c>
      <c r="F146" s="72" t="s">
        <v>3</v>
      </c>
      <c r="G146" s="277"/>
      <c r="H146" s="277"/>
      <c r="I146" s="277"/>
      <c r="J146" s="83">
        <f>SUM(J147)</f>
        <v>3317</v>
      </c>
      <c r="K146" s="83">
        <f t="shared" ref="K146:L146" si="45">SUM(K147)</f>
        <v>3317</v>
      </c>
      <c r="L146" s="83">
        <f t="shared" si="45"/>
        <v>3317</v>
      </c>
    </row>
    <row r="147" spans="1:12" s="88" customFormat="1" ht="33" x14ac:dyDescent="0.3">
      <c r="A147" s="85"/>
      <c r="B147" s="86" t="s">
        <v>13</v>
      </c>
      <c r="C147" s="36" t="s">
        <v>8</v>
      </c>
      <c r="D147" s="36">
        <v>3</v>
      </c>
      <c r="E147" s="36" t="s">
        <v>5</v>
      </c>
      <c r="F147" s="36" t="s">
        <v>12</v>
      </c>
      <c r="G147" s="289"/>
      <c r="H147" s="289"/>
      <c r="I147" s="289"/>
      <c r="J147" s="87">
        <f>SUM(J148)</f>
        <v>3317</v>
      </c>
      <c r="K147" s="87">
        <f>SUM(K148)</f>
        <v>3317</v>
      </c>
      <c r="L147" s="87">
        <f>SUM(L148)</f>
        <v>3317</v>
      </c>
    </row>
    <row r="148" spans="1:12" s="92" customFormat="1" ht="17.25" x14ac:dyDescent="0.3">
      <c r="A148" s="89"/>
      <c r="B148" s="90" t="s">
        <v>200</v>
      </c>
      <c r="C148" s="37" t="s">
        <v>8</v>
      </c>
      <c r="D148" s="37">
        <v>3</v>
      </c>
      <c r="E148" s="37" t="s">
        <v>5</v>
      </c>
      <c r="F148" s="37" t="s">
        <v>12</v>
      </c>
      <c r="G148" s="17" t="s">
        <v>201</v>
      </c>
      <c r="H148" s="17" t="s">
        <v>42</v>
      </c>
      <c r="I148" s="17" t="s">
        <v>5</v>
      </c>
      <c r="J148" s="91">
        <v>3317</v>
      </c>
      <c r="K148" s="91">
        <v>3317</v>
      </c>
      <c r="L148" s="91">
        <v>3317</v>
      </c>
    </row>
    <row r="149" spans="1:12" s="92" customFormat="1" ht="19.5" x14ac:dyDescent="0.3">
      <c r="A149" s="81" t="s">
        <v>539</v>
      </c>
      <c r="B149" s="113" t="s">
        <v>536</v>
      </c>
      <c r="C149" s="42" t="s">
        <v>8</v>
      </c>
      <c r="D149" s="42" t="s">
        <v>90</v>
      </c>
      <c r="E149" s="42" t="s">
        <v>537</v>
      </c>
      <c r="F149" s="114" t="s">
        <v>538</v>
      </c>
      <c r="G149" s="106"/>
      <c r="H149" s="122"/>
      <c r="I149" s="123"/>
      <c r="J149" s="115">
        <f>+J150+J152+J151</f>
        <v>2335.5</v>
      </c>
      <c r="K149" s="115">
        <f t="shared" ref="K149:L149" si="46">+K150+K152</f>
        <v>0</v>
      </c>
      <c r="L149" s="115">
        <f t="shared" si="46"/>
        <v>0</v>
      </c>
    </row>
    <row r="150" spans="1:12" s="92" customFormat="1" ht="67.150000000000006" customHeight="1" x14ac:dyDescent="0.3">
      <c r="A150" s="89"/>
      <c r="B150" s="15" t="s">
        <v>725</v>
      </c>
      <c r="C150" s="37" t="s">
        <v>8</v>
      </c>
      <c r="D150" s="37" t="s">
        <v>90</v>
      </c>
      <c r="E150" s="37" t="s">
        <v>537</v>
      </c>
      <c r="F150" s="37" t="s">
        <v>538</v>
      </c>
      <c r="G150" s="17" t="s">
        <v>210</v>
      </c>
      <c r="H150" s="17" t="s">
        <v>42</v>
      </c>
      <c r="I150" s="17" t="s">
        <v>5</v>
      </c>
      <c r="J150" s="91">
        <v>2282.1</v>
      </c>
      <c r="K150" s="91">
        <v>0</v>
      </c>
      <c r="L150" s="91">
        <v>0</v>
      </c>
    </row>
    <row r="151" spans="1:12" s="92" customFormat="1" ht="65.45" customHeight="1" x14ac:dyDescent="0.3">
      <c r="A151" s="89"/>
      <c r="B151" s="15" t="s">
        <v>726</v>
      </c>
      <c r="C151" s="37" t="s">
        <v>8</v>
      </c>
      <c r="D151" s="37" t="s">
        <v>90</v>
      </c>
      <c r="E151" s="37" t="s">
        <v>537</v>
      </c>
      <c r="F151" s="37" t="s">
        <v>538</v>
      </c>
      <c r="G151" s="17" t="s">
        <v>210</v>
      </c>
      <c r="H151" s="17" t="s">
        <v>42</v>
      </c>
      <c r="I151" s="17" t="s">
        <v>5</v>
      </c>
      <c r="J151" s="91">
        <v>46.6</v>
      </c>
      <c r="K151" s="91">
        <v>0</v>
      </c>
      <c r="L151" s="91">
        <v>0</v>
      </c>
    </row>
    <row r="152" spans="1:12" s="92" customFormat="1" ht="63" x14ac:dyDescent="0.3">
      <c r="A152" s="89"/>
      <c r="B152" s="15" t="s">
        <v>727</v>
      </c>
      <c r="C152" s="37" t="s">
        <v>8</v>
      </c>
      <c r="D152" s="37" t="s">
        <v>90</v>
      </c>
      <c r="E152" s="37" t="s">
        <v>537</v>
      </c>
      <c r="F152" s="37" t="s">
        <v>538</v>
      </c>
      <c r="G152" s="17" t="s">
        <v>210</v>
      </c>
      <c r="H152" s="17" t="s">
        <v>42</v>
      </c>
      <c r="I152" s="17" t="s">
        <v>5</v>
      </c>
      <c r="J152" s="91">
        <v>6.8</v>
      </c>
      <c r="K152" s="91">
        <v>0</v>
      </c>
      <c r="L152" s="91">
        <v>0</v>
      </c>
    </row>
    <row r="153" spans="1:12" s="92" customFormat="1" ht="32.450000000000003" customHeight="1" x14ac:dyDescent="0.3">
      <c r="A153" s="81" t="s">
        <v>611</v>
      </c>
      <c r="B153" s="125" t="s">
        <v>610</v>
      </c>
      <c r="C153" s="43" t="s">
        <v>8</v>
      </c>
      <c r="D153" s="43" t="s">
        <v>90</v>
      </c>
      <c r="E153" s="43" t="s">
        <v>617</v>
      </c>
      <c r="F153" s="43" t="s">
        <v>618</v>
      </c>
      <c r="G153" s="278"/>
      <c r="H153" s="279"/>
      <c r="I153" s="280"/>
      <c r="J153" s="126">
        <f>+J154+J155</f>
        <v>100</v>
      </c>
      <c r="K153" s="126">
        <f t="shared" ref="K153:L153" si="47">+K154+K155</f>
        <v>100</v>
      </c>
      <c r="L153" s="126">
        <f t="shared" si="47"/>
        <v>0</v>
      </c>
    </row>
    <row r="154" spans="1:12" s="92" customFormat="1" ht="46.9" hidden="1" x14ac:dyDescent="0.35">
      <c r="A154" s="81"/>
      <c r="B154" s="16" t="s">
        <v>642</v>
      </c>
      <c r="C154" s="68" t="s">
        <v>8</v>
      </c>
      <c r="D154" s="68" t="s">
        <v>90</v>
      </c>
      <c r="E154" s="68" t="s">
        <v>617</v>
      </c>
      <c r="F154" s="68" t="s">
        <v>618</v>
      </c>
      <c r="G154" s="127" t="s">
        <v>210</v>
      </c>
      <c r="H154" s="127" t="s">
        <v>42</v>
      </c>
      <c r="I154" s="127" t="s">
        <v>5</v>
      </c>
      <c r="J154" s="121"/>
      <c r="K154" s="121"/>
      <c r="L154" s="121"/>
    </row>
    <row r="155" spans="1:12" s="92" customFormat="1" ht="51.6" customHeight="1" x14ac:dyDescent="0.3">
      <c r="A155" s="89"/>
      <c r="B155" s="16" t="s">
        <v>641</v>
      </c>
      <c r="C155" s="37" t="s">
        <v>8</v>
      </c>
      <c r="D155" s="37" t="s">
        <v>90</v>
      </c>
      <c r="E155" s="37" t="s">
        <v>617</v>
      </c>
      <c r="F155" s="37" t="s">
        <v>618</v>
      </c>
      <c r="G155" s="17" t="s">
        <v>210</v>
      </c>
      <c r="H155" s="17" t="s">
        <v>42</v>
      </c>
      <c r="I155" s="17" t="s">
        <v>5</v>
      </c>
      <c r="J155" s="91">
        <v>100</v>
      </c>
      <c r="K155" s="91">
        <v>100</v>
      </c>
      <c r="L155" s="91">
        <v>0</v>
      </c>
    </row>
    <row r="156" spans="1:12" s="92" customFormat="1" ht="50.45" hidden="1" x14ac:dyDescent="0.35">
      <c r="A156" s="89"/>
      <c r="B156" s="69" t="s">
        <v>662</v>
      </c>
      <c r="C156" s="71" t="s">
        <v>8</v>
      </c>
      <c r="D156" s="71" t="s">
        <v>90</v>
      </c>
      <c r="E156" s="71" t="s">
        <v>617</v>
      </c>
      <c r="F156" s="71" t="s">
        <v>3</v>
      </c>
      <c r="G156" s="285"/>
      <c r="H156" s="286"/>
      <c r="I156" s="287"/>
      <c r="J156" s="126">
        <f>+J157+J158</f>
        <v>0</v>
      </c>
      <c r="K156" s="126"/>
      <c r="L156" s="126"/>
    </row>
    <row r="157" spans="1:12" s="92" customFormat="1" ht="18" hidden="1" x14ac:dyDescent="0.35">
      <c r="A157" s="89"/>
      <c r="B157" s="70" t="s">
        <v>663</v>
      </c>
      <c r="C157" s="39" t="s">
        <v>8</v>
      </c>
      <c r="D157" s="39" t="s">
        <v>90</v>
      </c>
      <c r="E157" s="39" t="s">
        <v>617</v>
      </c>
      <c r="F157" s="39" t="s">
        <v>664</v>
      </c>
      <c r="G157" s="17" t="s">
        <v>201</v>
      </c>
      <c r="H157" s="17" t="s">
        <v>42</v>
      </c>
      <c r="I157" s="17" t="s">
        <v>5</v>
      </c>
      <c r="J157" s="91"/>
      <c r="K157" s="91"/>
      <c r="L157" s="91"/>
    </row>
    <row r="158" spans="1:12" s="92" customFormat="1" ht="18" hidden="1" x14ac:dyDescent="0.35">
      <c r="A158" s="89"/>
      <c r="B158" s="70" t="s">
        <v>303</v>
      </c>
      <c r="C158" s="39" t="s">
        <v>8</v>
      </c>
      <c r="D158" s="39" t="s">
        <v>90</v>
      </c>
      <c r="E158" s="39" t="s">
        <v>617</v>
      </c>
      <c r="F158" s="39" t="s">
        <v>664</v>
      </c>
      <c r="G158" s="17" t="s">
        <v>201</v>
      </c>
      <c r="H158" s="17" t="s">
        <v>42</v>
      </c>
      <c r="I158" s="17" t="s">
        <v>5</v>
      </c>
      <c r="J158" s="91"/>
      <c r="K158" s="91"/>
      <c r="L158" s="91"/>
    </row>
    <row r="159" spans="1:12" s="76" customFormat="1" x14ac:dyDescent="0.25">
      <c r="A159" s="77" t="s">
        <v>156</v>
      </c>
      <c r="B159" s="78" t="s">
        <v>22</v>
      </c>
      <c r="C159" s="34" t="s">
        <v>8</v>
      </c>
      <c r="D159" s="34">
        <v>4</v>
      </c>
      <c r="E159" s="34" t="s">
        <v>2</v>
      </c>
      <c r="F159" s="34" t="s">
        <v>3</v>
      </c>
      <c r="G159" s="276"/>
      <c r="H159" s="276"/>
      <c r="I159" s="276"/>
      <c r="J159" s="79">
        <f>SUM(J160)</f>
        <v>13523</v>
      </c>
      <c r="K159" s="79">
        <f t="shared" ref="K159:L159" si="48">SUM(K160)</f>
        <v>13703</v>
      </c>
      <c r="L159" s="79">
        <f t="shared" si="48"/>
        <v>13890</v>
      </c>
    </row>
    <row r="160" spans="1:12" s="84" customFormat="1" ht="39" x14ac:dyDescent="0.25">
      <c r="A160" s="81" t="s">
        <v>268</v>
      </c>
      <c r="B160" s="82" t="s">
        <v>233</v>
      </c>
      <c r="C160" s="35" t="s">
        <v>8</v>
      </c>
      <c r="D160" s="35">
        <v>4</v>
      </c>
      <c r="E160" s="35" t="s">
        <v>5</v>
      </c>
      <c r="F160" s="72" t="s">
        <v>3</v>
      </c>
      <c r="G160" s="277"/>
      <c r="H160" s="277"/>
      <c r="I160" s="277"/>
      <c r="J160" s="83">
        <f>+J161+J167</f>
        <v>13523</v>
      </c>
      <c r="K160" s="83">
        <f>SUM(K161+K167)</f>
        <v>13703</v>
      </c>
      <c r="L160" s="83">
        <f>SUM(L161+L167)</f>
        <v>13890</v>
      </c>
    </row>
    <row r="161" spans="1:13" s="88" customFormat="1" ht="33" x14ac:dyDescent="0.3">
      <c r="A161" s="85"/>
      <c r="B161" s="86" t="s">
        <v>356</v>
      </c>
      <c r="C161" s="36" t="s">
        <v>8</v>
      </c>
      <c r="D161" s="36">
        <v>4</v>
      </c>
      <c r="E161" s="36" t="s">
        <v>5</v>
      </c>
      <c r="F161" s="36" t="s">
        <v>262</v>
      </c>
      <c r="G161" s="289"/>
      <c r="H161" s="289"/>
      <c r="I161" s="289"/>
      <c r="J161" s="87">
        <f>+J164+J166</f>
        <v>8823</v>
      </c>
      <c r="K161" s="87">
        <f t="shared" ref="K161:L161" si="49">+K164+K166</f>
        <v>8823</v>
      </c>
      <c r="L161" s="87">
        <f t="shared" si="49"/>
        <v>8823</v>
      </c>
    </row>
    <row r="162" spans="1:13" s="92" customFormat="1" ht="17.45" hidden="1" x14ac:dyDescent="0.35">
      <c r="A162" s="89"/>
      <c r="B162" s="90" t="s">
        <v>302</v>
      </c>
      <c r="C162" s="37" t="s">
        <v>8</v>
      </c>
      <c r="D162" s="37">
        <v>4</v>
      </c>
      <c r="E162" s="37" t="s">
        <v>5</v>
      </c>
      <c r="F162" s="37" t="s">
        <v>262</v>
      </c>
      <c r="G162" s="17" t="s">
        <v>201</v>
      </c>
      <c r="H162" s="17" t="s">
        <v>42</v>
      </c>
      <c r="I162" s="17" t="s">
        <v>42</v>
      </c>
      <c r="J162" s="91"/>
      <c r="K162" s="91"/>
      <c r="L162" s="91"/>
    </row>
    <row r="163" spans="1:13" s="92" customFormat="1" ht="33.6" hidden="1" x14ac:dyDescent="0.35">
      <c r="A163" s="89"/>
      <c r="B163" s="90" t="s">
        <v>304</v>
      </c>
      <c r="C163" s="37" t="s">
        <v>8</v>
      </c>
      <c r="D163" s="37">
        <v>4</v>
      </c>
      <c r="E163" s="37" t="s">
        <v>5</v>
      </c>
      <c r="F163" s="37" t="s">
        <v>262</v>
      </c>
      <c r="G163" s="17" t="s">
        <v>210</v>
      </c>
      <c r="H163" s="17" t="s">
        <v>42</v>
      </c>
      <c r="I163" s="17" t="s">
        <v>42</v>
      </c>
      <c r="J163" s="91"/>
      <c r="K163" s="91"/>
      <c r="L163" s="91"/>
      <c r="M163" s="92">
        <v>18</v>
      </c>
    </row>
    <row r="164" spans="1:13" s="92" customFormat="1" ht="16.149999999999999" customHeight="1" x14ac:dyDescent="0.3">
      <c r="A164" s="89"/>
      <c r="B164" s="90" t="s">
        <v>302</v>
      </c>
      <c r="C164" s="37" t="s">
        <v>8</v>
      </c>
      <c r="D164" s="37">
        <v>4</v>
      </c>
      <c r="E164" s="37" t="s">
        <v>5</v>
      </c>
      <c r="F164" s="37" t="s">
        <v>262</v>
      </c>
      <c r="G164" s="259" t="s">
        <v>201</v>
      </c>
      <c r="H164" s="259" t="s">
        <v>42</v>
      </c>
      <c r="I164" s="259" t="s">
        <v>42</v>
      </c>
      <c r="J164" s="91">
        <v>7323</v>
      </c>
      <c r="K164" s="91">
        <v>7323</v>
      </c>
      <c r="L164" s="91">
        <v>7323</v>
      </c>
    </row>
    <row r="165" spans="1:13" s="92" customFormat="1" ht="33.6" hidden="1" x14ac:dyDescent="0.35">
      <c r="A165" s="89"/>
      <c r="B165" s="90" t="s">
        <v>305</v>
      </c>
      <c r="C165" s="37" t="s">
        <v>8</v>
      </c>
      <c r="D165" s="37">
        <v>4</v>
      </c>
      <c r="E165" s="37" t="s">
        <v>5</v>
      </c>
      <c r="F165" s="37" t="s">
        <v>262</v>
      </c>
      <c r="G165" s="17" t="s">
        <v>210</v>
      </c>
      <c r="H165" s="17" t="s">
        <v>42</v>
      </c>
      <c r="I165" s="17" t="s">
        <v>42</v>
      </c>
      <c r="J165" s="91"/>
      <c r="K165" s="91"/>
      <c r="L165" s="91"/>
    </row>
    <row r="166" spans="1:13" s="92" customFormat="1" ht="17.25" x14ac:dyDescent="0.3">
      <c r="A166" s="89"/>
      <c r="B166" s="90" t="s">
        <v>303</v>
      </c>
      <c r="C166" s="37" t="s">
        <v>8</v>
      </c>
      <c r="D166" s="37" t="s">
        <v>92</v>
      </c>
      <c r="E166" s="37" t="s">
        <v>5</v>
      </c>
      <c r="F166" s="37" t="s">
        <v>262</v>
      </c>
      <c r="G166" s="254" t="s">
        <v>201</v>
      </c>
      <c r="H166" s="254" t="s">
        <v>42</v>
      </c>
      <c r="I166" s="254" t="s">
        <v>42</v>
      </c>
      <c r="J166" s="91">
        <v>1500</v>
      </c>
      <c r="K166" s="91">
        <v>1500</v>
      </c>
      <c r="L166" s="91">
        <v>1500</v>
      </c>
    </row>
    <row r="167" spans="1:13" s="88" customFormat="1" ht="17.25" x14ac:dyDescent="0.3">
      <c r="A167" s="85"/>
      <c r="B167" s="86" t="s">
        <v>357</v>
      </c>
      <c r="C167" s="36" t="s">
        <v>8</v>
      </c>
      <c r="D167" s="36">
        <v>4</v>
      </c>
      <c r="E167" s="36" t="s">
        <v>5</v>
      </c>
      <c r="F167" s="36" t="s">
        <v>263</v>
      </c>
      <c r="G167" s="289"/>
      <c r="H167" s="289"/>
      <c r="I167" s="289"/>
      <c r="J167" s="87">
        <f>+J168+J169+J170</f>
        <v>4700</v>
      </c>
      <c r="K167" s="87">
        <f t="shared" ref="K167:L167" si="50">SUM(K168:K169)</f>
        <v>4880</v>
      </c>
      <c r="L167" s="87">
        <f t="shared" si="50"/>
        <v>5067</v>
      </c>
    </row>
    <row r="168" spans="1:13" s="92" customFormat="1" ht="17.25" x14ac:dyDescent="0.3">
      <c r="A168" s="89"/>
      <c r="B168" s="90" t="s">
        <v>306</v>
      </c>
      <c r="C168" s="37" t="s">
        <v>8</v>
      </c>
      <c r="D168" s="37">
        <v>4</v>
      </c>
      <c r="E168" s="37" t="s">
        <v>5</v>
      </c>
      <c r="F168" s="37" t="s">
        <v>263</v>
      </c>
      <c r="G168" s="17" t="s">
        <v>205</v>
      </c>
      <c r="H168" s="17" t="s">
        <v>42</v>
      </c>
      <c r="I168" s="17" t="s">
        <v>42</v>
      </c>
      <c r="J168" s="91">
        <v>4500</v>
      </c>
      <c r="K168" s="91">
        <v>4680</v>
      </c>
      <c r="L168" s="91">
        <v>4867</v>
      </c>
    </row>
    <row r="169" spans="1:13" s="92" customFormat="1" ht="16.899999999999999" customHeight="1" x14ac:dyDescent="0.3">
      <c r="A169" s="89"/>
      <c r="B169" s="90" t="s">
        <v>558</v>
      </c>
      <c r="C169" s="37" t="s">
        <v>8</v>
      </c>
      <c r="D169" s="37">
        <v>4</v>
      </c>
      <c r="E169" s="37" t="s">
        <v>5</v>
      </c>
      <c r="F169" s="37" t="s">
        <v>263</v>
      </c>
      <c r="G169" s="17" t="s">
        <v>205</v>
      </c>
      <c r="H169" s="17" t="s">
        <v>42</v>
      </c>
      <c r="I169" s="17" t="s">
        <v>42</v>
      </c>
      <c r="J169" s="91">
        <v>200</v>
      </c>
      <c r="K169" s="91">
        <v>200</v>
      </c>
      <c r="L169" s="91">
        <v>200</v>
      </c>
    </row>
    <row r="170" spans="1:13" s="92" customFormat="1" ht="1.1499999999999999" hidden="1" customHeight="1" x14ac:dyDescent="0.35">
      <c r="A170" s="89"/>
      <c r="B170" s="90" t="s">
        <v>305</v>
      </c>
      <c r="C170" s="37" t="s">
        <v>8</v>
      </c>
      <c r="D170" s="37" t="s">
        <v>92</v>
      </c>
      <c r="E170" s="37" t="s">
        <v>5</v>
      </c>
      <c r="F170" s="37" t="s">
        <v>263</v>
      </c>
      <c r="G170" s="17" t="s">
        <v>210</v>
      </c>
      <c r="H170" s="17" t="s">
        <v>42</v>
      </c>
      <c r="I170" s="17" t="s">
        <v>42</v>
      </c>
      <c r="J170" s="91"/>
      <c r="K170" s="91"/>
      <c r="L170" s="91"/>
    </row>
    <row r="171" spans="1:13" s="76" customFormat="1" x14ac:dyDescent="0.25">
      <c r="A171" s="77" t="s">
        <v>157</v>
      </c>
      <c r="B171" s="78" t="s">
        <v>25</v>
      </c>
      <c r="C171" s="34" t="s">
        <v>8</v>
      </c>
      <c r="D171" s="34">
        <v>5</v>
      </c>
      <c r="E171" s="34" t="s">
        <v>2</v>
      </c>
      <c r="F171" s="34" t="s">
        <v>3</v>
      </c>
      <c r="G171" s="276"/>
      <c r="H171" s="276"/>
      <c r="I171" s="276"/>
      <c r="J171" s="79">
        <f>SUM(J172+J176)</f>
        <v>23845</v>
      </c>
      <c r="K171" s="79">
        <f t="shared" ref="K171:L171" si="51">SUM(K172+K176)</f>
        <v>23053</v>
      </c>
      <c r="L171" s="79">
        <f t="shared" si="51"/>
        <v>24942</v>
      </c>
    </row>
    <row r="172" spans="1:13" s="84" customFormat="1" ht="97.5" x14ac:dyDescent="0.25">
      <c r="A172" s="81" t="s">
        <v>158</v>
      </c>
      <c r="B172" s="82" t="s">
        <v>234</v>
      </c>
      <c r="C172" s="35" t="s">
        <v>8</v>
      </c>
      <c r="D172" s="35" t="s">
        <v>26</v>
      </c>
      <c r="E172" s="35" t="s">
        <v>1</v>
      </c>
      <c r="F172" s="72" t="s">
        <v>3</v>
      </c>
      <c r="G172" s="277"/>
      <c r="H172" s="277"/>
      <c r="I172" s="277"/>
      <c r="J172" s="83">
        <f>SUM(J173)</f>
        <v>13015</v>
      </c>
      <c r="K172" s="83">
        <f t="shared" ref="K172:L172" si="52">SUM(K173)</f>
        <v>12155</v>
      </c>
      <c r="L172" s="83">
        <f t="shared" si="52"/>
        <v>13636</v>
      </c>
    </row>
    <row r="173" spans="1:13" s="88" customFormat="1" ht="17.25" x14ac:dyDescent="0.3">
      <c r="A173" s="85"/>
      <c r="B173" s="86" t="s">
        <v>27</v>
      </c>
      <c r="C173" s="36" t="s">
        <v>8</v>
      </c>
      <c r="D173" s="36" t="s">
        <v>26</v>
      </c>
      <c r="E173" s="36" t="s">
        <v>1</v>
      </c>
      <c r="F173" s="36">
        <v>80300</v>
      </c>
      <c r="G173" s="289"/>
      <c r="H173" s="289"/>
      <c r="I173" s="289"/>
      <c r="J173" s="87">
        <f>SUM(J174:J175)</f>
        <v>13015</v>
      </c>
      <c r="K173" s="87">
        <f t="shared" ref="K173:L173" si="53">SUM(K174:K175)</f>
        <v>12155</v>
      </c>
      <c r="L173" s="87">
        <f t="shared" si="53"/>
        <v>13636</v>
      </c>
    </row>
    <row r="174" spans="1:13" s="92" customFormat="1" ht="33" x14ac:dyDescent="0.3">
      <c r="A174" s="89"/>
      <c r="B174" s="90" t="s">
        <v>232</v>
      </c>
      <c r="C174" s="37" t="s">
        <v>8</v>
      </c>
      <c r="D174" s="37" t="s">
        <v>26</v>
      </c>
      <c r="E174" s="37" t="s">
        <v>1</v>
      </c>
      <c r="F174" s="37">
        <v>80300</v>
      </c>
      <c r="G174" s="17" t="s">
        <v>203</v>
      </c>
      <c r="H174" s="17" t="s">
        <v>42</v>
      </c>
      <c r="I174" s="17" t="s">
        <v>44</v>
      </c>
      <c r="J174" s="91">
        <v>11870</v>
      </c>
      <c r="K174" s="91">
        <v>11030</v>
      </c>
      <c r="L174" s="91">
        <v>12511</v>
      </c>
    </row>
    <row r="175" spans="1:13" s="92" customFormat="1" ht="17.25" x14ac:dyDescent="0.3">
      <c r="A175" s="89"/>
      <c r="B175" s="90" t="s">
        <v>200</v>
      </c>
      <c r="C175" s="37" t="s">
        <v>8</v>
      </c>
      <c r="D175" s="37" t="s">
        <v>26</v>
      </c>
      <c r="E175" s="37" t="s">
        <v>1</v>
      </c>
      <c r="F175" s="37">
        <v>80300</v>
      </c>
      <c r="G175" s="17" t="s">
        <v>201</v>
      </c>
      <c r="H175" s="17" t="s">
        <v>42</v>
      </c>
      <c r="I175" s="17" t="s">
        <v>44</v>
      </c>
      <c r="J175" s="91">
        <v>1145</v>
      </c>
      <c r="K175" s="91">
        <v>1125</v>
      </c>
      <c r="L175" s="91">
        <v>1125</v>
      </c>
    </row>
    <row r="176" spans="1:13" s="84" customFormat="1" ht="39" x14ac:dyDescent="0.25">
      <c r="A176" s="81" t="s">
        <v>159</v>
      </c>
      <c r="B176" s="82" t="s">
        <v>28</v>
      </c>
      <c r="C176" s="35" t="s">
        <v>8</v>
      </c>
      <c r="D176" s="35">
        <v>5</v>
      </c>
      <c r="E176" s="35" t="s">
        <v>8</v>
      </c>
      <c r="F176" s="72" t="s">
        <v>3</v>
      </c>
      <c r="G176" s="277"/>
      <c r="H176" s="277"/>
      <c r="I176" s="277"/>
      <c r="J176" s="83">
        <f>SUM(J177)</f>
        <v>10830</v>
      </c>
      <c r="K176" s="83">
        <f t="shared" ref="K176:L176" si="54">SUM(K177)</f>
        <v>10898</v>
      </c>
      <c r="L176" s="83">
        <f t="shared" si="54"/>
        <v>11306</v>
      </c>
    </row>
    <row r="177" spans="1:16" s="88" customFormat="1" ht="17.25" x14ac:dyDescent="0.3">
      <c r="A177" s="85"/>
      <c r="B177" s="86" t="s">
        <v>27</v>
      </c>
      <c r="C177" s="36" t="s">
        <v>8</v>
      </c>
      <c r="D177" s="36">
        <v>5</v>
      </c>
      <c r="E177" s="36" t="s">
        <v>8</v>
      </c>
      <c r="F177" s="36">
        <v>80300</v>
      </c>
      <c r="G177" s="289"/>
      <c r="H177" s="289"/>
      <c r="I177" s="289"/>
      <c r="J177" s="87">
        <f>SUM(J178:J180)</f>
        <v>10830</v>
      </c>
      <c r="K177" s="87">
        <f t="shared" ref="K177:L177" si="55">SUM(K178:K180)</f>
        <v>10898</v>
      </c>
      <c r="L177" s="87">
        <f t="shared" si="55"/>
        <v>11306</v>
      </c>
    </row>
    <row r="178" spans="1:16" s="92" customFormat="1" ht="33" x14ac:dyDescent="0.3">
      <c r="A178" s="89"/>
      <c r="B178" s="90" t="s">
        <v>232</v>
      </c>
      <c r="C178" s="37" t="s">
        <v>8</v>
      </c>
      <c r="D178" s="37">
        <v>5</v>
      </c>
      <c r="E178" s="37" t="s">
        <v>8</v>
      </c>
      <c r="F178" s="37">
        <v>80300</v>
      </c>
      <c r="G178" s="17" t="s">
        <v>203</v>
      </c>
      <c r="H178" s="17" t="s">
        <v>42</v>
      </c>
      <c r="I178" s="17" t="s">
        <v>44</v>
      </c>
      <c r="J178" s="91">
        <v>10052</v>
      </c>
      <c r="K178" s="91">
        <v>10190</v>
      </c>
      <c r="L178" s="91">
        <v>10598</v>
      </c>
    </row>
    <row r="179" spans="1:16" s="92" customFormat="1" ht="17.25" x14ac:dyDescent="0.3">
      <c r="A179" s="89"/>
      <c r="B179" s="90" t="s">
        <v>200</v>
      </c>
      <c r="C179" s="37" t="s">
        <v>8</v>
      </c>
      <c r="D179" s="37">
        <v>5</v>
      </c>
      <c r="E179" s="37" t="s">
        <v>8</v>
      </c>
      <c r="F179" s="37">
        <v>80300</v>
      </c>
      <c r="G179" s="17" t="s">
        <v>201</v>
      </c>
      <c r="H179" s="17" t="s">
        <v>42</v>
      </c>
      <c r="I179" s="17" t="s">
        <v>44</v>
      </c>
      <c r="J179" s="91">
        <v>777</v>
      </c>
      <c r="K179" s="91">
        <v>707</v>
      </c>
      <c r="L179" s="91">
        <v>707</v>
      </c>
    </row>
    <row r="180" spans="1:16" s="92" customFormat="1" ht="24" customHeight="1" x14ac:dyDescent="0.3">
      <c r="A180" s="89"/>
      <c r="B180" s="90" t="s">
        <v>204</v>
      </c>
      <c r="C180" s="37" t="s">
        <v>8</v>
      </c>
      <c r="D180" s="37">
        <v>5</v>
      </c>
      <c r="E180" s="37" t="s">
        <v>8</v>
      </c>
      <c r="F180" s="37">
        <v>80300</v>
      </c>
      <c r="G180" s="17" t="s">
        <v>205</v>
      </c>
      <c r="H180" s="17" t="s">
        <v>42</v>
      </c>
      <c r="I180" s="17" t="s">
        <v>44</v>
      </c>
      <c r="J180" s="91">
        <v>1</v>
      </c>
      <c r="K180" s="91">
        <v>1</v>
      </c>
      <c r="L180" s="91">
        <v>1</v>
      </c>
    </row>
    <row r="181" spans="1:16" s="76" customFormat="1" ht="0.6" hidden="1" customHeight="1" x14ac:dyDescent="0.3">
      <c r="A181" s="77" t="s">
        <v>160</v>
      </c>
      <c r="B181" s="78" t="s">
        <v>29</v>
      </c>
      <c r="C181" s="34" t="s">
        <v>8</v>
      </c>
      <c r="D181" s="34">
        <v>6</v>
      </c>
      <c r="E181" s="34" t="s">
        <v>2</v>
      </c>
      <c r="F181" s="34" t="s">
        <v>3</v>
      </c>
      <c r="G181" s="325"/>
      <c r="H181" s="325"/>
      <c r="I181" s="325"/>
      <c r="J181" s="79">
        <f>SUM(J182+J205)</f>
        <v>0</v>
      </c>
      <c r="K181" s="79">
        <f>SUM(K182+K205)</f>
        <v>0</v>
      </c>
      <c r="L181" s="79">
        <f>SUM(L182+L205)</f>
        <v>0</v>
      </c>
    </row>
    <row r="182" spans="1:16" s="130" customFormat="1" ht="54" hidden="1" x14ac:dyDescent="0.35">
      <c r="A182" s="81" t="s">
        <v>161</v>
      </c>
      <c r="B182" s="82" t="s">
        <v>364</v>
      </c>
      <c r="C182" s="35" t="s">
        <v>8</v>
      </c>
      <c r="D182" s="35" t="s">
        <v>173</v>
      </c>
      <c r="E182" s="35" t="s">
        <v>365</v>
      </c>
      <c r="F182" s="128" t="s">
        <v>3</v>
      </c>
      <c r="G182" s="322"/>
      <c r="H182" s="323"/>
      <c r="I182" s="324"/>
      <c r="J182" s="83">
        <f>+J183+J187+J190+J194</f>
        <v>0</v>
      </c>
      <c r="K182" s="83">
        <f t="shared" ref="K182:L182" si="56">+K183+K187+K190+K194</f>
        <v>0</v>
      </c>
      <c r="L182" s="83">
        <f t="shared" si="56"/>
        <v>0</v>
      </c>
      <c r="M182" s="129">
        <f t="shared" ref="M182:P182" si="57">+M183+M187+M190+M194</f>
        <v>0</v>
      </c>
      <c r="N182" s="129">
        <f t="shared" si="57"/>
        <v>0</v>
      </c>
      <c r="O182" s="129">
        <f t="shared" si="57"/>
        <v>0</v>
      </c>
      <c r="P182" s="129">
        <f t="shared" si="57"/>
        <v>0</v>
      </c>
    </row>
    <row r="183" spans="1:16" s="76" customFormat="1" ht="40.9" hidden="1" customHeight="1" x14ac:dyDescent="0.3">
      <c r="A183" s="77"/>
      <c r="B183" s="18" t="s">
        <v>379</v>
      </c>
      <c r="C183" s="38" t="s">
        <v>8</v>
      </c>
      <c r="D183" s="38" t="s">
        <v>173</v>
      </c>
      <c r="E183" s="38" t="s">
        <v>365</v>
      </c>
      <c r="F183" s="38" t="s">
        <v>367</v>
      </c>
      <c r="G183" s="282"/>
      <c r="H183" s="283"/>
      <c r="I183" s="284"/>
      <c r="J183" s="131">
        <f>+J184+J185+J186</f>
        <v>0</v>
      </c>
      <c r="K183" s="131">
        <f t="shared" ref="K183:L183" si="58">+K184+K185+K186</f>
        <v>0</v>
      </c>
      <c r="L183" s="131">
        <f t="shared" si="58"/>
        <v>0</v>
      </c>
    </row>
    <row r="184" spans="1:16" s="76" customFormat="1" ht="43.9" hidden="1" customHeight="1" x14ac:dyDescent="0.3">
      <c r="A184" s="77"/>
      <c r="B184" s="18" t="s">
        <v>380</v>
      </c>
      <c r="C184" s="39" t="s">
        <v>8</v>
      </c>
      <c r="D184" s="39" t="s">
        <v>173</v>
      </c>
      <c r="E184" s="39" t="s">
        <v>365</v>
      </c>
      <c r="F184" s="39" t="s">
        <v>367</v>
      </c>
      <c r="G184" s="51" t="s">
        <v>207</v>
      </c>
      <c r="H184" s="51" t="s">
        <v>42</v>
      </c>
      <c r="I184" s="51" t="s">
        <v>44</v>
      </c>
      <c r="J184" s="95"/>
      <c r="K184" s="95"/>
      <c r="L184" s="95"/>
    </row>
    <row r="185" spans="1:16" s="76" customFormat="1" ht="43.9" hidden="1" customHeight="1" x14ac:dyDescent="0.3">
      <c r="A185" s="77"/>
      <c r="B185" s="18" t="s">
        <v>381</v>
      </c>
      <c r="C185" s="39" t="s">
        <v>8</v>
      </c>
      <c r="D185" s="39" t="s">
        <v>173</v>
      </c>
      <c r="E185" s="39" t="s">
        <v>365</v>
      </c>
      <c r="F185" s="39" t="s">
        <v>367</v>
      </c>
      <c r="G185" s="51" t="s">
        <v>207</v>
      </c>
      <c r="H185" s="51" t="s">
        <v>42</v>
      </c>
      <c r="I185" s="51" t="s">
        <v>44</v>
      </c>
      <c r="J185" s="95"/>
      <c r="K185" s="95"/>
      <c r="L185" s="95"/>
    </row>
    <row r="186" spans="1:16" s="76" customFormat="1" ht="43.9" hidden="1" customHeight="1" x14ac:dyDescent="0.3">
      <c r="A186" s="77"/>
      <c r="B186" s="18" t="s">
        <v>382</v>
      </c>
      <c r="C186" s="39" t="s">
        <v>8</v>
      </c>
      <c r="D186" s="39" t="s">
        <v>173</v>
      </c>
      <c r="E186" s="39" t="s">
        <v>365</v>
      </c>
      <c r="F186" s="39" t="s">
        <v>367</v>
      </c>
      <c r="G186" s="51" t="s">
        <v>207</v>
      </c>
      <c r="H186" s="51" t="s">
        <v>42</v>
      </c>
      <c r="I186" s="51" t="s">
        <v>44</v>
      </c>
      <c r="J186" s="95"/>
      <c r="K186" s="95"/>
      <c r="L186" s="95"/>
    </row>
    <row r="187" spans="1:16" s="76" customFormat="1" ht="37.15" hidden="1" customHeight="1" x14ac:dyDescent="0.3">
      <c r="A187" s="77"/>
      <c r="B187" s="109" t="s">
        <v>463</v>
      </c>
      <c r="C187" s="38" t="s">
        <v>8</v>
      </c>
      <c r="D187" s="38" t="s">
        <v>173</v>
      </c>
      <c r="E187" s="38" t="s">
        <v>365</v>
      </c>
      <c r="F187" s="38" t="s">
        <v>458</v>
      </c>
      <c r="G187" s="108"/>
      <c r="H187" s="108"/>
      <c r="I187" s="108"/>
      <c r="J187" s="131">
        <f>+J188+J189+J210+J211</f>
        <v>0</v>
      </c>
      <c r="K187" s="131">
        <f t="shared" ref="K187:L187" si="59">+K188+K189</f>
        <v>0</v>
      </c>
      <c r="L187" s="131">
        <f t="shared" si="59"/>
        <v>0</v>
      </c>
    </row>
    <row r="188" spans="1:16" s="76" customFormat="1" ht="43.9" hidden="1" customHeight="1" x14ac:dyDescent="0.3">
      <c r="A188" s="77"/>
      <c r="B188" s="18" t="s">
        <v>457</v>
      </c>
      <c r="C188" s="39" t="s">
        <v>8</v>
      </c>
      <c r="D188" s="39" t="s">
        <v>173</v>
      </c>
      <c r="E188" s="39" t="s">
        <v>365</v>
      </c>
      <c r="F188" s="39" t="s">
        <v>458</v>
      </c>
      <c r="G188" s="51" t="s">
        <v>207</v>
      </c>
      <c r="H188" s="51" t="s">
        <v>42</v>
      </c>
      <c r="I188" s="51" t="s">
        <v>44</v>
      </c>
      <c r="J188" s="95"/>
      <c r="K188" s="95"/>
      <c r="L188" s="95"/>
    </row>
    <row r="189" spans="1:16" s="76" customFormat="1" ht="44.45" hidden="1" customHeight="1" x14ac:dyDescent="0.3">
      <c r="A189" s="77"/>
      <c r="B189" s="18" t="s">
        <v>382</v>
      </c>
      <c r="C189" s="39" t="s">
        <v>8</v>
      </c>
      <c r="D189" s="39" t="s">
        <v>173</v>
      </c>
      <c r="E189" s="39" t="s">
        <v>365</v>
      </c>
      <c r="F189" s="39" t="s">
        <v>458</v>
      </c>
      <c r="G189" s="51" t="s">
        <v>207</v>
      </c>
      <c r="H189" s="51" t="s">
        <v>42</v>
      </c>
      <c r="I189" s="51" t="s">
        <v>44</v>
      </c>
      <c r="J189" s="95"/>
      <c r="K189" s="95"/>
      <c r="L189" s="95"/>
    </row>
    <row r="190" spans="1:16" s="76" customFormat="1" ht="43.9" hidden="1" customHeight="1" x14ac:dyDescent="0.3">
      <c r="A190" s="77"/>
      <c r="B190" s="109" t="s">
        <v>383</v>
      </c>
      <c r="C190" s="38" t="s">
        <v>8</v>
      </c>
      <c r="D190" s="38" t="s">
        <v>173</v>
      </c>
      <c r="E190" s="38" t="s">
        <v>365</v>
      </c>
      <c r="F190" s="38" t="s">
        <v>366</v>
      </c>
      <c r="G190" s="132"/>
      <c r="H190" s="133"/>
      <c r="I190" s="96"/>
      <c r="J190" s="131"/>
      <c r="K190" s="131">
        <f t="shared" ref="K190:L190" si="60">+K191+K192+K193</f>
        <v>0</v>
      </c>
      <c r="L190" s="131">
        <f t="shared" si="60"/>
        <v>0</v>
      </c>
    </row>
    <row r="191" spans="1:16" s="76" customFormat="1" ht="43.9" hidden="1" customHeight="1" x14ac:dyDescent="0.3">
      <c r="A191" s="77"/>
      <c r="B191" s="18" t="s">
        <v>384</v>
      </c>
      <c r="C191" s="39" t="s">
        <v>8</v>
      </c>
      <c r="D191" s="39" t="s">
        <v>173</v>
      </c>
      <c r="E191" s="39" t="s">
        <v>365</v>
      </c>
      <c r="F191" s="39" t="s">
        <v>366</v>
      </c>
      <c r="G191" s="51" t="s">
        <v>207</v>
      </c>
      <c r="H191" s="51" t="s">
        <v>42</v>
      </c>
      <c r="I191" s="51" t="s">
        <v>44</v>
      </c>
      <c r="J191" s="95"/>
      <c r="K191" s="95"/>
      <c r="L191" s="95"/>
    </row>
    <row r="192" spans="1:16" s="76" customFormat="1" ht="43.9" hidden="1" customHeight="1" x14ac:dyDescent="0.3">
      <c r="A192" s="77"/>
      <c r="B192" s="18" t="s">
        <v>385</v>
      </c>
      <c r="C192" s="39" t="s">
        <v>8</v>
      </c>
      <c r="D192" s="39" t="s">
        <v>173</v>
      </c>
      <c r="E192" s="39" t="s">
        <v>365</v>
      </c>
      <c r="F192" s="39" t="s">
        <v>366</v>
      </c>
      <c r="G192" s="51" t="s">
        <v>207</v>
      </c>
      <c r="H192" s="51" t="s">
        <v>42</v>
      </c>
      <c r="I192" s="51" t="s">
        <v>44</v>
      </c>
      <c r="J192" s="95"/>
      <c r="K192" s="95"/>
      <c r="L192" s="95"/>
    </row>
    <row r="193" spans="1:12" s="76" customFormat="1" ht="43.9" hidden="1" customHeight="1" x14ac:dyDescent="0.3">
      <c r="A193" s="77"/>
      <c r="B193" s="18" t="s">
        <v>386</v>
      </c>
      <c r="C193" s="39" t="s">
        <v>8</v>
      </c>
      <c r="D193" s="39" t="s">
        <v>173</v>
      </c>
      <c r="E193" s="39" t="s">
        <v>365</v>
      </c>
      <c r="F193" s="39" t="s">
        <v>366</v>
      </c>
      <c r="G193" s="51" t="s">
        <v>207</v>
      </c>
      <c r="H193" s="51" t="s">
        <v>42</v>
      </c>
      <c r="I193" s="51" t="s">
        <v>44</v>
      </c>
      <c r="J193" s="95"/>
      <c r="K193" s="95"/>
      <c r="L193" s="95"/>
    </row>
    <row r="194" spans="1:12" s="76" customFormat="1" ht="43.9" hidden="1" customHeight="1" x14ac:dyDescent="0.3">
      <c r="A194" s="77"/>
      <c r="B194" s="109" t="s">
        <v>462</v>
      </c>
      <c r="C194" s="38" t="s">
        <v>8</v>
      </c>
      <c r="D194" s="38" t="s">
        <v>173</v>
      </c>
      <c r="E194" s="38" t="s">
        <v>365</v>
      </c>
      <c r="F194" s="38" t="s">
        <v>460</v>
      </c>
      <c r="G194" s="108"/>
      <c r="H194" s="108"/>
      <c r="I194" s="108"/>
      <c r="J194" s="131"/>
      <c r="K194" s="131"/>
      <c r="L194" s="131"/>
    </row>
    <row r="195" spans="1:12" s="76" customFormat="1" ht="43.9" hidden="1" customHeight="1" x14ac:dyDescent="0.3">
      <c r="A195" s="77"/>
      <c r="B195" s="18" t="s">
        <v>459</v>
      </c>
      <c r="C195" s="39" t="s">
        <v>8</v>
      </c>
      <c r="D195" s="39" t="s">
        <v>173</v>
      </c>
      <c r="E195" s="39" t="s">
        <v>365</v>
      </c>
      <c r="F195" s="39" t="s">
        <v>460</v>
      </c>
      <c r="G195" s="51" t="s">
        <v>207</v>
      </c>
      <c r="H195" s="51" t="s">
        <v>42</v>
      </c>
      <c r="I195" s="51" t="s">
        <v>44</v>
      </c>
      <c r="J195" s="95"/>
      <c r="K195" s="95"/>
      <c r="L195" s="95"/>
    </row>
    <row r="196" spans="1:12" s="76" customFormat="1" ht="43.9" hidden="1" customHeight="1" x14ac:dyDescent="0.3">
      <c r="A196" s="77"/>
      <c r="B196" s="18" t="s">
        <v>386</v>
      </c>
      <c r="C196" s="39" t="s">
        <v>8</v>
      </c>
      <c r="D196" s="39" t="s">
        <v>173</v>
      </c>
      <c r="E196" s="39" t="s">
        <v>365</v>
      </c>
      <c r="F196" s="39" t="s">
        <v>460</v>
      </c>
      <c r="G196" s="51" t="s">
        <v>207</v>
      </c>
      <c r="H196" s="51" t="s">
        <v>42</v>
      </c>
      <c r="I196" s="51" t="s">
        <v>44</v>
      </c>
      <c r="J196" s="95"/>
      <c r="K196" s="95"/>
      <c r="L196" s="95"/>
    </row>
    <row r="197" spans="1:12" s="76" customFormat="1" ht="43.9" hidden="1" customHeight="1" x14ac:dyDescent="0.3">
      <c r="A197" s="77"/>
      <c r="B197" s="18" t="s">
        <v>459</v>
      </c>
      <c r="C197" s="39" t="s">
        <v>8</v>
      </c>
      <c r="D197" s="39" t="s">
        <v>173</v>
      </c>
      <c r="E197" s="39" t="s">
        <v>365</v>
      </c>
      <c r="F197" s="39" t="s">
        <v>460</v>
      </c>
      <c r="G197" s="51" t="s">
        <v>201</v>
      </c>
      <c r="H197" s="51" t="s">
        <v>42</v>
      </c>
      <c r="I197" s="51" t="s">
        <v>44</v>
      </c>
      <c r="J197" s="95"/>
      <c r="K197" s="95"/>
      <c r="L197" s="95"/>
    </row>
    <row r="198" spans="1:12" s="76" customFormat="1" ht="46.9" hidden="1" customHeight="1" x14ac:dyDescent="0.3">
      <c r="A198" s="77"/>
      <c r="B198" s="18" t="s">
        <v>386</v>
      </c>
      <c r="C198" s="39" t="s">
        <v>8</v>
      </c>
      <c r="D198" s="39" t="s">
        <v>173</v>
      </c>
      <c r="E198" s="39" t="s">
        <v>365</v>
      </c>
      <c r="F198" s="39" t="s">
        <v>460</v>
      </c>
      <c r="G198" s="51" t="s">
        <v>201</v>
      </c>
      <c r="H198" s="51" t="s">
        <v>42</v>
      </c>
      <c r="I198" s="51" t="s">
        <v>44</v>
      </c>
      <c r="J198" s="95"/>
      <c r="K198" s="95"/>
      <c r="L198" s="95"/>
    </row>
    <row r="199" spans="1:12" s="76" customFormat="1" ht="43.9" hidden="1" customHeight="1" x14ac:dyDescent="0.3">
      <c r="A199" s="77"/>
      <c r="B199" s="18" t="s">
        <v>387</v>
      </c>
      <c r="C199" s="38" t="s">
        <v>8</v>
      </c>
      <c r="D199" s="38" t="s">
        <v>173</v>
      </c>
      <c r="E199" s="38" t="s">
        <v>390</v>
      </c>
      <c r="F199" s="38" t="s">
        <v>363</v>
      </c>
      <c r="G199" s="132"/>
      <c r="H199" s="133"/>
      <c r="I199" s="96"/>
      <c r="J199" s="131"/>
      <c r="K199" s="131">
        <f t="shared" ref="K199:L199" si="61">+K200+K202</f>
        <v>0</v>
      </c>
      <c r="L199" s="131">
        <f t="shared" si="61"/>
        <v>0</v>
      </c>
    </row>
    <row r="200" spans="1:12" s="76" customFormat="1" ht="43.9" hidden="1" customHeight="1" x14ac:dyDescent="0.3">
      <c r="A200" s="77"/>
      <c r="B200" s="18" t="s">
        <v>388</v>
      </c>
      <c r="C200" s="39" t="s">
        <v>8</v>
      </c>
      <c r="D200" s="39" t="s">
        <v>173</v>
      </c>
      <c r="E200" s="39" t="s">
        <v>390</v>
      </c>
      <c r="F200" s="39" t="s">
        <v>363</v>
      </c>
      <c r="G200" s="51" t="s">
        <v>207</v>
      </c>
      <c r="H200" s="51" t="s">
        <v>42</v>
      </c>
      <c r="I200" s="51" t="s">
        <v>44</v>
      </c>
      <c r="J200" s="95"/>
      <c r="K200" s="95"/>
      <c r="L200" s="95"/>
    </row>
    <row r="201" spans="1:12" s="76" customFormat="1" ht="43.9" hidden="1" customHeight="1" x14ac:dyDescent="0.3">
      <c r="A201" s="77"/>
      <c r="B201" s="18" t="s">
        <v>388</v>
      </c>
      <c r="C201" s="39" t="s">
        <v>8</v>
      </c>
      <c r="D201" s="39" t="s">
        <v>173</v>
      </c>
      <c r="E201" s="39" t="s">
        <v>390</v>
      </c>
      <c r="F201" s="39" t="s">
        <v>363</v>
      </c>
      <c r="G201" s="51" t="s">
        <v>201</v>
      </c>
      <c r="H201" s="51" t="s">
        <v>42</v>
      </c>
      <c r="I201" s="51" t="s">
        <v>44</v>
      </c>
      <c r="J201" s="95"/>
      <c r="K201" s="95"/>
      <c r="L201" s="95"/>
    </row>
    <row r="202" spans="1:12" s="76" customFormat="1" ht="46.9" hidden="1" x14ac:dyDescent="0.3">
      <c r="A202" s="77"/>
      <c r="B202" s="18" t="s">
        <v>389</v>
      </c>
      <c r="C202" s="39" t="s">
        <v>8</v>
      </c>
      <c r="D202" s="39" t="s">
        <v>173</v>
      </c>
      <c r="E202" s="39" t="s">
        <v>365</v>
      </c>
      <c r="F202" s="39" t="s">
        <v>363</v>
      </c>
      <c r="G202" s="51" t="s">
        <v>207</v>
      </c>
      <c r="H202" s="51" t="s">
        <v>42</v>
      </c>
      <c r="I202" s="51" t="s">
        <v>44</v>
      </c>
      <c r="J202" s="95"/>
      <c r="K202" s="95"/>
      <c r="L202" s="95"/>
    </row>
    <row r="203" spans="1:12" s="92" customFormat="1" ht="46.9" hidden="1" x14ac:dyDescent="0.35">
      <c r="A203" s="89"/>
      <c r="B203" s="18" t="s">
        <v>389</v>
      </c>
      <c r="C203" s="37" t="s">
        <v>8</v>
      </c>
      <c r="D203" s="37">
        <v>6</v>
      </c>
      <c r="E203" s="37" t="s">
        <v>8</v>
      </c>
      <c r="F203" s="37">
        <v>88100</v>
      </c>
      <c r="G203" s="17" t="s">
        <v>207</v>
      </c>
      <c r="H203" s="17" t="s">
        <v>42</v>
      </c>
      <c r="I203" s="17" t="s">
        <v>44</v>
      </c>
      <c r="J203" s="91"/>
      <c r="K203" s="91"/>
      <c r="L203" s="91"/>
    </row>
    <row r="204" spans="1:12" s="92" customFormat="1" ht="46.9" hidden="1" x14ac:dyDescent="0.35">
      <c r="A204" s="89"/>
      <c r="B204" s="18" t="s">
        <v>389</v>
      </c>
      <c r="C204" s="39" t="s">
        <v>8</v>
      </c>
      <c r="D204" s="39" t="s">
        <v>173</v>
      </c>
      <c r="E204" s="39" t="s">
        <v>390</v>
      </c>
      <c r="F204" s="39" t="s">
        <v>363</v>
      </c>
      <c r="G204" s="51" t="s">
        <v>201</v>
      </c>
      <c r="H204" s="51" t="s">
        <v>42</v>
      </c>
      <c r="I204" s="51" t="s">
        <v>44</v>
      </c>
      <c r="J204" s="91"/>
      <c r="K204" s="91"/>
      <c r="L204" s="91"/>
    </row>
    <row r="205" spans="1:12" s="134" customFormat="1" ht="36" hidden="1" x14ac:dyDescent="0.35">
      <c r="A205" s="81" t="s">
        <v>432</v>
      </c>
      <c r="B205" s="82" t="s">
        <v>428</v>
      </c>
      <c r="C205" s="35" t="s">
        <v>8</v>
      </c>
      <c r="D205" s="35">
        <v>6</v>
      </c>
      <c r="E205" s="35" t="s">
        <v>1</v>
      </c>
      <c r="F205" s="72" t="s">
        <v>3</v>
      </c>
      <c r="G205" s="277"/>
      <c r="H205" s="277"/>
      <c r="I205" s="277"/>
      <c r="J205" s="83"/>
      <c r="K205" s="83">
        <f t="shared" ref="K205:L206" si="62">SUM(K206)</f>
        <v>0</v>
      </c>
      <c r="L205" s="83">
        <f t="shared" si="62"/>
        <v>0</v>
      </c>
    </row>
    <row r="206" spans="1:12" s="88" customFormat="1" ht="17.45" hidden="1" x14ac:dyDescent="0.35">
      <c r="A206" s="85"/>
      <c r="B206" s="86" t="s">
        <v>30</v>
      </c>
      <c r="C206" s="36" t="s">
        <v>8</v>
      </c>
      <c r="D206" s="36">
        <v>6</v>
      </c>
      <c r="E206" s="36" t="s">
        <v>1</v>
      </c>
      <c r="F206" s="36">
        <v>88100</v>
      </c>
      <c r="G206" s="289"/>
      <c r="H206" s="289"/>
      <c r="I206" s="289"/>
      <c r="J206" s="87"/>
      <c r="K206" s="87">
        <f t="shared" si="62"/>
        <v>0</v>
      </c>
      <c r="L206" s="87">
        <f t="shared" si="62"/>
        <v>0</v>
      </c>
    </row>
    <row r="207" spans="1:12" s="92" customFormat="1" ht="17.45" hidden="1" x14ac:dyDescent="0.35">
      <c r="A207" s="89"/>
      <c r="B207" s="90" t="s">
        <v>30</v>
      </c>
      <c r="C207" s="37" t="s">
        <v>8</v>
      </c>
      <c r="D207" s="37">
        <v>6</v>
      </c>
      <c r="E207" s="37" t="s">
        <v>1</v>
      </c>
      <c r="F207" s="37">
        <v>88100</v>
      </c>
      <c r="G207" s="17" t="s">
        <v>207</v>
      </c>
      <c r="H207" s="17" t="s">
        <v>42</v>
      </c>
      <c r="I207" s="17" t="s">
        <v>44</v>
      </c>
      <c r="J207" s="91"/>
      <c r="K207" s="91"/>
      <c r="L207" s="91"/>
    </row>
    <row r="208" spans="1:12" s="92" customFormat="1" ht="17.45" hidden="1" x14ac:dyDescent="0.35">
      <c r="A208" s="89"/>
      <c r="B208" s="90" t="s">
        <v>30</v>
      </c>
      <c r="C208" s="37" t="s">
        <v>8</v>
      </c>
      <c r="D208" s="37">
        <v>6</v>
      </c>
      <c r="E208" s="37" t="s">
        <v>1</v>
      </c>
      <c r="F208" s="37">
        <v>88100</v>
      </c>
      <c r="G208" s="17" t="s">
        <v>201</v>
      </c>
      <c r="H208" s="17" t="s">
        <v>42</v>
      </c>
      <c r="I208" s="17" t="s">
        <v>44</v>
      </c>
      <c r="J208" s="91"/>
      <c r="K208" s="91"/>
      <c r="L208" s="91"/>
    </row>
    <row r="209" spans="1:12" s="92" customFormat="1" ht="46.9" hidden="1" x14ac:dyDescent="0.35">
      <c r="A209" s="89"/>
      <c r="B209" s="18" t="s">
        <v>436</v>
      </c>
      <c r="C209" s="37" t="s">
        <v>8</v>
      </c>
      <c r="D209" s="37" t="s">
        <v>173</v>
      </c>
      <c r="E209" s="37" t="s">
        <v>1</v>
      </c>
      <c r="F209" s="37" t="s">
        <v>264</v>
      </c>
      <c r="G209" s="17" t="s">
        <v>201</v>
      </c>
      <c r="H209" s="17" t="s">
        <v>42</v>
      </c>
      <c r="I209" s="17" t="s">
        <v>44</v>
      </c>
      <c r="J209" s="91"/>
      <c r="K209" s="91"/>
      <c r="L209" s="91"/>
    </row>
    <row r="210" spans="1:12" s="92" customFormat="1" ht="46.9" hidden="1" x14ac:dyDescent="0.35">
      <c r="A210" s="89"/>
      <c r="B210" s="18" t="s">
        <v>626</v>
      </c>
      <c r="C210" s="39" t="s">
        <v>8</v>
      </c>
      <c r="D210" s="39" t="s">
        <v>173</v>
      </c>
      <c r="E210" s="39" t="s">
        <v>365</v>
      </c>
      <c r="F210" s="39" t="s">
        <v>458</v>
      </c>
      <c r="G210" s="51" t="s">
        <v>201</v>
      </c>
      <c r="H210" s="51" t="s">
        <v>42</v>
      </c>
      <c r="I210" s="51" t="s">
        <v>44</v>
      </c>
      <c r="J210" s="91"/>
      <c r="K210" s="91"/>
      <c r="L210" s="91"/>
    </row>
    <row r="211" spans="1:12" s="92" customFormat="1" ht="46.9" hidden="1" x14ac:dyDescent="0.35">
      <c r="A211" s="89"/>
      <c r="B211" s="18" t="s">
        <v>627</v>
      </c>
      <c r="C211" s="39" t="s">
        <v>8</v>
      </c>
      <c r="D211" s="39" t="s">
        <v>173</v>
      </c>
      <c r="E211" s="39" t="s">
        <v>365</v>
      </c>
      <c r="F211" s="39" t="s">
        <v>458</v>
      </c>
      <c r="G211" s="51" t="s">
        <v>201</v>
      </c>
      <c r="H211" s="51" t="s">
        <v>42</v>
      </c>
      <c r="I211" s="51" t="s">
        <v>44</v>
      </c>
      <c r="J211" s="91"/>
      <c r="K211" s="91"/>
      <c r="L211" s="91"/>
    </row>
    <row r="212" spans="1:12" s="76" customFormat="1" ht="37.5" x14ac:dyDescent="0.25">
      <c r="A212" s="77" t="s">
        <v>160</v>
      </c>
      <c r="B212" s="78" t="s">
        <v>31</v>
      </c>
      <c r="C212" s="34" t="s">
        <v>8</v>
      </c>
      <c r="D212" s="34">
        <v>7</v>
      </c>
      <c r="E212" s="34" t="s">
        <v>2</v>
      </c>
      <c r="F212" s="34" t="s">
        <v>3</v>
      </c>
      <c r="G212" s="276"/>
      <c r="H212" s="276"/>
      <c r="I212" s="276"/>
      <c r="J212" s="79">
        <f>+J213+J216</f>
        <v>150</v>
      </c>
      <c r="K212" s="79">
        <f t="shared" ref="K212:L214" si="63">SUM(K213)</f>
        <v>150</v>
      </c>
      <c r="L212" s="79">
        <f t="shared" si="63"/>
        <v>150</v>
      </c>
    </row>
    <row r="213" spans="1:12" s="84" customFormat="1" ht="78" x14ac:dyDescent="0.25">
      <c r="A213" s="81" t="s">
        <v>161</v>
      </c>
      <c r="B213" s="82" t="s">
        <v>235</v>
      </c>
      <c r="C213" s="35" t="s">
        <v>8</v>
      </c>
      <c r="D213" s="35">
        <v>7</v>
      </c>
      <c r="E213" s="35" t="s">
        <v>5</v>
      </c>
      <c r="F213" s="72" t="s">
        <v>3</v>
      </c>
      <c r="G213" s="277"/>
      <c r="H213" s="277"/>
      <c r="I213" s="277"/>
      <c r="J213" s="83">
        <f>SUM(J214)</f>
        <v>150</v>
      </c>
      <c r="K213" s="83">
        <f t="shared" si="63"/>
        <v>150</v>
      </c>
      <c r="L213" s="83">
        <f t="shared" si="63"/>
        <v>150</v>
      </c>
    </row>
    <row r="214" spans="1:12" s="88" customFormat="1" ht="33" x14ac:dyDescent="0.3">
      <c r="A214" s="85"/>
      <c r="B214" s="86" t="s">
        <v>23</v>
      </c>
      <c r="C214" s="36" t="s">
        <v>8</v>
      </c>
      <c r="D214" s="36">
        <v>7</v>
      </c>
      <c r="E214" s="36" t="s">
        <v>5</v>
      </c>
      <c r="F214" s="36">
        <v>80280</v>
      </c>
      <c r="G214" s="289"/>
      <c r="H214" s="289"/>
      <c r="I214" s="289"/>
      <c r="J214" s="87">
        <f>SUM(J215)</f>
        <v>150</v>
      </c>
      <c r="K214" s="87">
        <f t="shared" si="63"/>
        <v>150</v>
      </c>
      <c r="L214" s="87">
        <f t="shared" si="63"/>
        <v>150</v>
      </c>
    </row>
    <row r="215" spans="1:12" s="92" customFormat="1" ht="16.149999999999999" customHeight="1" x14ac:dyDescent="0.3">
      <c r="A215" s="89"/>
      <c r="B215" s="90" t="s">
        <v>200</v>
      </c>
      <c r="C215" s="37" t="s">
        <v>8</v>
      </c>
      <c r="D215" s="37" t="s">
        <v>176</v>
      </c>
      <c r="E215" s="37" t="s">
        <v>5</v>
      </c>
      <c r="F215" s="37" t="s">
        <v>206</v>
      </c>
      <c r="G215" s="17" t="s">
        <v>201</v>
      </c>
      <c r="H215" s="17" t="s">
        <v>42</v>
      </c>
      <c r="I215" s="17" t="s">
        <v>42</v>
      </c>
      <c r="J215" s="91">
        <v>150</v>
      </c>
      <c r="K215" s="91">
        <v>150</v>
      </c>
      <c r="L215" s="91">
        <v>150</v>
      </c>
    </row>
    <row r="216" spans="1:12" s="92" customFormat="1" ht="18" hidden="1" x14ac:dyDescent="0.35">
      <c r="A216" s="81" t="s">
        <v>619</v>
      </c>
      <c r="B216" s="82" t="s">
        <v>638</v>
      </c>
      <c r="C216" s="35" t="s">
        <v>8</v>
      </c>
      <c r="D216" s="35">
        <v>7</v>
      </c>
      <c r="E216" s="35" t="s">
        <v>620</v>
      </c>
      <c r="F216" s="72" t="s">
        <v>621</v>
      </c>
      <c r="G216" s="277"/>
      <c r="H216" s="277"/>
      <c r="I216" s="277"/>
      <c r="J216" s="83">
        <f>SUM(J217+J218)</f>
        <v>0</v>
      </c>
      <c r="K216" s="83">
        <f t="shared" ref="K216:L216" si="64">SUM(K217+K218)</f>
        <v>0</v>
      </c>
      <c r="L216" s="83">
        <f t="shared" si="64"/>
        <v>0</v>
      </c>
    </row>
    <row r="217" spans="1:12" s="92" customFormat="1" ht="46.9" hidden="1" x14ac:dyDescent="0.35">
      <c r="A217" s="89"/>
      <c r="B217" s="15" t="s">
        <v>622</v>
      </c>
      <c r="C217" s="37" t="s">
        <v>8</v>
      </c>
      <c r="D217" s="37" t="s">
        <v>176</v>
      </c>
      <c r="E217" s="37" t="s">
        <v>620</v>
      </c>
      <c r="F217" s="37" t="s">
        <v>621</v>
      </c>
      <c r="G217" s="17" t="s">
        <v>210</v>
      </c>
      <c r="H217" s="17" t="s">
        <v>42</v>
      </c>
      <c r="I217" s="17" t="s">
        <v>42</v>
      </c>
      <c r="J217" s="91"/>
      <c r="K217" s="91"/>
      <c r="L217" s="91"/>
    </row>
    <row r="218" spans="1:12" s="92" customFormat="1" ht="46.9" hidden="1" x14ac:dyDescent="0.35">
      <c r="A218" s="89"/>
      <c r="B218" s="15" t="s">
        <v>623</v>
      </c>
      <c r="C218" s="37" t="s">
        <v>8</v>
      </c>
      <c r="D218" s="37" t="s">
        <v>176</v>
      </c>
      <c r="E218" s="37" t="s">
        <v>620</v>
      </c>
      <c r="F218" s="37" t="s">
        <v>621</v>
      </c>
      <c r="G218" s="17" t="s">
        <v>210</v>
      </c>
      <c r="H218" s="17" t="s">
        <v>42</v>
      </c>
      <c r="I218" s="17" t="s">
        <v>42</v>
      </c>
      <c r="J218" s="91"/>
      <c r="K218" s="91"/>
      <c r="L218" s="91"/>
    </row>
    <row r="219" spans="1:12" s="135" customFormat="1" ht="37.5" x14ac:dyDescent="0.25">
      <c r="A219" s="77" t="s">
        <v>162</v>
      </c>
      <c r="B219" s="78" t="s">
        <v>33</v>
      </c>
      <c r="C219" s="34" t="s">
        <v>8</v>
      </c>
      <c r="D219" s="34" t="s">
        <v>32</v>
      </c>
      <c r="E219" s="34" t="s">
        <v>2</v>
      </c>
      <c r="F219" s="34" t="s">
        <v>3</v>
      </c>
      <c r="G219" s="293"/>
      <c r="H219" s="293"/>
      <c r="I219" s="293"/>
      <c r="J219" s="79">
        <f>SUM(J220+J223+J226+J229+J234)</f>
        <v>28880.6</v>
      </c>
      <c r="K219" s="79">
        <f>SUM(K220+K223+K226+K229+K234)</f>
        <v>30423.3</v>
      </c>
      <c r="L219" s="79">
        <f>SUM(L220+L223+L226+L229+L234)</f>
        <v>30723.600000000002</v>
      </c>
    </row>
    <row r="220" spans="1:12" s="84" customFormat="1" ht="58.5" x14ac:dyDescent="0.25">
      <c r="A220" s="81" t="s">
        <v>300</v>
      </c>
      <c r="B220" s="82" t="s">
        <v>34</v>
      </c>
      <c r="C220" s="35" t="s">
        <v>8</v>
      </c>
      <c r="D220" s="35" t="s">
        <v>32</v>
      </c>
      <c r="E220" s="35" t="s">
        <v>1</v>
      </c>
      <c r="F220" s="72" t="s">
        <v>3</v>
      </c>
      <c r="G220" s="277"/>
      <c r="H220" s="277"/>
      <c r="I220" s="277"/>
      <c r="J220" s="83">
        <f>SUM(J221)</f>
        <v>1569.9</v>
      </c>
      <c r="K220" s="83">
        <f t="shared" ref="K220:L221" si="65">SUM(K221)</f>
        <v>1820.5</v>
      </c>
      <c r="L220" s="83">
        <f t="shared" si="65"/>
        <v>2008.2</v>
      </c>
    </row>
    <row r="221" spans="1:12" s="88" customFormat="1" ht="33" x14ac:dyDescent="0.3">
      <c r="A221" s="85"/>
      <c r="B221" s="86" t="s">
        <v>36</v>
      </c>
      <c r="C221" s="36" t="s">
        <v>8</v>
      </c>
      <c r="D221" s="36" t="s">
        <v>32</v>
      </c>
      <c r="E221" s="36" t="s">
        <v>1</v>
      </c>
      <c r="F221" s="36" t="s">
        <v>35</v>
      </c>
      <c r="G221" s="289"/>
      <c r="H221" s="289"/>
      <c r="I221" s="289"/>
      <c r="J221" s="87">
        <f>SUM(J222)</f>
        <v>1569.9</v>
      </c>
      <c r="K221" s="87">
        <f t="shared" si="65"/>
        <v>1820.5</v>
      </c>
      <c r="L221" s="87">
        <f t="shared" si="65"/>
        <v>2008.2</v>
      </c>
    </row>
    <row r="222" spans="1:12" s="92" customFormat="1" ht="17.25" x14ac:dyDescent="0.3">
      <c r="A222" s="89"/>
      <c r="B222" s="90" t="s">
        <v>209</v>
      </c>
      <c r="C222" s="37" t="s">
        <v>8</v>
      </c>
      <c r="D222" s="37" t="s">
        <v>32</v>
      </c>
      <c r="E222" s="37" t="s">
        <v>1</v>
      </c>
      <c r="F222" s="37" t="s">
        <v>35</v>
      </c>
      <c r="G222" s="17" t="s">
        <v>208</v>
      </c>
      <c r="H222" s="17" t="s">
        <v>82</v>
      </c>
      <c r="I222" s="17" t="s">
        <v>24</v>
      </c>
      <c r="J222" s="91">
        <v>1569.9</v>
      </c>
      <c r="K222" s="91">
        <v>1820.5</v>
      </c>
      <c r="L222" s="91">
        <v>2008.2</v>
      </c>
    </row>
    <row r="223" spans="1:12" s="84" customFormat="1" ht="39" x14ac:dyDescent="0.25">
      <c r="A223" s="81" t="s">
        <v>619</v>
      </c>
      <c r="B223" s="82" t="s">
        <v>37</v>
      </c>
      <c r="C223" s="35" t="s">
        <v>8</v>
      </c>
      <c r="D223" s="35" t="s">
        <v>32</v>
      </c>
      <c r="E223" s="35" t="s">
        <v>24</v>
      </c>
      <c r="F223" s="72" t="s">
        <v>3</v>
      </c>
      <c r="G223" s="277"/>
      <c r="H223" s="277"/>
      <c r="I223" s="277"/>
      <c r="J223" s="83">
        <f>SUM(J224)</f>
        <v>2160.1999999999998</v>
      </c>
      <c r="K223" s="83">
        <f t="shared" ref="K223:L224" si="66">SUM(K224)</f>
        <v>2246.6</v>
      </c>
      <c r="L223" s="83">
        <f t="shared" si="66"/>
        <v>2336.5</v>
      </c>
    </row>
    <row r="224" spans="1:12" s="88" customFormat="1" ht="33" x14ac:dyDescent="0.3">
      <c r="A224" s="85"/>
      <c r="B224" s="86" t="s">
        <v>38</v>
      </c>
      <c r="C224" s="36" t="s">
        <v>8</v>
      </c>
      <c r="D224" s="36" t="s">
        <v>32</v>
      </c>
      <c r="E224" s="36" t="s">
        <v>24</v>
      </c>
      <c r="F224" s="36" t="s">
        <v>327</v>
      </c>
      <c r="G224" s="289"/>
      <c r="H224" s="289"/>
      <c r="I224" s="289"/>
      <c r="J224" s="87">
        <f>SUM(J225)</f>
        <v>2160.1999999999998</v>
      </c>
      <c r="K224" s="87">
        <f t="shared" si="66"/>
        <v>2246.6</v>
      </c>
      <c r="L224" s="87">
        <f t="shared" si="66"/>
        <v>2336.5</v>
      </c>
    </row>
    <row r="225" spans="1:12" s="92" customFormat="1" ht="17.25" x14ac:dyDescent="0.3">
      <c r="A225" s="89"/>
      <c r="B225" s="90" t="s">
        <v>209</v>
      </c>
      <c r="C225" s="37" t="s">
        <v>8</v>
      </c>
      <c r="D225" s="37" t="s">
        <v>32</v>
      </c>
      <c r="E225" s="37" t="s">
        <v>24</v>
      </c>
      <c r="F225" s="37" t="s">
        <v>327</v>
      </c>
      <c r="G225" s="17" t="s">
        <v>208</v>
      </c>
      <c r="H225" s="17" t="s">
        <v>82</v>
      </c>
      <c r="I225" s="17" t="s">
        <v>24</v>
      </c>
      <c r="J225" s="91">
        <v>2160.1999999999998</v>
      </c>
      <c r="K225" s="91">
        <v>2246.6</v>
      </c>
      <c r="L225" s="91">
        <v>2336.5</v>
      </c>
    </row>
    <row r="226" spans="1:12" s="84" customFormat="1" ht="39" x14ac:dyDescent="0.25">
      <c r="A226" s="81" t="s">
        <v>744</v>
      </c>
      <c r="B226" s="82" t="s">
        <v>40</v>
      </c>
      <c r="C226" s="35" t="s">
        <v>8</v>
      </c>
      <c r="D226" s="35" t="s">
        <v>32</v>
      </c>
      <c r="E226" s="35" t="s">
        <v>39</v>
      </c>
      <c r="F226" s="72" t="s">
        <v>3</v>
      </c>
      <c r="G226" s="277"/>
      <c r="H226" s="277"/>
      <c r="I226" s="277"/>
      <c r="J226" s="83">
        <f>SUM(J227)</f>
        <v>1783.3</v>
      </c>
      <c r="K226" s="83">
        <f t="shared" ref="K226:L227" si="67">SUM(K227)</f>
        <v>1866.7</v>
      </c>
      <c r="L226" s="83">
        <f t="shared" si="67"/>
        <v>1180.5</v>
      </c>
    </row>
    <row r="227" spans="1:12" s="88" customFormat="1" ht="33" x14ac:dyDescent="0.3">
      <c r="A227" s="85"/>
      <c r="B227" s="86" t="s">
        <v>41</v>
      </c>
      <c r="C227" s="36" t="s">
        <v>8</v>
      </c>
      <c r="D227" s="36" t="s">
        <v>32</v>
      </c>
      <c r="E227" s="36" t="s">
        <v>39</v>
      </c>
      <c r="F227" s="36" t="s">
        <v>328</v>
      </c>
      <c r="G227" s="289"/>
      <c r="H227" s="289"/>
      <c r="I227" s="289"/>
      <c r="J227" s="87">
        <f>SUM(J228)</f>
        <v>1783.3</v>
      </c>
      <c r="K227" s="87">
        <f t="shared" si="67"/>
        <v>1866.7</v>
      </c>
      <c r="L227" s="87">
        <f t="shared" si="67"/>
        <v>1180.5</v>
      </c>
    </row>
    <row r="228" spans="1:12" s="92" customFormat="1" ht="17.25" x14ac:dyDescent="0.3">
      <c r="A228" s="89"/>
      <c r="B228" s="90" t="s">
        <v>209</v>
      </c>
      <c r="C228" s="37" t="s">
        <v>8</v>
      </c>
      <c r="D228" s="37" t="s">
        <v>32</v>
      </c>
      <c r="E228" s="37" t="s">
        <v>39</v>
      </c>
      <c r="F228" s="37" t="s">
        <v>328</v>
      </c>
      <c r="G228" s="17" t="s">
        <v>208</v>
      </c>
      <c r="H228" s="17" t="s">
        <v>82</v>
      </c>
      <c r="I228" s="17" t="s">
        <v>24</v>
      </c>
      <c r="J228" s="91">
        <v>1783.3</v>
      </c>
      <c r="K228" s="91">
        <v>1866.7</v>
      </c>
      <c r="L228" s="91">
        <v>1180.5</v>
      </c>
    </row>
    <row r="229" spans="1:12" s="134" customFormat="1" ht="34.5" x14ac:dyDescent="0.3">
      <c r="A229" s="81" t="s">
        <v>745</v>
      </c>
      <c r="B229" s="136" t="s">
        <v>335</v>
      </c>
      <c r="C229" s="35" t="s">
        <v>8</v>
      </c>
      <c r="D229" s="35" t="s">
        <v>32</v>
      </c>
      <c r="E229" s="35" t="s">
        <v>6</v>
      </c>
      <c r="F229" s="72" t="s">
        <v>3</v>
      </c>
      <c r="G229" s="277"/>
      <c r="H229" s="277"/>
      <c r="I229" s="277"/>
      <c r="J229" s="83">
        <f>SUM(J230)</f>
        <v>22443.200000000001</v>
      </c>
      <c r="K229" s="83">
        <f t="shared" ref="K229:L229" si="68">SUM(K230)</f>
        <v>23565.5</v>
      </c>
      <c r="L229" s="83">
        <f t="shared" si="68"/>
        <v>24274.400000000001</v>
      </c>
    </row>
    <row r="230" spans="1:12" s="88" customFormat="1" ht="33" customHeight="1" x14ac:dyDescent="0.3">
      <c r="A230" s="85"/>
      <c r="B230" s="86" t="s">
        <v>519</v>
      </c>
      <c r="C230" s="36" t="s">
        <v>8</v>
      </c>
      <c r="D230" s="36" t="s">
        <v>32</v>
      </c>
      <c r="E230" s="36" t="s">
        <v>6</v>
      </c>
      <c r="F230" s="36" t="s">
        <v>329</v>
      </c>
      <c r="G230" s="289"/>
      <c r="H230" s="289"/>
      <c r="I230" s="289"/>
      <c r="J230" s="87">
        <f>SUM(J231+J232+J233)</f>
        <v>22443.200000000001</v>
      </c>
      <c r="K230" s="87">
        <f>SUM(K231+K232+K233)</f>
        <v>23565.5</v>
      </c>
      <c r="L230" s="87">
        <f>SUM(L231+L232+L233)</f>
        <v>24274.400000000001</v>
      </c>
    </row>
    <row r="231" spans="1:12" s="92" customFormat="1" ht="17.45" hidden="1" x14ac:dyDescent="0.35">
      <c r="A231" s="89"/>
      <c r="B231" s="90"/>
      <c r="C231" s="37"/>
      <c r="D231" s="37"/>
      <c r="E231" s="37"/>
      <c r="F231" s="37"/>
      <c r="G231" s="17"/>
      <c r="H231" s="17"/>
      <c r="I231" s="17"/>
      <c r="J231" s="121"/>
      <c r="K231" s="121"/>
      <c r="L231" s="121"/>
    </row>
    <row r="232" spans="1:12" s="92" customFormat="1" ht="17.45" hidden="1" x14ac:dyDescent="0.35">
      <c r="A232" s="89"/>
      <c r="B232" s="90"/>
      <c r="C232" s="37"/>
      <c r="D232" s="37"/>
      <c r="E232" s="37"/>
      <c r="F232" s="37"/>
      <c r="G232" s="17"/>
      <c r="H232" s="17"/>
      <c r="I232" s="17"/>
      <c r="J232" s="121"/>
      <c r="K232" s="121"/>
      <c r="L232" s="121"/>
    </row>
    <row r="233" spans="1:12" s="92" customFormat="1" ht="17.25" x14ac:dyDescent="0.3">
      <c r="A233" s="89"/>
      <c r="B233" s="90" t="s">
        <v>209</v>
      </c>
      <c r="C233" s="37" t="s">
        <v>8</v>
      </c>
      <c r="D233" s="37" t="s">
        <v>32</v>
      </c>
      <c r="E233" s="37" t="s">
        <v>6</v>
      </c>
      <c r="F233" s="37" t="s">
        <v>329</v>
      </c>
      <c r="G233" s="17" t="s">
        <v>208</v>
      </c>
      <c r="H233" s="17" t="s">
        <v>82</v>
      </c>
      <c r="I233" s="17" t="s">
        <v>24</v>
      </c>
      <c r="J233" s="137">
        <v>22443.200000000001</v>
      </c>
      <c r="K233" s="137">
        <v>23565.5</v>
      </c>
      <c r="L233" s="137">
        <v>24274.400000000001</v>
      </c>
    </row>
    <row r="234" spans="1:12" s="84" customFormat="1" ht="97.5" x14ac:dyDescent="0.25">
      <c r="A234" s="81" t="s">
        <v>746</v>
      </c>
      <c r="B234" s="138" t="s">
        <v>246</v>
      </c>
      <c r="C234" s="35" t="s">
        <v>8</v>
      </c>
      <c r="D234" s="35" t="s">
        <v>32</v>
      </c>
      <c r="E234" s="35" t="s">
        <v>44</v>
      </c>
      <c r="F234" s="72" t="s">
        <v>3</v>
      </c>
      <c r="G234" s="277"/>
      <c r="H234" s="277"/>
      <c r="I234" s="277"/>
      <c r="J234" s="83">
        <f>SUM(J235)</f>
        <v>924</v>
      </c>
      <c r="K234" s="83">
        <f t="shared" ref="K234:L235" si="69">SUM(K235)</f>
        <v>924</v>
      </c>
      <c r="L234" s="83">
        <f t="shared" si="69"/>
        <v>924</v>
      </c>
    </row>
    <row r="235" spans="1:12" s="88" customFormat="1" ht="87.75" customHeight="1" x14ac:dyDescent="0.3">
      <c r="A235" s="85"/>
      <c r="B235" s="86" t="s">
        <v>247</v>
      </c>
      <c r="C235" s="36" t="s">
        <v>8</v>
      </c>
      <c r="D235" s="36" t="s">
        <v>32</v>
      </c>
      <c r="E235" s="36" t="s">
        <v>44</v>
      </c>
      <c r="F235" s="36" t="s">
        <v>248</v>
      </c>
      <c r="G235" s="289"/>
      <c r="H235" s="289"/>
      <c r="I235" s="289"/>
      <c r="J235" s="87">
        <f>SUM(J236)</f>
        <v>924</v>
      </c>
      <c r="K235" s="87">
        <f t="shared" si="69"/>
        <v>924</v>
      </c>
      <c r="L235" s="87">
        <f t="shared" si="69"/>
        <v>924</v>
      </c>
    </row>
    <row r="236" spans="1:12" s="92" customFormat="1" ht="17.25" x14ac:dyDescent="0.3">
      <c r="A236" s="89"/>
      <c r="B236" s="90" t="s">
        <v>209</v>
      </c>
      <c r="C236" s="37" t="s">
        <v>8</v>
      </c>
      <c r="D236" s="37" t="s">
        <v>32</v>
      </c>
      <c r="E236" s="37" t="s">
        <v>44</v>
      </c>
      <c r="F236" s="37" t="s">
        <v>248</v>
      </c>
      <c r="G236" s="17" t="s">
        <v>208</v>
      </c>
      <c r="H236" s="17" t="s">
        <v>82</v>
      </c>
      <c r="I236" s="17" t="s">
        <v>24</v>
      </c>
      <c r="J236" s="91">
        <v>924</v>
      </c>
      <c r="K236" s="91">
        <v>924</v>
      </c>
      <c r="L236" s="91">
        <v>924</v>
      </c>
    </row>
    <row r="237" spans="1:12" s="76" customFormat="1" ht="37.5" x14ac:dyDescent="0.25">
      <c r="A237" s="73" t="s">
        <v>90</v>
      </c>
      <c r="B237" s="74" t="s">
        <v>46</v>
      </c>
      <c r="C237" s="33" t="s">
        <v>5</v>
      </c>
      <c r="D237" s="33" t="s">
        <v>45</v>
      </c>
      <c r="E237" s="33" t="s">
        <v>2</v>
      </c>
      <c r="F237" s="33" t="s">
        <v>3</v>
      </c>
      <c r="G237" s="276"/>
      <c r="H237" s="276"/>
      <c r="I237" s="276"/>
      <c r="J237" s="75">
        <f>SUM(J238)</f>
        <v>16824</v>
      </c>
      <c r="K237" s="75">
        <f t="shared" ref="K237:L237" si="70">SUM(K238)</f>
        <v>16824</v>
      </c>
      <c r="L237" s="75">
        <f t="shared" si="70"/>
        <v>16824</v>
      </c>
    </row>
    <row r="238" spans="1:12" s="76" customFormat="1" x14ac:dyDescent="0.25">
      <c r="A238" s="77" t="s">
        <v>163</v>
      </c>
      <c r="B238" s="78" t="s">
        <v>48</v>
      </c>
      <c r="C238" s="34" t="s">
        <v>5</v>
      </c>
      <c r="D238" s="34" t="s">
        <v>47</v>
      </c>
      <c r="E238" s="34" t="s">
        <v>2</v>
      </c>
      <c r="F238" s="34" t="s">
        <v>3</v>
      </c>
      <c r="G238" s="276"/>
      <c r="H238" s="276"/>
      <c r="I238" s="276"/>
      <c r="J238" s="79">
        <f>SUM(J239+J242+J247+J250+J253)</f>
        <v>16824</v>
      </c>
      <c r="K238" s="79">
        <f t="shared" ref="K238:L238" si="71">SUM(K239+K242+K247+K250+K253)</f>
        <v>16824</v>
      </c>
      <c r="L238" s="79">
        <f t="shared" si="71"/>
        <v>16824</v>
      </c>
    </row>
    <row r="239" spans="1:12" s="84" customFormat="1" ht="19.5" x14ac:dyDescent="0.25">
      <c r="A239" s="81" t="s">
        <v>164</v>
      </c>
      <c r="B239" s="82" t="s">
        <v>49</v>
      </c>
      <c r="C239" s="35" t="s">
        <v>5</v>
      </c>
      <c r="D239" s="35" t="s">
        <v>47</v>
      </c>
      <c r="E239" s="35" t="s">
        <v>1</v>
      </c>
      <c r="F239" s="35" t="s">
        <v>3</v>
      </c>
      <c r="G239" s="277"/>
      <c r="H239" s="277"/>
      <c r="I239" s="277"/>
      <c r="J239" s="83">
        <f>SUM(J240)</f>
        <v>11244</v>
      </c>
      <c r="K239" s="83">
        <f t="shared" ref="K239:L240" si="72">SUM(K240)</f>
        <v>11244</v>
      </c>
      <c r="L239" s="83">
        <f t="shared" si="72"/>
        <v>11244</v>
      </c>
    </row>
    <row r="240" spans="1:12" s="88" customFormat="1" ht="33" x14ac:dyDescent="0.3">
      <c r="A240" s="19"/>
      <c r="B240" s="86" t="s">
        <v>51</v>
      </c>
      <c r="C240" s="36" t="s">
        <v>5</v>
      </c>
      <c r="D240" s="36" t="s">
        <v>47</v>
      </c>
      <c r="E240" s="36" t="s">
        <v>1</v>
      </c>
      <c r="F240" s="36" t="s">
        <v>50</v>
      </c>
      <c r="G240" s="289"/>
      <c r="H240" s="289"/>
      <c r="I240" s="289"/>
      <c r="J240" s="87">
        <f>SUM(J241)</f>
        <v>11244</v>
      </c>
      <c r="K240" s="87">
        <f t="shared" si="72"/>
        <v>11244</v>
      </c>
      <c r="L240" s="87">
        <f t="shared" si="72"/>
        <v>11244</v>
      </c>
    </row>
    <row r="241" spans="1:15" s="92" customFormat="1" ht="17.25" x14ac:dyDescent="0.3">
      <c r="A241" s="139"/>
      <c r="B241" s="90" t="s">
        <v>209</v>
      </c>
      <c r="C241" s="37" t="s">
        <v>5</v>
      </c>
      <c r="D241" s="37" t="s">
        <v>47</v>
      </c>
      <c r="E241" s="37" t="s">
        <v>1</v>
      </c>
      <c r="F241" s="37" t="s">
        <v>50</v>
      </c>
      <c r="G241" s="17" t="s">
        <v>208</v>
      </c>
      <c r="H241" s="17" t="s">
        <v>82</v>
      </c>
      <c r="I241" s="17" t="s">
        <v>1</v>
      </c>
      <c r="J241" s="91">
        <v>11244</v>
      </c>
      <c r="K241" s="91">
        <v>11244</v>
      </c>
      <c r="L241" s="91">
        <v>11244</v>
      </c>
      <c r="M241" s="92">
        <v>50</v>
      </c>
      <c r="N241" s="92">
        <v>50</v>
      </c>
      <c r="O241" s="92">
        <v>50</v>
      </c>
    </row>
    <row r="242" spans="1:15" s="84" customFormat="1" ht="39" x14ac:dyDescent="0.25">
      <c r="A242" s="81" t="s">
        <v>165</v>
      </c>
      <c r="B242" s="82" t="s">
        <v>52</v>
      </c>
      <c r="C242" s="35" t="s">
        <v>5</v>
      </c>
      <c r="D242" s="35" t="s">
        <v>47</v>
      </c>
      <c r="E242" s="35" t="s">
        <v>8</v>
      </c>
      <c r="F242" s="35" t="s">
        <v>3</v>
      </c>
      <c r="G242" s="277"/>
      <c r="H242" s="277"/>
      <c r="I242" s="277"/>
      <c r="J242" s="83">
        <f>+J243+J245</f>
        <v>500</v>
      </c>
      <c r="K242" s="83">
        <f t="shared" ref="K242:L243" si="73">SUM(K243)</f>
        <v>500</v>
      </c>
      <c r="L242" s="83">
        <f t="shared" si="73"/>
        <v>500</v>
      </c>
    </row>
    <row r="243" spans="1:15" s="88" customFormat="1" ht="17.25" x14ac:dyDescent="0.3">
      <c r="A243" s="19"/>
      <c r="B243" s="86" t="s">
        <v>54</v>
      </c>
      <c r="C243" s="36" t="s">
        <v>5</v>
      </c>
      <c r="D243" s="36" t="s">
        <v>47</v>
      </c>
      <c r="E243" s="36" t="s">
        <v>8</v>
      </c>
      <c r="F243" s="36" t="s">
        <v>53</v>
      </c>
      <c r="G243" s="289"/>
      <c r="H243" s="289"/>
      <c r="I243" s="289"/>
      <c r="J243" s="87">
        <f>SUM(J244)</f>
        <v>500</v>
      </c>
      <c r="K243" s="87">
        <f t="shared" si="73"/>
        <v>500</v>
      </c>
      <c r="L243" s="87">
        <f t="shared" si="73"/>
        <v>500</v>
      </c>
    </row>
    <row r="244" spans="1:15" s="92" customFormat="1" ht="15.6" customHeight="1" x14ac:dyDescent="0.3">
      <c r="A244" s="139"/>
      <c r="B244" s="90" t="s">
        <v>209</v>
      </c>
      <c r="C244" s="37" t="s">
        <v>5</v>
      </c>
      <c r="D244" s="37" t="s">
        <v>47</v>
      </c>
      <c r="E244" s="37" t="s">
        <v>8</v>
      </c>
      <c r="F244" s="37" t="s">
        <v>53</v>
      </c>
      <c r="G244" s="17" t="s">
        <v>208</v>
      </c>
      <c r="H244" s="17" t="s">
        <v>82</v>
      </c>
      <c r="I244" s="17" t="s">
        <v>5</v>
      </c>
      <c r="J244" s="91">
        <v>500</v>
      </c>
      <c r="K244" s="91">
        <v>500</v>
      </c>
      <c r="L244" s="91">
        <v>500</v>
      </c>
    </row>
    <row r="245" spans="1:15" s="88" customFormat="1" ht="0.6" hidden="1" customHeight="1" x14ac:dyDescent="0.35">
      <c r="A245" s="19"/>
      <c r="B245" s="86" t="s">
        <v>340</v>
      </c>
      <c r="C245" s="36" t="s">
        <v>5</v>
      </c>
      <c r="D245" s="36" t="s">
        <v>47</v>
      </c>
      <c r="E245" s="36" t="s">
        <v>8</v>
      </c>
      <c r="F245" s="36" t="s">
        <v>412</v>
      </c>
      <c r="G245" s="29"/>
      <c r="H245" s="29"/>
      <c r="I245" s="29"/>
      <c r="J245" s="87">
        <f>+J246</f>
        <v>0</v>
      </c>
      <c r="K245" s="87"/>
      <c r="L245" s="87"/>
    </row>
    <row r="246" spans="1:15" s="92" customFormat="1" ht="17.45" hidden="1" x14ac:dyDescent="0.35">
      <c r="A246" s="139"/>
      <c r="B246" s="90" t="s">
        <v>209</v>
      </c>
      <c r="C246" s="37" t="s">
        <v>5</v>
      </c>
      <c r="D246" s="37" t="s">
        <v>47</v>
      </c>
      <c r="E246" s="37" t="s">
        <v>8</v>
      </c>
      <c r="F246" s="37" t="s">
        <v>412</v>
      </c>
      <c r="G246" s="17" t="s">
        <v>208</v>
      </c>
      <c r="H246" s="17" t="s">
        <v>82</v>
      </c>
      <c r="I246" s="17" t="s">
        <v>5</v>
      </c>
      <c r="J246" s="91"/>
      <c r="K246" s="91"/>
      <c r="L246" s="91"/>
    </row>
    <row r="247" spans="1:15" s="84" customFormat="1" ht="39" x14ac:dyDescent="0.25">
      <c r="A247" s="81" t="s">
        <v>166</v>
      </c>
      <c r="B247" s="82" t="s">
        <v>55</v>
      </c>
      <c r="C247" s="35" t="s">
        <v>5</v>
      </c>
      <c r="D247" s="35" t="s">
        <v>47</v>
      </c>
      <c r="E247" s="35" t="s">
        <v>5</v>
      </c>
      <c r="F247" s="35" t="s">
        <v>3</v>
      </c>
      <c r="G247" s="277"/>
      <c r="H247" s="277"/>
      <c r="I247" s="277"/>
      <c r="J247" s="83">
        <f>SUM(J248)</f>
        <v>2332</v>
      </c>
      <c r="K247" s="83">
        <f t="shared" ref="K247:L248" si="74">SUM(K248)</f>
        <v>2332</v>
      </c>
      <c r="L247" s="83">
        <f t="shared" si="74"/>
        <v>2332</v>
      </c>
    </row>
    <row r="248" spans="1:15" s="88" customFormat="1" ht="33" x14ac:dyDescent="0.3">
      <c r="A248" s="19"/>
      <c r="B248" s="86" t="s">
        <v>533</v>
      </c>
      <c r="C248" s="36" t="s">
        <v>5</v>
      </c>
      <c r="D248" s="36" t="s">
        <v>47</v>
      </c>
      <c r="E248" s="36" t="s">
        <v>5</v>
      </c>
      <c r="F248" s="36" t="s">
        <v>56</v>
      </c>
      <c r="G248" s="289"/>
      <c r="H248" s="289"/>
      <c r="I248" s="289"/>
      <c r="J248" s="87">
        <f>SUM(J249)</f>
        <v>2332</v>
      </c>
      <c r="K248" s="87">
        <f t="shared" si="74"/>
        <v>2332</v>
      </c>
      <c r="L248" s="87">
        <f t="shared" si="74"/>
        <v>2332</v>
      </c>
    </row>
    <row r="249" spans="1:15" s="92" customFormat="1" ht="17.25" x14ac:dyDescent="0.3">
      <c r="A249" s="139"/>
      <c r="B249" s="90" t="s">
        <v>209</v>
      </c>
      <c r="C249" s="37" t="s">
        <v>5</v>
      </c>
      <c r="D249" s="37" t="s">
        <v>47</v>
      </c>
      <c r="E249" s="37" t="s">
        <v>5</v>
      </c>
      <c r="F249" s="37" t="s">
        <v>56</v>
      </c>
      <c r="G249" s="17" t="s">
        <v>208</v>
      </c>
      <c r="H249" s="17" t="s">
        <v>82</v>
      </c>
      <c r="I249" s="17" t="s">
        <v>5</v>
      </c>
      <c r="J249" s="91">
        <v>2332</v>
      </c>
      <c r="K249" s="91">
        <v>2332</v>
      </c>
      <c r="L249" s="91">
        <v>2332</v>
      </c>
    </row>
    <row r="250" spans="1:15" s="84" customFormat="1" ht="39" x14ac:dyDescent="0.25">
      <c r="A250" s="81" t="s">
        <v>167</v>
      </c>
      <c r="B250" s="82" t="s">
        <v>57</v>
      </c>
      <c r="C250" s="35" t="s">
        <v>5</v>
      </c>
      <c r="D250" s="35" t="s">
        <v>47</v>
      </c>
      <c r="E250" s="35" t="s">
        <v>24</v>
      </c>
      <c r="F250" s="35" t="s">
        <v>3</v>
      </c>
      <c r="G250" s="277"/>
      <c r="H250" s="277"/>
      <c r="I250" s="277"/>
      <c r="J250" s="83">
        <f>SUM(J251)</f>
        <v>2387</v>
      </c>
      <c r="K250" s="83">
        <f t="shared" ref="K250:L251" si="75">SUM(K251)</f>
        <v>2387</v>
      </c>
      <c r="L250" s="83">
        <f t="shared" si="75"/>
        <v>2387</v>
      </c>
    </row>
    <row r="251" spans="1:15" s="88" customFormat="1" ht="49.5" x14ac:dyDescent="0.3">
      <c r="A251" s="19"/>
      <c r="B251" s="86" t="s">
        <v>59</v>
      </c>
      <c r="C251" s="36" t="s">
        <v>5</v>
      </c>
      <c r="D251" s="36" t="s">
        <v>47</v>
      </c>
      <c r="E251" s="36" t="s">
        <v>24</v>
      </c>
      <c r="F251" s="36" t="s">
        <v>58</v>
      </c>
      <c r="G251" s="289"/>
      <c r="H251" s="289"/>
      <c r="I251" s="289"/>
      <c r="J251" s="87">
        <f>SUM(J252)</f>
        <v>2387</v>
      </c>
      <c r="K251" s="87">
        <f t="shared" si="75"/>
        <v>2387</v>
      </c>
      <c r="L251" s="87">
        <f t="shared" si="75"/>
        <v>2387</v>
      </c>
    </row>
    <row r="252" spans="1:15" s="92" customFormat="1" ht="17.25" x14ac:dyDescent="0.3">
      <c r="A252" s="139"/>
      <c r="B252" s="90" t="s">
        <v>209</v>
      </c>
      <c r="C252" s="37" t="s">
        <v>5</v>
      </c>
      <c r="D252" s="37" t="s">
        <v>47</v>
      </c>
      <c r="E252" s="37" t="s">
        <v>24</v>
      </c>
      <c r="F252" s="37" t="s">
        <v>58</v>
      </c>
      <c r="G252" s="17" t="s">
        <v>208</v>
      </c>
      <c r="H252" s="17" t="s">
        <v>82</v>
      </c>
      <c r="I252" s="17" t="s">
        <v>5</v>
      </c>
      <c r="J252" s="91">
        <v>2387</v>
      </c>
      <c r="K252" s="91">
        <v>2387</v>
      </c>
      <c r="L252" s="91">
        <v>2387</v>
      </c>
      <c r="M252" s="92">
        <v>161.5</v>
      </c>
      <c r="N252" s="92">
        <v>161.5</v>
      </c>
      <c r="O252" s="92">
        <v>161.5</v>
      </c>
    </row>
    <row r="253" spans="1:15" s="84" customFormat="1" ht="39" x14ac:dyDescent="0.25">
      <c r="A253" s="81" t="s">
        <v>168</v>
      </c>
      <c r="B253" s="82" t="s">
        <v>60</v>
      </c>
      <c r="C253" s="35" t="s">
        <v>5</v>
      </c>
      <c r="D253" s="35" t="s">
        <v>47</v>
      </c>
      <c r="E253" s="35" t="s">
        <v>39</v>
      </c>
      <c r="F253" s="35" t="s">
        <v>3</v>
      </c>
      <c r="G253" s="277"/>
      <c r="H253" s="277"/>
      <c r="I253" s="277"/>
      <c r="J253" s="83">
        <f>SUM(J254)</f>
        <v>361</v>
      </c>
      <c r="K253" s="83">
        <f t="shared" ref="K253:L254" si="76">SUM(K254)</f>
        <v>361</v>
      </c>
      <c r="L253" s="83">
        <f t="shared" si="76"/>
        <v>361</v>
      </c>
    </row>
    <row r="254" spans="1:15" s="88" customFormat="1" ht="17.25" x14ac:dyDescent="0.3">
      <c r="A254" s="19"/>
      <c r="B254" s="86" t="s">
        <v>62</v>
      </c>
      <c r="C254" s="36" t="s">
        <v>5</v>
      </c>
      <c r="D254" s="36" t="s">
        <v>47</v>
      </c>
      <c r="E254" s="36" t="s">
        <v>39</v>
      </c>
      <c r="F254" s="36" t="s">
        <v>61</v>
      </c>
      <c r="G254" s="289"/>
      <c r="H254" s="289"/>
      <c r="I254" s="289"/>
      <c r="J254" s="87">
        <f>+J255+J256</f>
        <v>361</v>
      </c>
      <c r="K254" s="87">
        <f t="shared" si="76"/>
        <v>361</v>
      </c>
      <c r="L254" s="87">
        <f t="shared" si="76"/>
        <v>361</v>
      </c>
    </row>
    <row r="255" spans="1:15" s="92" customFormat="1" ht="33" x14ac:dyDescent="0.3">
      <c r="A255" s="139"/>
      <c r="B255" s="90" t="s">
        <v>211</v>
      </c>
      <c r="C255" s="37" t="s">
        <v>5</v>
      </c>
      <c r="D255" s="37" t="s">
        <v>47</v>
      </c>
      <c r="E255" s="37" t="s">
        <v>39</v>
      </c>
      <c r="F255" s="37" t="s">
        <v>61</v>
      </c>
      <c r="G255" s="17" t="s">
        <v>210</v>
      </c>
      <c r="H255" s="17" t="s">
        <v>82</v>
      </c>
      <c r="I255" s="17" t="s">
        <v>6</v>
      </c>
      <c r="J255" s="91">
        <v>361</v>
      </c>
      <c r="K255" s="91">
        <v>361</v>
      </c>
      <c r="L255" s="91">
        <v>361</v>
      </c>
    </row>
    <row r="256" spans="1:15" s="92" customFormat="1" ht="62.45" hidden="1" x14ac:dyDescent="0.35">
      <c r="A256" s="139"/>
      <c r="B256" s="16" t="s">
        <v>437</v>
      </c>
      <c r="C256" s="37" t="s">
        <v>5</v>
      </c>
      <c r="D256" s="37" t="s">
        <v>47</v>
      </c>
      <c r="E256" s="37" t="s">
        <v>39</v>
      </c>
      <c r="F256" s="37" t="s">
        <v>438</v>
      </c>
      <c r="G256" s="17" t="s">
        <v>210</v>
      </c>
      <c r="H256" s="17" t="s">
        <v>82</v>
      </c>
      <c r="I256" s="17" t="s">
        <v>6</v>
      </c>
      <c r="J256" s="91"/>
      <c r="K256" s="91"/>
      <c r="L256" s="91"/>
    </row>
    <row r="257" spans="1:12" s="76" customFormat="1" ht="56.25" customHeight="1" x14ac:dyDescent="0.25">
      <c r="A257" s="73" t="s">
        <v>92</v>
      </c>
      <c r="B257" s="74" t="s">
        <v>63</v>
      </c>
      <c r="C257" s="33" t="s">
        <v>24</v>
      </c>
      <c r="D257" s="33" t="s">
        <v>45</v>
      </c>
      <c r="E257" s="33" t="s">
        <v>2</v>
      </c>
      <c r="F257" s="33" t="s">
        <v>3</v>
      </c>
      <c r="G257" s="276"/>
      <c r="H257" s="276"/>
      <c r="I257" s="276"/>
      <c r="J257" s="75">
        <f>SUM(J258)</f>
        <v>15600</v>
      </c>
      <c r="K257" s="75">
        <f t="shared" ref="K257:L260" si="77">SUM(K258)</f>
        <v>16300</v>
      </c>
      <c r="L257" s="75">
        <f t="shared" si="77"/>
        <v>17100</v>
      </c>
    </row>
    <row r="258" spans="1:12" s="76" customFormat="1" ht="33.6" customHeight="1" x14ac:dyDescent="0.25">
      <c r="A258" s="77" t="s">
        <v>169</v>
      </c>
      <c r="B258" s="78" t="s">
        <v>64</v>
      </c>
      <c r="C258" s="34" t="s">
        <v>24</v>
      </c>
      <c r="D258" s="34" t="s">
        <v>47</v>
      </c>
      <c r="E258" s="34" t="s">
        <v>2</v>
      </c>
      <c r="F258" s="34" t="s">
        <v>3</v>
      </c>
      <c r="G258" s="276"/>
      <c r="H258" s="276"/>
      <c r="I258" s="276"/>
      <c r="J258" s="79">
        <f>++J259+J262+J268+J264+J266</f>
        <v>15600</v>
      </c>
      <c r="K258" s="79">
        <f t="shared" ref="K258:L258" si="78">++K259+K262+K268+K264+K266</f>
        <v>16300</v>
      </c>
      <c r="L258" s="79">
        <f t="shared" si="78"/>
        <v>17100</v>
      </c>
    </row>
    <row r="259" spans="1:12" s="84" customFormat="1" ht="54" hidden="1" x14ac:dyDescent="0.3">
      <c r="A259" s="81" t="s">
        <v>170</v>
      </c>
      <c r="B259" s="82" t="s">
        <v>65</v>
      </c>
      <c r="C259" s="35" t="s">
        <v>24</v>
      </c>
      <c r="D259" s="35" t="s">
        <v>47</v>
      </c>
      <c r="E259" s="35" t="s">
        <v>1</v>
      </c>
      <c r="F259" s="35" t="s">
        <v>3</v>
      </c>
      <c r="G259" s="277"/>
      <c r="H259" s="277"/>
      <c r="I259" s="277"/>
      <c r="J259" s="83">
        <f>SUM(J260)</f>
        <v>0</v>
      </c>
      <c r="K259" s="83">
        <f t="shared" si="77"/>
        <v>0</v>
      </c>
      <c r="L259" s="83">
        <f t="shared" si="77"/>
        <v>0</v>
      </c>
    </row>
    <row r="260" spans="1:12" s="88" customFormat="1" ht="33.6" hidden="1" x14ac:dyDescent="0.35">
      <c r="A260" s="19"/>
      <c r="B260" s="86" t="s">
        <v>67</v>
      </c>
      <c r="C260" s="36" t="s">
        <v>24</v>
      </c>
      <c r="D260" s="36" t="s">
        <v>47</v>
      </c>
      <c r="E260" s="36" t="s">
        <v>1</v>
      </c>
      <c r="F260" s="36" t="s">
        <v>66</v>
      </c>
      <c r="G260" s="289"/>
      <c r="H260" s="289"/>
      <c r="I260" s="289"/>
      <c r="J260" s="87">
        <f>SUM(J261)</f>
        <v>0</v>
      </c>
      <c r="K260" s="87">
        <f t="shared" si="77"/>
        <v>0</v>
      </c>
      <c r="L260" s="87">
        <f t="shared" si="77"/>
        <v>0</v>
      </c>
    </row>
    <row r="261" spans="1:12" s="92" customFormat="1" ht="17.45" hidden="1" x14ac:dyDescent="0.35">
      <c r="A261" s="19"/>
      <c r="B261" s="90" t="s">
        <v>204</v>
      </c>
      <c r="C261" s="37" t="s">
        <v>24</v>
      </c>
      <c r="D261" s="37" t="s">
        <v>47</v>
      </c>
      <c r="E261" s="37" t="s">
        <v>1</v>
      </c>
      <c r="F261" s="37" t="s">
        <v>66</v>
      </c>
      <c r="G261" s="17" t="s">
        <v>205</v>
      </c>
      <c r="H261" s="17" t="s">
        <v>24</v>
      </c>
      <c r="I261" s="17" t="s">
        <v>94</v>
      </c>
      <c r="J261" s="91"/>
      <c r="K261" s="91"/>
      <c r="L261" s="91"/>
    </row>
    <row r="262" spans="1:12" s="92" customFormat="1" ht="100.9" hidden="1" x14ac:dyDescent="0.35">
      <c r="A262" s="112" t="s">
        <v>433</v>
      </c>
      <c r="B262" s="125" t="s">
        <v>429</v>
      </c>
      <c r="C262" s="43" t="s">
        <v>24</v>
      </c>
      <c r="D262" s="44" t="s">
        <v>47</v>
      </c>
      <c r="E262" s="140" t="s">
        <v>8</v>
      </c>
      <c r="F262" s="141" t="s">
        <v>3</v>
      </c>
      <c r="G262" s="140"/>
      <c r="H262" s="17"/>
      <c r="I262" s="17"/>
      <c r="J262" s="115">
        <f>+J263</f>
        <v>0</v>
      </c>
      <c r="K262" s="115">
        <f t="shared" ref="K262:L268" si="79">+K263</f>
        <v>0</v>
      </c>
      <c r="L262" s="115">
        <f t="shared" si="79"/>
        <v>0</v>
      </c>
    </row>
    <row r="263" spans="1:12" s="92" customFormat="1" ht="46.9" hidden="1" x14ac:dyDescent="0.35">
      <c r="A263" s="19"/>
      <c r="B263" s="16" t="s">
        <v>430</v>
      </c>
      <c r="C263" s="45" t="s">
        <v>24</v>
      </c>
      <c r="D263" s="46" t="s">
        <v>47</v>
      </c>
      <c r="E263" s="142" t="s">
        <v>8</v>
      </c>
      <c r="F263" s="143" t="s">
        <v>66</v>
      </c>
      <c r="G263" s="142" t="s">
        <v>205</v>
      </c>
      <c r="H263" s="17" t="s">
        <v>24</v>
      </c>
      <c r="I263" s="17" t="s">
        <v>94</v>
      </c>
      <c r="J263" s="91">
        <v>0</v>
      </c>
      <c r="K263" s="91"/>
      <c r="L263" s="91"/>
    </row>
    <row r="264" spans="1:12" s="92" customFormat="1" ht="86.25" x14ac:dyDescent="0.3">
      <c r="A264" s="112" t="s">
        <v>170</v>
      </c>
      <c r="B264" s="125" t="s">
        <v>631</v>
      </c>
      <c r="C264" s="43" t="s">
        <v>24</v>
      </c>
      <c r="D264" s="44" t="s">
        <v>47</v>
      </c>
      <c r="E264" s="140" t="s">
        <v>5</v>
      </c>
      <c r="F264" s="141" t="s">
        <v>3</v>
      </c>
      <c r="G264" s="140"/>
      <c r="H264" s="17"/>
      <c r="I264" s="17"/>
      <c r="J264" s="115">
        <f>+J265</f>
        <v>15600</v>
      </c>
      <c r="K264" s="115">
        <f t="shared" si="79"/>
        <v>16300</v>
      </c>
      <c r="L264" s="115">
        <f t="shared" si="79"/>
        <v>17100</v>
      </c>
    </row>
    <row r="265" spans="1:12" s="92" customFormat="1" ht="46.15" customHeight="1" x14ac:dyDescent="0.3">
      <c r="A265" s="19"/>
      <c r="B265" s="16" t="s">
        <v>430</v>
      </c>
      <c r="C265" s="45" t="s">
        <v>24</v>
      </c>
      <c r="D265" s="46" t="s">
        <v>47</v>
      </c>
      <c r="E265" s="142" t="s">
        <v>5</v>
      </c>
      <c r="F265" s="143" t="s">
        <v>66</v>
      </c>
      <c r="G265" s="142" t="s">
        <v>205</v>
      </c>
      <c r="H265" s="17" t="s">
        <v>24</v>
      </c>
      <c r="I265" s="17" t="s">
        <v>94</v>
      </c>
      <c r="J265" s="91">
        <v>15600</v>
      </c>
      <c r="K265" s="91">
        <v>16300</v>
      </c>
      <c r="L265" s="91">
        <v>17100</v>
      </c>
    </row>
    <row r="266" spans="1:12" s="92" customFormat="1" ht="67.150000000000006" hidden="1" x14ac:dyDescent="0.35">
      <c r="A266" s="112" t="s">
        <v>633</v>
      </c>
      <c r="B266" s="125" t="s">
        <v>632</v>
      </c>
      <c r="C266" s="43" t="s">
        <v>24</v>
      </c>
      <c r="D266" s="44" t="s">
        <v>47</v>
      </c>
      <c r="E266" s="140" t="s">
        <v>24</v>
      </c>
      <c r="F266" s="141" t="s">
        <v>3</v>
      </c>
      <c r="G266" s="140"/>
      <c r="H266" s="17"/>
      <c r="I266" s="17"/>
      <c r="J266" s="115">
        <f>+J267</f>
        <v>0</v>
      </c>
      <c r="K266" s="115">
        <f t="shared" si="79"/>
        <v>0</v>
      </c>
      <c r="L266" s="115">
        <f t="shared" si="79"/>
        <v>0</v>
      </c>
    </row>
    <row r="267" spans="1:12" s="92" customFormat="1" ht="46.9" hidden="1" x14ac:dyDescent="0.35">
      <c r="A267" s="19"/>
      <c r="B267" s="16" t="s">
        <v>430</v>
      </c>
      <c r="C267" s="45" t="s">
        <v>24</v>
      </c>
      <c r="D267" s="46" t="s">
        <v>47</v>
      </c>
      <c r="E267" s="142" t="s">
        <v>24</v>
      </c>
      <c r="F267" s="143" t="s">
        <v>66</v>
      </c>
      <c r="G267" s="142" t="s">
        <v>205</v>
      </c>
      <c r="H267" s="17" t="s">
        <v>24</v>
      </c>
      <c r="I267" s="17" t="s">
        <v>94</v>
      </c>
      <c r="J267" s="91"/>
      <c r="K267" s="91"/>
      <c r="L267" s="91"/>
    </row>
    <row r="268" spans="1:12" s="92" customFormat="1" ht="56.45" hidden="1" customHeight="1" x14ac:dyDescent="0.35">
      <c r="A268" s="112" t="s">
        <v>629</v>
      </c>
      <c r="B268" s="125" t="s">
        <v>630</v>
      </c>
      <c r="C268" s="43" t="s">
        <v>24</v>
      </c>
      <c r="D268" s="44" t="s">
        <v>47</v>
      </c>
      <c r="E268" s="140" t="s">
        <v>39</v>
      </c>
      <c r="F268" s="141" t="s">
        <v>3</v>
      </c>
      <c r="G268" s="140"/>
      <c r="H268" s="17"/>
      <c r="I268" s="17"/>
      <c r="J268" s="115">
        <f>+J269</f>
        <v>0</v>
      </c>
      <c r="K268" s="115">
        <f t="shared" si="79"/>
        <v>0</v>
      </c>
      <c r="L268" s="115">
        <f t="shared" si="79"/>
        <v>0</v>
      </c>
    </row>
    <row r="269" spans="1:12" s="92" customFormat="1" ht="61.9" hidden="1" customHeight="1" x14ac:dyDescent="0.35">
      <c r="A269" s="19"/>
      <c r="B269" s="16" t="s">
        <v>669</v>
      </c>
      <c r="C269" s="45" t="s">
        <v>24</v>
      </c>
      <c r="D269" s="46" t="s">
        <v>47</v>
      </c>
      <c r="E269" s="142" t="s">
        <v>39</v>
      </c>
      <c r="F269" s="143" t="s">
        <v>668</v>
      </c>
      <c r="G269" s="142" t="s">
        <v>201</v>
      </c>
      <c r="H269" s="17" t="s">
        <v>24</v>
      </c>
      <c r="I269" s="17" t="s">
        <v>94</v>
      </c>
      <c r="J269" s="91"/>
      <c r="K269" s="91">
        <v>0</v>
      </c>
      <c r="L269" s="91">
        <v>0</v>
      </c>
    </row>
    <row r="270" spans="1:12" s="76" customFormat="1" ht="93.75" x14ac:dyDescent="0.25">
      <c r="A270" s="73" t="s">
        <v>26</v>
      </c>
      <c r="B270" s="74" t="s">
        <v>68</v>
      </c>
      <c r="C270" s="33" t="s">
        <v>39</v>
      </c>
      <c r="D270" s="33" t="s">
        <v>45</v>
      </c>
      <c r="E270" s="33" t="s">
        <v>2</v>
      </c>
      <c r="F270" s="33" t="s">
        <v>3</v>
      </c>
      <c r="G270" s="276"/>
      <c r="H270" s="276"/>
      <c r="I270" s="276"/>
      <c r="J270" s="75">
        <f>SUM(J271)</f>
        <v>6745</v>
      </c>
      <c r="K270" s="75">
        <f t="shared" ref="K270:L272" si="80">SUM(K271)</f>
        <v>6745</v>
      </c>
      <c r="L270" s="75">
        <f t="shared" si="80"/>
        <v>6745</v>
      </c>
    </row>
    <row r="271" spans="1:12" s="76" customFormat="1" ht="75" x14ac:dyDescent="0.25">
      <c r="A271" s="77" t="s">
        <v>171</v>
      </c>
      <c r="B271" s="78" t="s">
        <v>69</v>
      </c>
      <c r="C271" s="54" t="s">
        <v>39</v>
      </c>
      <c r="D271" s="54" t="s">
        <v>47</v>
      </c>
      <c r="E271" s="54" t="s">
        <v>2</v>
      </c>
      <c r="F271" s="54" t="s">
        <v>3</v>
      </c>
      <c r="G271" s="276"/>
      <c r="H271" s="276"/>
      <c r="I271" s="276"/>
      <c r="J271" s="79">
        <f>+J272+J275</f>
        <v>6745</v>
      </c>
      <c r="K271" s="79">
        <f t="shared" ref="K271:L271" si="81">+K272+K275</f>
        <v>6745</v>
      </c>
      <c r="L271" s="79">
        <f t="shared" si="81"/>
        <v>6745</v>
      </c>
    </row>
    <row r="272" spans="1:12" s="84" customFormat="1" ht="78" x14ac:dyDescent="0.25">
      <c r="A272" s="81" t="s">
        <v>172</v>
      </c>
      <c r="B272" s="82" t="s">
        <v>70</v>
      </c>
      <c r="C272" s="47" t="s">
        <v>39</v>
      </c>
      <c r="D272" s="47" t="s">
        <v>47</v>
      </c>
      <c r="E272" s="47" t="s">
        <v>1</v>
      </c>
      <c r="F272" s="47" t="s">
        <v>3</v>
      </c>
      <c r="G272" s="277"/>
      <c r="H272" s="277"/>
      <c r="I272" s="277"/>
      <c r="J272" s="83">
        <f>SUM(J273)</f>
        <v>6445</v>
      </c>
      <c r="K272" s="83">
        <f t="shared" si="80"/>
        <v>6445</v>
      </c>
      <c r="L272" s="83">
        <f t="shared" si="80"/>
        <v>6445</v>
      </c>
    </row>
    <row r="273" spans="1:15" s="88" customFormat="1" ht="49.5" x14ac:dyDescent="0.3">
      <c r="A273" s="19"/>
      <c r="B273" s="86" t="s">
        <v>72</v>
      </c>
      <c r="C273" s="29" t="s">
        <v>39</v>
      </c>
      <c r="D273" s="29" t="s">
        <v>47</v>
      </c>
      <c r="E273" s="29" t="s">
        <v>1</v>
      </c>
      <c r="F273" s="29" t="s">
        <v>71</v>
      </c>
      <c r="G273" s="289"/>
      <c r="H273" s="289"/>
      <c r="I273" s="289"/>
      <c r="J273" s="87">
        <f>J274</f>
        <v>6445</v>
      </c>
      <c r="K273" s="87">
        <f t="shared" ref="K273:L273" si="82">K274</f>
        <v>6445</v>
      </c>
      <c r="L273" s="87">
        <f t="shared" si="82"/>
        <v>6445</v>
      </c>
    </row>
    <row r="274" spans="1:15" s="92" customFormat="1" ht="17.25" x14ac:dyDescent="0.3">
      <c r="A274" s="139"/>
      <c r="B274" s="90" t="s">
        <v>213</v>
      </c>
      <c r="C274" s="17" t="s">
        <v>39</v>
      </c>
      <c r="D274" s="17" t="s">
        <v>47</v>
      </c>
      <c r="E274" s="17" t="s">
        <v>1</v>
      </c>
      <c r="F274" s="17" t="s">
        <v>71</v>
      </c>
      <c r="G274" s="17" t="s">
        <v>212</v>
      </c>
      <c r="H274" s="17" t="s">
        <v>5</v>
      </c>
      <c r="I274" s="17" t="s">
        <v>44</v>
      </c>
      <c r="J274" s="91">
        <v>6445</v>
      </c>
      <c r="K274" s="91">
        <v>6445</v>
      </c>
      <c r="L274" s="91">
        <v>6445</v>
      </c>
    </row>
    <row r="275" spans="1:15" s="92" customFormat="1" ht="78" x14ac:dyDescent="0.3">
      <c r="A275" s="112" t="s">
        <v>667</v>
      </c>
      <c r="B275" s="82" t="s">
        <v>665</v>
      </c>
      <c r="C275" s="47" t="s">
        <v>39</v>
      </c>
      <c r="D275" s="47" t="s">
        <v>47</v>
      </c>
      <c r="E275" s="47" t="s">
        <v>5</v>
      </c>
      <c r="F275" s="47" t="s">
        <v>3</v>
      </c>
      <c r="G275" s="322"/>
      <c r="H275" s="323"/>
      <c r="I275" s="324"/>
      <c r="J275" s="83">
        <f>+J276</f>
        <v>300</v>
      </c>
      <c r="K275" s="83">
        <f t="shared" ref="K275:L275" si="83">+K276</f>
        <v>300</v>
      </c>
      <c r="L275" s="83">
        <f t="shared" si="83"/>
        <v>300</v>
      </c>
    </row>
    <row r="276" spans="1:15" s="92" customFormat="1" ht="37.5" x14ac:dyDescent="0.3">
      <c r="A276" s="139"/>
      <c r="B276" s="144" t="s">
        <v>666</v>
      </c>
      <c r="C276" s="51" t="s">
        <v>39</v>
      </c>
      <c r="D276" s="51" t="s">
        <v>47</v>
      </c>
      <c r="E276" s="51" t="s">
        <v>5</v>
      </c>
      <c r="F276" s="51" t="s">
        <v>76</v>
      </c>
      <c r="G276" s="51" t="s">
        <v>201</v>
      </c>
      <c r="H276" s="51" t="s">
        <v>5</v>
      </c>
      <c r="I276" s="51" t="s">
        <v>44</v>
      </c>
      <c r="J276" s="97">
        <v>300</v>
      </c>
      <c r="K276" s="97">
        <v>300</v>
      </c>
      <c r="L276" s="97">
        <v>300</v>
      </c>
    </row>
    <row r="277" spans="1:15" s="76" customFormat="1" ht="37.5" x14ac:dyDescent="0.25">
      <c r="A277" s="73" t="s">
        <v>173</v>
      </c>
      <c r="B277" s="74" t="s">
        <v>73</v>
      </c>
      <c r="C277" s="258" t="s">
        <v>6</v>
      </c>
      <c r="D277" s="258" t="s">
        <v>45</v>
      </c>
      <c r="E277" s="258" t="s">
        <v>2</v>
      </c>
      <c r="F277" s="258" t="s">
        <v>3</v>
      </c>
      <c r="G277" s="276"/>
      <c r="H277" s="276"/>
      <c r="I277" s="276"/>
      <c r="J277" s="75">
        <f>SUM(J278)</f>
        <v>2884</v>
      </c>
      <c r="K277" s="75">
        <f t="shared" ref="K277:L277" si="84">SUM(K278)</f>
        <v>2999</v>
      </c>
      <c r="L277" s="75">
        <f t="shared" si="84"/>
        <v>3119</v>
      </c>
    </row>
    <row r="278" spans="1:15" s="76" customFormat="1" x14ac:dyDescent="0.25">
      <c r="A278" s="77" t="s">
        <v>174</v>
      </c>
      <c r="B278" s="78" t="s">
        <v>75</v>
      </c>
      <c r="C278" s="54" t="s">
        <v>6</v>
      </c>
      <c r="D278" s="54" t="s">
        <v>47</v>
      </c>
      <c r="E278" s="54" t="s">
        <v>2</v>
      </c>
      <c r="F278" s="54" t="s">
        <v>74</v>
      </c>
      <c r="G278" s="276"/>
      <c r="H278" s="276"/>
      <c r="I278" s="276"/>
      <c r="J278" s="79">
        <f>SUM(J279+J282)</f>
        <v>2884</v>
      </c>
      <c r="K278" s="79">
        <f t="shared" ref="K278:L278" si="85">SUM(K279+K282)</f>
        <v>2999</v>
      </c>
      <c r="L278" s="79">
        <f t="shared" si="85"/>
        <v>3119</v>
      </c>
    </row>
    <row r="279" spans="1:15" s="130" customFormat="1" ht="58.5" x14ac:dyDescent="0.3">
      <c r="A279" s="81" t="s">
        <v>175</v>
      </c>
      <c r="B279" s="82" t="s">
        <v>296</v>
      </c>
      <c r="C279" s="47" t="s">
        <v>6</v>
      </c>
      <c r="D279" s="47" t="s">
        <v>47</v>
      </c>
      <c r="E279" s="47" t="s">
        <v>1</v>
      </c>
      <c r="F279" s="47" t="s">
        <v>3</v>
      </c>
      <c r="G279" s="277"/>
      <c r="H279" s="277"/>
      <c r="I279" s="277"/>
      <c r="J279" s="83">
        <f>SUM(J280)</f>
        <v>786</v>
      </c>
      <c r="K279" s="83">
        <f t="shared" ref="K279:L280" si="86">SUM(K280)</f>
        <v>817</v>
      </c>
      <c r="L279" s="83">
        <f t="shared" si="86"/>
        <v>850</v>
      </c>
    </row>
    <row r="280" spans="1:15" s="88" customFormat="1" ht="17.25" x14ac:dyDescent="0.3">
      <c r="A280" s="19"/>
      <c r="B280" s="86" t="s">
        <v>77</v>
      </c>
      <c r="C280" s="29" t="s">
        <v>6</v>
      </c>
      <c r="D280" s="29" t="s">
        <v>47</v>
      </c>
      <c r="E280" s="29" t="s">
        <v>1</v>
      </c>
      <c r="F280" s="29" t="s">
        <v>76</v>
      </c>
      <c r="G280" s="289"/>
      <c r="H280" s="289"/>
      <c r="I280" s="289"/>
      <c r="J280" s="87">
        <f>SUM(J281)</f>
        <v>786</v>
      </c>
      <c r="K280" s="87">
        <f t="shared" si="86"/>
        <v>817</v>
      </c>
      <c r="L280" s="87">
        <f t="shared" si="86"/>
        <v>850</v>
      </c>
    </row>
    <row r="281" spans="1:15" s="92" customFormat="1" ht="17.25" x14ac:dyDescent="0.3">
      <c r="A281" s="139"/>
      <c r="B281" s="90" t="s">
        <v>200</v>
      </c>
      <c r="C281" s="17" t="s">
        <v>6</v>
      </c>
      <c r="D281" s="17" t="s">
        <v>47</v>
      </c>
      <c r="E281" s="17" t="s">
        <v>1</v>
      </c>
      <c r="F281" s="17" t="s">
        <v>76</v>
      </c>
      <c r="G281" s="17" t="s">
        <v>201</v>
      </c>
      <c r="H281" s="17" t="s">
        <v>1</v>
      </c>
      <c r="I281" s="17" t="s">
        <v>97</v>
      </c>
      <c r="J281" s="91">
        <v>786</v>
      </c>
      <c r="K281" s="91">
        <v>817</v>
      </c>
      <c r="L281" s="91">
        <v>850</v>
      </c>
    </row>
    <row r="282" spans="1:15" s="130" customFormat="1" ht="19.5" x14ac:dyDescent="0.3">
      <c r="A282" s="81" t="s">
        <v>294</v>
      </c>
      <c r="B282" s="82" t="s">
        <v>297</v>
      </c>
      <c r="C282" s="47" t="s">
        <v>6</v>
      </c>
      <c r="D282" s="47" t="s">
        <v>47</v>
      </c>
      <c r="E282" s="47" t="s">
        <v>8</v>
      </c>
      <c r="F282" s="47" t="s">
        <v>3</v>
      </c>
      <c r="G282" s="277"/>
      <c r="H282" s="277"/>
      <c r="I282" s="277"/>
      <c r="J282" s="83">
        <f>SUM(J283)</f>
        <v>2098</v>
      </c>
      <c r="K282" s="83">
        <f t="shared" ref="K282:L283" si="87">SUM(K283)</f>
        <v>2182</v>
      </c>
      <c r="L282" s="83">
        <f t="shared" si="87"/>
        <v>2269</v>
      </c>
    </row>
    <row r="283" spans="1:15" s="88" customFormat="1" ht="17.25" x14ac:dyDescent="0.3">
      <c r="A283" s="19"/>
      <c r="B283" s="86" t="s">
        <v>77</v>
      </c>
      <c r="C283" s="29" t="s">
        <v>6</v>
      </c>
      <c r="D283" s="29" t="s">
        <v>47</v>
      </c>
      <c r="E283" s="29" t="s">
        <v>8</v>
      </c>
      <c r="F283" s="29" t="s">
        <v>76</v>
      </c>
      <c r="G283" s="289"/>
      <c r="H283" s="289"/>
      <c r="I283" s="289"/>
      <c r="J283" s="87">
        <f>SUM(J284)</f>
        <v>2098</v>
      </c>
      <c r="K283" s="87">
        <f t="shared" si="87"/>
        <v>2182</v>
      </c>
      <c r="L283" s="87">
        <f t="shared" si="87"/>
        <v>2269</v>
      </c>
    </row>
    <row r="284" spans="1:15" s="92" customFormat="1" ht="17.25" x14ac:dyDescent="0.3">
      <c r="A284" s="139"/>
      <c r="B284" s="90" t="s">
        <v>200</v>
      </c>
      <c r="C284" s="17" t="s">
        <v>6</v>
      </c>
      <c r="D284" s="17" t="s">
        <v>47</v>
      </c>
      <c r="E284" s="17" t="s">
        <v>8</v>
      </c>
      <c r="F284" s="17" t="s">
        <v>76</v>
      </c>
      <c r="G284" s="17" t="s">
        <v>201</v>
      </c>
      <c r="H284" s="17" t="s">
        <v>1</v>
      </c>
      <c r="I284" s="17" t="s">
        <v>97</v>
      </c>
      <c r="J284" s="91">
        <v>2098</v>
      </c>
      <c r="K284" s="91">
        <v>2182</v>
      </c>
      <c r="L284" s="91">
        <v>2269</v>
      </c>
      <c r="M284" s="92">
        <v>2700</v>
      </c>
      <c r="N284" s="92">
        <v>1000</v>
      </c>
      <c r="O284" s="92">
        <v>1000</v>
      </c>
    </row>
    <row r="285" spans="1:15" s="92" customFormat="1" ht="54" hidden="1" x14ac:dyDescent="0.35">
      <c r="A285" s="81" t="s">
        <v>299</v>
      </c>
      <c r="B285" s="82" t="s">
        <v>362</v>
      </c>
      <c r="C285" s="48" t="s">
        <v>6</v>
      </c>
      <c r="D285" s="48" t="s">
        <v>47</v>
      </c>
      <c r="E285" s="48" t="s">
        <v>5</v>
      </c>
      <c r="F285" s="48" t="s">
        <v>3</v>
      </c>
      <c r="G285" s="285"/>
      <c r="H285" s="286"/>
      <c r="I285" s="287"/>
      <c r="J285" s="115">
        <f t="shared" ref="J285:L286" si="88">J286</f>
        <v>0</v>
      </c>
      <c r="K285" s="115">
        <f t="shared" si="88"/>
        <v>0</v>
      </c>
      <c r="L285" s="115">
        <f t="shared" si="88"/>
        <v>0</v>
      </c>
    </row>
    <row r="286" spans="1:15" s="92" customFormat="1" ht="17.45" hidden="1" x14ac:dyDescent="0.35">
      <c r="A286" s="19"/>
      <c r="B286" s="86" t="s">
        <v>77</v>
      </c>
      <c r="C286" s="29" t="s">
        <v>6</v>
      </c>
      <c r="D286" s="29" t="s">
        <v>47</v>
      </c>
      <c r="E286" s="29" t="s">
        <v>5</v>
      </c>
      <c r="F286" s="29" t="s">
        <v>76</v>
      </c>
      <c r="G286" s="285"/>
      <c r="H286" s="286"/>
      <c r="I286" s="287"/>
      <c r="J286" s="87">
        <f t="shared" si="88"/>
        <v>0</v>
      </c>
      <c r="K286" s="87">
        <f t="shared" si="88"/>
        <v>0</v>
      </c>
      <c r="L286" s="87">
        <f t="shared" si="88"/>
        <v>0</v>
      </c>
    </row>
    <row r="287" spans="1:15" s="92" customFormat="1" ht="17.45" hidden="1" x14ac:dyDescent="0.35">
      <c r="A287" s="139"/>
      <c r="B287" s="90" t="s">
        <v>204</v>
      </c>
      <c r="C287" s="17" t="s">
        <v>6</v>
      </c>
      <c r="D287" s="17" t="s">
        <v>47</v>
      </c>
      <c r="E287" s="17" t="s">
        <v>5</v>
      </c>
      <c r="F287" s="17" t="s">
        <v>76</v>
      </c>
      <c r="G287" s="17" t="s">
        <v>205</v>
      </c>
      <c r="H287" s="17" t="s">
        <v>24</v>
      </c>
      <c r="I287" s="17" t="s">
        <v>43</v>
      </c>
      <c r="J287" s="91"/>
      <c r="K287" s="91"/>
      <c r="L287" s="91"/>
    </row>
    <row r="288" spans="1:15" s="76" customFormat="1" ht="75" x14ac:dyDescent="0.25">
      <c r="A288" s="73" t="s">
        <v>176</v>
      </c>
      <c r="B288" s="74" t="s">
        <v>79</v>
      </c>
      <c r="C288" s="30" t="s">
        <v>43</v>
      </c>
      <c r="D288" s="30" t="s">
        <v>45</v>
      </c>
      <c r="E288" s="30" t="s">
        <v>2</v>
      </c>
      <c r="F288" s="30" t="s">
        <v>3</v>
      </c>
      <c r="G288" s="276"/>
      <c r="H288" s="276"/>
      <c r="I288" s="276"/>
      <c r="J288" s="75">
        <f>SUM(J289+J295)</f>
        <v>12361.9</v>
      </c>
      <c r="K288" s="75">
        <f t="shared" ref="K288:L288" si="89">SUM(K289+K295)</f>
        <v>13353</v>
      </c>
      <c r="L288" s="75">
        <f t="shared" si="89"/>
        <v>27656.799999999999</v>
      </c>
    </row>
    <row r="289" spans="1:12" s="76" customFormat="1" ht="37.5" x14ac:dyDescent="0.25">
      <c r="A289" s="77" t="s">
        <v>177</v>
      </c>
      <c r="B289" s="78" t="s">
        <v>80</v>
      </c>
      <c r="C289" s="54" t="s">
        <v>43</v>
      </c>
      <c r="D289" s="54" t="s">
        <v>47</v>
      </c>
      <c r="E289" s="54" t="s">
        <v>2</v>
      </c>
      <c r="F289" s="54" t="s">
        <v>3</v>
      </c>
      <c r="G289" s="276"/>
      <c r="H289" s="276"/>
      <c r="I289" s="276"/>
      <c r="J289" s="79">
        <f>SUM(J290)</f>
        <v>2000</v>
      </c>
      <c r="K289" s="79">
        <f t="shared" ref="K289:L291" si="90">SUM(K290)</f>
        <v>2000</v>
      </c>
      <c r="L289" s="79">
        <f t="shared" si="90"/>
        <v>2000</v>
      </c>
    </row>
    <row r="290" spans="1:12" s="84" customFormat="1" ht="33" customHeight="1" x14ac:dyDescent="0.25">
      <c r="A290" s="81" t="s">
        <v>178</v>
      </c>
      <c r="B290" s="82" t="s">
        <v>253</v>
      </c>
      <c r="C290" s="47" t="s">
        <v>43</v>
      </c>
      <c r="D290" s="47" t="s">
        <v>47</v>
      </c>
      <c r="E290" s="47" t="s">
        <v>1</v>
      </c>
      <c r="F290" s="47" t="s">
        <v>3</v>
      </c>
      <c r="G290" s="277"/>
      <c r="H290" s="277"/>
      <c r="I290" s="277"/>
      <c r="J290" s="83">
        <f>+J291+J293</f>
        <v>2000</v>
      </c>
      <c r="K290" s="83">
        <f t="shared" si="90"/>
        <v>2000</v>
      </c>
      <c r="L290" s="83">
        <f t="shared" si="90"/>
        <v>2000</v>
      </c>
    </row>
    <row r="291" spans="1:12" s="88" customFormat="1" ht="33" x14ac:dyDescent="0.3">
      <c r="A291" s="19"/>
      <c r="B291" s="86" t="s">
        <v>13</v>
      </c>
      <c r="C291" s="29" t="s">
        <v>43</v>
      </c>
      <c r="D291" s="29" t="s">
        <v>47</v>
      </c>
      <c r="E291" s="29" t="s">
        <v>1</v>
      </c>
      <c r="F291" s="29" t="s">
        <v>76</v>
      </c>
      <c r="G291" s="289"/>
      <c r="H291" s="289"/>
      <c r="I291" s="289"/>
      <c r="J291" s="87">
        <f>SUM(J292)</f>
        <v>2000</v>
      </c>
      <c r="K291" s="87">
        <f t="shared" si="90"/>
        <v>2000</v>
      </c>
      <c r="L291" s="87">
        <f t="shared" si="90"/>
        <v>2000</v>
      </c>
    </row>
    <row r="292" spans="1:12" s="92" customFormat="1" ht="31.15" customHeight="1" x14ac:dyDescent="0.3">
      <c r="A292" s="139"/>
      <c r="B292" s="90" t="s">
        <v>211</v>
      </c>
      <c r="C292" s="259" t="s">
        <v>43</v>
      </c>
      <c r="D292" s="259" t="s">
        <v>47</v>
      </c>
      <c r="E292" s="259" t="s">
        <v>1</v>
      </c>
      <c r="F292" s="259" t="s">
        <v>76</v>
      </c>
      <c r="G292" s="259" t="s">
        <v>201</v>
      </c>
      <c r="H292" s="259" t="s">
        <v>24</v>
      </c>
      <c r="I292" s="259" t="s">
        <v>39</v>
      </c>
      <c r="J292" s="91">
        <v>2000</v>
      </c>
      <c r="K292" s="91">
        <v>2000</v>
      </c>
      <c r="L292" s="91">
        <v>2000</v>
      </c>
    </row>
    <row r="293" spans="1:12" s="92" customFormat="1" ht="54.6" hidden="1" customHeight="1" x14ac:dyDescent="0.35">
      <c r="A293" s="139"/>
      <c r="B293" s="15" t="s">
        <v>422</v>
      </c>
      <c r="C293" s="29" t="s">
        <v>43</v>
      </c>
      <c r="D293" s="29" t="s">
        <v>47</v>
      </c>
      <c r="E293" s="29" t="s">
        <v>1</v>
      </c>
      <c r="F293" s="29" t="s">
        <v>423</v>
      </c>
      <c r="G293" s="29"/>
      <c r="H293" s="29"/>
      <c r="I293" s="29"/>
      <c r="J293" s="87">
        <f>+J294</f>
        <v>0</v>
      </c>
      <c r="K293" s="87"/>
      <c r="L293" s="87"/>
    </row>
    <row r="294" spans="1:12" s="92" customFormat="1" ht="78" hidden="1" x14ac:dyDescent="0.35">
      <c r="A294" s="139"/>
      <c r="B294" s="16" t="s">
        <v>421</v>
      </c>
      <c r="C294" s="17" t="s">
        <v>43</v>
      </c>
      <c r="D294" s="17" t="s">
        <v>47</v>
      </c>
      <c r="E294" s="17" t="s">
        <v>1</v>
      </c>
      <c r="F294" s="17" t="s">
        <v>423</v>
      </c>
      <c r="G294" s="17" t="s">
        <v>210</v>
      </c>
      <c r="H294" s="17" t="s">
        <v>24</v>
      </c>
      <c r="I294" s="17" t="s">
        <v>39</v>
      </c>
      <c r="J294" s="91"/>
      <c r="K294" s="91"/>
      <c r="L294" s="91"/>
    </row>
    <row r="295" spans="1:12" s="76" customFormat="1" ht="37.5" x14ac:dyDescent="0.25">
      <c r="A295" s="77" t="s">
        <v>216</v>
      </c>
      <c r="B295" s="78" t="s">
        <v>471</v>
      </c>
      <c r="C295" s="54" t="s">
        <v>43</v>
      </c>
      <c r="D295" s="54" t="s">
        <v>81</v>
      </c>
      <c r="E295" s="54" t="s">
        <v>2</v>
      </c>
      <c r="F295" s="54" t="s">
        <v>3</v>
      </c>
      <c r="G295" s="276"/>
      <c r="H295" s="276"/>
      <c r="I295" s="276"/>
      <c r="J295" s="79">
        <f>SUM(+J296+J306)</f>
        <v>10361.9</v>
      </c>
      <c r="K295" s="79">
        <f t="shared" ref="K295:L295" si="91">SUM(+K296+K306)</f>
        <v>11353</v>
      </c>
      <c r="L295" s="79">
        <f t="shared" si="91"/>
        <v>25656.799999999999</v>
      </c>
    </row>
    <row r="296" spans="1:12" s="84" customFormat="1" ht="34.9" customHeight="1" x14ac:dyDescent="0.25">
      <c r="A296" s="81" t="s">
        <v>217</v>
      </c>
      <c r="B296" s="82" t="s">
        <v>472</v>
      </c>
      <c r="C296" s="47" t="s">
        <v>43</v>
      </c>
      <c r="D296" s="47" t="s">
        <v>81</v>
      </c>
      <c r="E296" s="47" t="s">
        <v>1</v>
      </c>
      <c r="F296" s="47" t="s">
        <v>3</v>
      </c>
      <c r="G296" s="277"/>
      <c r="H296" s="277"/>
      <c r="I296" s="277"/>
      <c r="J296" s="83">
        <f>+J297+J299</f>
        <v>1688</v>
      </c>
      <c r="K296" s="83">
        <f t="shared" ref="K296:L296" si="92">+K297+K299</f>
        <v>11353</v>
      </c>
      <c r="L296" s="83">
        <f t="shared" si="92"/>
        <v>25656.799999999999</v>
      </c>
    </row>
    <row r="297" spans="1:12" s="204" customFormat="1" ht="18" hidden="1" x14ac:dyDescent="0.3">
      <c r="A297" s="203"/>
      <c r="B297" s="109" t="s">
        <v>77</v>
      </c>
      <c r="C297" s="191" t="s">
        <v>43</v>
      </c>
      <c r="D297" s="191" t="s">
        <v>81</v>
      </c>
      <c r="E297" s="191" t="s">
        <v>1</v>
      </c>
      <c r="F297" s="191" t="s">
        <v>76</v>
      </c>
      <c r="G297" s="191"/>
      <c r="H297" s="191"/>
      <c r="I297" s="191"/>
      <c r="J297" s="131">
        <f>+J298</f>
        <v>0</v>
      </c>
      <c r="K297" s="131"/>
      <c r="L297" s="131"/>
    </row>
    <row r="298" spans="1:12" s="206" customFormat="1" ht="31.15" hidden="1" x14ac:dyDescent="0.3">
      <c r="A298" s="205"/>
      <c r="B298" s="18" t="s">
        <v>581</v>
      </c>
      <c r="C298" s="52" t="s">
        <v>43</v>
      </c>
      <c r="D298" s="52" t="s">
        <v>81</v>
      </c>
      <c r="E298" s="52" t="s">
        <v>1</v>
      </c>
      <c r="F298" s="52" t="s">
        <v>76</v>
      </c>
      <c r="G298" s="52" t="s">
        <v>207</v>
      </c>
      <c r="H298" s="52" t="s">
        <v>39</v>
      </c>
      <c r="I298" s="52" t="s">
        <v>39</v>
      </c>
      <c r="J298" s="95"/>
      <c r="K298" s="95"/>
      <c r="L298" s="95"/>
    </row>
    <row r="299" spans="1:12" s="88" customFormat="1" ht="31.5" x14ac:dyDescent="0.3">
      <c r="A299" s="19"/>
      <c r="B299" s="15" t="s">
        <v>473</v>
      </c>
      <c r="C299" s="29" t="s">
        <v>43</v>
      </c>
      <c r="D299" s="29" t="s">
        <v>81</v>
      </c>
      <c r="E299" s="29" t="s">
        <v>1</v>
      </c>
      <c r="F299" s="29" t="s">
        <v>287</v>
      </c>
      <c r="G299" s="289"/>
      <c r="H299" s="289"/>
      <c r="I299" s="289"/>
      <c r="J299" s="87">
        <f>+J300+J301+J302+J303+J304+J305</f>
        <v>1688</v>
      </c>
      <c r="K299" s="87">
        <f t="shared" ref="K299:L299" si="93">+K300+K301+K302+K303+K304+K305</f>
        <v>11353</v>
      </c>
      <c r="L299" s="87">
        <f t="shared" si="93"/>
        <v>25656.799999999999</v>
      </c>
    </row>
    <row r="300" spans="1:12" s="92" customFormat="1" ht="17.25" x14ac:dyDescent="0.3">
      <c r="A300" s="139"/>
      <c r="B300" s="90" t="s">
        <v>580</v>
      </c>
      <c r="C300" s="17" t="s">
        <v>43</v>
      </c>
      <c r="D300" s="17" t="s">
        <v>81</v>
      </c>
      <c r="E300" s="17" t="s">
        <v>1</v>
      </c>
      <c r="F300" s="17" t="s">
        <v>287</v>
      </c>
      <c r="G300" s="17" t="s">
        <v>207</v>
      </c>
      <c r="H300" s="17" t="s">
        <v>39</v>
      </c>
      <c r="I300" s="17" t="s">
        <v>39</v>
      </c>
      <c r="J300" s="91">
        <v>0</v>
      </c>
      <c r="K300" s="91">
        <v>10332</v>
      </c>
      <c r="L300" s="91">
        <v>22535.5</v>
      </c>
    </row>
    <row r="301" spans="1:12" s="92" customFormat="1" ht="16.5" customHeight="1" x14ac:dyDescent="0.3">
      <c r="A301" s="139"/>
      <c r="B301" s="90" t="s">
        <v>628</v>
      </c>
      <c r="C301" s="52" t="s">
        <v>43</v>
      </c>
      <c r="D301" s="52" t="s">
        <v>81</v>
      </c>
      <c r="E301" s="52" t="s">
        <v>1</v>
      </c>
      <c r="F301" s="17" t="s">
        <v>287</v>
      </c>
      <c r="G301" s="52" t="s">
        <v>207</v>
      </c>
      <c r="H301" s="52" t="s">
        <v>39</v>
      </c>
      <c r="I301" s="52" t="s">
        <v>39</v>
      </c>
      <c r="J301" s="91">
        <v>0</v>
      </c>
      <c r="K301" s="91">
        <v>521</v>
      </c>
      <c r="L301" s="91">
        <v>1136.3</v>
      </c>
    </row>
    <row r="302" spans="1:12" s="92" customFormat="1" ht="17.25" hidden="1" x14ac:dyDescent="0.3">
      <c r="A302" s="139"/>
      <c r="B302" s="90" t="s">
        <v>580</v>
      </c>
      <c r="C302" s="17" t="s">
        <v>43</v>
      </c>
      <c r="D302" s="17" t="s">
        <v>81</v>
      </c>
      <c r="E302" s="17" t="s">
        <v>1</v>
      </c>
      <c r="F302" s="17" t="s">
        <v>287</v>
      </c>
      <c r="G302" s="17" t="s">
        <v>207</v>
      </c>
      <c r="H302" s="17" t="s">
        <v>82</v>
      </c>
      <c r="I302" s="17" t="s">
        <v>5</v>
      </c>
      <c r="J302" s="91"/>
      <c r="K302" s="91"/>
      <c r="L302" s="91"/>
    </row>
    <row r="303" spans="1:12" s="92" customFormat="1" ht="17.25" x14ac:dyDescent="0.3">
      <c r="A303" s="139"/>
      <c r="B303" s="90" t="s">
        <v>308</v>
      </c>
      <c r="C303" s="17" t="s">
        <v>43</v>
      </c>
      <c r="D303" s="17" t="s">
        <v>81</v>
      </c>
      <c r="E303" s="17" t="s">
        <v>1</v>
      </c>
      <c r="F303" s="17" t="s">
        <v>287</v>
      </c>
      <c r="G303" s="17" t="s">
        <v>208</v>
      </c>
      <c r="H303" s="17" t="s">
        <v>82</v>
      </c>
      <c r="I303" s="17" t="s">
        <v>5</v>
      </c>
      <c r="J303" s="91">
        <v>1188</v>
      </c>
      <c r="K303" s="91">
        <v>0</v>
      </c>
      <c r="L303" s="91">
        <v>1485</v>
      </c>
    </row>
    <row r="304" spans="1:12" s="92" customFormat="1" ht="15.6" customHeight="1" x14ac:dyDescent="0.3">
      <c r="A304" s="139"/>
      <c r="B304" s="90" t="s">
        <v>309</v>
      </c>
      <c r="C304" s="17" t="s">
        <v>43</v>
      </c>
      <c r="D304" s="17" t="s">
        <v>81</v>
      </c>
      <c r="E304" s="17" t="s">
        <v>1</v>
      </c>
      <c r="F304" s="17" t="s">
        <v>287</v>
      </c>
      <c r="G304" s="17" t="s">
        <v>208</v>
      </c>
      <c r="H304" s="17" t="s">
        <v>82</v>
      </c>
      <c r="I304" s="17" t="s">
        <v>5</v>
      </c>
      <c r="J304" s="91">
        <v>500</v>
      </c>
      <c r="K304" s="91">
        <v>500</v>
      </c>
      <c r="L304" s="91">
        <v>500</v>
      </c>
    </row>
    <row r="305" spans="1:13" s="84" customFormat="1" ht="17.45" hidden="1" customHeight="1" x14ac:dyDescent="0.25">
      <c r="A305" s="81"/>
      <c r="B305" s="90" t="s">
        <v>628</v>
      </c>
      <c r="C305" s="52" t="s">
        <v>43</v>
      </c>
      <c r="D305" s="52" t="s">
        <v>81</v>
      </c>
      <c r="E305" s="52" t="s">
        <v>1</v>
      </c>
      <c r="F305" s="17" t="s">
        <v>287</v>
      </c>
      <c r="G305" s="52" t="s">
        <v>207</v>
      </c>
      <c r="H305" s="52" t="s">
        <v>82</v>
      </c>
      <c r="I305" s="52" t="s">
        <v>5</v>
      </c>
      <c r="J305" s="95"/>
      <c r="K305" s="95"/>
      <c r="L305" s="95">
        <f t="shared" ref="L305" si="94">SUM(L306+L308)</f>
        <v>0</v>
      </c>
    </row>
    <row r="306" spans="1:13" s="195" customFormat="1" ht="34.5" customHeight="1" x14ac:dyDescent="0.25">
      <c r="A306" s="188" t="s">
        <v>755</v>
      </c>
      <c r="B306" s="125" t="s">
        <v>756</v>
      </c>
      <c r="C306" s="140" t="s">
        <v>43</v>
      </c>
      <c r="D306" s="140" t="s">
        <v>81</v>
      </c>
      <c r="E306" s="140" t="s">
        <v>8</v>
      </c>
      <c r="F306" s="140" t="s">
        <v>3</v>
      </c>
      <c r="G306" s="275"/>
      <c r="H306" s="275"/>
      <c r="I306" s="275"/>
      <c r="J306" s="126">
        <f>J307</f>
        <v>8673.9</v>
      </c>
      <c r="K306" s="126">
        <f t="shared" ref="K306:L306" si="95">K307</f>
        <v>0</v>
      </c>
      <c r="L306" s="126">
        <f t="shared" si="95"/>
        <v>0</v>
      </c>
    </row>
    <row r="307" spans="1:13" s="88" customFormat="1" ht="39" customHeight="1" x14ac:dyDescent="0.3">
      <c r="A307" s="19"/>
      <c r="B307" s="15" t="s">
        <v>473</v>
      </c>
      <c r="C307" s="274" t="s">
        <v>43</v>
      </c>
      <c r="D307" s="274" t="s">
        <v>81</v>
      </c>
      <c r="E307" s="274" t="s">
        <v>8</v>
      </c>
      <c r="F307" s="274" t="s">
        <v>609</v>
      </c>
      <c r="G307" s="274"/>
      <c r="H307" s="274"/>
      <c r="I307" s="274"/>
      <c r="J307" s="87">
        <f>SUM(J310+J309)</f>
        <v>8673.9</v>
      </c>
      <c r="K307" s="87">
        <f t="shared" ref="K307:L307" si="96">SUM(K310+K309)</f>
        <v>0</v>
      </c>
      <c r="L307" s="87">
        <f t="shared" si="96"/>
        <v>0</v>
      </c>
    </row>
    <row r="308" spans="1:13" s="88" customFormat="1" ht="0.6" customHeight="1" x14ac:dyDescent="0.3">
      <c r="A308" s="85"/>
      <c r="B308" s="86"/>
      <c r="C308" s="29"/>
      <c r="D308" s="29"/>
      <c r="E308" s="29"/>
      <c r="F308" s="105"/>
      <c r="G308" s="289"/>
      <c r="H308" s="289"/>
      <c r="I308" s="289"/>
      <c r="J308" s="87"/>
      <c r="K308" s="87"/>
      <c r="L308" s="87"/>
    </row>
    <row r="309" spans="1:13" s="92" customFormat="1" ht="17.25" x14ac:dyDescent="0.3">
      <c r="A309" s="89"/>
      <c r="B309" s="90" t="s">
        <v>580</v>
      </c>
      <c r="C309" s="17" t="s">
        <v>43</v>
      </c>
      <c r="D309" s="17" t="s">
        <v>81</v>
      </c>
      <c r="E309" s="17" t="s">
        <v>8</v>
      </c>
      <c r="F309" s="207" t="s">
        <v>609</v>
      </c>
      <c r="G309" s="17" t="s">
        <v>207</v>
      </c>
      <c r="H309" s="17" t="s">
        <v>85</v>
      </c>
      <c r="I309" s="17" t="s">
        <v>39</v>
      </c>
      <c r="J309" s="91">
        <v>3173.9</v>
      </c>
      <c r="K309" s="91">
        <v>0</v>
      </c>
      <c r="L309" s="91">
        <v>0</v>
      </c>
    </row>
    <row r="310" spans="1:13" s="92" customFormat="1" ht="17.25" x14ac:dyDescent="0.3">
      <c r="A310" s="89"/>
      <c r="B310" s="90" t="s">
        <v>628</v>
      </c>
      <c r="C310" s="17" t="s">
        <v>43</v>
      </c>
      <c r="D310" s="17" t="s">
        <v>81</v>
      </c>
      <c r="E310" s="17" t="s">
        <v>8</v>
      </c>
      <c r="F310" s="207" t="s">
        <v>609</v>
      </c>
      <c r="G310" s="17" t="s">
        <v>207</v>
      </c>
      <c r="H310" s="17" t="s">
        <v>85</v>
      </c>
      <c r="I310" s="17" t="s">
        <v>39</v>
      </c>
      <c r="J310" s="91">
        <v>5500</v>
      </c>
      <c r="K310" s="91">
        <v>0</v>
      </c>
      <c r="L310" s="91">
        <v>0</v>
      </c>
    </row>
    <row r="311" spans="1:13" s="92" customFormat="1" ht="16.5" hidden="1" customHeight="1" x14ac:dyDescent="0.3">
      <c r="A311" s="89"/>
      <c r="B311" s="90"/>
      <c r="C311" s="17"/>
      <c r="D311" s="17"/>
      <c r="E311" s="17"/>
      <c r="F311" s="207"/>
      <c r="G311" s="17"/>
      <c r="H311" s="17"/>
      <c r="I311" s="17"/>
      <c r="J311" s="91"/>
      <c r="K311" s="91"/>
      <c r="L311" s="91"/>
    </row>
    <row r="312" spans="1:13" s="208" customFormat="1" ht="37.5" x14ac:dyDescent="0.25">
      <c r="A312" s="73" t="s">
        <v>32</v>
      </c>
      <c r="B312" s="74" t="s">
        <v>83</v>
      </c>
      <c r="C312" s="30" t="s">
        <v>82</v>
      </c>
      <c r="D312" s="30" t="s">
        <v>45</v>
      </c>
      <c r="E312" s="30" t="s">
        <v>2</v>
      </c>
      <c r="F312" s="30" t="s">
        <v>3</v>
      </c>
      <c r="G312" s="288"/>
      <c r="H312" s="288"/>
      <c r="I312" s="288"/>
      <c r="J312" s="75">
        <f>+J313++J321</f>
        <v>71110.100000000006</v>
      </c>
      <c r="K312" s="75">
        <f t="shared" ref="K312:L312" si="97">+K313+K321</f>
        <v>70949</v>
      </c>
      <c r="L312" s="75">
        <f t="shared" si="97"/>
        <v>73828</v>
      </c>
    </row>
    <row r="313" spans="1:13" s="76" customFormat="1" ht="54" customHeight="1" x14ac:dyDescent="0.25">
      <c r="A313" s="77" t="s">
        <v>179</v>
      </c>
      <c r="B313" s="78" t="s">
        <v>236</v>
      </c>
      <c r="C313" s="54" t="s">
        <v>82</v>
      </c>
      <c r="D313" s="54" t="s">
        <v>47</v>
      </c>
      <c r="E313" s="54" t="s">
        <v>2</v>
      </c>
      <c r="F313" s="54" t="s">
        <v>3</v>
      </c>
      <c r="G313" s="276"/>
      <c r="H313" s="276"/>
      <c r="I313" s="276"/>
      <c r="J313" s="79">
        <f>+J314+J317</f>
        <v>6000</v>
      </c>
      <c r="K313" s="79">
        <f t="shared" ref="K313:L315" si="98">SUM(K314)</f>
        <v>0</v>
      </c>
      <c r="L313" s="79">
        <f t="shared" si="98"/>
        <v>0</v>
      </c>
    </row>
    <row r="314" spans="1:13" s="84" customFormat="1" ht="36.6" hidden="1" customHeight="1" x14ac:dyDescent="0.3">
      <c r="A314" s="81" t="s">
        <v>180</v>
      </c>
      <c r="B314" s="82" t="s">
        <v>237</v>
      </c>
      <c r="C314" s="47" t="s">
        <v>82</v>
      </c>
      <c r="D314" s="47" t="s">
        <v>47</v>
      </c>
      <c r="E314" s="47" t="s">
        <v>1</v>
      </c>
      <c r="F314" s="47" t="s">
        <v>3</v>
      </c>
      <c r="G314" s="277"/>
      <c r="H314" s="277"/>
      <c r="I314" s="277"/>
      <c r="J314" s="83">
        <f>SUM(J315)</f>
        <v>0</v>
      </c>
      <c r="K314" s="83">
        <f t="shared" si="98"/>
        <v>0</v>
      </c>
      <c r="L314" s="83">
        <f t="shared" si="98"/>
        <v>0</v>
      </c>
    </row>
    <row r="315" spans="1:13" s="88" customFormat="1" ht="33.6" hidden="1" x14ac:dyDescent="0.35">
      <c r="A315" s="19"/>
      <c r="B315" s="86" t="s">
        <v>238</v>
      </c>
      <c r="C315" s="29" t="s">
        <v>82</v>
      </c>
      <c r="D315" s="29" t="s">
        <v>47</v>
      </c>
      <c r="E315" s="29" t="s">
        <v>1</v>
      </c>
      <c r="F315" s="29" t="s">
        <v>239</v>
      </c>
      <c r="G315" s="289"/>
      <c r="H315" s="289"/>
      <c r="I315" s="289"/>
      <c r="J315" s="87">
        <f>SUM(J316)</f>
        <v>0</v>
      </c>
      <c r="K315" s="87">
        <f t="shared" si="98"/>
        <v>0</v>
      </c>
      <c r="L315" s="87">
        <f t="shared" si="98"/>
        <v>0</v>
      </c>
    </row>
    <row r="316" spans="1:13" s="92" customFormat="1" ht="16.899999999999999" hidden="1" customHeight="1" x14ac:dyDescent="0.35">
      <c r="A316" s="19"/>
      <c r="B316" s="90" t="s">
        <v>200</v>
      </c>
      <c r="C316" s="17" t="s">
        <v>82</v>
      </c>
      <c r="D316" s="17" t="s">
        <v>47</v>
      </c>
      <c r="E316" s="17" t="s">
        <v>1</v>
      </c>
      <c r="F316" s="17" t="s">
        <v>239</v>
      </c>
      <c r="G316" s="17" t="s">
        <v>201</v>
      </c>
      <c r="H316" s="17" t="s">
        <v>24</v>
      </c>
      <c r="I316" s="17" t="s">
        <v>43</v>
      </c>
      <c r="J316" s="91"/>
      <c r="K316" s="91"/>
      <c r="L316" s="91"/>
      <c r="M316" s="92" t="s">
        <v>320</v>
      </c>
    </row>
    <row r="317" spans="1:13" s="92" customFormat="1" ht="34.5" x14ac:dyDescent="0.3">
      <c r="A317" s="81" t="s">
        <v>180</v>
      </c>
      <c r="B317" s="125" t="s">
        <v>237</v>
      </c>
      <c r="C317" s="48" t="s">
        <v>82</v>
      </c>
      <c r="D317" s="48" t="s">
        <v>47</v>
      </c>
      <c r="E317" s="48" t="s">
        <v>1</v>
      </c>
      <c r="F317" s="48" t="s">
        <v>3</v>
      </c>
      <c r="G317" s="48"/>
      <c r="H317" s="48"/>
      <c r="I317" s="48"/>
      <c r="J317" s="115">
        <f>+J318</f>
        <v>6000</v>
      </c>
      <c r="K317" s="115">
        <f t="shared" ref="K317:L317" si="99">+K318</f>
        <v>0</v>
      </c>
      <c r="L317" s="115">
        <f t="shared" si="99"/>
        <v>0</v>
      </c>
    </row>
    <row r="318" spans="1:13" s="92" customFormat="1" ht="30.6" customHeight="1" x14ac:dyDescent="0.3">
      <c r="A318" s="81"/>
      <c r="B318" s="16" t="s">
        <v>606</v>
      </c>
      <c r="C318" s="17" t="s">
        <v>82</v>
      </c>
      <c r="D318" s="17" t="s">
        <v>47</v>
      </c>
      <c r="E318" s="17" t="s">
        <v>1</v>
      </c>
      <c r="F318" s="17" t="s">
        <v>239</v>
      </c>
      <c r="G318" s="17" t="s">
        <v>201</v>
      </c>
      <c r="H318" s="17" t="s">
        <v>24</v>
      </c>
      <c r="I318" s="17" t="s">
        <v>43</v>
      </c>
      <c r="J318" s="121">
        <v>6000</v>
      </c>
      <c r="K318" s="209">
        <v>0</v>
      </c>
      <c r="L318" s="209">
        <v>0</v>
      </c>
    </row>
    <row r="319" spans="1:13" s="92" customFormat="1" ht="33.6" hidden="1" x14ac:dyDescent="0.35">
      <c r="A319" s="81" t="s">
        <v>670</v>
      </c>
      <c r="B319" s="125" t="s">
        <v>605</v>
      </c>
      <c r="C319" s="48" t="s">
        <v>82</v>
      </c>
      <c r="D319" s="48" t="s">
        <v>47</v>
      </c>
      <c r="E319" s="48" t="s">
        <v>8</v>
      </c>
      <c r="F319" s="48" t="s">
        <v>3</v>
      </c>
      <c r="G319" s="48"/>
      <c r="H319" s="48"/>
      <c r="I319" s="48"/>
      <c r="J319" s="115">
        <f>+J320</f>
        <v>0</v>
      </c>
      <c r="K319" s="115"/>
      <c r="L319" s="115"/>
    </row>
    <row r="320" spans="1:13" s="92" customFormat="1" ht="31.15" hidden="1" x14ac:dyDescent="0.35">
      <c r="A320" s="19"/>
      <c r="B320" s="16" t="s">
        <v>606</v>
      </c>
      <c r="C320" s="17" t="s">
        <v>82</v>
      </c>
      <c r="D320" s="17" t="s">
        <v>47</v>
      </c>
      <c r="E320" s="17" t="s">
        <v>8</v>
      </c>
      <c r="F320" s="17" t="s">
        <v>76</v>
      </c>
      <c r="G320" s="17" t="s">
        <v>201</v>
      </c>
      <c r="H320" s="17" t="s">
        <v>24</v>
      </c>
      <c r="I320" s="17" t="s">
        <v>43</v>
      </c>
      <c r="J320" s="91"/>
      <c r="K320" s="91"/>
      <c r="L320" s="91"/>
      <c r="M320" s="92">
        <v>699.5</v>
      </c>
    </row>
    <row r="321" spans="1:16" s="76" customFormat="1" ht="37.5" x14ac:dyDescent="0.25">
      <c r="A321" s="77" t="s">
        <v>545</v>
      </c>
      <c r="B321" s="78" t="s">
        <v>84</v>
      </c>
      <c r="C321" s="54" t="s">
        <v>82</v>
      </c>
      <c r="D321" s="54" t="s">
        <v>81</v>
      </c>
      <c r="E321" s="54" t="s">
        <v>2</v>
      </c>
      <c r="F321" s="54" t="s">
        <v>3</v>
      </c>
      <c r="G321" s="276"/>
      <c r="H321" s="276"/>
      <c r="I321" s="276"/>
      <c r="J321" s="79">
        <f>+J322+J325+J330</f>
        <v>65110.1</v>
      </c>
      <c r="K321" s="79">
        <f t="shared" ref="K321:P321" si="100">+K322+K325+K330</f>
        <v>70949</v>
      </c>
      <c r="L321" s="79">
        <f t="shared" si="100"/>
        <v>73828</v>
      </c>
      <c r="M321" s="98">
        <f t="shared" si="100"/>
        <v>0</v>
      </c>
      <c r="N321" s="79">
        <f t="shared" si="100"/>
        <v>0</v>
      </c>
      <c r="O321" s="79">
        <f t="shared" si="100"/>
        <v>0</v>
      </c>
      <c r="P321" s="79">
        <f t="shared" si="100"/>
        <v>0</v>
      </c>
    </row>
    <row r="322" spans="1:16" s="84" customFormat="1" ht="39" x14ac:dyDescent="0.25">
      <c r="A322" s="81" t="s">
        <v>546</v>
      </c>
      <c r="B322" s="210" t="s">
        <v>281</v>
      </c>
      <c r="C322" s="47" t="s">
        <v>82</v>
      </c>
      <c r="D322" s="47" t="s">
        <v>81</v>
      </c>
      <c r="E322" s="47" t="s">
        <v>1</v>
      </c>
      <c r="F322" s="47" t="s">
        <v>3</v>
      </c>
      <c r="G322" s="277"/>
      <c r="H322" s="277"/>
      <c r="I322" s="277"/>
      <c r="J322" s="83">
        <f>SUM(J323)</f>
        <v>570</v>
      </c>
      <c r="K322" s="83">
        <f t="shared" ref="K322:L322" si="101">SUM(K323)</f>
        <v>570</v>
      </c>
      <c r="L322" s="83">
        <f t="shared" si="101"/>
        <v>570</v>
      </c>
    </row>
    <row r="323" spans="1:16" s="88" customFormat="1" ht="17.25" x14ac:dyDescent="0.3">
      <c r="A323" s="19"/>
      <c r="B323" s="86" t="s">
        <v>245</v>
      </c>
      <c r="C323" s="29" t="s">
        <v>82</v>
      </c>
      <c r="D323" s="29" t="s">
        <v>81</v>
      </c>
      <c r="E323" s="29" t="s">
        <v>1</v>
      </c>
      <c r="F323" s="29" t="s">
        <v>244</v>
      </c>
      <c r="G323" s="289"/>
      <c r="H323" s="289"/>
      <c r="I323" s="289"/>
      <c r="J323" s="87">
        <f>SUM(J324:J324)</f>
        <v>570</v>
      </c>
      <c r="K323" s="87">
        <f>SUM(K324:K324)</f>
        <v>570</v>
      </c>
      <c r="L323" s="87">
        <f>SUM(L324:L324)</f>
        <v>570</v>
      </c>
    </row>
    <row r="324" spans="1:16" s="92" customFormat="1" ht="17.25" x14ac:dyDescent="0.3">
      <c r="A324" s="19"/>
      <c r="B324" s="90" t="s">
        <v>209</v>
      </c>
      <c r="C324" s="17" t="s">
        <v>82</v>
      </c>
      <c r="D324" s="17" t="s">
        <v>81</v>
      </c>
      <c r="E324" s="17" t="s">
        <v>1</v>
      </c>
      <c r="F324" s="17" t="s">
        <v>244</v>
      </c>
      <c r="G324" s="17" t="s">
        <v>208</v>
      </c>
      <c r="H324" s="17" t="s">
        <v>82</v>
      </c>
      <c r="I324" s="17" t="s">
        <v>5</v>
      </c>
      <c r="J324" s="91">
        <v>570</v>
      </c>
      <c r="K324" s="91">
        <v>570</v>
      </c>
      <c r="L324" s="91">
        <v>570</v>
      </c>
      <c r="M324" s="92">
        <v>139</v>
      </c>
      <c r="N324" s="92">
        <v>139</v>
      </c>
      <c r="O324" s="92">
        <v>139</v>
      </c>
    </row>
    <row r="325" spans="1:16" s="84" customFormat="1" ht="39" x14ac:dyDescent="0.25">
      <c r="A325" s="81" t="s">
        <v>547</v>
      </c>
      <c r="B325" s="82" t="s">
        <v>240</v>
      </c>
      <c r="C325" s="47" t="s">
        <v>82</v>
      </c>
      <c r="D325" s="47" t="s">
        <v>81</v>
      </c>
      <c r="E325" s="47" t="s">
        <v>8</v>
      </c>
      <c r="F325" s="47" t="s">
        <v>3</v>
      </c>
      <c r="G325" s="277"/>
      <c r="H325" s="277"/>
      <c r="I325" s="277"/>
      <c r="J325" s="83">
        <f>+J326+J333</f>
        <v>64540.1</v>
      </c>
      <c r="K325" s="83">
        <f t="shared" ref="K325:P325" si="102">+K326+K333</f>
        <v>70379</v>
      </c>
      <c r="L325" s="83">
        <f t="shared" si="102"/>
        <v>73258</v>
      </c>
      <c r="M325" s="83">
        <f t="shared" si="102"/>
        <v>0</v>
      </c>
      <c r="N325" s="83">
        <f t="shared" si="102"/>
        <v>0</v>
      </c>
      <c r="O325" s="83">
        <f t="shared" si="102"/>
        <v>0</v>
      </c>
      <c r="P325" s="83">
        <f t="shared" si="102"/>
        <v>0</v>
      </c>
    </row>
    <row r="326" spans="1:16" s="88" customFormat="1" ht="33" x14ac:dyDescent="0.3">
      <c r="A326" s="211"/>
      <c r="B326" s="86" t="s">
        <v>243</v>
      </c>
      <c r="C326" s="29" t="s">
        <v>82</v>
      </c>
      <c r="D326" s="29" t="s">
        <v>81</v>
      </c>
      <c r="E326" s="29" t="s">
        <v>8</v>
      </c>
      <c r="F326" s="29" t="s">
        <v>241</v>
      </c>
      <c r="G326" s="289"/>
      <c r="H326" s="289"/>
      <c r="I326" s="289"/>
      <c r="J326" s="87">
        <f>+J328+J329+J327</f>
        <v>64540.1</v>
      </c>
      <c r="K326" s="87">
        <f t="shared" ref="K326:L326" si="103">+K328+K329+K327</f>
        <v>70379</v>
      </c>
      <c r="L326" s="87">
        <f t="shared" si="103"/>
        <v>73258</v>
      </c>
    </row>
    <row r="327" spans="1:16" s="88" customFormat="1" x14ac:dyDescent="0.3">
      <c r="A327" s="211"/>
      <c r="B327" s="90" t="s">
        <v>200</v>
      </c>
      <c r="C327" s="17" t="s">
        <v>82</v>
      </c>
      <c r="D327" s="17" t="s">
        <v>81</v>
      </c>
      <c r="E327" s="17" t="s">
        <v>8</v>
      </c>
      <c r="F327" s="17" t="s">
        <v>241</v>
      </c>
      <c r="G327" s="17" t="s">
        <v>201</v>
      </c>
      <c r="H327" s="17" t="s">
        <v>24</v>
      </c>
      <c r="I327" s="17" t="s">
        <v>44</v>
      </c>
      <c r="J327" s="91">
        <v>6084.5</v>
      </c>
      <c r="K327" s="91">
        <v>6635</v>
      </c>
      <c r="L327" s="91">
        <v>6906.4</v>
      </c>
    </row>
    <row r="328" spans="1:16" s="92" customFormat="1" ht="16.149999999999999" customHeight="1" x14ac:dyDescent="0.3">
      <c r="A328" s="211"/>
      <c r="B328" s="90" t="s">
        <v>541</v>
      </c>
      <c r="C328" s="17" t="s">
        <v>82</v>
      </c>
      <c r="D328" s="17" t="s">
        <v>81</v>
      </c>
      <c r="E328" s="17" t="s">
        <v>8</v>
      </c>
      <c r="F328" s="17" t="s">
        <v>241</v>
      </c>
      <c r="G328" s="17" t="s">
        <v>212</v>
      </c>
      <c r="H328" s="17" t="s">
        <v>24</v>
      </c>
      <c r="I328" s="17" t="s">
        <v>44</v>
      </c>
      <c r="J328" s="91">
        <v>58455.6</v>
      </c>
      <c r="K328" s="91">
        <v>63744</v>
      </c>
      <c r="L328" s="91">
        <v>66351.600000000006</v>
      </c>
      <c r="M328" s="92">
        <v>-52397</v>
      </c>
      <c r="N328" s="92">
        <v>-56656</v>
      </c>
      <c r="O328" s="92">
        <v>-58856</v>
      </c>
    </row>
    <row r="329" spans="1:16" s="212" customFormat="1" ht="17.45" hidden="1" x14ac:dyDescent="0.35">
      <c r="A329" s="211"/>
      <c r="B329" s="90" t="s">
        <v>541</v>
      </c>
      <c r="C329" s="17" t="s">
        <v>82</v>
      </c>
      <c r="D329" s="17" t="s">
        <v>81</v>
      </c>
      <c r="E329" s="17" t="s">
        <v>8</v>
      </c>
      <c r="F329" s="17" t="s">
        <v>491</v>
      </c>
      <c r="G329" s="17" t="s">
        <v>212</v>
      </c>
      <c r="H329" s="17" t="s">
        <v>24</v>
      </c>
      <c r="I329" s="17" t="s">
        <v>44</v>
      </c>
      <c r="J329" s="91"/>
      <c r="K329" s="91">
        <v>0</v>
      </c>
      <c r="L329" s="91">
        <v>0</v>
      </c>
      <c r="M329" s="212">
        <v>52397</v>
      </c>
      <c r="N329" s="212">
        <v>56656</v>
      </c>
      <c r="O329" s="212">
        <v>58856</v>
      </c>
    </row>
    <row r="330" spans="1:16" s="212" customFormat="1" ht="54" hidden="1" x14ac:dyDescent="0.35">
      <c r="A330" s="81" t="s">
        <v>337</v>
      </c>
      <c r="B330" s="82" t="s">
        <v>322</v>
      </c>
      <c r="C330" s="47" t="s">
        <v>82</v>
      </c>
      <c r="D330" s="47" t="s">
        <v>81</v>
      </c>
      <c r="E330" s="47" t="s">
        <v>24</v>
      </c>
      <c r="F330" s="47" t="s">
        <v>324</v>
      </c>
      <c r="G330" s="17"/>
      <c r="H330" s="17"/>
      <c r="I330" s="17"/>
      <c r="J330" s="115"/>
      <c r="K330" s="115">
        <f>K331</f>
        <v>0</v>
      </c>
      <c r="L330" s="115">
        <f>L331</f>
        <v>0</v>
      </c>
    </row>
    <row r="331" spans="1:16" s="212" customFormat="1" ht="17.45" hidden="1" x14ac:dyDescent="0.35">
      <c r="A331" s="19"/>
      <c r="B331" s="15" t="s">
        <v>323</v>
      </c>
      <c r="C331" s="17" t="s">
        <v>82</v>
      </c>
      <c r="D331" s="17" t="s">
        <v>81</v>
      </c>
      <c r="E331" s="17" t="s">
        <v>24</v>
      </c>
      <c r="F331" s="17" t="s">
        <v>325</v>
      </c>
      <c r="G331" s="17"/>
      <c r="H331" s="17"/>
      <c r="I331" s="17"/>
      <c r="J331" s="87"/>
      <c r="K331" s="91">
        <v>0</v>
      </c>
      <c r="L331" s="91">
        <v>0</v>
      </c>
    </row>
    <row r="332" spans="1:16" s="212" customFormat="1" ht="17.45" hidden="1" x14ac:dyDescent="0.35">
      <c r="A332" s="19"/>
      <c r="B332" s="16" t="s">
        <v>204</v>
      </c>
      <c r="C332" s="17" t="s">
        <v>82</v>
      </c>
      <c r="D332" s="17" t="s">
        <v>81</v>
      </c>
      <c r="E332" s="17" t="s">
        <v>24</v>
      </c>
      <c r="F332" s="17" t="s">
        <v>325</v>
      </c>
      <c r="G332" s="17" t="s">
        <v>205</v>
      </c>
      <c r="H332" s="17" t="s">
        <v>24</v>
      </c>
      <c r="I332" s="17" t="s">
        <v>43</v>
      </c>
      <c r="J332" s="91"/>
      <c r="K332" s="91">
        <v>0</v>
      </c>
      <c r="L332" s="91">
        <v>0</v>
      </c>
    </row>
    <row r="333" spans="1:16" s="213" customFormat="1" ht="46.9" hidden="1" x14ac:dyDescent="0.35">
      <c r="A333" s="19"/>
      <c r="B333" s="166" t="s">
        <v>424</v>
      </c>
      <c r="C333" s="29" t="s">
        <v>82</v>
      </c>
      <c r="D333" s="29" t="s">
        <v>81</v>
      </c>
      <c r="E333" s="29" t="s">
        <v>8</v>
      </c>
      <c r="F333" s="29" t="s">
        <v>426</v>
      </c>
      <c r="G333" s="289"/>
      <c r="H333" s="289"/>
      <c r="I333" s="289"/>
      <c r="J333" s="87">
        <f>+J334</f>
        <v>0</v>
      </c>
      <c r="K333" s="87">
        <f t="shared" ref="K333:L333" si="104">+K334</f>
        <v>0</v>
      </c>
      <c r="L333" s="87">
        <f t="shared" si="104"/>
        <v>0</v>
      </c>
    </row>
    <row r="334" spans="1:16" s="92" customFormat="1" ht="64.900000000000006" hidden="1" x14ac:dyDescent="0.35">
      <c r="A334" s="214"/>
      <c r="B334" s="215" t="s">
        <v>425</v>
      </c>
      <c r="C334" s="102" t="s">
        <v>82</v>
      </c>
      <c r="D334" s="102" t="s">
        <v>81</v>
      </c>
      <c r="E334" s="102" t="s">
        <v>8</v>
      </c>
      <c r="F334" s="102" t="s">
        <v>426</v>
      </c>
      <c r="G334" s="100" t="s">
        <v>212</v>
      </c>
      <c r="H334" s="100" t="s">
        <v>24</v>
      </c>
      <c r="I334" s="100" t="s">
        <v>44</v>
      </c>
      <c r="J334" s="91"/>
      <c r="K334" s="91"/>
      <c r="L334" s="91"/>
    </row>
    <row r="335" spans="1:16" s="76" customFormat="1" ht="56.25" x14ac:dyDescent="0.25">
      <c r="A335" s="73" t="s">
        <v>183</v>
      </c>
      <c r="B335" s="74" t="s">
        <v>86</v>
      </c>
      <c r="C335" s="30" t="s">
        <v>85</v>
      </c>
      <c r="D335" s="30" t="s">
        <v>45</v>
      </c>
      <c r="E335" s="30" t="s">
        <v>2</v>
      </c>
      <c r="F335" s="30" t="s">
        <v>3</v>
      </c>
      <c r="G335" s="276"/>
      <c r="H335" s="276"/>
      <c r="I335" s="276"/>
      <c r="J335" s="75">
        <f>SUM(J336+J370+J378+J390+J394+J401)</f>
        <v>126392.6</v>
      </c>
      <c r="K335" s="75">
        <f>SUM(K336+K370+K378+K390+K394+K401)</f>
        <v>95802</v>
      </c>
      <c r="L335" s="75">
        <f>SUM(L336+L370+L378+L390+L394+L401)</f>
        <v>96925</v>
      </c>
    </row>
    <row r="336" spans="1:16" s="76" customFormat="1" x14ac:dyDescent="0.25">
      <c r="A336" s="77" t="s">
        <v>184</v>
      </c>
      <c r="B336" s="78" t="s">
        <v>87</v>
      </c>
      <c r="C336" s="54" t="s">
        <v>85</v>
      </c>
      <c r="D336" s="54" t="s">
        <v>47</v>
      </c>
      <c r="E336" s="54" t="s">
        <v>2</v>
      </c>
      <c r="F336" s="54" t="s">
        <v>3</v>
      </c>
      <c r="G336" s="276"/>
      <c r="H336" s="276"/>
      <c r="I336" s="276"/>
      <c r="J336" s="79">
        <f>+J337+J357+J366</f>
        <v>41213.599999999999</v>
      </c>
      <c r="K336" s="79">
        <f t="shared" ref="K336:L336" si="105">SUM(K337)</f>
        <v>25604</v>
      </c>
      <c r="L336" s="79">
        <f t="shared" si="105"/>
        <v>26253</v>
      </c>
    </row>
    <row r="337" spans="1:16" s="84" customFormat="1" ht="58.5" x14ac:dyDescent="0.25">
      <c r="A337" s="81" t="s">
        <v>185</v>
      </c>
      <c r="B337" s="82" t="s">
        <v>88</v>
      </c>
      <c r="C337" s="47" t="s">
        <v>85</v>
      </c>
      <c r="D337" s="47" t="s">
        <v>47</v>
      </c>
      <c r="E337" s="47" t="s">
        <v>1</v>
      </c>
      <c r="F337" s="47" t="s">
        <v>3</v>
      </c>
      <c r="G337" s="277"/>
      <c r="H337" s="277"/>
      <c r="I337" s="277"/>
      <c r="J337" s="83">
        <f>+J338+J346</f>
        <v>25812</v>
      </c>
      <c r="K337" s="83">
        <f>+K338+K342+K346+K348+K352+K356+K366</f>
        <v>25604</v>
      </c>
      <c r="L337" s="83">
        <f>+L338+L342+L346+L348+L352+L356+L366</f>
        <v>26253</v>
      </c>
    </row>
    <row r="338" spans="1:16" s="88" customFormat="1" ht="33" x14ac:dyDescent="0.3">
      <c r="A338" s="19"/>
      <c r="B338" s="86" t="s">
        <v>13</v>
      </c>
      <c r="C338" s="29" t="s">
        <v>85</v>
      </c>
      <c r="D338" s="29" t="s">
        <v>47</v>
      </c>
      <c r="E338" s="29" t="s">
        <v>1</v>
      </c>
      <c r="F338" s="29" t="s">
        <v>12</v>
      </c>
      <c r="G338" s="289"/>
      <c r="H338" s="289"/>
      <c r="I338" s="289"/>
      <c r="J338" s="87">
        <f>SUM(J339:J341)</f>
        <v>13903</v>
      </c>
      <c r="K338" s="87">
        <f>SUM(K339:K341)</f>
        <v>13177</v>
      </c>
      <c r="L338" s="87">
        <f>SUM(L339:L341)</f>
        <v>13309</v>
      </c>
    </row>
    <row r="339" spans="1:16" s="92" customFormat="1" ht="33" x14ac:dyDescent="0.3">
      <c r="A339" s="139"/>
      <c r="B339" s="90" t="s">
        <v>232</v>
      </c>
      <c r="C339" s="17" t="s">
        <v>85</v>
      </c>
      <c r="D339" s="17" t="s">
        <v>47</v>
      </c>
      <c r="E339" s="17" t="s">
        <v>1</v>
      </c>
      <c r="F339" s="17" t="s">
        <v>12</v>
      </c>
      <c r="G339" s="17" t="s">
        <v>203</v>
      </c>
      <c r="H339" s="17" t="s">
        <v>43</v>
      </c>
      <c r="I339" s="17" t="s">
        <v>1</v>
      </c>
      <c r="J339" s="91">
        <v>9868</v>
      </c>
      <c r="K339" s="91">
        <v>9868</v>
      </c>
      <c r="L339" s="91">
        <v>9868</v>
      </c>
      <c r="M339" s="92">
        <v>494</v>
      </c>
      <c r="N339" s="92">
        <v>494</v>
      </c>
      <c r="O339" s="92">
        <v>494</v>
      </c>
    </row>
    <row r="340" spans="1:16" s="92" customFormat="1" ht="17.25" x14ac:dyDescent="0.3">
      <c r="A340" s="139"/>
      <c r="B340" s="90" t="s">
        <v>200</v>
      </c>
      <c r="C340" s="17" t="s">
        <v>85</v>
      </c>
      <c r="D340" s="17" t="s">
        <v>47</v>
      </c>
      <c r="E340" s="17" t="s">
        <v>1</v>
      </c>
      <c r="F340" s="17" t="s">
        <v>12</v>
      </c>
      <c r="G340" s="17" t="s">
        <v>201</v>
      </c>
      <c r="H340" s="17" t="s">
        <v>43</v>
      </c>
      <c r="I340" s="17" t="s">
        <v>1</v>
      </c>
      <c r="J340" s="91">
        <v>4016</v>
      </c>
      <c r="K340" s="91">
        <v>3290</v>
      </c>
      <c r="L340" s="91">
        <v>3422</v>
      </c>
      <c r="M340" s="92">
        <v>-618</v>
      </c>
      <c r="N340" s="92">
        <v>-618</v>
      </c>
      <c r="O340" s="92">
        <v>-618</v>
      </c>
    </row>
    <row r="341" spans="1:16" s="92" customFormat="1" ht="17.25" x14ac:dyDescent="0.3">
      <c r="A341" s="139"/>
      <c r="B341" s="90" t="s">
        <v>204</v>
      </c>
      <c r="C341" s="17" t="s">
        <v>85</v>
      </c>
      <c r="D341" s="17" t="s">
        <v>47</v>
      </c>
      <c r="E341" s="17" t="s">
        <v>1</v>
      </c>
      <c r="F341" s="17" t="s">
        <v>12</v>
      </c>
      <c r="G341" s="17" t="s">
        <v>205</v>
      </c>
      <c r="H341" s="17" t="s">
        <v>43</v>
      </c>
      <c r="I341" s="17" t="s">
        <v>1</v>
      </c>
      <c r="J341" s="91">
        <v>19</v>
      </c>
      <c r="K341" s="91">
        <v>19</v>
      </c>
      <c r="L341" s="91">
        <v>19</v>
      </c>
    </row>
    <row r="342" spans="1:16" s="88" customFormat="1" ht="31.15" hidden="1" x14ac:dyDescent="0.35">
      <c r="A342" s="19"/>
      <c r="B342" s="15" t="s">
        <v>358</v>
      </c>
      <c r="C342" s="29" t="s">
        <v>85</v>
      </c>
      <c r="D342" s="29" t="s">
        <v>47</v>
      </c>
      <c r="E342" s="29" t="s">
        <v>1</v>
      </c>
      <c r="F342" s="29" t="s">
        <v>267</v>
      </c>
      <c r="G342" s="289"/>
      <c r="H342" s="289"/>
      <c r="I342" s="289"/>
      <c r="J342" s="87">
        <f>SUM(J343:J345)</f>
        <v>0</v>
      </c>
      <c r="K342" s="87">
        <f t="shared" ref="K342:L342" si="106">SUM(K343:K345)</f>
        <v>0</v>
      </c>
      <c r="L342" s="87">
        <f t="shared" si="106"/>
        <v>0</v>
      </c>
    </row>
    <row r="343" spans="1:16" s="92" customFormat="1" ht="46.9" hidden="1" x14ac:dyDescent="0.35">
      <c r="A343" s="139"/>
      <c r="B343" s="15" t="s">
        <v>408</v>
      </c>
      <c r="C343" s="17" t="s">
        <v>85</v>
      </c>
      <c r="D343" s="17" t="s">
        <v>47</v>
      </c>
      <c r="E343" s="17" t="s">
        <v>1</v>
      </c>
      <c r="F343" s="17" t="s">
        <v>267</v>
      </c>
      <c r="G343" s="17" t="s">
        <v>201</v>
      </c>
      <c r="H343" s="17" t="s">
        <v>43</v>
      </c>
      <c r="I343" s="17" t="s">
        <v>1</v>
      </c>
      <c r="J343" s="91"/>
      <c r="K343" s="91"/>
      <c r="L343" s="91"/>
    </row>
    <row r="344" spans="1:16" s="92" customFormat="1" ht="46.9" hidden="1" x14ac:dyDescent="0.35">
      <c r="A344" s="139"/>
      <c r="B344" s="15" t="s">
        <v>409</v>
      </c>
      <c r="C344" s="17" t="s">
        <v>85</v>
      </c>
      <c r="D344" s="17" t="s">
        <v>47</v>
      </c>
      <c r="E344" s="17" t="s">
        <v>1</v>
      </c>
      <c r="F344" s="17" t="s">
        <v>267</v>
      </c>
      <c r="G344" s="17" t="s">
        <v>201</v>
      </c>
      <c r="H344" s="17" t="s">
        <v>43</v>
      </c>
      <c r="I344" s="17" t="s">
        <v>1</v>
      </c>
      <c r="J344" s="91"/>
      <c r="K344" s="91"/>
      <c r="L344" s="91"/>
    </row>
    <row r="345" spans="1:16" s="92" customFormat="1" ht="46.9" hidden="1" x14ac:dyDescent="0.35">
      <c r="A345" s="139"/>
      <c r="B345" s="15" t="s">
        <v>410</v>
      </c>
      <c r="C345" s="17" t="s">
        <v>85</v>
      </c>
      <c r="D345" s="17" t="s">
        <v>47</v>
      </c>
      <c r="E345" s="17" t="s">
        <v>1</v>
      </c>
      <c r="F345" s="17" t="s">
        <v>267</v>
      </c>
      <c r="G345" s="17" t="s">
        <v>201</v>
      </c>
      <c r="H345" s="17" t="s">
        <v>43</v>
      </c>
      <c r="I345" s="17" t="s">
        <v>1</v>
      </c>
      <c r="J345" s="91"/>
      <c r="K345" s="91"/>
      <c r="L345" s="91" t="s">
        <v>338</v>
      </c>
      <c r="M345" s="92">
        <v>0.3</v>
      </c>
    </row>
    <row r="346" spans="1:16" s="88" customFormat="1" ht="17.25" x14ac:dyDescent="0.3">
      <c r="A346" s="19"/>
      <c r="B346" s="86" t="s">
        <v>278</v>
      </c>
      <c r="C346" s="29" t="s">
        <v>85</v>
      </c>
      <c r="D346" s="29" t="s">
        <v>47</v>
      </c>
      <c r="E346" s="29" t="s">
        <v>1</v>
      </c>
      <c r="F346" s="29" t="s">
        <v>277</v>
      </c>
      <c r="G346" s="289"/>
      <c r="H346" s="289"/>
      <c r="I346" s="289"/>
      <c r="J346" s="87">
        <f>+J347</f>
        <v>11909</v>
      </c>
      <c r="K346" s="87">
        <f>SUM(K347:K347)</f>
        <v>12427</v>
      </c>
      <c r="L346" s="87">
        <f>SUM(L347:L347)</f>
        <v>12944</v>
      </c>
    </row>
    <row r="347" spans="1:16" s="92" customFormat="1" ht="32.450000000000003" customHeight="1" x14ac:dyDescent="0.3">
      <c r="A347" s="139"/>
      <c r="B347" s="86" t="s">
        <v>411</v>
      </c>
      <c r="C347" s="17" t="s">
        <v>85</v>
      </c>
      <c r="D347" s="17" t="s">
        <v>47</v>
      </c>
      <c r="E347" s="17" t="s">
        <v>1</v>
      </c>
      <c r="F347" s="17" t="s">
        <v>277</v>
      </c>
      <c r="G347" s="17" t="s">
        <v>212</v>
      </c>
      <c r="H347" s="17" t="s">
        <v>43</v>
      </c>
      <c r="I347" s="17" t="s">
        <v>1</v>
      </c>
      <c r="J347" s="91">
        <v>11909</v>
      </c>
      <c r="K347" s="91">
        <v>12427</v>
      </c>
      <c r="L347" s="91">
        <v>12944</v>
      </c>
    </row>
    <row r="348" spans="1:16" s="88" customFormat="1" ht="78" hidden="1" x14ac:dyDescent="0.35">
      <c r="A348" s="19"/>
      <c r="B348" s="109" t="s">
        <v>391</v>
      </c>
      <c r="C348" s="29" t="s">
        <v>85</v>
      </c>
      <c r="D348" s="29" t="s">
        <v>47</v>
      </c>
      <c r="E348" s="29" t="s">
        <v>1</v>
      </c>
      <c r="F348" s="29" t="s">
        <v>267</v>
      </c>
      <c r="G348" s="290"/>
      <c r="H348" s="291"/>
      <c r="I348" s="292"/>
      <c r="J348" s="87">
        <f>+J349+J350+J351</f>
        <v>0</v>
      </c>
      <c r="K348" s="87"/>
      <c r="L348" s="87"/>
    </row>
    <row r="349" spans="1:16" s="92" customFormat="1" ht="93.6" hidden="1" x14ac:dyDescent="0.35">
      <c r="A349" s="139"/>
      <c r="B349" s="18" t="s">
        <v>341</v>
      </c>
      <c r="C349" s="17" t="s">
        <v>85</v>
      </c>
      <c r="D349" s="17" t="s">
        <v>47</v>
      </c>
      <c r="E349" s="17" t="s">
        <v>1</v>
      </c>
      <c r="F349" s="17" t="s">
        <v>267</v>
      </c>
      <c r="G349" s="17" t="s">
        <v>212</v>
      </c>
      <c r="H349" s="17" t="s">
        <v>43</v>
      </c>
      <c r="I349" s="17" t="s">
        <v>1</v>
      </c>
      <c r="J349" s="91"/>
      <c r="K349" s="91"/>
      <c r="L349" s="91"/>
    </row>
    <row r="350" spans="1:16" s="92" customFormat="1" ht="93.6" hidden="1" x14ac:dyDescent="0.35">
      <c r="A350" s="139"/>
      <c r="B350" s="18" t="s">
        <v>342</v>
      </c>
      <c r="C350" s="17" t="s">
        <v>85</v>
      </c>
      <c r="D350" s="17" t="s">
        <v>47</v>
      </c>
      <c r="E350" s="17" t="s">
        <v>1</v>
      </c>
      <c r="F350" s="17" t="s">
        <v>267</v>
      </c>
      <c r="G350" s="17" t="s">
        <v>212</v>
      </c>
      <c r="H350" s="17" t="s">
        <v>43</v>
      </c>
      <c r="I350" s="17" t="s">
        <v>1</v>
      </c>
      <c r="J350" s="91"/>
      <c r="K350" s="91"/>
      <c r="L350" s="91"/>
    </row>
    <row r="351" spans="1:16" s="92" customFormat="1" ht="93.6" hidden="1" customHeight="1" x14ac:dyDescent="0.35">
      <c r="A351" s="139"/>
      <c r="B351" s="18" t="s">
        <v>343</v>
      </c>
      <c r="C351" s="17" t="s">
        <v>85</v>
      </c>
      <c r="D351" s="17" t="s">
        <v>47</v>
      </c>
      <c r="E351" s="17" t="s">
        <v>1</v>
      </c>
      <c r="F351" s="17" t="s">
        <v>267</v>
      </c>
      <c r="G351" s="17" t="s">
        <v>212</v>
      </c>
      <c r="H351" s="17" t="s">
        <v>43</v>
      </c>
      <c r="I351" s="17" t="s">
        <v>1</v>
      </c>
      <c r="J351" s="91"/>
      <c r="K351" s="91"/>
      <c r="L351" s="91"/>
    </row>
    <row r="352" spans="1:16" s="88" customFormat="1" ht="0.6" hidden="1" customHeight="1" x14ac:dyDescent="0.35">
      <c r="A352" s="19"/>
      <c r="B352" s="109" t="s">
        <v>499</v>
      </c>
      <c r="C352" s="29" t="s">
        <v>85</v>
      </c>
      <c r="D352" s="29" t="s">
        <v>47</v>
      </c>
      <c r="E352" s="29" t="s">
        <v>1</v>
      </c>
      <c r="F352" s="29" t="s">
        <v>267</v>
      </c>
      <c r="G352" s="290"/>
      <c r="H352" s="291"/>
      <c r="I352" s="292"/>
      <c r="J352" s="87">
        <f>+J353+J354+J355</f>
        <v>0</v>
      </c>
      <c r="K352" s="87">
        <f t="shared" ref="K352:P352" si="107">+K353+K354+K355</f>
        <v>0</v>
      </c>
      <c r="L352" s="87">
        <f t="shared" si="107"/>
        <v>0</v>
      </c>
      <c r="M352" s="93">
        <f t="shared" si="107"/>
        <v>0</v>
      </c>
      <c r="N352" s="87">
        <f t="shared" si="107"/>
        <v>0</v>
      </c>
      <c r="O352" s="87">
        <f t="shared" si="107"/>
        <v>0</v>
      </c>
      <c r="P352" s="87">
        <f t="shared" si="107"/>
        <v>0</v>
      </c>
    </row>
    <row r="353" spans="1:12" s="92" customFormat="1" ht="31.15" hidden="1" x14ac:dyDescent="0.35">
      <c r="A353" s="139"/>
      <c r="B353" s="109" t="s">
        <v>500</v>
      </c>
      <c r="C353" s="17" t="s">
        <v>85</v>
      </c>
      <c r="D353" s="17" t="s">
        <v>47</v>
      </c>
      <c r="E353" s="17" t="s">
        <v>1</v>
      </c>
      <c r="F353" s="17" t="s">
        <v>267</v>
      </c>
      <c r="G353" s="17" t="s">
        <v>201</v>
      </c>
      <c r="H353" s="17" t="s">
        <v>43</v>
      </c>
      <c r="I353" s="17" t="s">
        <v>1</v>
      </c>
      <c r="J353" s="91"/>
      <c r="K353" s="91"/>
      <c r="L353" s="91"/>
    </row>
    <row r="354" spans="1:12" s="92" customFormat="1" ht="31.15" hidden="1" x14ac:dyDescent="0.35">
      <c r="A354" s="139"/>
      <c r="B354" s="109" t="s">
        <v>501</v>
      </c>
      <c r="C354" s="17" t="s">
        <v>85</v>
      </c>
      <c r="D354" s="17" t="s">
        <v>47</v>
      </c>
      <c r="E354" s="17" t="s">
        <v>1</v>
      </c>
      <c r="F354" s="17" t="s">
        <v>267</v>
      </c>
      <c r="G354" s="17" t="s">
        <v>201</v>
      </c>
      <c r="H354" s="17" t="s">
        <v>43</v>
      </c>
      <c r="I354" s="17" t="s">
        <v>1</v>
      </c>
      <c r="J354" s="91"/>
      <c r="K354" s="91"/>
      <c r="L354" s="91"/>
    </row>
    <row r="355" spans="1:12" s="92" customFormat="1" ht="31.15" hidden="1" x14ac:dyDescent="0.35">
      <c r="A355" s="139"/>
      <c r="B355" s="109" t="s">
        <v>502</v>
      </c>
      <c r="C355" s="17" t="s">
        <v>85</v>
      </c>
      <c r="D355" s="17" t="s">
        <v>47</v>
      </c>
      <c r="E355" s="17" t="s">
        <v>1</v>
      </c>
      <c r="F355" s="17" t="s">
        <v>267</v>
      </c>
      <c r="G355" s="17" t="s">
        <v>201</v>
      </c>
      <c r="H355" s="17" t="s">
        <v>43</v>
      </c>
      <c r="I355" s="17" t="s">
        <v>1</v>
      </c>
      <c r="J355" s="91"/>
      <c r="K355" s="91"/>
      <c r="L355" s="91"/>
    </row>
    <row r="356" spans="1:12" s="92" customFormat="1" ht="31.9" hidden="1" customHeight="1" x14ac:dyDescent="0.35">
      <c r="A356" s="139"/>
      <c r="B356" s="15" t="s">
        <v>615</v>
      </c>
      <c r="C356" s="29" t="s">
        <v>85</v>
      </c>
      <c r="D356" s="29" t="s">
        <v>47</v>
      </c>
      <c r="E356" s="29" t="s">
        <v>1</v>
      </c>
      <c r="F356" s="29" t="s">
        <v>616</v>
      </c>
      <c r="G356" s="29" t="s">
        <v>201</v>
      </c>
      <c r="H356" s="29" t="s">
        <v>43</v>
      </c>
      <c r="I356" s="29" t="s">
        <v>1</v>
      </c>
      <c r="J356" s="87"/>
      <c r="K356" s="91"/>
      <c r="L356" s="91"/>
    </row>
    <row r="357" spans="1:12" s="92" customFormat="1" ht="31.9" customHeight="1" x14ac:dyDescent="0.3">
      <c r="A357" s="255" t="s">
        <v>747</v>
      </c>
      <c r="B357" s="249" t="s">
        <v>392</v>
      </c>
      <c r="C357" s="140" t="s">
        <v>85</v>
      </c>
      <c r="D357" s="140" t="s">
        <v>47</v>
      </c>
      <c r="E357" s="140" t="s">
        <v>321</v>
      </c>
      <c r="F357" s="140" t="s">
        <v>3</v>
      </c>
      <c r="G357" s="278"/>
      <c r="H357" s="279"/>
      <c r="I357" s="280"/>
      <c r="J357" s="126">
        <f>+J358+J362</f>
        <v>15095.2</v>
      </c>
      <c r="K357" s="126">
        <f t="shared" ref="K357:L357" si="108">+K358+K362</f>
        <v>0</v>
      </c>
      <c r="L357" s="126">
        <f t="shared" si="108"/>
        <v>0</v>
      </c>
    </row>
    <row r="358" spans="1:12" s="92" customFormat="1" ht="35.450000000000003" customHeight="1" x14ac:dyDescent="0.3">
      <c r="A358" s="139"/>
      <c r="B358" s="15" t="s">
        <v>705</v>
      </c>
      <c r="C358" s="243" t="s">
        <v>85</v>
      </c>
      <c r="D358" s="243" t="s">
        <v>47</v>
      </c>
      <c r="E358" s="243" t="s">
        <v>321</v>
      </c>
      <c r="F358" s="243" t="s">
        <v>707</v>
      </c>
      <c r="G358" s="243" t="s">
        <v>201</v>
      </c>
      <c r="H358" s="243" t="s">
        <v>43</v>
      </c>
      <c r="I358" s="243" t="s">
        <v>1</v>
      </c>
      <c r="J358" s="87">
        <f>+J359+J360+J361</f>
        <v>10000</v>
      </c>
      <c r="K358" s="87">
        <f t="shared" ref="K358:L358" si="109">+K359+K360+K361</f>
        <v>0</v>
      </c>
      <c r="L358" s="87">
        <f t="shared" si="109"/>
        <v>0</v>
      </c>
    </row>
    <row r="359" spans="1:12" s="92" customFormat="1" ht="0.6" hidden="1" customHeight="1" x14ac:dyDescent="0.35">
      <c r="A359" s="139"/>
      <c r="B359" s="15" t="s">
        <v>703</v>
      </c>
      <c r="C359" s="244" t="s">
        <v>85</v>
      </c>
      <c r="D359" s="244" t="s">
        <v>47</v>
      </c>
      <c r="E359" s="244" t="s">
        <v>321</v>
      </c>
      <c r="F359" s="244" t="s">
        <v>707</v>
      </c>
      <c r="G359" s="244" t="s">
        <v>201</v>
      </c>
      <c r="H359" s="244" t="s">
        <v>43</v>
      </c>
      <c r="I359" s="244" t="s">
        <v>1</v>
      </c>
      <c r="J359" s="91"/>
      <c r="K359" s="91"/>
      <c r="L359" s="91"/>
    </row>
    <row r="360" spans="1:12" s="92" customFormat="1" ht="46.15" customHeight="1" x14ac:dyDescent="0.3">
      <c r="A360" s="139"/>
      <c r="B360" s="15" t="s">
        <v>704</v>
      </c>
      <c r="C360" s="244" t="s">
        <v>85</v>
      </c>
      <c r="D360" s="244" t="s">
        <v>47</v>
      </c>
      <c r="E360" s="244" t="s">
        <v>321</v>
      </c>
      <c r="F360" s="244" t="s">
        <v>707</v>
      </c>
      <c r="G360" s="244" t="s">
        <v>201</v>
      </c>
      <c r="H360" s="244" t="s">
        <v>43</v>
      </c>
      <c r="I360" s="244" t="s">
        <v>1</v>
      </c>
      <c r="J360" s="91">
        <v>10000</v>
      </c>
      <c r="K360" s="91">
        <v>0</v>
      </c>
      <c r="L360" s="91">
        <v>0</v>
      </c>
    </row>
    <row r="361" spans="1:12" s="92" customFormat="1" ht="51.6" hidden="1" customHeight="1" x14ac:dyDescent="0.35">
      <c r="A361" s="139"/>
      <c r="B361" s="15" t="s">
        <v>708</v>
      </c>
      <c r="C361" s="244" t="s">
        <v>85</v>
      </c>
      <c r="D361" s="244" t="s">
        <v>47</v>
      </c>
      <c r="E361" s="244" t="s">
        <v>321</v>
      </c>
      <c r="F361" s="244" t="s">
        <v>707</v>
      </c>
      <c r="G361" s="244" t="s">
        <v>201</v>
      </c>
      <c r="H361" s="244" t="s">
        <v>43</v>
      </c>
      <c r="I361" s="244" t="s">
        <v>1</v>
      </c>
      <c r="J361" s="87"/>
      <c r="K361" s="91"/>
      <c r="L361" s="91"/>
    </row>
    <row r="362" spans="1:12" s="92" customFormat="1" ht="39.6" customHeight="1" x14ac:dyDescent="0.3">
      <c r="A362" s="139"/>
      <c r="B362" s="18" t="s">
        <v>709</v>
      </c>
      <c r="C362" s="243" t="s">
        <v>85</v>
      </c>
      <c r="D362" s="243" t="s">
        <v>47</v>
      </c>
      <c r="E362" s="243" t="s">
        <v>321</v>
      </c>
      <c r="F362" s="243" t="s">
        <v>710</v>
      </c>
      <c r="G362" s="243"/>
      <c r="H362" s="243"/>
      <c r="I362" s="243"/>
      <c r="J362" s="87">
        <f>+J363+J364+J365</f>
        <v>5095.2</v>
      </c>
      <c r="K362" s="87">
        <f t="shared" ref="K362:L362" si="110">+K363+K364+K365</f>
        <v>0</v>
      </c>
      <c r="L362" s="87">
        <f t="shared" si="110"/>
        <v>0</v>
      </c>
    </row>
    <row r="363" spans="1:12" s="92" customFormat="1" ht="50.45" customHeight="1" x14ac:dyDescent="0.3">
      <c r="A363" s="139"/>
      <c r="B363" s="18" t="s">
        <v>595</v>
      </c>
      <c r="C363" s="244" t="s">
        <v>85</v>
      </c>
      <c r="D363" s="244" t="s">
        <v>47</v>
      </c>
      <c r="E363" s="244" t="s">
        <v>321</v>
      </c>
      <c r="F363" s="244" t="s">
        <v>710</v>
      </c>
      <c r="G363" s="244" t="s">
        <v>201</v>
      </c>
      <c r="H363" s="244" t="s">
        <v>42</v>
      </c>
      <c r="I363" s="244" t="s">
        <v>5</v>
      </c>
      <c r="J363" s="91">
        <v>4240.8</v>
      </c>
      <c r="K363" s="91">
        <v>0</v>
      </c>
      <c r="L363" s="91">
        <v>0</v>
      </c>
    </row>
    <row r="364" spans="1:12" s="92" customFormat="1" ht="48.6" customHeight="1" x14ac:dyDescent="0.3">
      <c r="A364" s="139"/>
      <c r="B364" s="18" t="s">
        <v>596</v>
      </c>
      <c r="C364" s="244" t="s">
        <v>85</v>
      </c>
      <c r="D364" s="244" t="s">
        <v>47</v>
      </c>
      <c r="E364" s="244" t="s">
        <v>321</v>
      </c>
      <c r="F364" s="244" t="s">
        <v>710</v>
      </c>
      <c r="G364" s="244" t="s">
        <v>201</v>
      </c>
      <c r="H364" s="244" t="s">
        <v>42</v>
      </c>
      <c r="I364" s="244" t="s">
        <v>5</v>
      </c>
      <c r="J364" s="91">
        <v>748.4</v>
      </c>
      <c r="K364" s="91">
        <v>0</v>
      </c>
      <c r="L364" s="91">
        <v>0</v>
      </c>
    </row>
    <row r="365" spans="1:12" s="92" customFormat="1" ht="52.15" customHeight="1" x14ac:dyDescent="0.3">
      <c r="A365" s="139"/>
      <c r="B365" s="18" t="s">
        <v>706</v>
      </c>
      <c r="C365" s="244" t="s">
        <v>85</v>
      </c>
      <c r="D365" s="244" t="s">
        <v>47</v>
      </c>
      <c r="E365" s="244" t="s">
        <v>321</v>
      </c>
      <c r="F365" s="244" t="s">
        <v>710</v>
      </c>
      <c r="G365" s="244" t="s">
        <v>201</v>
      </c>
      <c r="H365" s="244" t="s">
        <v>42</v>
      </c>
      <c r="I365" s="244" t="s">
        <v>5</v>
      </c>
      <c r="J365" s="91">
        <v>106</v>
      </c>
      <c r="K365" s="91">
        <v>0</v>
      </c>
      <c r="L365" s="91">
        <v>0</v>
      </c>
    </row>
    <row r="366" spans="1:12" s="256" customFormat="1" ht="36" customHeight="1" x14ac:dyDescent="0.3">
      <c r="A366" s="255" t="s">
        <v>748</v>
      </c>
      <c r="B366" s="249" t="s">
        <v>711</v>
      </c>
      <c r="C366" s="140" t="s">
        <v>85</v>
      </c>
      <c r="D366" s="140" t="s">
        <v>47</v>
      </c>
      <c r="E366" s="140" t="s">
        <v>671</v>
      </c>
      <c r="F366" s="140" t="s">
        <v>672</v>
      </c>
      <c r="G366" s="140"/>
      <c r="H366" s="140"/>
      <c r="I366" s="140"/>
      <c r="J366" s="126">
        <f>SUM(J367:J369)</f>
        <v>306.39999999999998</v>
      </c>
      <c r="K366" s="126">
        <f t="shared" ref="K366:L366" si="111">SUM(K367:K369)</f>
        <v>0</v>
      </c>
      <c r="L366" s="126">
        <f t="shared" si="111"/>
        <v>0</v>
      </c>
    </row>
    <row r="367" spans="1:12" s="92" customFormat="1" ht="36.75" customHeight="1" x14ac:dyDescent="0.3">
      <c r="A367" s="139"/>
      <c r="B367" s="109" t="s">
        <v>712</v>
      </c>
      <c r="C367" s="17" t="s">
        <v>85</v>
      </c>
      <c r="D367" s="17" t="s">
        <v>47</v>
      </c>
      <c r="E367" s="17" t="s">
        <v>671</v>
      </c>
      <c r="F367" s="17" t="s">
        <v>672</v>
      </c>
      <c r="G367" s="17" t="s">
        <v>201</v>
      </c>
      <c r="H367" s="17" t="s">
        <v>43</v>
      </c>
      <c r="I367" s="17" t="s">
        <v>1</v>
      </c>
      <c r="J367" s="91">
        <v>255</v>
      </c>
      <c r="K367" s="91">
        <v>0</v>
      </c>
      <c r="L367" s="91">
        <v>0</v>
      </c>
    </row>
    <row r="368" spans="1:12" s="92" customFormat="1" ht="38.25" customHeight="1" x14ac:dyDescent="0.3">
      <c r="A368" s="139"/>
      <c r="B368" s="109" t="s">
        <v>713</v>
      </c>
      <c r="C368" s="17" t="s">
        <v>85</v>
      </c>
      <c r="D368" s="17" t="s">
        <v>47</v>
      </c>
      <c r="E368" s="17" t="s">
        <v>671</v>
      </c>
      <c r="F368" s="17" t="s">
        <v>672</v>
      </c>
      <c r="G368" s="17" t="s">
        <v>201</v>
      </c>
      <c r="H368" s="17" t="s">
        <v>43</v>
      </c>
      <c r="I368" s="17" t="s">
        <v>1</v>
      </c>
      <c r="J368" s="91">
        <v>45</v>
      </c>
      <c r="K368" s="91">
        <v>0</v>
      </c>
      <c r="L368" s="91">
        <v>0</v>
      </c>
    </row>
    <row r="369" spans="1:16" s="92" customFormat="1" ht="38.25" customHeight="1" x14ac:dyDescent="0.3">
      <c r="A369" s="139"/>
      <c r="B369" s="109" t="s">
        <v>673</v>
      </c>
      <c r="C369" s="17" t="s">
        <v>85</v>
      </c>
      <c r="D369" s="17" t="s">
        <v>47</v>
      </c>
      <c r="E369" s="17" t="s">
        <v>671</v>
      </c>
      <c r="F369" s="17" t="s">
        <v>672</v>
      </c>
      <c r="G369" s="17" t="s">
        <v>201</v>
      </c>
      <c r="H369" s="17" t="s">
        <v>43</v>
      </c>
      <c r="I369" s="17" t="s">
        <v>1</v>
      </c>
      <c r="J369" s="91">
        <v>6.4</v>
      </c>
      <c r="K369" s="91">
        <v>0</v>
      </c>
      <c r="L369" s="91">
        <v>0</v>
      </c>
    </row>
    <row r="370" spans="1:16" s="76" customFormat="1" x14ac:dyDescent="0.25">
      <c r="A370" s="77" t="s">
        <v>186</v>
      </c>
      <c r="B370" s="78" t="s">
        <v>89</v>
      </c>
      <c r="C370" s="54" t="s">
        <v>85</v>
      </c>
      <c r="D370" s="54" t="s">
        <v>81</v>
      </c>
      <c r="E370" s="54" t="s">
        <v>2</v>
      </c>
      <c r="F370" s="54" t="s">
        <v>3</v>
      </c>
      <c r="G370" s="276"/>
      <c r="H370" s="276"/>
      <c r="I370" s="276"/>
      <c r="J370" s="79">
        <f>SUM(J371)</f>
        <v>16259</v>
      </c>
      <c r="K370" s="79">
        <f t="shared" ref="K370:L370" si="112">SUM(K371)</f>
        <v>6959</v>
      </c>
      <c r="L370" s="79">
        <f t="shared" si="112"/>
        <v>7064</v>
      </c>
    </row>
    <row r="371" spans="1:16" s="84" customFormat="1" ht="58.5" x14ac:dyDescent="0.25">
      <c r="A371" s="81" t="s">
        <v>187</v>
      </c>
      <c r="B371" s="82" t="s">
        <v>88</v>
      </c>
      <c r="C371" s="47" t="s">
        <v>85</v>
      </c>
      <c r="D371" s="47" t="s">
        <v>81</v>
      </c>
      <c r="E371" s="47" t="s">
        <v>1</v>
      </c>
      <c r="F371" s="47" t="s">
        <v>3</v>
      </c>
      <c r="G371" s="277"/>
      <c r="H371" s="277"/>
      <c r="I371" s="277"/>
      <c r="J371" s="83">
        <f>SUM(J372+J376)</f>
        <v>16259</v>
      </c>
      <c r="K371" s="83">
        <f t="shared" ref="K371:L371" si="113">SUM(K372+K376)</f>
        <v>6959</v>
      </c>
      <c r="L371" s="83">
        <f t="shared" si="113"/>
        <v>7064</v>
      </c>
    </row>
    <row r="372" spans="1:16" s="88" customFormat="1" ht="33" x14ac:dyDescent="0.3">
      <c r="A372" s="19"/>
      <c r="B372" s="86" t="s">
        <v>13</v>
      </c>
      <c r="C372" s="29" t="s">
        <v>85</v>
      </c>
      <c r="D372" s="29" t="s">
        <v>81</v>
      </c>
      <c r="E372" s="29" t="s">
        <v>1</v>
      </c>
      <c r="F372" s="29" t="s">
        <v>12</v>
      </c>
      <c r="G372" s="289"/>
      <c r="H372" s="289"/>
      <c r="I372" s="289"/>
      <c r="J372" s="87">
        <f>SUM(J375+J374+J373)</f>
        <v>16259</v>
      </c>
      <c r="K372" s="87">
        <f t="shared" ref="K372:L372" si="114">SUM(K375+K374+K373)</f>
        <v>6959</v>
      </c>
      <c r="L372" s="87">
        <f t="shared" si="114"/>
        <v>7064</v>
      </c>
    </row>
    <row r="373" spans="1:16" s="92" customFormat="1" ht="33" x14ac:dyDescent="0.3">
      <c r="A373" s="139"/>
      <c r="B373" s="90" t="s">
        <v>202</v>
      </c>
      <c r="C373" s="17" t="s">
        <v>85</v>
      </c>
      <c r="D373" s="17" t="s">
        <v>81</v>
      </c>
      <c r="E373" s="17" t="s">
        <v>1</v>
      </c>
      <c r="F373" s="17" t="s">
        <v>12</v>
      </c>
      <c r="G373" s="17" t="s">
        <v>203</v>
      </c>
      <c r="H373" s="17" t="s">
        <v>43</v>
      </c>
      <c r="I373" s="17" t="s">
        <v>1</v>
      </c>
      <c r="J373" s="91">
        <v>4115</v>
      </c>
      <c r="K373" s="91">
        <v>4115</v>
      </c>
      <c r="L373" s="91">
        <v>4115</v>
      </c>
      <c r="M373" s="92">
        <v>654</v>
      </c>
      <c r="N373" s="92">
        <v>654</v>
      </c>
      <c r="O373" s="92">
        <v>654</v>
      </c>
    </row>
    <row r="374" spans="1:16" s="92" customFormat="1" ht="17.25" x14ac:dyDescent="0.3">
      <c r="A374" s="139"/>
      <c r="B374" s="90" t="s">
        <v>200</v>
      </c>
      <c r="C374" s="17" t="s">
        <v>85</v>
      </c>
      <c r="D374" s="17" t="s">
        <v>81</v>
      </c>
      <c r="E374" s="17" t="s">
        <v>1</v>
      </c>
      <c r="F374" s="17" t="s">
        <v>12</v>
      </c>
      <c r="G374" s="17" t="s">
        <v>201</v>
      </c>
      <c r="H374" s="17" t="s">
        <v>43</v>
      </c>
      <c r="I374" s="17" t="s">
        <v>1</v>
      </c>
      <c r="J374" s="91">
        <v>11920</v>
      </c>
      <c r="K374" s="91">
        <v>2620</v>
      </c>
      <c r="L374" s="91">
        <v>2725</v>
      </c>
      <c r="M374" s="92">
        <f>-598+(-530)</f>
        <v>-1128</v>
      </c>
    </row>
    <row r="375" spans="1:16" s="92" customFormat="1" ht="17.25" x14ac:dyDescent="0.3">
      <c r="A375" s="139"/>
      <c r="B375" s="90" t="s">
        <v>204</v>
      </c>
      <c r="C375" s="17" t="s">
        <v>85</v>
      </c>
      <c r="D375" s="17" t="s">
        <v>81</v>
      </c>
      <c r="E375" s="17" t="s">
        <v>1</v>
      </c>
      <c r="F375" s="17" t="s">
        <v>12</v>
      </c>
      <c r="G375" s="17" t="s">
        <v>205</v>
      </c>
      <c r="H375" s="17" t="s">
        <v>43</v>
      </c>
      <c r="I375" s="17" t="s">
        <v>1</v>
      </c>
      <c r="J375" s="91">
        <v>224</v>
      </c>
      <c r="K375" s="91">
        <v>224</v>
      </c>
      <c r="L375" s="91">
        <v>224</v>
      </c>
    </row>
    <row r="376" spans="1:16" s="88" customFormat="1" ht="17.45" hidden="1" x14ac:dyDescent="0.35">
      <c r="A376" s="19"/>
      <c r="B376" s="86" t="s">
        <v>30</v>
      </c>
      <c r="C376" s="29" t="s">
        <v>85</v>
      </c>
      <c r="D376" s="29" t="s">
        <v>81</v>
      </c>
      <c r="E376" s="29" t="s">
        <v>1</v>
      </c>
      <c r="F376" s="29" t="s">
        <v>78</v>
      </c>
      <c r="G376" s="289"/>
      <c r="H376" s="289"/>
      <c r="I376" s="289"/>
      <c r="J376" s="87">
        <f>SUM(J377)</f>
        <v>0</v>
      </c>
      <c r="K376" s="87">
        <f t="shared" ref="K376:L376" si="115">SUM(K377)</f>
        <v>0</v>
      </c>
      <c r="L376" s="87">
        <f t="shared" si="115"/>
        <v>0</v>
      </c>
    </row>
    <row r="377" spans="1:16" s="92" customFormat="1" ht="17.45" hidden="1" x14ac:dyDescent="0.35">
      <c r="A377" s="139"/>
      <c r="B377" s="90" t="s">
        <v>30</v>
      </c>
      <c r="C377" s="17" t="s">
        <v>85</v>
      </c>
      <c r="D377" s="17" t="s">
        <v>81</v>
      </c>
      <c r="E377" s="17" t="s">
        <v>1</v>
      </c>
      <c r="F377" s="17" t="s">
        <v>78</v>
      </c>
      <c r="G377" s="17" t="s">
        <v>207</v>
      </c>
      <c r="H377" s="17" t="s">
        <v>43</v>
      </c>
      <c r="I377" s="17" t="s">
        <v>1</v>
      </c>
      <c r="J377" s="91"/>
      <c r="K377" s="91"/>
      <c r="L377" s="91"/>
    </row>
    <row r="378" spans="1:16" s="135" customFormat="1" ht="37.5" x14ac:dyDescent="0.25">
      <c r="A378" s="77" t="s">
        <v>218</v>
      </c>
      <c r="B378" s="78" t="s">
        <v>91</v>
      </c>
      <c r="C378" s="54" t="s">
        <v>85</v>
      </c>
      <c r="D378" s="54" t="s">
        <v>90</v>
      </c>
      <c r="E378" s="54" t="s">
        <v>2</v>
      </c>
      <c r="F378" s="54" t="s">
        <v>3</v>
      </c>
      <c r="G378" s="293"/>
      <c r="H378" s="293"/>
      <c r="I378" s="293"/>
      <c r="J378" s="79">
        <f>SUM(J379)</f>
        <v>66964</v>
      </c>
      <c r="K378" s="79">
        <f t="shared" ref="K378" si="116">SUM(K379)</f>
        <v>61205</v>
      </c>
      <c r="L378" s="79">
        <f t="shared" ref="L378" si="117">SUM(L379)</f>
        <v>61493</v>
      </c>
    </row>
    <row r="379" spans="1:16" s="84" customFormat="1" ht="58.5" x14ac:dyDescent="0.25">
      <c r="A379" s="81" t="s">
        <v>219</v>
      </c>
      <c r="B379" s="82" t="s">
        <v>275</v>
      </c>
      <c r="C379" s="47" t="s">
        <v>85</v>
      </c>
      <c r="D379" s="47" t="s">
        <v>90</v>
      </c>
      <c r="E379" s="47" t="s">
        <v>1</v>
      </c>
      <c r="F379" s="47" t="s">
        <v>3</v>
      </c>
      <c r="G379" s="277"/>
      <c r="H379" s="277"/>
      <c r="I379" s="277"/>
      <c r="J379" s="83">
        <f>+J380+J386+J385</f>
        <v>66964</v>
      </c>
      <c r="K379" s="83">
        <f t="shared" ref="K379:P379" si="118">+K380+K386</f>
        <v>61205</v>
      </c>
      <c r="L379" s="83">
        <f t="shared" si="118"/>
        <v>61493</v>
      </c>
      <c r="M379" s="129">
        <f t="shared" si="118"/>
        <v>1500</v>
      </c>
      <c r="N379" s="83">
        <f t="shared" si="118"/>
        <v>0</v>
      </c>
      <c r="O379" s="83">
        <f t="shared" si="118"/>
        <v>0</v>
      </c>
      <c r="P379" s="83">
        <f t="shared" si="118"/>
        <v>0</v>
      </c>
    </row>
    <row r="380" spans="1:16" s="88" customFormat="1" ht="33" x14ac:dyDescent="0.3">
      <c r="A380" s="19"/>
      <c r="B380" s="86" t="s">
        <v>13</v>
      </c>
      <c r="C380" s="29" t="s">
        <v>85</v>
      </c>
      <c r="D380" s="29" t="s">
        <v>90</v>
      </c>
      <c r="E380" s="29" t="s">
        <v>1</v>
      </c>
      <c r="F380" s="29" t="s">
        <v>12</v>
      </c>
      <c r="G380" s="289"/>
      <c r="H380" s="289"/>
      <c r="I380" s="289"/>
      <c r="J380" s="87">
        <f>+J381+J382+J383+J384</f>
        <v>66964</v>
      </c>
      <c r="K380" s="87">
        <f t="shared" ref="K380:L380" si="119">+K381+K382+K384</f>
        <v>61205</v>
      </c>
      <c r="L380" s="87">
        <f t="shared" si="119"/>
        <v>61493</v>
      </c>
    </row>
    <row r="381" spans="1:16" s="92" customFormat="1" ht="33" x14ac:dyDescent="0.3">
      <c r="A381" s="139"/>
      <c r="B381" s="90" t="s">
        <v>202</v>
      </c>
      <c r="C381" s="17" t="s">
        <v>85</v>
      </c>
      <c r="D381" s="17" t="s">
        <v>90</v>
      </c>
      <c r="E381" s="17" t="s">
        <v>1</v>
      </c>
      <c r="F381" s="17" t="s">
        <v>12</v>
      </c>
      <c r="G381" s="17" t="s">
        <v>203</v>
      </c>
      <c r="H381" s="17" t="s">
        <v>42</v>
      </c>
      <c r="I381" s="17" t="s">
        <v>5</v>
      </c>
      <c r="J381" s="91">
        <v>52888</v>
      </c>
      <c r="K381" s="91">
        <v>52888</v>
      </c>
      <c r="L381" s="91">
        <v>52888</v>
      </c>
      <c r="M381" s="92" t="s">
        <v>326</v>
      </c>
      <c r="N381" s="92">
        <v>1616</v>
      </c>
      <c r="O381" s="92">
        <v>1616</v>
      </c>
    </row>
    <row r="382" spans="1:16" s="92" customFormat="1" ht="16.149999999999999" customHeight="1" x14ac:dyDescent="0.3">
      <c r="A382" s="139"/>
      <c r="B382" s="90" t="s">
        <v>200</v>
      </c>
      <c r="C382" s="17" t="s">
        <v>85</v>
      </c>
      <c r="D382" s="17" t="s">
        <v>90</v>
      </c>
      <c r="E382" s="17" t="s">
        <v>1</v>
      </c>
      <c r="F382" s="17" t="s">
        <v>12</v>
      </c>
      <c r="G382" s="17" t="s">
        <v>201</v>
      </c>
      <c r="H382" s="17" t="s">
        <v>42</v>
      </c>
      <c r="I382" s="17" t="s">
        <v>5</v>
      </c>
      <c r="J382" s="91">
        <v>12964</v>
      </c>
      <c r="K382" s="91">
        <v>7205</v>
      </c>
      <c r="L382" s="91">
        <v>7493</v>
      </c>
    </row>
    <row r="383" spans="1:16" s="92" customFormat="1" ht="17.45" hidden="1" x14ac:dyDescent="0.35">
      <c r="A383" s="139"/>
      <c r="B383" s="90" t="s">
        <v>607</v>
      </c>
      <c r="C383" s="17" t="s">
        <v>85</v>
      </c>
      <c r="D383" s="17" t="s">
        <v>90</v>
      </c>
      <c r="E383" s="17" t="s">
        <v>1</v>
      </c>
      <c r="F383" s="17" t="s">
        <v>12</v>
      </c>
      <c r="G383" s="17" t="s">
        <v>207</v>
      </c>
      <c r="H383" s="17" t="s">
        <v>42</v>
      </c>
      <c r="I383" s="17" t="s">
        <v>5</v>
      </c>
      <c r="J383" s="91"/>
      <c r="K383" s="91"/>
      <c r="L383" s="91"/>
    </row>
    <row r="384" spans="1:16" s="92" customFormat="1" ht="15.6" customHeight="1" x14ac:dyDescent="0.3">
      <c r="A384" s="139"/>
      <c r="B384" s="90" t="s">
        <v>204</v>
      </c>
      <c r="C384" s="17" t="s">
        <v>85</v>
      </c>
      <c r="D384" s="17" t="s">
        <v>90</v>
      </c>
      <c r="E384" s="17" t="s">
        <v>1</v>
      </c>
      <c r="F384" s="17" t="s">
        <v>12</v>
      </c>
      <c r="G384" s="17" t="s">
        <v>205</v>
      </c>
      <c r="H384" s="17" t="s">
        <v>42</v>
      </c>
      <c r="I384" s="17" t="s">
        <v>5</v>
      </c>
      <c r="J384" s="91">
        <v>1112</v>
      </c>
      <c r="K384" s="91">
        <v>1112</v>
      </c>
      <c r="L384" s="91">
        <v>1112</v>
      </c>
    </row>
    <row r="385" spans="1:16" s="92" customFormat="1" ht="31.15" hidden="1" x14ac:dyDescent="0.35">
      <c r="A385" s="139"/>
      <c r="B385" s="15" t="s">
        <v>615</v>
      </c>
      <c r="C385" s="29" t="s">
        <v>85</v>
      </c>
      <c r="D385" s="29" t="s">
        <v>90</v>
      </c>
      <c r="E385" s="29" t="s">
        <v>1</v>
      </c>
      <c r="F385" s="29" t="s">
        <v>616</v>
      </c>
      <c r="G385" s="29" t="s">
        <v>201</v>
      </c>
      <c r="H385" s="29" t="s">
        <v>42</v>
      </c>
      <c r="I385" s="105" t="s">
        <v>5</v>
      </c>
      <c r="J385" s="87"/>
      <c r="K385" s="87"/>
      <c r="L385" s="87"/>
    </row>
    <row r="386" spans="1:16" s="88" customFormat="1" ht="29.45" hidden="1" customHeight="1" x14ac:dyDescent="0.35">
      <c r="A386" s="19"/>
      <c r="B386" s="18" t="s">
        <v>594</v>
      </c>
      <c r="C386" s="29" t="s">
        <v>85</v>
      </c>
      <c r="D386" s="29" t="s">
        <v>90</v>
      </c>
      <c r="E386" s="29" t="s">
        <v>1</v>
      </c>
      <c r="F386" s="108" t="s">
        <v>598</v>
      </c>
      <c r="G386" s="290"/>
      <c r="H386" s="291"/>
      <c r="I386" s="292"/>
      <c r="J386" s="87">
        <f>+J387+J388+J389</f>
        <v>0</v>
      </c>
      <c r="K386" s="87">
        <f t="shared" ref="K386:L386" si="120">+K387+K388+K389</f>
        <v>0</v>
      </c>
      <c r="L386" s="87">
        <f t="shared" si="120"/>
        <v>0</v>
      </c>
      <c r="M386" s="93">
        <f t="shared" ref="M386:P386" si="121">+M387+M388+M389</f>
        <v>1500</v>
      </c>
      <c r="N386" s="87">
        <f t="shared" si="121"/>
        <v>0</v>
      </c>
      <c r="O386" s="87">
        <f t="shared" si="121"/>
        <v>0</v>
      </c>
      <c r="P386" s="87">
        <f t="shared" si="121"/>
        <v>0</v>
      </c>
    </row>
    <row r="387" spans="1:16" s="92" customFormat="1" ht="46.9" hidden="1" x14ac:dyDescent="0.35">
      <c r="A387" s="139"/>
      <c r="B387" s="18" t="s">
        <v>595</v>
      </c>
      <c r="C387" s="17" t="s">
        <v>85</v>
      </c>
      <c r="D387" s="17" t="s">
        <v>90</v>
      </c>
      <c r="E387" s="17" t="s">
        <v>1</v>
      </c>
      <c r="F387" s="51" t="s">
        <v>598</v>
      </c>
      <c r="G387" s="17" t="s">
        <v>201</v>
      </c>
      <c r="H387" s="17" t="s">
        <v>42</v>
      </c>
      <c r="I387" s="17" t="s">
        <v>5</v>
      </c>
      <c r="J387" s="91"/>
      <c r="K387" s="91"/>
      <c r="L387" s="91"/>
    </row>
    <row r="388" spans="1:16" s="92" customFormat="1" ht="45.6" hidden="1" customHeight="1" x14ac:dyDescent="0.35">
      <c r="A388" s="139"/>
      <c r="B388" s="18" t="s">
        <v>596</v>
      </c>
      <c r="C388" s="17" t="s">
        <v>85</v>
      </c>
      <c r="D388" s="17" t="s">
        <v>90</v>
      </c>
      <c r="E388" s="17" t="s">
        <v>1</v>
      </c>
      <c r="F388" s="51" t="s">
        <v>598</v>
      </c>
      <c r="G388" s="17" t="s">
        <v>201</v>
      </c>
      <c r="H388" s="17" t="s">
        <v>42</v>
      </c>
      <c r="I388" s="17" t="s">
        <v>5</v>
      </c>
      <c r="J388" s="91"/>
      <c r="K388" s="91"/>
      <c r="L388" s="91"/>
    </row>
    <row r="389" spans="1:16" s="92" customFormat="1" ht="46.9" hidden="1" x14ac:dyDescent="0.35">
      <c r="A389" s="139"/>
      <c r="B389" s="18" t="s">
        <v>597</v>
      </c>
      <c r="C389" s="17" t="s">
        <v>85</v>
      </c>
      <c r="D389" s="17" t="s">
        <v>90</v>
      </c>
      <c r="E389" s="17" t="s">
        <v>1</v>
      </c>
      <c r="F389" s="51" t="s">
        <v>598</v>
      </c>
      <c r="G389" s="17" t="s">
        <v>201</v>
      </c>
      <c r="H389" s="17" t="s">
        <v>42</v>
      </c>
      <c r="I389" s="17" t="s">
        <v>5</v>
      </c>
      <c r="J389" s="91"/>
      <c r="K389" s="91"/>
      <c r="L389" s="91"/>
      <c r="M389" s="92">
        <v>1500</v>
      </c>
    </row>
    <row r="390" spans="1:16" s="135" customFormat="1" ht="37.5" x14ac:dyDescent="0.25">
      <c r="A390" s="77" t="s">
        <v>220</v>
      </c>
      <c r="B390" s="78" t="s">
        <v>93</v>
      </c>
      <c r="C390" s="54" t="s">
        <v>85</v>
      </c>
      <c r="D390" s="54" t="s">
        <v>92</v>
      </c>
      <c r="E390" s="54" t="s">
        <v>2</v>
      </c>
      <c r="F390" s="54" t="s">
        <v>3</v>
      </c>
      <c r="G390" s="293"/>
      <c r="H390" s="293"/>
      <c r="I390" s="293"/>
      <c r="J390" s="79">
        <f>J391+J395</f>
        <v>1956</v>
      </c>
      <c r="K390" s="79">
        <f t="shared" ref="K390:L390" si="122">K391+K395</f>
        <v>2034</v>
      </c>
      <c r="L390" s="79">
        <f t="shared" si="122"/>
        <v>2115</v>
      </c>
    </row>
    <row r="391" spans="1:16" s="84" customFormat="1" ht="39" x14ac:dyDescent="0.25">
      <c r="A391" s="81" t="s">
        <v>221</v>
      </c>
      <c r="B391" s="82" t="s">
        <v>276</v>
      </c>
      <c r="C391" s="47" t="s">
        <v>85</v>
      </c>
      <c r="D391" s="47" t="s">
        <v>92</v>
      </c>
      <c r="E391" s="47" t="s">
        <v>8</v>
      </c>
      <c r="F391" s="47" t="s">
        <v>3</v>
      </c>
      <c r="G391" s="277"/>
      <c r="H391" s="277"/>
      <c r="I391" s="277"/>
      <c r="J391" s="83">
        <f>SUM(J392)</f>
        <v>1956</v>
      </c>
      <c r="K391" s="83">
        <f t="shared" ref="K391:L391" si="123">SUM(K392)</f>
        <v>2034</v>
      </c>
      <c r="L391" s="83">
        <f t="shared" si="123"/>
        <v>2115</v>
      </c>
    </row>
    <row r="392" spans="1:16" s="88" customFormat="1" ht="17.25" x14ac:dyDescent="0.3">
      <c r="A392" s="19"/>
      <c r="B392" s="86" t="s">
        <v>77</v>
      </c>
      <c r="C392" s="29" t="s">
        <v>85</v>
      </c>
      <c r="D392" s="29" t="s">
        <v>92</v>
      </c>
      <c r="E392" s="29" t="s">
        <v>8</v>
      </c>
      <c r="F392" s="29" t="s">
        <v>76</v>
      </c>
      <c r="G392" s="289"/>
      <c r="H392" s="289"/>
      <c r="I392" s="289"/>
      <c r="J392" s="87">
        <f>SUM(J393:J393)</f>
        <v>1956</v>
      </c>
      <c r="K392" s="87">
        <f>SUM(K393:K393)</f>
        <v>2034</v>
      </c>
      <c r="L392" s="87">
        <f>SUM(L393:L393)</f>
        <v>2115</v>
      </c>
    </row>
    <row r="393" spans="1:16" s="92" customFormat="1" ht="19.899999999999999" customHeight="1" x14ac:dyDescent="0.3">
      <c r="A393" s="139"/>
      <c r="B393" s="90" t="s">
        <v>200</v>
      </c>
      <c r="C393" s="17" t="s">
        <v>85</v>
      </c>
      <c r="D393" s="17" t="s">
        <v>92</v>
      </c>
      <c r="E393" s="17" t="s">
        <v>8</v>
      </c>
      <c r="F393" s="17" t="s">
        <v>76</v>
      </c>
      <c r="G393" s="17" t="s">
        <v>201</v>
      </c>
      <c r="H393" s="17" t="s">
        <v>43</v>
      </c>
      <c r="I393" s="17" t="s">
        <v>1</v>
      </c>
      <c r="J393" s="91">
        <v>1956</v>
      </c>
      <c r="K393" s="91">
        <v>2034</v>
      </c>
      <c r="L393" s="91">
        <v>2115</v>
      </c>
    </row>
    <row r="394" spans="1:16" s="135" customFormat="1" ht="17.45" hidden="1" x14ac:dyDescent="0.3">
      <c r="A394" s="77"/>
      <c r="B394" s="78"/>
      <c r="C394" s="54"/>
      <c r="D394" s="54"/>
      <c r="E394" s="54"/>
      <c r="F394" s="54"/>
      <c r="G394" s="293"/>
      <c r="H394" s="293"/>
      <c r="I394" s="293"/>
      <c r="J394" s="79"/>
      <c r="K394" s="79"/>
      <c r="L394" s="79"/>
    </row>
    <row r="395" spans="1:16" s="84" customFormat="1" ht="18" hidden="1" x14ac:dyDescent="0.3">
      <c r="A395" s="81" t="s">
        <v>518</v>
      </c>
      <c r="B395" s="82" t="s">
        <v>392</v>
      </c>
      <c r="C395" s="47" t="s">
        <v>85</v>
      </c>
      <c r="D395" s="47" t="s">
        <v>92</v>
      </c>
      <c r="E395" s="47" t="s">
        <v>321</v>
      </c>
      <c r="F395" s="47" t="s">
        <v>3</v>
      </c>
      <c r="G395" s="277"/>
      <c r="H395" s="277"/>
      <c r="I395" s="277"/>
      <c r="J395" s="83"/>
      <c r="K395" s="83"/>
      <c r="L395" s="83"/>
    </row>
    <row r="396" spans="1:16" s="88" customFormat="1" ht="33.6" hidden="1" x14ac:dyDescent="0.35">
      <c r="A396" s="19"/>
      <c r="B396" s="86" t="s">
        <v>516</v>
      </c>
      <c r="C396" s="29" t="s">
        <v>85</v>
      </c>
      <c r="D396" s="29" t="s">
        <v>92</v>
      </c>
      <c r="E396" s="29" t="s">
        <v>321</v>
      </c>
      <c r="F396" s="29" t="s">
        <v>495</v>
      </c>
      <c r="G396" s="289"/>
      <c r="H396" s="289"/>
      <c r="I396" s="289"/>
      <c r="J396" s="87"/>
      <c r="K396" s="87"/>
      <c r="L396" s="87"/>
    </row>
    <row r="397" spans="1:16" s="88" customFormat="1" ht="53.45" hidden="1" customHeight="1" x14ac:dyDescent="0.35">
      <c r="A397" s="19"/>
      <c r="B397" s="90" t="s">
        <v>515</v>
      </c>
      <c r="C397" s="17" t="s">
        <v>85</v>
      </c>
      <c r="D397" s="17" t="s">
        <v>92</v>
      </c>
      <c r="E397" s="17" t="s">
        <v>321</v>
      </c>
      <c r="F397" s="17" t="s">
        <v>495</v>
      </c>
      <c r="G397" s="17" t="s">
        <v>212</v>
      </c>
      <c r="H397" s="17" t="s">
        <v>43</v>
      </c>
      <c r="I397" s="17" t="s">
        <v>1</v>
      </c>
      <c r="J397" s="91"/>
      <c r="K397" s="91"/>
      <c r="L397" s="91"/>
    </row>
    <row r="398" spans="1:16" s="92" customFormat="1" ht="49.9" hidden="1" customHeight="1" x14ac:dyDescent="0.35">
      <c r="A398" s="139"/>
      <c r="B398" s="90" t="s">
        <v>517</v>
      </c>
      <c r="C398" s="17" t="s">
        <v>85</v>
      </c>
      <c r="D398" s="17" t="s">
        <v>92</v>
      </c>
      <c r="E398" s="17" t="s">
        <v>321</v>
      </c>
      <c r="F398" s="17" t="s">
        <v>495</v>
      </c>
      <c r="G398" s="17" t="s">
        <v>212</v>
      </c>
      <c r="H398" s="17" t="s">
        <v>43</v>
      </c>
      <c r="I398" s="17" t="s">
        <v>1</v>
      </c>
      <c r="J398" s="91"/>
      <c r="K398" s="91"/>
      <c r="L398" s="91"/>
    </row>
    <row r="399" spans="1:16" s="88" customFormat="1" ht="67.150000000000006" hidden="1" x14ac:dyDescent="0.35">
      <c r="A399" s="19"/>
      <c r="B399" s="86" t="s">
        <v>266</v>
      </c>
      <c r="C399" s="29" t="s">
        <v>85</v>
      </c>
      <c r="D399" s="29" t="s">
        <v>26</v>
      </c>
      <c r="E399" s="29" t="s">
        <v>1</v>
      </c>
      <c r="F399" s="29" t="s">
        <v>264</v>
      </c>
      <c r="G399" s="289"/>
      <c r="H399" s="289"/>
      <c r="I399" s="289"/>
      <c r="J399" s="87">
        <f>SUM(J400:J400)</f>
        <v>0</v>
      </c>
      <c r="K399" s="87">
        <f t="shared" ref="K399:L399" si="124">SUM(K400:K400)</f>
        <v>0</v>
      </c>
      <c r="L399" s="87">
        <f t="shared" si="124"/>
        <v>0</v>
      </c>
    </row>
    <row r="400" spans="1:16" s="92" customFormat="1" ht="17.45" hidden="1" x14ac:dyDescent="0.35">
      <c r="A400" s="139"/>
      <c r="B400" s="90" t="s">
        <v>30</v>
      </c>
      <c r="C400" s="17" t="s">
        <v>85</v>
      </c>
      <c r="D400" s="17" t="s">
        <v>26</v>
      </c>
      <c r="E400" s="17" t="s">
        <v>1</v>
      </c>
      <c r="F400" s="17" t="s">
        <v>264</v>
      </c>
      <c r="G400" s="17" t="s">
        <v>207</v>
      </c>
      <c r="H400" s="17" t="s">
        <v>43</v>
      </c>
      <c r="I400" s="17" t="s">
        <v>1</v>
      </c>
      <c r="J400" s="91"/>
      <c r="K400" s="91"/>
      <c r="L400" s="91"/>
    </row>
    <row r="401" spans="1:12" s="92" customFormat="1" ht="17.45" hidden="1" x14ac:dyDescent="0.35">
      <c r="A401" s="77" t="s">
        <v>434</v>
      </c>
      <c r="B401" s="78" t="s">
        <v>249</v>
      </c>
      <c r="C401" s="54" t="s">
        <v>85</v>
      </c>
      <c r="D401" s="54" t="s">
        <v>173</v>
      </c>
      <c r="E401" s="54" t="s">
        <v>2</v>
      </c>
      <c r="F401" s="54" t="s">
        <v>3</v>
      </c>
      <c r="G401" s="293"/>
      <c r="H401" s="293"/>
      <c r="I401" s="293"/>
      <c r="J401" s="79">
        <f>SUM(J402)</f>
        <v>0</v>
      </c>
      <c r="K401" s="79">
        <f t="shared" ref="K401:L403" si="125">SUM(K402)</f>
        <v>0</v>
      </c>
      <c r="L401" s="79">
        <f t="shared" si="125"/>
        <v>0</v>
      </c>
    </row>
    <row r="402" spans="1:12" s="168" customFormat="1" ht="54" hidden="1" x14ac:dyDescent="0.35">
      <c r="A402" s="81" t="s">
        <v>435</v>
      </c>
      <c r="B402" s="82" t="s">
        <v>270</v>
      </c>
      <c r="C402" s="47" t="s">
        <v>85</v>
      </c>
      <c r="D402" s="47" t="s">
        <v>173</v>
      </c>
      <c r="E402" s="47" t="s">
        <v>1</v>
      </c>
      <c r="F402" s="47" t="s">
        <v>3</v>
      </c>
      <c r="G402" s="277"/>
      <c r="H402" s="277"/>
      <c r="I402" s="277"/>
      <c r="J402" s="83">
        <f>SUM(J403)</f>
        <v>0</v>
      </c>
      <c r="K402" s="83">
        <f t="shared" si="125"/>
        <v>0</v>
      </c>
      <c r="L402" s="83">
        <f t="shared" si="125"/>
        <v>0</v>
      </c>
    </row>
    <row r="403" spans="1:12" s="88" customFormat="1" ht="17.45" hidden="1" x14ac:dyDescent="0.35">
      <c r="A403" s="19"/>
      <c r="B403" s="86" t="s">
        <v>77</v>
      </c>
      <c r="C403" s="29" t="s">
        <v>85</v>
      </c>
      <c r="D403" s="29" t="s">
        <v>173</v>
      </c>
      <c r="E403" s="29" t="s">
        <v>1</v>
      </c>
      <c r="F403" s="29" t="s">
        <v>76</v>
      </c>
      <c r="G403" s="289"/>
      <c r="H403" s="289"/>
      <c r="I403" s="289"/>
      <c r="J403" s="87">
        <f>SUM(J404)</f>
        <v>0</v>
      </c>
      <c r="K403" s="87">
        <f t="shared" si="125"/>
        <v>0</v>
      </c>
      <c r="L403" s="87">
        <f t="shared" si="125"/>
        <v>0</v>
      </c>
    </row>
    <row r="404" spans="1:12" s="92" customFormat="1" ht="17.45" hidden="1" x14ac:dyDescent="0.35">
      <c r="A404" s="139"/>
      <c r="B404" s="90" t="s">
        <v>200</v>
      </c>
      <c r="C404" s="17" t="s">
        <v>85</v>
      </c>
      <c r="D404" s="17" t="s">
        <v>173</v>
      </c>
      <c r="E404" s="17" t="s">
        <v>1</v>
      </c>
      <c r="F404" s="17" t="s">
        <v>76</v>
      </c>
      <c r="G404" s="17" t="s">
        <v>201</v>
      </c>
      <c r="H404" s="17" t="s">
        <v>43</v>
      </c>
      <c r="I404" s="17" t="s">
        <v>24</v>
      </c>
      <c r="J404" s="91">
        <v>0</v>
      </c>
      <c r="K404" s="91"/>
      <c r="L404" s="91"/>
    </row>
    <row r="405" spans="1:12" s="76" customFormat="1" ht="37.5" x14ac:dyDescent="0.25">
      <c r="A405" s="73" t="s">
        <v>82</v>
      </c>
      <c r="B405" s="74" t="s">
        <v>95</v>
      </c>
      <c r="C405" s="30" t="s">
        <v>94</v>
      </c>
      <c r="D405" s="30" t="s">
        <v>45</v>
      </c>
      <c r="E405" s="30" t="s">
        <v>2</v>
      </c>
      <c r="F405" s="30" t="s">
        <v>3</v>
      </c>
      <c r="G405" s="276"/>
      <c r="H405" s="276"/>
      <c r="I405" s="276"/>
      <c r="J405" s="75">
        <f>SUM(J406)</f>
        <v>1370</v>
      </c>
      <c r="K405" s="75">
        <f t="shared" ref="K405:L407" si="126">SUM(K406)</f>
        <v>1420</v>
      </c>
      <c r="L405" s="75">
        <f t="shared" si="126"/>
        <v>1020</v>
      </c>
    </row>
    <row r="406" spans="1:12" s="76" customFormat="1" ht="37.5" x14ac:dyDescent="0.25">
      <c r="A406" s="77" t="s">
        <v>181</v>
      </c>
      <c r="B406" s="78" t="s">
        <v>96</v>
      </c>
      <c r="C406" s="54" t="s">
        <v>94</v>
      </c>
      <c r="D406" s="54" t="s">
        <v>47</v>
      </c>
      <c r="E406" s="54" t="s">
        <v>2</v>
      </c>
      <c r="F406" s="54" t="s">
        <v>3</v>
      </c>
      <c r="G406" s="276"/>
      <c r="H406" s="276"/>
      <c r="I406" s="276"/>
      <c r="J406" s="79">
        <f>SUM(J407)</f>
        <v>1370</v>
      </c>
      <c r="K406" s="79">
        <f t="shared" si="126"/>
        <v>1420</v>
      </c>
      <c r="L406" s="79">
        <f t="shared" si="126"/>
        <v>1020</v>
      </c>
    </row>
    <row r="407" spans="1:12" s="84" customFormat="1" ht="39" x14ac:dyDescent="0.25">
      <c r="A407" s="81" t="s">
        <v>182</v>
      </c>
      <c r="B407" s="82" t="s">
        <v>242</v>
      </c>
      <c r="C407" s="47" t="s">
        <v>94</v>
      </c>
      <c r="D407" s="47" t="s">
        <v>47</v>
      </c>
      <c r="E407" s="47" t="s">
        <v>1</v>
      </c>
      <c r="F407" s="47" t="s">
        <v>3</v>
      </c>
      <c r="G407" s="277"/>
      <c r="H407" s="277"/>
      <c r="I407" s="277"/>
      <c r="J407" s="83">
        <f>SUM(J408)</f>
        <v>1370</v>
      </c>
      <c r="K407" s="83">
        <f t="shared" si="126"/>
        <v>1420</v>
      </c>
      <c r="L407" s="83">
        <f t="shared" si="126"/>
        <v>1020</v>
      </c>
    </row>
    <row r="408" spans="1:12" s="88" customFormat="1" ht="33" x14ac:dyDescent="0.3">
      <c r="A408" s="19"/>
      <c r="B408" s="86" t="s">
        <v>13</v>
      </c>
      <c r="C408" s="29" t="s">
        <v>94</v>
      </c>
      <c r="D408" s="29" t="s">
        <v>47</v>
      </c>
      <c r="E408" s="29" t="s">
        <v>1</v>
      </c>
      <c r="F408" s="29" t="s">
        <v>12</v>
      </c>
      <c r="G408" s="289"/>
      <c r="H408" s="289"/>
      <c r="I408" s="289"/>
      <c r="J408" s="87">
        <f>SUM(J409:J410)</f>
        <v>1370</v>
      </c>
      <c r="K408" s="87">
        <f t="shared" ref="K408:L408" si="127">SUM(K409:K410)</f>
        <v>1420</v>
      </c>
      <c r="L408" s="87">
        <f t="shared" si="127"/>
        <v>1020</v>
      </c>
    </row>
    <row r="409" spans="1:12" s="92" customFormat="1" ht="33" x14ac:dyDescent="0.3">
      <c r="A409" s="139"/>
      <c r="B409" s="90" t="s">
        <v>211</v>
      </c>
      <c r="C409" s="17" t="s">
        <v>94</v>
      </c>
      <c r="D409" s="17" t="s">
        <v>47</v>
      </c>
      <c r="E409" s="17" t="s">
        <v>1</v>
      </c>
      <c r="F409" s="17" t="s">
        <v>12</v>
      </c>
      <c r="G409" s="17" t="s">
        <v>210</v>
      </c>
      <c r="H409" s="17" t="s">
        <v>42</v>
      </c>
      <c r="I409" s="17" t="s">
        <v>8</v>
      </c>
      <c r="J409" s="91">
        <v>1360</v>
      </c>
      <c r="K409" s="91">
        <v>1410</v>
      </c>
      <c r="L409" s="91">
        <v>1010</v>
      </c>
    </row>
    <row r="410" spans="1:12" s="92" customFormat="1" ht="17.25" x14ac:dyDescent="0.3">
      <c r="A410" s="139"/>
      <c r="B410" s="90" t="s">
        <v>200</v>
      </c>
      <c r="C410" s="17" t="s">
        <v>94</v>
      </c>
      <c r="D410" s="17" t="s">
        <v>47</v>
      </c>
      <c r="E410" s="17" t="s">
        <v>1</v>
      </c>
      <c r="F410" s="17" t="s">
        <v>12</v>
      </c>
      <c r="G410" s="17" t="s">
        <v>201</v>
      </c>
      <c r="H410" s="17" t="s">
        <v>43</v>
      </c>
      <c r="I410" s="17" t="s">
        <v>1</v>
      </c>
      <c r="J410" s="91">
        <v>10</v>
      </c>
      <c r="K410" s="91">
        <v>10</v>
      </c>
      <c r="L410" s="91">
        <v>10</v>
      </c>
    </row>
    <row r="411" spans="1:12" s="208" customFormat="1" ht="54.75" customHeight="1" x14ac:dyDescent="0.25">
      <c r="A411" s="73" t="s">
        <v>222</v>
      </c>
      <c r="B411" s="74" t="s">
        <v>98</v>
      </c>
      <c r="C411" s="30" t="s">
        <v>97</v>
      </c>
      <c r="D411" s="30" t="s">
        <v>45</v>
      </c>
      <c r="E411" s="30" t="s">
        <v>2</v>
      </c>
      <c r="F411" s="30" t="s">
        <v>3</v>
      </c>
      <c r="G411" s="288"/>
      <c r="H411" s="288"/>
      <c r="I411" s="288"/>
      <c r="J411" s="75">
        <f>SUM(J412)</f>
        <v>40682.9</v>
      </c>
      <c r="K411" s="75">
        <f t="shared" ref="K411:L411" si="128">SUM(K412)</f>
        <v>14434</v>
      </c>
      <c r="L411" s="75">
        <f t="shared" si="128"/>
        <v>14447</v>
      </c>
    </row>
    <row r="412" spans="1:12" s="76" customFormat="1" x14ac:dyDescent="0.25">
      <c r="A412" s="77" t="s">
        <v>188</v>
      </c>
      <c r="B412" s="216" t="s">
        <v>99</v>
      </c>
      <c r="C412" s="54" t="s">
        <v>97</v>
      </c>
      <c r="D412" s="54" t="s">
        <v>47</v>
      </c>
      <c r="E412" s="54" t="s">
        <v>2</v>
      </c>
      <c r="F412" s="54" t="s">
        <v>3</v>
      </c>
      <c r="G412" s="276"/>
      <c r="H412" s="276"/>
      <c r="I412" s="276"/>
      <c r="J412" s="79">
        <f>+J413+J429</f>
        <v>40682.9</v>
      </c>
      <c r="K412" s="79">
        <f t="shared" ref="K412:L412" si="129">+K413+K429</f>
        <v>14434</v>
      </c>
      <c r="L412" s="79">
        <f t="shared" si="129"/>
        <v>14447</v>
      </c>
    </row>
    <row r="413" spans="1:12" s="84" customFormat="1" ht="39" x14ac:dyDescent="0.25">
      <c r="A413" s="81" t="s">
        <v>189</v>
      </c>
      <c r="B413" s="82" t="s">
        <v>100</v>
      </c>
      <c r="C413" s="47" t="s">
        <v>97</v>
      </c>
      <c r="D413" s="47" t="s">
        <v>47</v>
      </c>
      <c r="E413" s="47" t="s">
        <v>1</v>
      </c>
      <c r="F413" s="47" t="s">
        <v>3</v>
      </c>
      <c r="G413" s="277"/>
      <c r="H413" s="277"/>
      <c r="I413" s="277"/>
      <c r="J413" s="83">
        <f>+J414+J418+J422+J426</f>
        <v>39268.9</v>
      </c>
      <c r="K413" s="83">
        <f t="shared" ref="K413:L413" si="130">+K414+K418+K422+K426</f>
        <v>14434</v>
      </c>
      <c r="L413" s="83">
        <f t="shared" si="130"/>
        <v>14447</v>
      </c>
    </row>
    <row r="414" spans="1:12" s="88" customFormat="1" ht="33" x14ac:dyDescent="0.3">
      <c r="A414" s="19"/>
      <c r="B414" s="86" t="s">
        <v>13</v>
      </c>
      <c r="C414" s="29" t="s">
        <v>97</v>
      </c>
      <c r="D414" s="29" t="s">
        <v>47</v>
      </c>
      <c r="E414" s="29" t="s">
        <v>1</v>
      </c>
      <c r="F414" s="29" t="s">
        <v>12</v>
      </c>
      <c r="G414" s="289"/>
      <c r="H414" s="289"/>
      <c r="I414" s="289"/>
      <c r="J414" s="87">
        <f>SUM(J415+J416+J417)</f>
        <v>16700</v>
      </c>
      <c r="K414" s="87">
        <f t="shared" ref="K414:L414" si="131">SUM(K415+K416+K417)</f>
        <v>14112</v>
      </c>
      <c r="L414" s="87">
        <f t="shared" si="131"/>
        <v>14112</v>
      </c>
    </row>
    <row r="415" spans="1:12" s="92" customFormat="1" ht="30.6" customHeight="1" x14ac:dyDescent="0.3">
      <c r="A415" s="139"/>
      <c r="B415" s="90" t="s">
        <v>211</v>
      </c>
      <c r="C415" s="259" t="s">
        <v>97</v>
      </c>
      <c r="D415" s="259" t="s">
        <v>47</v>
      </c>
      <c r="E415" s="259" t="s">
        <v>1</v>
      </c>
      <c r="F415" s="259" t="s">
        <v>12</v>
      </c>
      <c r="G415" s="259" t="s">
        <v>210</v>
      </c>
      <c r="H415" s="259" t="s">
        <v>85</v>
      </c>
      <c r="I415" s="259" t="s">
        <v>8</v>
      </c>
      <c r="J415" s="91">
        <v>16700</v>
      </c>
      <c r="K415" s="91">
        <v>14112</v>
      </c>
      <c r="L415" s="91">
        <v>14112</v>
      </c>
    </row>
    <row r="416" spans="1:12" s="92" customFormat="1" ht="22.15" hidden="1" customHeight="1" x14ac:dyDescent="0.35">
      <c r="A416" s="139"/>
      <c r="B416" s="90" t="s">
        <v>200</v>
      </c>
      <c r="C416" s="17" t="s">
        <v>97</v>
      </c>
      <c r="D416" s="17" t="s">
        <v>47</v>
      </c>
      <c r="E416" s="17" t="s">
        <v>1</v>
      </c>
      <c r="F416" s="17" t="s">
        <v>12</v>
      </c>
      <c r="G416" s="17" t="s">
        <v>201</v>
      </c>
      <c r="H416" s="17" t="s">
        <v>85</v>
      </c>
      <c r="I416" s="17" t="s">
        <v>8</v>
      </c>
      <c r="J416" s="91"/>
      <c r="K416" s="91"/>
      <c r="L416" s="91"/>
    </row>
    <row r="417" spans="1:12" s="92" customFormat="1" ht="46.9" hidden="1" x14ac:dyDescent="0.35">
      <c r="A417" s="139"/>
      <c r="B417" s="16" t="s">
        <v>624</v>
      </c>
      <c r="C417" s="17" t="s">
        <v>97</v>
      </c>
      <c r="D417" s="17" t="s">
        <v>47</v>
      </c>
      <c r="E417" s="17" t="s">
        <v>1</v>
      </c>
      <c r="F417" s="17" t="s">
        <v>625</v>
      </c>
      <c r="G417" s="17" t="s">
        <v>210</v>
      </c>
      <c r="H417" s="17" t="s">
        <v>85</v>
      </c>
      <c r="I417" s="17" t="s">
        <v>8</v>
      </c>
      <c r="J417" s="91"/>
      <c r="K417" s="91"/>
      <c r="L417" s="91"/>
    </row>
    <row r="418" spans="1:12" s="88" customFormat="1" ht="17.25" x14ac:dyDescent="0.3">
      <c r="A418" s="19"/>
      <c r="B418" s="86" t="s">
        <v>102</v>
      </c>
      <c r="C418" s="29" t="s">
        <v>97</v>
      </c>
      <c r="D418" s="29" t="s">
        <v>47</v>
      </c>
      <c r="E418" s="29" t="s">
        <v>1</v>
      </c>
      <c r="F418" s="29" t="s">
        <v>101</v>
      </c>
      <c r="G418" s="289"/>
      <c r="H418" s="289"/>
      <c r="I418" s="289"/>
      <c r="J418" s="87">
        <f>SUM(J419)</f>
        <v>710</v>
      </c>
      <c r="K418" s="87">
        <f t="shared" ref="K418:L418" si="132">SUM(K419)</f>
        <v>322</v>
      </c>
      <c r="L418" s="87">
        <f t="shared" si="132"/>
        <v>335</v>
      </c>
    </row>
    <row r="419" spans="1:12" s="92" customFormat="1" ht="16.149999999999999" customHeight="1" x14ac:dyDescent="0.3">
      <c r="A419" s="139"/>
      <c r="B419" s="90" t="s">
        <v>200</v>
      </c>
      <c r="C419" s="17" t="s">
        <v>97</v>
      </c>
      <c r="D419" s="17" t="s">
        <v>47</v>
      </c>
      <c r="E419" s="17" t="s">
        <v>1</v>
      </c>
      <c r="F419" s="17" t="s">
        <v>101</v>
      </c>
      <c r="G419" s="17" t="s">
        <v>201</v>
      </c>
      <c r="H419" s="17" t="s">
        <v>85</v>
      </c>
      <c r="I419" s="17" t="s">
        <v>1</v>
      </c>
      <c r="J419" s="91">
        <v>710</v>
      </c>
      <c r="K419" s="91">
        <v>322</v>
      </c>
      <c r="L419" s="91">
        <v>335</v>
      </c>
    </row>
    <row r="420" spans="1:12" s="88" customFormat="1" ht="17.45" hidden="1" x14ac:dyDescent="0.35">
      <c r="A420" s="19"/>
      <c r="B420" s="86" t="s">
        <v>30</v>
      </c>
      <c r="C420" s="29" t="s">
        <v>97</v>
      </c>
      <c r="D420" s="29" t="s">
        <v>47</v>
      </c>
      <c r="E420" s="29" t="s">
        <v>1</v>
      </c>
      <c r="F420" s="29" t="s">
        <v>78</v>
      </c>
      <c r="G420" s="289"/>
      <c r="H420" s="289"/>
      <c r="I420" s="289"/>
      <c r="J420" s="87">
        <f>+J421</f>
        <v>0</v>
      </c>
      <c r="K420" s="87">
        <f>SUM(K421:K421)</f>
        <v>0</v>
      </c>
      <c r="L420" s="87">
        <f>SUM(L421:L421)</f>
        <v>0</v>
      </c>
    </row>
    <row r="421" spans="1:12" s="92" customFormat="1" ht="28.15" hidden="1" customHeight="1" x14ac:dyDescent="0.35">
      <c r="A421" s="139"/>
      <c r="B421" s="90" t="s">
        <v>200</v>
      </c>
      <c r="C421" s="17" t="s">
        <v>97</v>
      </c>
      <c r="D421" s="17" t="s">
        <v>47</v>
      </c>
      <c r="E421" s="17" t="s">
        <v>1</v>
      </c>
      <c r="F421" s="17" t="s">
        <v>78</v>
      </c>
      <c r="G421" s="17" t="s">
        <v>201</v>
      </c>
      <c r="H421" s="17" t="s">
        <v>85</v>
      </c>
      <c r="I421" s="17" t="s">
        <v>39</v>
      </c>
      <c r="J421" s="91"/>
      <c r="K421" s="91"/>
      <c r="L421" s="91"/>
    </row>
    <row r="422" spans="1:12" s="92" customFormat="1" ht="28.15" hidden="1" customHeight="1" x14ac:dyDescent="0.3">
      <c r="A422" s="139"/>
      <c r="B422" s="217" t="s">
        <v>608</v>
      </c>
      <c r="C422" s="17" t="s">
        <v>97</v>
      </c>
      <c r="D422" s="17" t="s">
        <v>47</v>
      </c>
      <c r="E422" s="17" t="s">
        <v>1</v>
      </c>
      <c r="F422" s="108" t="s">
        <v>609</v>
      </c>
      <c r="G422" s="17"/>
      <c r="H422" s="17"/>
      <c r="I422" s="17"/>
      <c r="J422" s="87">
        <f>+J424+J425</f>
        <v>0</v>
      </c>
      <c r="K422" s="87">
        <f t="shared" ref="K422:L422" si="133">+K424+K425</f>
        <v>0</v>
      </c>
      <c r="L422" s="87">
        <f t="shared" si="133"/>
        <v>0</v>
      </c>
    </row>
    <row r="423" spans="1:12" s="92" customFormat="1" ht="24" hidden="1" customHeight="1" x14ac:dyDescent="0.35">
      <c r="A423" s="139"/>
      <c r="B423" s="90" t="s">
        <v>580</v>
      </c>
      <c r="C423" s="17" t="s">
        <v>97</v>
      </c>
      <c r="D423" s="17" t="s">
        <v>47</v>
      </c>
      <c r="E423" s="17" t="s">
        <v>1</v>
      </c>
      <c r="F423" s="51" t="s">
        <v>609</v>
      </c>
      <c r="G423" s="17" t="s">
        <v>207</v>
      </c>
      <c r="H423" s="17" t="s">
        <v>85</v>
      </c>
      <c r="I423" s="17" t="s">
        <v>39</v>
      </c>
      <c r="J423" s="91"/>
      <c r="K423" s="91"/>
      <c r="L423" s="91"/>
    </row>
    <row r="424" spans="1:12" s="92" customFormat="1" ht="23.45" hidden="1" customHeight="1" x14ac:dyDescent="0.3">
      <c r="A424" s="139"/>
      <c r="B424" s="90" t="s">
        <v>580</v>
      </c>
      <c r="C424" s="263" t="s">
        <v>97</v>
      </c>
      <c r="D424" s="263" t="s">
        <v>47</v>
      </c>
      <c r="E424" s="263" t="s">
        <v>1</v>
      </c>
      <c r="F424" s="51" t="s">
        <v>609</v>
      </c>
      <c r="G424" s="263" t="s">
        <v>207</v>
      </c>
      <c r="H424" s="263" t="s">
        <v>85</v>
      </c>
      <c r="I424" s="263" t="s">
        <v>39</v>
      </c>
      <c r="J424" s="91">
        <v>0</v>
      </c>
      <c r="K424" s="91">
        <v>0</v>
      </c>
      <c r="L424" s="91">
        <v>0</v>
      </c>
    </row>
    <row r="425" spans="1:12" s="92" customFormat="1" ht="23.45" hidden="1" customHeight="1" x14ac:dyDescent="0.3">
      <c r="A425" s="139"/>
      <c r="B425" s="90" t="s">
        <v>628</v>
      </c>
      <c r="C425" s="259" t="s">
        <v>97</v>
      </c>
      <c r="D425" s="259" t="s">
        <v>47</v>
      </c>
      <c r="E425" s="259" t="s">
        <v>1</v>
      </c>
      <c r="F425" s="51" t="s">
        <v>609</v>
      </c>
      <c r="G425" s="259" t="s">
        <v>207</v>
      </c>
      <c r="H425" s="259" t="s">
        <v>85</v>
      </c>
      <c r="I425" s="259" t="s">
        <v>39</v>
      </c>
      <c r="J425" s="91">
        <v>0</v>
      </c>
      <c r="K425" s="91">
        <v>0</v>
      </c>
      <c r="L425" s="91">
        <v>0</v>
      </c>
    </row>
    <row r="426" spans="1:12" s="88" customFormat="1" ht="17.25" x14ac:dyDescent="0.3">
      <c r="A426" s="19"/>
      <c r="B426" s="86" t="s">
        <v>732</v>
      </c>
      <c r="C426" s="29" t="s">
        <v>97</v>
      </c>
      <c r="D426" s="29" t="s">
        <v>47</v>
      </c>
      <c r="E426" s="29" t="s">
        <v>1</v>
      </c>
      <c r="F426" s="29" t="s">
        <v>416</v>
      </c>
      <c r="G426" s="289"/>
      <c r="H426" s="289"/>
      <c r="I426" s="289"/>
      <c r="J426" s="87">
        <f>+J427+J428</f>
        <v>21858.9</v>
      </c>
      <c r="K426" s="87">
        <f t="shared" ref="K426:L426" si="134">SUM(K427)</f>
        <v>0</v>
      </c>
      <c r="L426" s="87">
        <f t="shared" si="134"/>
        <v>0</v>
      </c>
    </row>
    <row r="427" spans="1:12" s="92" customFormat="1" ht="17.25" x14ac:dyDescent="0.3">
      <c r="A427" s="139"/>
      <c r="B427" s="90" t="s">
        <v>733</v>
      </c>
      <c r="C427" s="17" t="s">
        <v>97</v>
      </c>
      <c r="D427" s="17" t="s">
        <v>47</v>
      </c>
      <c r="E427" s="17" t="s">
        <v>1</v>
      </c>
      <c r="F427" s="251" t="s">
        <v>416</v>
      </c>
      <c r="G427" s="17" t="s">
        <v>210</v>
      </c>
      <c r="H427" s="17" t="s">
        <v>85</v>
      </c>
      <c r="I427" s="17" t="s">
        <v>8</v>
      </c>
      <c r="J427" s="91">
        <v>19184.900000000001</v>
      </c>
      <c r="K427" s="91">
        <v>0</v>
      </c>
      <c r="L427" s="91">
        <v>0</v>
      </c>
    </row>
    <row r="428" spans="1:12" s="92" customFormat="1" ht="17.25" x14ac:dyDescent="0.3">
      <c r="A428" s="139"/>
      <c r="B428" s="90" t="s">
        <v>734</v>
      </c>
      <c r="C428" s="251" t="s">
        <v>97</v>
      </c>
      <c r="D428" s="251" t="s">
        <v>47</v>
      </c>
      <c r="E428" s="251" t="s">
        <v>1</v>
      </c>
      <c r="F428" s="251" t="s">
        <v>416</v>
      </c>
      <c r="G428" s="251" t="s">
        <v>210</v>
      </c>
      <c r="H428" s="251" t="s">
        <v>85</v>
      </c>
      <c r="I428" s="251" t="s">
        <v>8</v>
      </c>
      <c r="J428" s="91">
        <v>2674</v>
      </c>
      <c r="K428" s="91">
        <v>0</v>
      </c>
      <c r="L428" s="91">
        <v>0</v>
      </c>
    </row>
    <row r="429" spans="1:12" s="92" customFormat="1" ht="19.5" x14ac:dyDescent="0.3">
      <c r="A429" s="139"/>
      <c r="B429" s="82" t="s">
        <v>735</v>
      </c>
      <c r="C429" s="250" t="s">
        <v>97</v>
      </c>
      <c r="D429" s="250" t="s">
        <v>47</v>
      </c>
      <c r="E429" s="250" t="s">
        <v>390</v>
      </c>
      <c r="F429" s="250" t="s">
        <v>3</v>
      </c>
      <c r="G429" s="277"/>
      <c r="H429" s="277"/>
      <c r="I429" s="277"/>
      <c r="J429" s="83">
        <f>+J430+J431</f>
        <v>1414</v>
      </c>
      <c r="K429" s="83">
        <f t="shared" ref="K429:L429" si="135">+K430+K431</f>
        <v>0</v>
      </c>
      <c r="L429" s="83">
        <f t="shared" si="135"/>
        <v>0</v>
      </c>
    </row>
    <row r="430" spans="1:12" s="92" customFormat="1" ht="49.5" x14ac:dyDescent="0.3">
      <c r="A430" s="139"/>
      <c r="B430" s="90" t="s">
        <v>737</v>
      </c>
      <c r="C430" s="251" t="s">
        <v>97</v>
      </c>
      <c r="D430" s="251" t="s">
        <v>47</v>
      </c>
      <c r="E430" s="251" t="s">
        <v>390</v>
      </c>
      <c r="F430" s="251" t="s">
        <v>736</v>
      </c>
      <c r="G430" s="251" t="s">
        <v>201</v>
      </c>
      <c r="H430" s="251" t="s">
        <v>85</v>
      </c>
      <c r="I430" s="251" t="s">
        <v>8</v>
      </c>
      <c r="J430" s="91">
        <v>1239</v>
      </c>
      <c r="K430" s="91">
        <v>0</v>
      </c>
      <c r="L430" s="91">
        <v>0</v>
      </c>
    </row>
    <row r="431" spans="1:12" s="92" customFormat="1" ht="49.5" x14ac:dyDescent="0.3">
      <c r="A431" s="139"/>
      <c r="B431" s="90" t="s">
        <v>738</v>
      </c>
      <c r="C431" s="251" t="s">
        <v>97</v>
      </c>
      <c r="D431" s="251" t="s">
        <v>47</v>
      </c>
      <c r="E431" s="251" t="s">
        <v>390</v>
      </c>
      <c r="F431" s="251" t="s">
        <v>736</v>
      </c>
      <c r="G431" s="251" t="s">
        <v>201</v>
      </c>
      <c r="H431" s="251" t="s">
        <v>85</v>
      </c>
      <c r="I431" s="251" t="s">
        <v>8</v>
      </c>
      <c r="J431" s="91">
        <v>175</v>
      </c>
      <c r="K431" s="91">
        <v>0</v>
      </c>
      <c r="L431" s="91">
        <v>0</v>
      </c>
    </row>
    <row r="432" spans="1:12" s="76" customFormat="1" ht="48.6" customHeight="1" x14ac:dyDescent="0.25">
      <c r="A432" s="257" t="s">
        <v>94</v>
      </c>
      <c r="B432" s="74" t="s">
        <v>105</v>
      </c>
      <c r="C432" s="30" t="s">
        <v>104</v>
      </c>
      <c r="D432" s="30" t="s">
        <v>45</v>
      </c>
      <c r="E432" s="30" t="s">
        <v>2</v>
      </c>
      <c r="F432" s="30" t="s">
        <v>3</v>
      </c>
      <c r="G432" s="276"/>
      <c r="H432" s="276"/>
      <c r="I432" s="276"/>
      <c r="J432" s="75">
        <f>+J433+J443+J458</f>
        <v>207375.59999999998</v>
      </c>
      <c r="K432" s="75">
        <f t="shared" ref="K432:L432" si="136">+K433+K443+K458</f>
        <v>151028</v>
      </c>
      <c r="L432" s="75">
        <f t="shared" si="136"/>
        <v>163965.79999999999</v>
      </c>
    </row>
    <row r="433" spans="1:15" s="76" customFormat="1" x14ac:dyDescent="0.25">
      <c r="A433" s="77" t="s">
        <v>190</v>
      </c>
      <c r="B433" s="78" t="s">
        <v>106</v>
      </c>
      <c r="C433" s="54" t="s">
        <v>104</v>
      </c>
      <c r="D433" s="54" t="s">
        <v>47</v>
      </c>
      <c r="E433" s="54" t="s">
        <v>2</v>
      </c>
      <c r="F433" s="54" t="s">
        <v>3</v>
      </c>
      <c r="G433" s="276"/>
      <c r="H433" s="276"/>
      <c r="I433" s="276"/>
      <c r="J433" s="79">
        <f>SUM(J434+J437+J440)</f>
        <v>38205.199999999997</v>
      </c>
      <c r="K433" s="79">
        <f t="shared" ref="K433:L433" si="137">SUM(K434+K437+K440)</f>
        <v>38300</v>
      </c>
      <c r="L433" s="79">
        <f t="shared" si="137"/>
        <v>38300</v>
      </c>
    </row>
    <row r="434" spans="1:15" s="84" customFormat="1" ht="19.5" x14ac:dyDescent="0.25">
      <c r="A434" s="81" t="s">
        <v>191</v>
      </c>
      <c r="B434" s="82" t="s">
        <v>107</v>
      </c>
      <c r="C434" s="47" t="s">
        <v>104</v>
      </c>
      <c r="D434" s="47" t="s">
        <v>47</v>
      </c>
      <c r="E434" s="47" t="s">
        <v>24</v>
      </c>
      <c r="F434" s="47" t="s">
        <v>3</v>
      </c>
      <c r="G434" s="277"/>
      <c r="H434" s="277"/>
      <c r="I434" s="277"/>
      <c r="J434" s="83">
        <f>SUM(J435)</f>
        <v>1300</v>
      </c>
      <c r="K434" s="83">
        <f t="shared" ref="K434:L435" si="138">SUM(K435)</f>
        <v>1300</v>
      </c>
      <c r="L434" s="83">
        <f t="shared" si="138"/>
        <v>1300</v>
      </c>
    </row>
    <row r="435" spans="1:15" s="88" customFormat="1" ht="33" x14ac:dyDescent="0.3">
      <c r="A435" s="19"/>
      <c r="B435" s="86" t="s">
        <v>109</v>
      </c>
      <c r="C435" s="29" t="s">
        <v>104</v>
      </c>
      <c r="D435" s="29" t="s">
        <v>47</v>
      </c>
      <c r="E435" s="29" t="s">
        <v>24</v>
      </c>
      <c r="F435" s="29" t="s">
        <v>108</v>
      </c>
      <c r="G435" s="289"/>
      <c r="H435" s="289"/>
      <c r="I435" s="289"/>
      <c r="J435" s="87">
        <f>SUM(J436)</f>
        <v>1300</v>
      </c>
      <c r="K435" s="87">
        <f t="shared" si="138"/>
        <v>1300</v>
      </c>
      <c r="L435" s="87">
        <f t="shared" si="138"/>
        <v>1300</v>
      </c>
    </row>
    <row r="436" spans="1:15" s="92" customFormat="1" ht="17.25" x14ac:dyDescent="0.3">
      <c r="A436" s="139"/>
      <c r="B436" s="90" t="s">
        <v>204</v>
      </c>
      <c r="C436" s="17" t="s">
        <v>104</v>
      </c>
      <c r="D436" s="17" t="s">
        <v>47</v>
      </c>
      <c r="E436" s="17" t="s">
        <v>24</v>
      </c>
      <c r="F436" s="17" t="s">
        <v>108</v>
      </c>
      <c r="G436" s="17" t="s">
        <v>205</v>
      </c>
      <c r="H436" s="17" t="s">
        <v>1</v>
      </c>
      <c r="I436" s="17" t="s">
        <v>85</v>
      </c>
      <c r="J436" s="91">
        <v>1300</v>
      </c>
      <c r="K436" s="91">
        <v>1300</v>
      </c>
      <c r="L436" s="91">
        <v>1300</v>
      </c>
    </row>
    <row r="437" spans="1:15" s="84" customFormat="1" ht="39" x14ac:dyDescent="0.25">
      <c r="A437" s="81" t="s">
        <v>333</v>
      </c>
      <c r="B437" s="82" t="s">
        <v>110</v>
      </c>
      <c r="C437" s="47" t="s">
        <v>104</v>
      </c>
      <c r="D437" s="47" t="s">
        <v>47</v>
      </c>
      <c r="E437" s="47" t="s">
        <v>39</v>
      </c>
      <c r="F437" s="47" t="s">
        <v>3</v>
      </c>
      <c r="G437" s="277"/>
      <c r="H437" s="277"/>
      <c r="I437" s="277"/>
      <c r="J437" s="83">
        <f>SUM(J438)</f>
        <v>1905.2</v>
      </c>
      <c r="K437" s="83">
        <f t="shared" ref="K437:L438" si="139">SUM(K438)</f>
        <v>2000</v>
      </c>
      <c r="L437" s="83">
        <f t="shared" si="139"/>
        <v>2000</v>
      </c>
    </row>
    <row r="438" spans="1:15" s="88" customFormat="1" ht="33" x14ac:dyDescent="0.3">
      <c r="A438" s="19"/>
      <c r="B438" s="86" t="s">
        <v>112</v>
      </c>
      <c r="C438" s="29" t="s">
        <v>104</v>
      </c>
      <c r="D438" s="29" t="s">
        <v>47</v>
      </c>
      <c r="E438" s="29" t="s">
        <v>39</v>
      </c>
      <c r="F438" s="29" t="s">
        <v>111</v>
      </c>
      <c r="G438" s="289"/>
      <c r="H438" s="289"/>
      <c r="I438" s="289"/>
      <c r="J438" s="87">
        <f>SUM(J439)</f>
        <v>1905.2</v>
      </c>
      <c r="K438" s="87">
        <f t="shared" si="139"/>
        <v>2000</v>
      </c>
      <c r="L438" s="87">
        <f t="shared" si="139"/>
        <v>2000</v>
      </c>
    </row>
    <row r="439" spans="1:15" s="92" customFormat="1" ht="17.25" x14ac:dyDescent="0.3">
      <c r="A439" s="139"/>
      <c r="B439" s="90" t="s">
        <v>215</v>
      </c>
      <c r="C439" s="259" t="s">
        <v>104</v>
      </c>
      <c r="D439" s="259" t="s">
        <v>47</v>
      </c>
      <c r="E439" s="259" t="s">
        <v>39</v>
      </c>
      <c r="F439" s="259" t="s">
        <v>111</v>
      </c>
      <c r="G439" s="259" t="s">
        <v>214</v>
      </c>
      <c r="H439" s="259" t="s">
        <v>97</v>
      </c>
      <c r="I439" s="259" t="s">
        <v>1</v>
      </c>
      <c r="J439" s="91">
        <v>1905.2</v>
      </c>
      <c r="K439" s="91">
        <v>2000</v>
      </c>
      <c r="L439" s="91">
        <v>2000</v>
      </c>
      <c r="M439" s="92">
        <v>-4400</v>
      </c>
      <c r="N439" s="92">
        <v>-3000</v>
      </c>
      <c r="O439" s="92">
        <v>-3000</v>
      </c>
    </row>
    <row r="440" spans="1:15" s="168" customFormat="1" ht="39" x14ac:dyDescent="0.3">
      <c r="A440" s="81" t="s">
        <v>559</v>
      </c>
      <c r="B440" s="82" t="s">
        <v>250</v>
      </c>
      <c r="C440" s="47" t="s">
        <v>104</v>
      </c>
      <c r="D440" s="47" t="s">
        <v>47</v>
      </c>
      <c r="E440" s="47" t="s">
        <v>43</v>
      </c>
      <c r="F440" s="47" t="s">
        <v>3</v>
      </c>
      <c r="G440" s="344"/>
      <c r="H440" s="344"/>
      <c r="I440" s="344"/>
      <c r="J440" s="83">
        <f>SUM(J441)</f>
        <v>35000</v>
      </c>
      <c r="K440" s="83">
        <f t="shared" ref="K440:L441" si="140">SUM(K441)</f>
        <v>35000</v>
      </c>
      <c r="L440" s="83">
        <f t="shared" si="140"/>
        <v>35000</v>
      </c>
    </row>
    <row r="441" spans="1:15" s="88" customFormat="1" ht="33" x14ac:dyDescent="0.3">
      <c r="A441" s="19"/>
      <c r="B441" s="86" t="s">
        <v>251</v>
      </c>
      <c r="C441" s="29" t="s">
        <v>104</v>
      </c>
      <c r="D441" s="29" t="s">
        <v>47</v>
      </c>
      <c r="E441" s="29" t="s">
        <v>43</v>
      </c>
      <c r="F441" s="103" t="s">
        <v>252</v>
      </c>
      <c r="G441" s="103"/>
      <c r="H441" s="104"/>
      <c r="I441" s="105"/>
      <c r="J441" s="87">
        <f>SUM(J442)</f>
        <v>35000</v>
      </c>
      <c r="K441" s="87">
        <f t="shared" si="140"/>
        <v>35000</v>
      </c>
      <c r="L441" s="87">
        <f t="shared" si="140"/>
        <v>35000</v>
      </c>
    </row>
    <row r="442" spans="1:15" s="92" customFormat="1" ht="17.25" x14ac:dyDescent="0.3">
      <c r="A442" s="139"/>
      <c r="B442" s="90" t="s">
        <v>204</v>
      </c>
      <c r="C442" s="17" t="s">
        <v>104</v>
      </c>
      <c r="D442" s="17" t="s">
        <v>47</v>
      </c>
      <c r="E442" s="17" t="s">
        <v>43</v>
      </c>
      <c r="F442" s="17" t="s">
        <v>252</v>
      </c>
      <c r="G442" s="102" t="s">
        <v>205</v>
      </c>
      <c r="H442" s="102" t="s">
        <v>1</v>
      </c>
      <c r="I442" s="102" t="s">
        <v>97</v>
      </c>
      <c r="J442" s="91">
        <v>35000</v>
      </c>
      <c r="K442" s="91">
        <v>35000</v>
      </c>
      <c r="L442" s="91">
        <v>35000</v>
      </c>
    </row>
    <row r="443" spans="1:15" s="76" customFormat="1" ht="75" x14ac:dyDescent="0.25">
      <c r="A443" s="77" t="s">
        <v>560</v>
      </c>
      <c r="B443" s="78" t="s">
        <v>113</v>
      </c>
      <c r="C443" s="54" t="s">
        <v>104</v>
      </c>
      <c r="D443" s="54" t="s">
        <v>81</v>
      </c>
      <c r="E443" s="54" t="s">
        <v>2</v>
      </c>
      <c r="F443" s="54" t="s">
        <v>3</v>
      </c>
      <c r="G443" s="276"/>
      <c r="H443" s="276"/>
      <c r="I443" s="276"/>
      <c r="J443" s="79">
        <f>+J444+J452+J455</f>
        <v>150087.4</v>
      </c>
      <c r="K443" s="79">
        <f t="shared" ref="K443:L443" si="141">SUM(K444+K449+K452+K455)</f>
        <v>93463</v>
      </c>
      <c r="L443" s="79">
        <f t="shared" si="141"/>
        <v>105856.8</v>
      </c>
    </row>
    <row r="444" spans="1:15" s="84" customFormat="1" ht="58.5" x14ac:dyDescent="0.25">
      <c r="A444" s="81" t="s">
        <v>561</v>
      </c>
      <c r="B444" s="82" t="s">
        <v>114</v>
      </c>
      <c r="C444" s="47" t="s">
        <v>104</v>
      </c>
      <c r="D444" s="47" t="s">
        <v>81</v>
      </c>
      <c r="E444" s="47" t="s">
        <v>8</v>
      </c>
      <c r="F444" s="47" t="s">
        <v>3</v>
      </c>
      <c r="G444" s="277"/>
      <c r="H444" s="277"/>
      <c r="I444" s="277"/>
      <c r="J444" s="83">
        <f>SUM(J445+J447)</f>
        <v>41841</v>
      </c>
      <c r="K444" s="83">
        <f t="shared" ref="K444:L444" si="142">SUM(K445+K447)</f>
        <v>40355</v>
      </c>
      <c r="L444" s="83">
        <f t="shared" si="142"/>
        <v>43077</v>
      </c>
    </row>
    <row r="445" spans="1:15" s="88" customFormat="1" ht="49.5" x14ac:dyDescent="0.3">
      <c r="A445" s="19"/>
      <c r="B445" s="86" t="s">
        <v>691</v>
      </c>
      <c r="C445" s="29" t="s">
        <v>104</v>
      </c>
      <c r="D445" s="29" t="s">
        <v>81</v>
      </c>
      <c r="E445" s="29" t="s">
        <v>8</v>
      </c>
      <c r="F445" s="29" t="s">
        <v>115</v>
      </c>
      <c r="G445" s="289"/>
      <c r="H445" s="289"/>
      <c r="I445" s="289"/>
      <c r="J445" s="87">
        <f>SUM(J446)</f>
        <v>15841</v>
      </c>
      <c r="K445" s="87">
        <f t="shared" ref="K445:L445" si="143">SUM(K446)</f>
        <v>13355</v>
      </c>
      <c r="L445" s="87">
        <f t="shared" si="143"/>
        <v>14077</v>
      </c>
    </row>
    <row r="446" spans="1:15" s="92" customFormat="1" ht="17.25" x14ac:dyDescent="0.3">
      <c r="A446" s="139"/>
      <c r="B446" s="90" t="s">
        <v>213</v>
      </c>
      <c r="C446" s="17" t="s">
        <v>104</v>
      </c>
      <c r="D446" s="17" t="s">
        <v>81</v>
      </c>
      <c r="E446" s="17" t="s">
        <v>8</v>
      </c>
      <c r="F446" s="17" t="s">
        <v>115</v>
      </c>
      <c r="G446" s="17" t="s">
        <v>212</v>
      </c>
      <c r="H446" s="17" t="s">
        <v>103</v>
      </c>
      <c r="I446" s="17" t="s">
        <v>1</v>
      </c>
      <c r="J446" s="91">
        <v>15841</v>
      </c>
      <c r="K446" s="91">
        <v>13355</v>
      </c>
      <c r="L446" s="91">
        <v>14077</v>
      </c>
    </row>
    <row r="447" spans="1:15" s="88" customFormat="1" ht="17.25" x14ac:dyDescent="0.3">
      <c r="A447" s="19"/>
      <c r="B447" s="86" t="s">
        <v>117</v>
      </c>
      <c r="C447" s="29" t="s">
        <v>104</v>
      </c>
      <c r="D447" s="29" t="s">
        <v>81</v>
      </c>
      <c r="E447" s="29" t="s">
        <v>8</v>
      </c>
      <c r="F447" s="29" t="s">
        <v>116</v>
      </c>
      <c r="G447" s="289"/>
      <c r="H447" s="289"/>
      <c r="I447" s="289"/>
      <c r="J447" s="87">
        <f>SUM(J448)</f>
        <v>26000</v>
      </c>
      <c r="K447" s="87">
        <f t="shared" ref="K447:L447" si="144">SUM(K448)</f>
        <v>27000</v>
      </c>
      <c r="L447" s="87">
        <f t="shared" si="144"/>
        <v>29000</v>
      </c>
    </row>
    <row r="448" spans="1:15" s="92" customFormat="1" ht="22.15" customHeight="1" x14ac:dyDescent="0.3">
      <c r="A448" s="139"/>
      <c r="B448" s="90" t="s">
        <v>213</v>
      </c>
      <c r="C448" s="17" t="s">
        <v>104</v>
      </c>
      <c r="D448" s="17" t="s">
        <v>81</v>
      </c>
      <c r="E448" s="17" t="s">
        <v>8</v>
      </c>
      <c r="F448" s="17" t="s">
        <v>116</v>
      </c>
      <c r="G448" s="17" t="s">
        <v>212</v>
      </c>
      <c r="H448" s="17" t="s">
        <v>103</v>
      </c>
      <c r="I448" s="17" t="s">
        <v>1</v>
      </c>
      <c r="J448" s="91">
        <v>26000</v>
      </c>
      <c r="K448" s="91">
        <v>27000</v>
      </c>
      <c r="L448" s="91">
        <v>29000</v>
      </c>
    </row>
    <row r="449" spans="1:13" s="84" customFormat="1" ht="0.6" hidden="1" customHeight="1" x14ac:dyDescent="0.3">
      <c r="A449" s="81" t="s">
        <v>225</v>
      </c>
      <c r="B449" s="82" t="s">
        <v>118</v>
      </c>
      <c r="C449" s="47" t="s">
        <v>104</v>
      </c>
      <c r="D449" s="47" t="s">
        <v>81</v>
      </c>
      <c r="E449" s="47" t="s">
        <v>5</v>
      </c>
      <c r="F449" s="47" t="s">
        <v>3</v>
      </c>
      <c r="G449" s="277"/>
      <c r="H449" s="277"/>
      <c r="I449" s="277"/>
      <c r="J449" s="83">
        <f>SUM(J450)</f>
        <v>0</v>
      </c>
      <c r="K449" s="83">
        <f t="shared" ref="K449:L450" si="145">SUM(K450)</f>
        <v>0</v>
      </c>
      <c r="L449" s="83">
        <f t="shared" si="145"/>
        <v>0</v>
      </c>
    </row>
    <row r="450" spans="1:13" s="88" customFormat="1" ht="3.6" hidden="1" customHeight="1" x14ac:dyDescent="0.35">
      <c r="A450" s="19"/>
      <c r="B450" s="86" t="s">
        <v>120</v>
      </c>
      <c r="C450" s="29" t="s">
        <v>104</v>
      </c>
      <c r="D450" s="29" t="s">
        <v>81</v>
      </c>
      <c r="E450" s="29" t="s">
        <v>5</v>
      </c>
      <c r="F450" s="29" t="s">
        <v>119</v>
      </c>
      <c r="G450" s="289"/>
      <c r="H450" s="289"/>
      <c r="I450" s="289"/>
      <c r="J450" s="87">
        <f>SUM(J451)</f>
        <v>0</v>
      </c>
      <c r="K450" s="87">
        <f t="shared" si="145"/>
        <v>0</v>
      </c>
      <c r="L450" s="87">
        <f t="shared" si="145"/>
        <v>0</v>
      </c>
    </row>
    <row r="451" spans="1:13" s="92" customFormat="1" ht="17.45" hidden="1" x14ac:dyDescent="0.35">
      <c r="A451" s="139"/>
      <c r="B451" s="90" t="s">
        <v>213</v>
      </c>
      <c r="C451" s="17" t="s">
        <v>104</v>
      </c>
      <c r="D451" s="17" t="s">
        <v>81</v>
      </c>
      <c r="E451" s="17" t="s">
        <v>5</v>
      </c>
      <c r="F451" s="17" t="s">
        <v>119</v>
      </c>
      <c r="G451" s="17" t="s">
        <v>212</v>
      </c>
      <c r="H451" s="17" t="s">
        <v>103</v>
      </c>
      <c r="I451" s="17" t="s">
        <v>8</v>
      </c>
      <c r="J451" s="91"/>
      <c r="K451" s="91"/>
      <c r="L451" s="91"/>
    </row>
    <row r="452" spans="1:13" s="84" customFormat="1" ht="39" x14ac:dyDescent="0.25">
      <c r="A452" s="81" t="s">
        <v>562</v>
      </c>
      <c r="B452" s="82" t="s">
        <v>229</v>
      </c>
      <c r="C452" s="47" t="s">
        <v>104</v>
      </c>
      <c r="D452" s="47" t="s">
        <v>81</v>
      </c>
      <c r="E452" s="47" t="s">
        <v>24</v>
      </c>
      <c r="F452" s="47" t="s">
        <v>3</v>
      </c>
      <c r="G452" s="277"/>
      <c r="H452" s="277"/>
      <c r="I452" s="277"/>
      <c r="J452" s="83">
        <f>SUM(J453)</f>
        <v>270</v>
      </c>
      <c r="K452" s="83">
        <f t="shared" ref="K452:L456" si="146">SUM(K453)</f>
        <v>270</v>
      </c>
      <c r="L452" s="83">
        <f t="shared" si="146"/>
        <v>270</v>
      </c>
    </row>
    <row r="453" spans="1:13" s="88" customFormat="1" ht="82.5" x14ac:dyDescent="0.3">
      <c r="A453" s="19"/>
      <c r="B453" s="86" t="s">
        <v>230</v>
      </c>
      <c r="C453" s="29" t="s">
        <v>104</v>
      </c>
      <c r="D453" s="29" t="s">
        <v>81</v>
      </c>
      <c r="E453" s="29" t="s">
        <v>24</v>
      </c>
      <c r="F453" s="29" t="s">
        <v>228</v>
      </c>
      <c r="G453" s="289"/>
      <c r="H453" s="289"/>
      <c r="I453" s="289"/>
      <c r="J453" s="87">
        <f>SUM(J454)</f>
        <v>270</v>
      </c>
      <c r="K453" s="87">
        <f t="shared" si="146"/>
        <v>270</v>
      </c>
      <c r="L453" s="87">
        <f t="shared" si="146"/>
        <v>270</v>
      </c>
    </row>
    <row r="454" spans="1:13" s="92" customFormat="1" ht="17.25" x14ac:dyDescent="0.3">
      <c r="A454" s="139"/>
      <c r="B454" s="90" t="s">
        <v>213</v>
      </c>
      <c r="C454" s="17" t="s">
        <v>104</v>
      </c>
      <c r="D454" s="17" t="s">
        <v>81</v>
      </c>
      <c r="E454" s="17" t="s">
        <v>24</v>
      </c>
      <c r="F454" s="17" t="s">
        <v>228</v>
      </c>
      <c r="G454" s="17" t="s">
        <v>212</v>
      </c>
      <c r="H454" s="17" t="s">
        <v>103</v>
      </c>
      <c r="I454" s="17" t="s">
        <v>5</v>
      </c>
      <c r="J454" s="91">
        <v>270</v>
      </c>
      <c r="K454" s="91">
        <v>270</v>
      </c>
      <c r="L454" s="91">
        <v>270</v>
      </c>
    </row>
    <row r="455" spans="1:13" s="84" customFormat="1" ht="78" x14ac:dyDescent="0.25">
      <c r="A455" s="81" t="s">
        <v>563</v>
      </c>
      <c r="B455" s="82" t="s">
        <v>283</v>
      </c>
      <c r="C455" s="47" t="s">
        <v>104</v>
      </c>
      <c r="D455" s="47" t="s">
        <v>81</v>
      </c>
      <c r="E455" s="47" t="s">
        <v>39</v>
      </c>
      <c r="F455" s="47" t="s">
        <v>3</v>
      </c>
      <c r="G455" s="277"/>
      <c r="H455" s="277"/>
      <c r="I455" s="277"/>
      <c r="J455" s="83">
        <f>SUM(J456)</f>
        <v>107976.4</v>
      </c>
      <c r="K455" s="83">
        <f t="shared" si="146"/>
        <v>52838</v>
      </c>
      <c r="L455" s="83">
        <f t="shared" si="146"/>
        <v>62509.8</v>
      </c>
    </row>
    <row r="456" spans="1:13" s="88" customFormat="1" ht="33" x14ac:dyDescent="0.3">
      <c r="A456" s="19"/>
      <c r="B456" s="86" t="s">
        <v>474</v>
      </c>
      <c r="C456" s="29" t="s">
        <v>104</v>
      </c>
      <c r="D456" s="29" t="s">
        <v>81</v>
      </c>
      <c r="E456" s="29" t="s">
        <v>39</v>
      </c>
      <c r="F456" s="29" t="s">
        <v>282</v>
      </c>
      <c r="G456" s="289"/>
      <c r="H456" s="289"/>
      <c r="I456" s="289"/>
      <c r="J456" s="87">
        <f>SUM(J457)</f>
        <v>107976.4</v>
      </c>
      <c r="K456" s="87">
        <f t="shared" si="146"/>
        <v>52838</v>
      </c>
      <c r="L456" s="87">
        <f t="shared" si="146"/>
        <v>62509.8</v>
      </c>
    </row>
    <row r="457" spans="1:13" s="92" customFormat="1" ht="17.25" x14ac:dyDescent="0.3">
      <c r="A457" s="139"/>
      <c r="B457" s="90" t="s">
        <v>213</v>
      </c>
      <c r="C457" s="17" t="s">
        <v>104</v>
      </c>
      <c r="D457" s="17" t="s">
        <v>81</v>
      </c>
      <c r="E457" s="17" t="s">
        <v>39</v>
      </c>
      <c r="F457" s="17" t="s">
        <v>282</v>
      </c>
      <c r="G457" s="17" t="s">
        <v>212</v>
      </c>
      <c r="H457" s="17" t="s">
        <v>103</v>
      </c>
      <c r="I457" s="17" t="s">
        <v>5</v>
      </c>
      <c r="J457" s="91">
        <v>107976.4</v>
      </c>
      <c r="K457" s="91">
        <v>52838</v>
      </c>
      <c r="L457" s="91">
        <v>62509.8</v>
      </c>
      <c r="M457" s="92">
        <v>7907.8</v>
      </c>
    </row>
    <row r="458" spans="1:13" s="76" customFormat="1" ht="37.5" x14ac:dyDescent="0.25">
      <c r="A458" s="77" t="s">
        <v>564</v>
      </c>
      <c r="B458" s="78" t="s">
        <v>93</v>
      </c>
      <c r="C458" s="54" t="s">
        <v>104</v>
      </c>
      <c r="D458" s="54" t="s">
        <v>90</v>
      </c>
      <c r="E458" s="54" t="s">
        <v>2</v>
      </c>
      <c r="F458" s="54" t="s">
        <v>3</v>
      </c>
      <c r="G458" s="276"/>
      <c r="H458" s="276"/>
      <c r="I458" s="276"/>
      <c r="J458" s="79">
        <f>SUM(J459)</f>
        <v>19083</v>
      </c>
      <c r="K458" s="79">
        <f t="shared" ref="K458:L459" si="147">SUM(K459)</f>
        <v>19265</v>
      </c>
      <c r="L458" s="79">
        <f t="shared" si="147"/>
        <v>19809</v>
      </c>
    </row>
    <row r="459" spans="1:13" s="84" customFormat="1" ht="58.5" x14ac:dyDescent="0.25">
      <c r="A459" s="81" t="s">
        <v>565</v>
      </c>
      <c r="B459" s="82" t="s">
        <v>121</v>
      </c>
      <c r="C459" s="47" t="s">
        <v>104</v>
      </c>
      <c r="D459" s="47" t="s">
        <v>90</v>
      </c>
      <c r="E459" s="47" t="s">
        <v>1</v>
      </c>
      <c r="F459" s="47" t="s">
        <v>3</v>
      </c>
      <c r="G459" s="277"/>
      <c r="H459" s="277"/>
      <c r="I459" s="277"/>
      <c r="J459" s="83">
        <f>SUM(J460)</f>
        <v>19083</v>
      </c>
      <c r="K459" s="83">
        <f t="shared" si="147"/>
        <v>19265</v>
      </c>
      <c r="L459" s="83">
        <f t="shared" si="147"/>
        <v>19809</v>
      </c>
    </row>
    <row r="460" spans="1:13" s="88" customFormat="1" ht="17.25" x14ac:dyDescent="0.3">
      <c r="A460" s="19"/>
      <c r="B460" s="86" t="s">
        <v>123</v>
      </c>
      <c r="C460" s="29" t="s">
        <v>104</v>
      </c>
      <c r="D460" s="29" t="s">
        <v>90</v>
      </c>
      <c r="E460" s="29" t="s">
        <v>1</v>
      </c>
      <c r="F460" s="29" t="s">
        <v>122</v>
      </c>
      <c r="G460" s="289"/>
      <c r="H460" s="289"/>
      <c r="I460" s="289"/>
      <c r="J460" s="87">
        <f>SUM(J461:J463)</f>
        <v>19083</v>
      </c>
      <c r="K460" s="87">
        <f t="shared" ref="K460:L460" si="148">SUM(K461:K463)</f>
        <v>19265</v>
      </c>
      <c r="L460" s="87">
        <f t="shared" si="148"/>
        <v>19809</v>
      </c>
    </row>
    <row r="461" spans="1:13" s="92" customFormat="1" ht="33" x14ac:dyDescent="0.3">
      <c r="A461" s="139"/>
      <c r="B461" s="90" t="s">
        <v>202</v>
      </c>
      <c r="C461" s="17" t="s">
        <v>104</v>
      </c>
      <c r="D461" s="17" t="s">
        <v>90</v>
      </c>
      <c r="E461" s="17" t="s">
        <v>1</v>
      </c>
      <c r="F461" s="17" t="s">
        <v>122</v>
      </c>
      <c r="G461" s="17" t="s">
        <v>203</v>
      </c>
      <c r="H461" s="17" t="s">
        <v>1</v>
      </c>
      <c r="I461" s="17" t="s">
        <v>6</v>
      </c>
      <c r="J461" s="91">
        <v>17171</v>
      </c>
      <c r="K461" s="91">
        <v>17353</v>
      </c>
      <c r="L461" s="91">
        <v>17897</v>
      </c>
    </row>
    <row r="462" spans="1:13" s="92" customFormat="1" ht="17.25" x14ac:dyDescent="0.3">
      <c r="A462" s="139"/>
      <c r="B462" s="90" t="s">
        <v>200</v>
      </c>
      <c r="C462" s="17" t="s">
        <v>104</v>
      </c>
      <c r="D462" s="17" t="s">
        <v>90</v>
      </c>
      <c r="E462" s="17" t="s">
        <v>1</v>
      </c>
      <c r="F462" s="17" t="s">
        <v>122</v>
      </c>
      <c r="G462" s="17" t="s">
        <v>201</v>
      </c>
      <c r="H462" s="17" t="s">
        <v>1</v>
      </c>
      <c r="I462" s="17" t="s">
        <v>6</v>
      </c>
      <c r="J462" s="91">
        <v>1902</v>
      </c>
      <c r="K462" s="91">
        <v>1902</v>
      </c>
      <c r="L462" s="91">
        <v>1902</v>
      </c>
    </row>
    <row r="463" spans="1:13" s="92" customFormat="1" ht="17.25" x14ac:dyDescent="0.3">
      <c r="A463" s="139"/>
      <c r="B463" s="90" t="s">
        <v>204</v>
      </c>
      <c r="C463" s="17" t="s">
        <v>104</v>
      </c>
      <c r="D463" s="17" t="s">
        <v>90</v>
      </c>
      <c r="E463" s="17" t="s">
        <v>1</v>
      </c>
      <c r="F463" s="17" t="s">
        <v>122</v>
      </c>
      <c r="G463" s="17" t="s">
        <v>205</v>
      </c>
      <c r="H463" s="17" t="s">
        <v>1</v>
      </c>
      <c r="I463" s="17" t="s">
        <v>6</v>
      </c>
      <c r="J463" s="91">
        <v>10</v>
      </c>
      <c r="K463" s="91">
        <v>10</v>
      </c>
      <c r="L463" s="91">
        <v>10</v>
      </c>
    </row>
    <row r="464" spans="1:13" s="76" customFormat="1" ht="56.25" x14ac:dyDescent="0.25">
      <c r="A464" s="73" t="s">
        <v>97</v>
      </c>
      <c r="B464" s="74" t="s">
        <v>125</v>
      </c>
      <c r="C464" s="30" t="s">
        <v>124</v>
      </c>
      <c r="D464" s="30" t="s">
        <v>45</v>
      </c>
      <c r="E464" s="30" t="s">
        <v>2</v>
      </c>
      <c r="F464" s="30" t="s">
        <v>3</v>
      </c>
      <c r="G464" s="276"/>
      <c r="H464" s="276"/>
      <c r="I464" s="276"/>
      <c r="J464" s="75">
        <f>+J465+J470+J474+J499</f>
        <v>130366</v>
      </c>
      <c r="K464" s="75">
        <f>SUM(K465+K470+K474+K499)</f>
        <v>126382</v>
      </c>
      <c r="L464" s="75">
        <f>SUM(L465+L470+L474+L499)</f>
        <v>131748</v>
      </c>
    </row>
    <row r="465" spans="1:13" s="76" customFormat="1" ht="37.5" x14ac:dyDescent="0.25">
      <c r="A465" s="77" t="s">
        <v>192</v>
      </c>
      <c r="B465" s="78" t="s">
        <v>126</v>
      </c>
      <c r="C465" s="54" t="s">
        <v>124</v>
      </c>
      <c r="D465" s="54" t="s">
        <v>47</v>
      </c>
      <c r="E465" s="54" t="s">
        <v>2</v>
      </c>
      <c r="F465" s="54" t="s">
        <v>3</v>
      </c>
      <c r="G465" s="276"/>
      <c r="H465" s="276"/>
      <c r="I465" s="276"/>
      <c r="J465" s="79">
        <f>SUM(J466)</f>
        <v>74</v>
      </c>
      <c r="K465" s="79">
        <f t="shared" ref="K465:L466" si="149">SUM(K466)</f>
        <v>74</v>
      </c>
      <c r="L465" s="79">
        <f t="shared" si="149"/>
        <v>74</v>
      </c>
    </row>
    <row r="466" spans="1:13" s="84" customFormat="1" ht="19.5" x14ac:dyDescent="0.25">
      <c r="A466" s="81" t="s">
        <v>193</v>
      </c>
      <c r="B466" s="82" t="s">
        <v>317</v>
      </c>
      <c r="C466" s="47" t="s">
        <v>124</v>
      </c>
      <c r="D466" s="47" t="s">
        <v>47</v>
      </c>
      <c r="E466" s="47" t="s">
        <v>1</v>
      </c>
      <c r="F466" s="47" t="s">
        <v>3</v>
      </c>
      <c r="G466" s="277"/>
      <c r="H466" s="277"/>
      <c r="I466" s="277"/>
      <c r="J466" s="83">
        <f>SUM(J467)</f>
        <v>74</v>
      </c>
      <c r="K466" s="83">
        <f t="shared" si="149"/>
        <v>74</v>
      </c>
      <c r="L466" s="83">
        <f t="shared" si="149"/>
        <v>74</v>
      </c>
    </row>
    <row r="467" spans="1:13" s="92" customFormat="1" ht="17.25" x14ac:dyDescent="0.3">
      <c r="A467" s="139"/>
      <c r="B467" s="90" t="s">
        <v>123</v>
      </c>
      <c r="C467" s="17" t="s">
        <v>124</v>
      </c>
      <c r="D467" s="17" t="s">
        <v>47</v>
      </c>
      <c r="E467" s="17" t="s">
        <v>1</v>
      </c>
      <c r="F467" s="17" t="s">
        <v>122</v>
      </c>
      <c r="G467" s="321"/>
      <c r="H467" s="321"/>
      <c r="I467" s="321"/>
      <c r="J467" s="91">
        <f>SUM(J468:J469)</f>
        <v>74</v>
      </c>
      <c r="K467" s="91">
        <f t="shared" ref="K467:L467" si="150">SUM(K468:K469)</f>
        <v>74</v>
      </c>
      <c r="L467" s="91">
        <f t="shared" si="150"/>
        <v>74</v>
      </c>
    </row>
    <row r="468" spans="1:13" s="92" customFormat="1" ht="33" x14ac:dyDescent="0.3">
      <c r="A468" s="139"/>
      <c r="B468" s="90" t="s">
        <v>202</v>
      </c>
      <c r="C468" s="17" t="s">
        <v>124</v>
      </c>
      <c r="D468" s="17" t="s">
        <v>47</v>
      </c>
      <c r="E468" s="17" t="s">
        <v>1</v>
      </c>
      <c r="F468" s="17" t="s">
        <v>122</v>
      </c>
      <c r="G468" s="17" t="s">
        <v>203</v>
      </c>
      <c r="H468" s="17" t="s">
        <v>1</v>
      </c>
      <c r="I468" s="17" t="s">
        <v>24</v>
      </c>
      <c r="J468" s="91">
        <v>12</v>
      </c>
      <c r="K468" s="91">
        <v>12</v>
      </c>
      <c r="L468" s="91">
        <v>12</v>
      </c>
    </row>
    <row r="469" spans="1:13" s="92" customFormat="1" ht="17.25" x14ac:dyDescent="0.3">
      <c r="A469" s="139"/>
      <c r="B469" s="90" t="s">
        <v>200</v>
      </c>
      <c r="C469" s="17" t="s">
        <v>124</v>
      </c>
      <c r="D469" s="17" t="s">
        <v>47</v>
      </c>
      <c r="E469" s="17" t="s">
        <v>1</v>
      </c>
      <c r="F469" s="17" t="s">
        <v>122</v>
      </c>
      <c r="G469" s="17" t="s">
        <v>201</v>
      </c>
      <c r="H469" s="17" t="s">
        <v>1</v>
      </c>
      <c r="I469" s="17" t="s">
        <v>24</v>
      </c>
      <c r="J469" s="91">
        <v>62</v>
      </c>
      <c r="K469" s="91">
        <v>62</v>
      </c>
      <c r="L469" s="91">
        <v>62</v>
      </c>
      <c r="M469" s="92">
        <v>17</v>
      </c>
    </row>
    <row r="470" spans="1:13" s="76" customFormat="1" x14ac:dyDescent="0.25">
      <c r="A470" s="77" t="s">
        <v>223</v>
      </c>
      <c r="B470" s="78" t="s">
        <v>127</v>
      </c>
      <c r="C470" s="54" t="s">
        <v>124</v>
      </c>
      <c r="D470" s="54" t="s">
        <v>81</v>
      </c>
      <c r="E470" s="54" t="s">
        <v>2</v>
      </c>
      <c r="F470" s="54" t="s">
        <v>3</v>
      </c>
      <c r="G470" s="276"/>
      <c r="H470" s="276"/>
      <c r="I470" s="276"/>
      <c r="J470" s="79">
        <f>SUM(J471)</f>
        <v>1790</v>
      </c>
      <c r="K470" s="79">
        <f t="shared" ref="K470:L472" si="151">SUM(K471)</f>
        <v>500</v>
      </c>
      <c r="L470" s="79">
        <f t="shared" si="151"/>
        <v>500</v>
      </c>
    </row>
    <row r="471" spans="1:13" s="84" customFormat="1" ht="34.9" customHeight="1" x14ac:dyDescent="0.25">
      <c r="A471" s="81" t="s">
        <v>224</v>
      </c>
      <c r="B471" s="82" t="s">
        <v>318</v>
      </c>
      <c r="C471" s="47" t="s">
        <v>124</v>
      </c>
      <c r="D471" s="47" t="s">
        <v>81</v>
      </c>
      <c r="E471" s="47" t="s">
        <v>1</v>
      </c>
      <c r="F471" s="47" t="s">
        <v>3</v>
      </c>
      <c r="G471" s="277"/>
      <c r="H471" s="277"/>
      <c r="I471" s="277"/>
      <c r="J471" s="83">
        <f>SUM(J472)</f>
        <v>1790</v>
      </c>
      <c r="K471" s="83">
        <f t="shared" si="151"/>
        <v>500</v>
      </c>
      <c r="L471" s="83">
        <f t="shared" si="151"/>
        <v>500</v>
      </c>
    </row>
    <row r="472" spans="1:13" s="92" customFormat="1" ht="17.25" x14ac:dyDescent="0.3">
      <c r="A472" s="139"/>
      <c r="B472" s="90" t="s">
        <v>123</v>
      </c>
      <c r="C472" s="127" t="s">
        <v>124</v>
      </c>
      <c r="D472" s="127" t="s">
        <v>81</v>
      </c>
      <c r="E472" s="127" t="s">
        <v>1</v>
      </c>
      <c r="F472" s="127" t="s">
        <v>122</v>
      </c>
      <c r="G472" s="321"/>
      <c r="H472" s="321"/>
      <c r="I472" s="321"/>
      <c r="J472" s="91">
        <f>SUM(J473)</f>
        <v>1790</v>
      </c>
      <c r="K472" s="91">
        <f t="shared" si="151"/>
        <v>500</v>
      </c>
      <c r="L472" s="91">
        <f t="shared" si="151"/>
        <v>500</v>
      </c>
    </row>
    <row r="473" spans="1:13" s="92" customFormat="1" ht="17.25" x14ac:dyDescent="0.3">
      <c r="A473" s="139"/>
      <c r="B473" s="90" t="s">
        <v>200</v>
      </c>
      <c r="C473" s="259" t="s">
        <v>124</v>
      </c>
      <c r="D473" s="259" t="s">
        <v>81</v>
      </c>
      <c r="E473" s="259" t="s">
        <v>1</v>
      </c>
      <c r="F473" s="259" t="s">
        <v>122</v>
      </c>
      <c r="G473" s="259" t="s">
        <v>201</v>
      </c>
      <c r="H473" s="259" t="s">
        <v>1</v>
      </c>
      <c r="I473" s="259" t="s">
        <v>24</v>
      </c>
      <c r="J473" s="91">
        <v>1790</v>
      </c>
      <c r="K473" s="91">
        <v>500</v>
      </c>
      <c r="L473" s="91">
        <v>500</v>
      </c>
    </row>
    <row r="474" spans="1:13" s="76" customFormat="1" ht="56.25" x14ac:dyDescent="0.25">
      <c r="A474" s="77" t="s">
        <v>226</v>
      </c>
      <c r="B474" s="78" t="s">
        <v>128</v>
      </c>
      <c r="C474" s="54" t="s">
        <v>124</v>
      </c>
      <c r="D474" s="54" t="s">
        <v>90</v>
      </c>
      <c r="E474" s="54" t="s">
        <v>2</v>
      </c>
      <c r="F474" s="54" t="s">
        <v>3</v>
      </c>
      <c r="G474" s="276"/>
      <c r="H474" s="276"/>
      <c r="I474" s="276"/>
      <c r="J474" s="79">
        <f>+J475+J497</f>
        <v>64229</v>
      </c>
      <c r="K474" s="79">
        <f t="shared" ref="K474:L474" si="152">SUM(K475)</f>
        <v>64435</v>
      </c>
      <c r="L474" s="79">
        <f t="shared" si="152"/>
        <v>66692</v>
      </c>
    </row>
    <row r="475" spans="1:13" s="84" customFormat="1" ht="58.5" x14ac:dyDescent="0.25">
      <c r="A475" s="81" t="s">
        <v>227</v>
      </c>
      <c r="B475" s="82" t="s">
        <v>129</v>
      </c>
      <c r="C475" s="47" t="s">
        <v>124</v>
      </c>
      <c r="D475" s="47" t="s">
        <v>90</v>
      </c>
      <c r="E475" s="47" t="s">
        <v>1</v>
      </c>
      <c r="F475" s="47" t="s">
        <v>3</v>
      </c>
      <c r="G475" s="277"/>
      <c r="H475" s="277"/>
      <c r="I475" s="277"/>
      <c r="J475" s="83">
        <f>J476+J484+J491+J494</f>
        <v>64229</v>
      </c>
      <c r="K475" s="83">
        <f>K476+K484+K491+K494</f>
        <v>64435</v>
      </c>
      <c r="L475" s="83">
        <f>L476+L484+L491+L494</f>
        <v>66692</v>
      </c>
    </row>
    <row r="476" spans="1:13" s="88" customFormat="1" ht="17.25" x14ac:dyDescent="0.3">
      <c r="A476" s="19"/>
      <c r="B476" s="86" t="s">
        <v>123</v>
      </c>
      <c r="C476" s="29" t="s">
        <v>124</v>
      </c>
      <c r="D476" s="29" t="s">
        <v>90</v>
      </c>
      <c r="E476" s="29" t="s">
        <v>1</v>
      </c>
      <c r="F476" s="29" t="s">
        <v>122</v>
      </c>
      <c r="G476" s="289"/>
      <c r="H476" s="289"/>
      <c r="I476" s="289"/>
      <c r="J476" s="87">
        <f>SUM(J477:J483)</f>
        <v>59420</v>
      </c>
      <c r="K476" s="87">
        <f t="shared" ref="K476:L476" si="153">SUM(K477:K483)</f>
        <v>59579</v>
      </c>
      <c r="L476" s="87">
        <f t="shared" si="153"/>
        <v>61652</v>
      </c>
    </row>
    <row r="477" spans="1:13" s="92" customFormat="1" ht="33" x14ac:dyDescent="0.3">
      <c r="A477" s="139"/>
      <c r="B477" s="90" t="s">
        <v>232</v>
      </c>
      <c r="C477" s="17" t="s">
        <v>124</v>
      </c>
      <c r="D477" s="17" t="s">
        <v>90</v>
      </c>
      <c r="E477" s="17" t="s">
        <v>1</v>
      </c>
      <c r="F477" s="17" t="s">
        <v>122</v>
      </c>
      <c r="G477" s="17" t="s">
        <v>203</v>
      </c>
      <c r="H477" s="17" t="s">
        <v>1</v>
      </c>
      <c r="I477" s="17" t="s">
        <v>8</v>
      </c>
      <c r="J477" s="91">
        <v>3019</v>
      </c>
      <c r="K477" s="91">
        <v>3050</v>
      </c>
      <c r="L477" s="91">
        <v>3172</v>
      </c>
    </row>
    <row r="478" spans="1:13" s="92" customFormat="1" ht="33" x14ac:dyDescent="0.3">
      <c r="A478" s="139"/>
      <c r="B478" s="90" t="s">
        <v>232</v>
      </c>
      <c r="C478" s="17" t="s">
        <v>124</v>
      </c>
      <c r="D478" s="17" t="s">
        <v>90</v>
      </c>
      <c r="E478" s="17" t="s">
        <v>1</v>
      </c>
      <c r="F478" s="17" t="s">
        <v>122</v>
      </c>
      <c r="G478" s="17" t="s">
        <v>203</v>
      </c>
      <c r="H478" s="17" t="s">
        <v>1</v>
      </c>
      <c r="I478" s="17" t="s">
        <v>5</v>
      </c>
      <c r="J478" s="91">
        <v>956</v>
      </c>
      <c r="K478" s="91">
        <v>965</v>
      </c>
      <c r="L478" s="91">
        <v>1004</v>
      </c>
    </row>
    <row r="479" spans="1:13" s="92" customFormat="1" ht="27.75" customHeight="1" x14ac:dyDescent="0.3">
      <c r="A479" s="139"/>
      <c r="B479" s="90" t="s">
        <v>200</v>
      </c>
      <c r="C479" s="17" t="s">
        <v>124</v>
      </c>
      <c r="D479" s="17" t="s">
        <v>90</v>
      </c>
      <c r="E479" s="17" t="s">
        <v>1</v>
      </c>
      <c r="F479" s="17" t="s">
        <v>122</v>
      </c>
      <c r="G479" s="17" t="s">
        <v>201</v>
      </c>
      <c r="H479" s="17" t="s">
        <v>1</v>
      </c>
      <c r="I479" s="17" t="s">
        <v>5</v>
      </c>
      <c r="J479" s="91">
        <v>644</v>
      </c>
      <c r="K479" s="91">
        <v>671</v>
      </c>
      <c r="L479" s="91">
        <v>697</v>
      </c>
    </row>
    <row r="480" spans="1:13" s="92" customFormat="1" ht="17.45" hidden="1" x14ac:dyDescent="0.35">
      <c r="A480" s="139"/>
      <c r="B480" s="90"/>
      <c r="C480" s="17"/>
      <c r="D480" s="17"/>
      <c r="E480" s="17"/>
      <c r="F480" s="17"/>
      <c r="G480" s="17"/>
      <c r="H480" s="17"/>
      <c r="I480" s="17"/>
      <c r="J480" s="91"/>
      <c r="K480" s="91"/>
      <c r="L480" s="91"/>
    </row>
    <row r="481" spans="1:15" s="92" customFormat="1" ht="33" x14ac:dyDescent="0.3">
      <c r="A481" s="139"/>
      <c r="B481" s="90" t="s">
        <v>232</v>
      </c>
      <c r="C481" s="259" t="s">
        <v>124</v>
      </c>
      <c r="D481" s="259" t="s">
        <v>90</v>
      </c>
      <c r="E481" s="259" t="s">
        <v>1</v>
      </c>
      <c r="F481" s="259" t="s">
        <v>122</v>
      </c>
      <c r="G481" s="259" t="s">
        <v>203</v>
      </c>
      <c r="H481" s="259" t="s">
        <v>1</v>
      </c>
      <c r="I481" s="259" t="s">
        <v>24</v>
      </c>
      <c r="J481" s="91">
        <v>45877</v>
      </c>
      <c r="K481" s="91">
        <v>44898</v>
      </c>
      <c r="L481" s="91">
        <v>46387</v>
      </c>
      <c r="M481" s="92">
        <v>-4100</v>
      </c>
      <c r="N481" s="92">
        <v>-4100</v>
      </c>
      <c r="O481" s="92">
        <v>-4100</v>
      </c>
    </row>
    <row r="482" spans="1:15" s="92" customFormat="1" ht="16.5" customHeight="1" x14ac:dyDescent="0.3">
      <c r="A482" s="139"/>
      <c r="B482" s="90" t="s">
        <v>200</v>
      </c>
      <c r="C482" s="259" t="s">
        <v>124</v>
      </c>
      <c r="D482" s="259" t="s">
        <v>90</v>
      </c>
      <c r="E482" s="259" t="s">
        <v>1</v>
      </c>
      <c r="F482" s="259" t="s">
        <v>122</v>
      </c>
      <c r="G482" s="259" t="s">
        <v>201</v>
      </c>
      <c r="H482" s="259" t="s">
        <v>1</v>
      </c>
      <c r="I482" s="259" t="s">
        <v>24</v>
      </c>
      <c r="J482" s="91">
        <v>8842</v>
      </c>
      <c r="K482" s="91">
        <v>9913</v>
      </c>
      <c r="L482" s="91">
        <v>10310</v>
      </c>
      <c r="M482" s="92" t="s">
        <v>319</v>
      </c>
      <c r="N482" s="92">
        <v>267</v>
      </c>
    </row>
    <row r="483" spans="1:15" s="92" customFormat="1" ht="17.25" x14ac:dyDescent="0.3">
      <c r="A483" s="139"/>
      <c r="B483" s="90" t="s">
        <v>204</v>
      </c>
      <c r="C483" s="17" t="s">
        <v>124</v>
      </c>
      <c r="D483" s="17" t="s">
        <v>90</v>
      </c>
      <c r="E483" s="17" t="s">
        <v>1</v>
      </c>
      <c r="F483" s="17" t="s">
        <v>122</v>
      </c>
      <c r="G483" s="17" t="s">
        <v>205</v>
      </c>
      <c r="H483" s="17" t="s">
        <v>1</v>
      </c>
      <c r="I483" s="17" t="s">
        <v>24</v>
      </c>
      <c r="J483" s="91">
        <v>82</v>
      </c>
      <c r="K483" s="91">
        <v>82</v>
      </c>
      <c r="L483" s="91">
        <v>82</v>
      </c>
    </row>
    <row r="484" spans="1:15" s="92" customFormat="1" ht="103.9" customHeight="1" x14ac:dyDescent="0.3">
      <c r="A484" s="139"/>
      <c r="B484" s="86" t="s">
        <v>359</v>
      </c>
      <c r="C484" s="29" t="s">
        <v>124</v>
      </c>
      <c r="D484" s="29" t="s">
        <v>90</v>
      </c>
      <c r="E484" s="29" t="s">
        <v>1</v>
      </c>
      <c r="F484" s="29" t="s">
        <v>336</v>
      </c>
      <c r="G484" s="285"/>
      <c r="H484" s="286"/>
      <c r="I484" s="287"/>
      <c r="J484" s="87">
        <f>J485+J488</f>
        <v>3888</v>
      </c>
      <c r="K484" s="87">
        <f>K485+K488</f>
        <v>3925</v>
      </c>
      <c r="L484" s="87">
        <f>L485+L488</f>
        <v>4073</v>
      </c>
    </row>
    <row r="485" spans="1:15" s="88" customFormat="1" ht="82.5" x14ac:dyDescent="0.3">
      <c r="A485" s="19"/>
      <c r="B485" s="86" t="s">
        <v>360</v>
      </c>
      <c r="C485" s="29" t="s">
        <v>124</v>
      </c>
      <c r="D485" s="29" t="s">
        <v>90</v>
      </c>
      <c r="E485" s="29" t="s">
        <v>1</v>
      </c>
      <c r="F485" s="29" t="s">
        <v>330</v>
      </c>
      <c r="G485" s="289"/>
      <c r="H485" s="289"/>
      <c r="I485" s="289"/>
      <c r="J485" s="87">
        <f>J486+J487</f>
        <v>936</v>
      </c>
      <c r="K485" s="87">
        <f>K486+K487</f>
        <v>945</v>
      </c>
      <c r="L485" s="87">
        <f>L486+L487</f>
        <v>977</v>
      </c>
    </row>
    <row r="486" spans="1:15" s="92" customFormat="1" ht="33" x14ac:dyDescent="0.3">
      <c r="A486" s="139"/>
      <c r="B486" s="90" t="s">
        <v>232</v>
      </c>
      <c r="C486" s="17" t="s">
        <v>124</v>
      </c>
      <c r="D486" s="17" t="s">
        <v>90</v>
      </c>
      <c r="E486" s="17" t="s">
        <v>1</v>
      </c>
      <c r="F486" s="17" t="s">
        <v>330</v>
      </c>
      <c r="G486" s="17" t="s">
        <v>203</v>
      </c>
      <c r="H486" s="17" t="s">
        <v>1</v>
      </c>
      <c r="I486" s="17" t="s">
        <v>97</v>
      </c>
      <c r="J486" s="91">
        <v>927</v>
      </c>
      <c r="K486" s="91">
        <v>927</v>
      </c>
      <c r="L486" s="91">
        <v>927</v>
      </c>
    </row>
    <row r="487" spans="1:15" s="92" customFormat="1" ht="24.6" customHeight="1" x14ac:dyDescent="0.3">
      <c r="A487" s="139"/>
      <c r="B487" s="90" t="s">
        <v>200</v>
      </c>
      <c r="C487" s="17" t="s">
        <v>124</v>
      </c>
      <c r="D487" s="17" t="s">
        <v>90</v>
      </c>
      <c r="E487" s="17" t="s">
        <v>1</v>
      </c>
      <c r="F487" s="17" t="s">
        <v>330</v>
      </c>
      <c r="G487" s="17" t="s">
        <v>201</v>
      </c>
      <c r="H487" s="17" t="s">
        <v>1</v>
      </c>
      <c r="I487" s="17" t="s">
        <v>97</v>
      </c>
      <c r="J487" s="91">
        <v>9</v>
      </c>
      <c r="K487" s="91">
        <v>18</v>
      </c>
      <c r="L487" s="91">
        <v>50</v>
      </c>
    </row>
    <row r="488" spans="1:15" s="92" customFormat="1" ht="67.900000000000006" customHeight="1" x14ac:dyDescent="0.3">
      <c r="A488" s="139"/>
      <c r="B488" s="86" t="s">
        <v>361</v>
      </c>
      <c r="C488" s="29" t="s">
        <v>124</v>
      </c>
      <c r="D488" s="29" t="s">
        <v>90</v>
      </c>
      <c r="E488" s="29" t="s">
        <v>1</v>
      </c>
      <c r="F488" s="29" t="s">
        <v>331</v>
      </c>
      <c r="G488" s="17"/>
      <c r="H488" s="17"/>
      <c r="I488" s="17"/>
      <c r="J488" s="87">
        <f>J489+J490</f>
        <v>2952</v>
      </c>
      <c r="K488" s="87">
        <f>K489+K490</f>
        <v>2980</v>
      </c>
      <c r="L488" s="87">
        <f>L489+L490</f>
        <v>3096</v>
      </c>
    </row>
    <row r="489" spans="1:15" s="92" customFormat="1" ht="33" x14ac:dyDescent="0.3">
      <c r="A489" s="139"/>
      <c r="B489" s="90" t="s">
        <v>232</v>
      </c>
      <c r="C489" s="17" t="s">
        <v>124</v>
      </c>
      <c r="D489" s="17" t="s">
        <v>90</v>
      </c>
      <c r="E489" s="17" t="s">
        <v>1</v>
      </c>
      <c r="F489" s="17" t="s">
        <v>331</v>
      </c>
      <c r="G489" s="17" t="s">
        <v>203</v>
      </c>
      <c r="H489" s="17" t="s">
        <v>1</v>
      </c>
      <c r="I489" s="17" t="s">
        <v>97</v>
      </c>
      <c r="J489" s="91">
        <v>2849</v>
      </c>
      <c r="K489" s="91">
        <v>2872</v>
      </c>
      <c r="L489" s="91">
        <v>2986</v>
      </c>
    </row>
    <row r="490" spans="1:15" s="92" customFormat="1" ht="17.25" x14ac:dyDescent="0.3">
      <c r="A490" s="139"/>
      <c r="B490" s="90" t="s">
        <v>200</v>
      </c>
      <c r="C490" s="17" t="s">
        <v>124</v>
      </c>
      <c r="D490" s="17" t="s">
        <v>90</v>
      </c>
      <c r="E490" s="17" t="s">
        <v>1</v>
      </c>
      <c r="F490" s="17" t="s">
        <v>331</v>
      </c>
      <c r="G490" s="17" t="s">
        <v>201</v>
      </c>
      <c r="H490" s="17" t="s">
        <v>1</v>
      </c>
      <c r="I490" s="17" t="s">
        <v>97</v>
      </c>
      <c r="J490" s="91">
        <v>103</v>
      </c>
      <c r="K490" s="91">
        <v>108</v>
      </c>
      <c r="L490" s="91">
        <v>110</v>
      </c>
    </row>
    <row r="491" spans="1:15" s="88" customFormat="1" ht="49.5" x14ac:dyDescent="0.3">
      <c r="A491" s="19"/>
      <c r="B491" s="86" t="s">
        <v>131</v>
      </c>
      <c r="C491" s="29" t="s">
        <v>124</v>
      </c>
      <c r="D491" s="29" t="s">
        <v>90</v>
      </c>
      <c r="E491" s="29" t="s">
        <v>1</v>
      </c>
      <c r="F491" s="29" t="s">
        <v>130</v>
      </c>
      <c r="G491" s="289"/>
      <c r="H491" s="289"/>
      <c r="I491" s="289"/>
      <c r="J491" s="87">
        <f>SUM(J492:J493)</f>
        <v>513</v>
      </c>
      <c r="K491" s="87">
        <f t="shared" ref="K491:L491" si="154">SUM(K492:K493)</f>
        <v>518</v>
      </c>
      <c r="L491" s="87">
        <f t="shared" si="154"/>
        <v>537</v>
      </c>
    </row>
    <row r="492" spans="1:15" s="92" customFormat="1" ht="33" x14ac:dyDescent="0.3">
      <c r="A492" s="139"/>
      <c r="B492" s="90" t="s">
        <v>232</v>
      </c>
      <c r="C492" s="17" t="s">
        <v>124</v>
      </c>
      <c r="D492" s="17" t="s">
        <v>90</v>
      </c>
      <c r="E492" s="17" t="s">
        <v>1</v>
      </c>
      <c r="F492" s="17" t="s">
        <v>130</v>
      </c>
      <c r="G492" s="17" t="s">
        <v>203</v>
      </c>
      <c r="H492" s="17" t="s">
        <v>1</v>
      </c>
      <c r="I492" s="17" t="s">
        <v>97</v>
      </c>
      <c r="J492" s="91">
        <v>508</v>
      </c>
      <c r="K492" s="91">
        <v>508</v>
      </c>
      <c r="L492" s="91">
        <v>508</v>
      </c>
    </row>
    <row r="493" spans="1:15" s="92" customFormat="1" ht="17.25" x14ac:dyDescent="0.3">
      <c r="A493" s="139"/>
      <c r="B493" s="90" t="s">
        <v>200</v>
      </c>
      <c r="C493" s="17" t="s">
        <v>124</v>
      </c>
      <c r="D493" s="17" t="s">
        <v>90</v>
      </c>
      <c r="E493" s="17" t="s">
        <v>1</v>
      </c>
      <c r="F493" s="17" t="s">
        <v>130</v>
      </c>
      <c r="G493" s="17" t="s">
        <v>201</v>
      </c>
      <c r="H493" s="17" t="s">
        <v>1</v>
      </c>
      <c r="I493" s="17" t="s">
        <v>97</v>
      </c>
      <c r="J493" s="91">
        <v>5</v>
      </c>
      <c r="K493" s="91">
        <v>10</v>
      </c>
      <c r="L493" s="91">
        <v>29</v>
      </c>
    </row>
    <row r="494" spans="1:15" s="88" customFormat="1" ht="33" x14ac:dyDescent="0.3">
      <c r="A494" s="19"/>
      <c r="B494" s="86" t="s">
        <v>133</v>
      </c>
      <c r="C494" s="29" t="s">
        <v>124</v>
      </c>
      <c r="D494" s="29" t="s">
        <v>90</v>
      </c>
      <c r="E494" s="29" t="s">
        <v>1</v>
      </c>
      <c r="F494" s="29" t="s">
        <v>132</v>
      </c>
      <c r="G494" s="289"/>
      <c r="H494" s="289"/>
      <c r="I494" s="289"/>
      <c r="J494" s="87">
        <f>SUM(J495:J496)</f>
        <v>408</v>
      </c>
      <c r="K494" s="87">
        <f t="shared" ref="K494:L494" si="155">SUM(K495:K496)</f>
        <v>413</v>
      </c>
      <c r="L494" s="87">
        <f t="shared" si="155"/>
        <v>430</v>
      </c>
    </row>
    <row r="495" spans="1:15" s="92" customFormat="1" ht="33" x14ac:dyDescent="0.3">
      <c r="A495" s="139"/>
      <c r="B495" s="90" t="s">
        <v>232</v>
      </c>
      <c r="C495" s="17" t="s">
        <v>124</v>
      </c>
      <c r="D495" s="17" t="s">
        <v>90</v>
      </c>
      <c r="E495" s="17" t="s">
        <v>1</v>
      </c>
      <c r="F495" s="17" t="s">
        <v>132</v>
      </c>
      <c r="G495" s="17" t="s">
        <v>203</v>
      </c>
      <c r="H495" s="17" t="s">
        <v>1</v>
      </c>
      <c r="I495" s="17" t="s">
        <v>97</v>
      </c>
      <c r="J495" s="91">
        <v>385</v>
      </c>
      <c r="K495" s="91">
        <v>385</v>
      </c>
      <c r="L495" s="91">
        <v>385</v>
      </c>
    </row>
    <row r="496" spans="1:15" s="92" customFormat="1" ht="16.899999999999999" customHeight="1" x14ac:dyDescent="0.3">
      <c r="A496" s="139"/>
      <c r="B496" s="90" t="s">
        <v>200</v>
      </c>
      <c r="C496" s="17" t="s">
        <v>124</v>
      </c>
      <c r="D496" s="17" t="s">
        <v>90</v>
      </c>
      <c r="E496" s="17" t="s">
        <v>1</v>
      </c>
      <c r="F496" s="17" t="s">
        <v>132</v>
      </c>
      <c r="G496" s="17" t="s">
        <v>201</v>
      </c>
      <c r="H496" s="17" t="s">
        <v>1</v>
      </c>
      <c r="I496" s="17" t="s">
        <v>97</v>
      </c>
      <c r="J496" s="91">
        <v>23</v>
      </c>
      <c r="K496" s="91">
        <v>28</v>
      </c>
      <c r="L496" s="91">
        <v>45</v>
      </c>
    </row>
    <row r="497" spans="1:15" s="92" customFormat="1" ht="54" hidden="1" x14ac:dyDescent="0.35">
      <c r="A497" s="81" t="s">
        <v>635</v>
      </c>
      <c r="B497" s="82" t="s">
        <v>636</v>
      </c>
      <c r="C497" s="47" t="s">
        <v>124</v>
      </c>
      <c r="D497" s="47" t="s">
        <v>90</v>
      </c>
      <c r="E497" s="47" t="s">
        <v>614</v>
      </c>
      <c r="F497" s="47" t="s">
        <v>3</v>
      </c>
      <c r="G497" s="277"/>
      <c r="H497" s="277"/>
      <c r="I497" s="277"/>
      <c r="J497" s="83">
        <f>+J498</f>
        <v>0</v>
      </c>
      <c r="K497" s="83">
        <f t="shared" ref="K497:L497" si="156">+K498</f>
        <v>0</v>
      </c>
      <c r="L497" s="83">
        <f t="shared" si="156"/>
        <v>0</v>
      </c>
    </row>
    <row r="498" spans="1:15" s="92" customFormat="1" ht="31.15" hidden="1" x14ac:dyDescent="0.35">
      <c r="A498" s="139"/>
      <c r="B498" s="16" t="s">
        <v>637</v>
      </c>
      <c r="C498" s="17" t="s">
        <v>124</v>
      </c>
      <c r="D498" s="17" t="s">
        <v>90</v>
      </c>
      <c r="E498" s="17" t="s">
        <v>614</v>
      </c>
      <c r="F498" s="17" t="s">
        <v>76</v>
      </c>
      <c r="G498" s="17" t="s">
        <v>201</v>
      </c>
      <c r="H498" s="17" t="s">
        <v>1</v>
      </c>
      <c r="I498" s="17" t="s">
        <v>42</v>
      </c>
      <c r="J498" s="97"/>
      <c r="K498" s="91"/>
      <c r="L498" s="91"/>
    </row>
    <row r="499" spans="1:15" s="76" customFormat="1" ht="36.6" customHeight="1" x14ac:dyDescent="0.25">
      <c r="A499" s="77" t="s">
        <v>566</v>
      </c>
      <c r="B499" s="78" t="s">
        <v>542</v>
      </c>
      <c r="C499" s="54" t="s">
        <v>124</v>
      </c>
      <c r="D499" s="54" t="s">
        <v>92</v>
      </c>
      <c r="E499" s="54" t="s">
        <v>2</v>
      </c>
      <c r="F499" s="54" t="s">
        <v>3</v>
      </c>
      <c r="G499" s="276"/>
      <c r="H499" s="276"/>
      <c r="I499" s="276"/>
      <c r="J499" s="79">
        <f>+J500+J506</f>
        <v>64273</v>
      </c>
      <c r="K499" s="79">
        <f t="shared" ref="K499:L499" si="157">+K500+K506</f>
        <v>61373</v>
      </c>
      <c r="L499" s="79">
        <f t="shared" si="157"/>
        <v>64482</v>
      </c>
    </row>
    <row r="500" spans="1:15" s="84" customFormat="1" ht="39" x14ac:dyDescent="0.25">
      <c r="A500" s="81" t="s">
        <v>567</v>
      </c>
      <c r="B500" s="82" t="s">
        <v>134</v>
      </c>
      <c r="C500" s="47" t="s">
        <v>124</v>
      </c>
      <c r="D500" s="47" t="s">
        <v>92</v>
      </c>
      <c r="E500" s="47" t="s">
        <v>1</v>
      </c>
      <c r="F500" s="47" t="s">
        <v>3</v>
      </c>
      <c r="G500" s="277"/>
      <c r="H500" s="277"/>
      <c r="I500" s="277"/>
      <c r="J500" s="83">
        <f>SUM(J501)</f>
        <v>56133</v>
      </c>
      <c r="K500" s="83">
        <f t="shared" ref="K500:L500" si="158">SUM(K501)</f>
        <v>53129</v>
      </c>
      <c r="L500" s="83">
        <f t="shared" si="158"/>
        <v>55834</v>
      </c>
    </row>
    <row r="501" spans="1:15" s="88" customFormat="1" ht="33" x14ac:dyDescent="0.3">
      <c r="A501" s="19"/>
      <c r="B501" s="86" t="s">
        <v>13</v>
      </c>
      <c r="C501" s="29" t="s">
        <v>124</v>
      </c>
      <c r="D501" s="29" t="s">
        <v>92</v>
      </c>
      <c r="E501" s="29" t="s">
        <v>1</v>
      </c>
      <c r="F501" s="29" t="s">
        <v>12</v>
      </c>
      <c r="G501" s="289"/>
      <c r="H501" s="289"/>
      <c r="I501" s="289"/>
      <c r="J501" s="87">
        <f>SUM(J502:J505)</f>
        <v>56133</v>
      </c>
      <c r="K501" s="87">
        <f t="shared" ref="K501:L501" si="159">SUM(K502:K505)</f>
        <v>53129</v>
      </c>
      <c r="L501" s="87">
        <f t="shared" si="159"/>
        <v>55834</v>
      </c>
    </row>
    <row r="502" spans="1:15" s="92" customFormat="1" ht="33" x14ac:dyDescent="0.3">
      <c r="A502" s="139"/>
      <c r="B502" s="90" t="s">
        <v>232</v>
      </c>
      <c r="C502" s="259" t="s">
        <v>124</v>
      </c>
      <c r="D502" s="259" t="s">
        <v>92</v>
      </c>
      <c r="E502" s="259" t="s">
        <v>1</v>
      </c>
      <c r="F502" s="259" t="s">
        <v>12</v>
      </c>
      <c r="G502" s="259" t="s">
        <v>203</v>
      </c>
      <c r="H502" s="259" t="s">
        <v>1</v>
      </c>
      <c r="I502" s="259" t="s">
        <v>97</v>
      </c>
      <c r="J502" s="91">
        <v>41282</v>
      </c>
      <c r="K502" s="91">
        <v>41346</v>
      </c>
      <c r="L502" s="91">
        <v>43580</v>
      </c>
      <c r="M502" s="92">
        <v>2331</v>
      </c>
      <c r="N502" s="92">
        <v>2419</v>
      </c>
      <c r="O502" s="92">
        <v>2517</v>
      </c>
    </row>
    <row r="503" spans="1:15" s="92" customFormat="1" ht="17.25" x14ac:dyDescent="0.3">
      <c r="A503" s="139"/>
      <c r="B503" s="90" t="s">
        <v>200</v>
      </c>
      <c r="C503" s="17" t="s">
        <v>124</v>
      </c>
      <c r="D503" s="17" t="s">
        <v>92</v>
      </c>
      <c r="E503" s="17" t="s">
        <v>1</v>
      </c>
      <c r="F503" s="17" t="s">
        <v>12</v>
      </c>
      <c r="G503" s="17" t="s">
        <v>201</v>
      </c>
      <c r="H503" s="17" t="s">
        <v>1</v>
      </c>
      <c r="I503" s="17" t="s">
        <v>97</v>
      </c>
      <c r="J503" s="91">
        <v>14824</v>
      </c>
      <c r="K503" s="91">
        <v>11756</v>
      </c>
      <c r="L503" s="91">
        <v>12227</v>
      </c>
      <c r="M503" s="92">
        <f>-2158-966</f>
        <v>-3124</v>
      </c>
      <c r="N503" s="92">
        <v>-966</v>
      </c>
      <c r="O503" s="92">
        <v>-966</v>
      </c>
    </row>
    <row r="504" spans="1:15" s="92" customFormat="1" ht="17.45" hidden="1" x14ac:dyDescent="0.35">
      <c r="A504" s="139"/>
      <c r="B504" s="90"/>
      <c r="C504" s="17"/>
      <c r="D504" s="17"/>
      <c r="E504" s="17"/>
      <c r="F504" s="17"/>
      <c r="G504" s="17"/>
      <c r="H504" s="17"/>
      <c r="I504" s="17"/>
      <c r="J504" s="91"/>
      <c r="K504" s="91"/>
      <c r="L504" s="91"/>
    </row>
    <row r="505" spans="1:15" s="92" customFormat="1" ht="17.25" x14ac:dyDescent="0.3">
      <c r="A505" s="139"/>
      <c r="B505" s="90" t="s">
        <v>204</v>
      </c>
      <c r="C505" s="17" t="s">
        <v>124</v>
      </c>
      <c r="D505" s="17" t="s">
        <v>92</v>
      </c>
      <c r="E505" s="17" t="s">
        <v>1</v>
      </c>
      <c r="F505" s="17" t="s">
        <v>12</v>
      </c>
      <c r="G505" s="17" t="s">
        <v>205</v>
      </c>
      <c r="H505" s="17" t="s">
        <v>1</v>
      </c>
      <c r="I505" s="17" t="s">
        <v>97</v>
      </c>
      <c r="J505" s="91">
        <v>27</v>
      </c>
      <c r="K505" s="91">
        <v>27</v>
      </c>
      <c r="L505" s="91">
        <v>27</v>
      </c>
    </row>
    <row r="506" spans="1:15" s="92" customFormat="1" ht="58.5" x14ac:dyDescent="0.3">
      <c r="A506" s="81" t="s">
        <v>568</v>
      </c>
      <c r="B506" s="82" t="s">
        <v>465</v>
      </c>
      <c r="C506" s="47" t="s">
        <v>124</v>
      </c>
      <c r="D506" s="47" t="s">
        <v>92</v>
      </c>
      <c r="E506" s="47" t="s">
        <v>8</v>
      </c>
      <c r="F506" s="47" t="s">
        <v>3</v>
      </c>
      <c r="G506" s="277"/>
      <c r="H506" s="277"/>
      <c r="I506" s="277"/>
      <c r="J506" s="83">
        <f>SUM(J507)</f>
        <v>8140</v>
      </c>
      <c r="K506" s="83">
        <f t="shared" ref="K506:L506" si="160">SUM(K507)</f>
        <v>8244</v>
      </c>
      <c r="L506" s="83">
        <f t="shared" si="160"/>
        <v>8648</v>
      </c>
    </row>
    <row r="507" spans="1:15" s="92" customFormat="1" ht="33" x14ac:dyDescent="0.3">
      <c r="A507" s="139"/>
      <c r="B507" s="86" t="s">
        <v>13</v>
      </c>
      <c r="C507" s="29" t="s">
        <v>124</v>
      </c>
      <c r="D507" s="29" t="s">
        <v>92</v>
      </c>
      <c r="E507" s="29" t="s">
        <v>8</v>
      </c>
      <c r="F507" s="29" t="s">
        <v>12</v>
      </c>
      <c r="G507" s="289"/>
      <c r="H507" s="289"/>
      <c r="I507" s="289"/>
      <c r="J507" s="87">
        <f>SUM(J508:J511)</f>
        <v>8140</v>
      </c>
      <c r="K507" s="87">
        <f t="shared" ref="K507:L507" si="161">SUM(K508:K511)</f>
        <v>8244</v>
      </c>
      <c r="L507" s="87">
        <f t="shared" si="161"/>
        <v>8648</v>
      </c>
    </row>
    <row r="508" spans="1:15" s="92" customFormat="1" ht="33" x14ac:dyDescent="0.3">
      <c r="A508" s="139"/>
      <c r="B508" s="90" t="s">
        <v>232</v>
      </c>
      <c r="C508" s="17" t="s">
        <v>124</v>
      </c>
      <c r="D508" s="17" t="s">
        <v>92</v>
      </c>
      <c r="E508" s="17" t="s">
        <v>8</v>
      </c>
      <c r="F508" s="17" t="s">
        <v>12</v>
      </c>
      <c r="G508" s="17" t="s">
        <v>203</v>
      </c>
      <c r="H508" s="17" t="s">
        <v>1</v>
      </c>
      <c r="I508" s="17" t="s">
        <v>97</v>
      </c>
      <c r="J508" s="91">
        <v>7376</v>
      </c>
      <c r="K508" s="91">
        <v>7450</v>
      </c>
      <c r="L508" s="91">
        <v>7822</v>
      </c>
    </row>
    <row r="509" spans="1:15" s="92" customFormat="1" ht="16.899999999999999" customHeight="1" x14ac:dyDescent="0.3">
      <c r="A509" s="139"/>
      <c r="B509" s="90" t="s">
        <v>200</v>
      </c>
      <c r="C509" s="17" t="s">
        <v>124</v>
      </c>
      <c r="D509" s="17" t="s">
        <v>92</v>
      </c>
      <c r="E509" s="17" t="s">
        <v>8</v>
      </c>
      <c r="F509" s="17" t="s">
        <v>12</v>
      </c>
      <c r="G509" s="17" t="s">
        <v>201</v>
      </c>
      <c r="H509" s="17" t="s">
        <v>1</v>
      </c>
      <c r="I509" s="17" t="s">
        <v>97</v>
      </c>
      <c r="J509" s="91">
        <v>763</v>
      </c>
      <c r="K509" s="91">
        <v>793</v>
      </c>
      <c r="L509" s="91">
        <v>825</v>
      </c>
    </row>
    <row r="510" spans="1:15" s="92" customFormat="1" ht="17.45" hidden="1" x14ac:dyDescent="0.35">
      <c r="A510" s="139"/>
      <c r="B510" s="90"/>
      <c r="C510" s="17"/>
      <c r="D510" s="17"/>
      <c r="E510" s="17"/>
      <c r="F510" s="17"/>
      <c r="G510" s="17"/>
      <c r="H510" s="17"/>
      <c r="I510" s="17"/>
      <c r="J510" s="91"/>
      <c r="K510" s="91"/>
      <c r="L510" s="91"/>
    </row>
    <row r="511" spans="1:15" s="92" customFormat="1" ht="17.25" x14ac:dyDescent="0.3">
      <c r="A511" s="139"/>
      <c r="B511" s="90" t="s">
        <v>204</v>
      </c>
      <c r="C511" s="17" t="s">
        <v>124</v>
      </c>
      <c r="D511" s="17" t="s">
        <v>92</v>
      </c>
      <c r="E511" s="17" t="s">
        <v>8</v>
      </c>
      <c r="F511" s="17" t="s">
        <v>12</v>
      </c>
      <c r="G511" s="17" t="s">
        <v>205</v>
      </c>
      <c r="H511" s="17" t="s">
        <v>1</v>
      </c>
      <c r="I511" s="17" t="s">
        <v>97</v>
      </c>
      <c r="J511" s="91">
        <v>1</v>
      </c>
      <c r="K511" s="91">
        <v>1</v>
      </c>
      <c r="L511" s="91">
        <v>1</v>
      </c>
    </row>
    <row r="512" spans="1:15" s="76" customFormat="1" ht="75" x14ac:dyDescent="0.25">
      <c r="A512" s="73" t="s">
        <v>103</v>
      </c>
      <c r="B512" s="74" t="s">
        <v>136</v>
      </c>
      <c r="C512" s="30" t="s">
        <v>135</v>
      </c>
      <c r="D512" s="30" t="s">
        <v>45</v>
      </c>
      <c r="E512" s="30" t="s">
        <v>2</v>
      </c>
      <c r="F512" s="30" t="s">
        <v>3</v>
      </c>
      <c r="G512" s="276"/>
      <c r="H512" s="276"/>
      <c r="I512" s="276"/>
      <c r="J512" s="75">
        <f>+J513+J519+J522</f>
        <v>19647</v>
      </c>
      <c r="K512" s="75">
        <f t="shared" ref="K512:L512" si="162">+K513+K519+K522</f>
        <v>16735.5</v>
      </c>
      <c r="L512" s="75">
        <f t="shared" si="162"/>
        <v>16837.3</v>
      </c>
    </row>
    <row r="513" spans="1:12" s="76" customFormat="1" x14ac:dyDescent="0.25">
      <c r="A513" s="77" t="s">
        <v>194</v>
      </c>
      <c r="B513" s="78" t="s">
        <v>639</v>
      </c>
      <c r="C513" s="54" t="s">
        <v>135</v>
      </c>
      <c r="D513" s="54" t="s">
        <v>47</v>
      </c>
      <c r="E513" s="54" t="s">
        <v>2</v>
      </c>
      <c r="F513" s="54" t="s">
        <v>3</v>
      </c>
      <c r="G513" s="276"/>
      <c r="H513" s="276"/>
      <c r="I513" s="276"/>
      <c r="J513" s="79">
        <f>SUM(J514)</f>
        <v>10647</v>
      </c>
      <c r="K513" s="79">
        <f t="shared" ref="K513:L514" si="163">SUM(K514)</f>
        <v>16735.5</v>
      </c>
      <c r="L513" s="79">
        <f t="shared" si="163"/>
        <v>16837.3</v>
      </c>
    </row>
    <row r="514" spans="1:12" s="84" customFormat="1" ht="58.5" x14ac:dyDescent="0.25">
      <c r="A514" s="81" t="s">
        <v>195</v>
      </c>
      <c r="B514" s="82" t="s">
        <v>137</v>
      </c>
      <c r="C514" s="47" t="s">
        <v>135</v>
      </c>
      <c r="D514" s="47" t="s">
        <v>47</v>
      </c>
      <c r="E514" s="47" t="s">
        <v>1</v>
      </c>
      <c r="F514" s="47" t="s">
        <v>3</v>
      </c>
      <c r="G514" s="277"/>
      <c r="H514" s="277"/>
      <c r="I514" s="277"/>
      <c r="J514" s="83">
        <f>SUM(J515)</f>
        <v>10647</v>
      </c>
      <c r="K514" s="83">
        <f t="shared" si="163"/>
        <v>16735.5</v>
      </c>
      <c r="L514" s="83">
        <f t="shared" si="163"/>
        <v>16837.3</v>
      </c>
    </row>
    <row r="515" spans="1:12" s="88" customFormat="1" ht="21" customHeight="1" x14ac:dyDescent="0.3">
      <c r="A515" s="19"/>
      <c r="B515" s="86" t="s">
        <v>640</v>
      </c>
      <c r="C515" s="29" t="s">
        <v>135</v>
      </c>
      <c r="D515" s="29" t="s">
        <v>47</v>
      </c>
      <c r="E515" s="29" t="s">
        <v>1</v>
      </c>
      <c r="F515" s="29" t="s">
        <v>288</v>
      </c>
      <c r="G515" s="289"/>
      <c r="H515" s="289"/>
      <c r="I515" s="289"/>
      <c r="J515" s="87">
        <f>SUM(J516:J518)</f>
        <v>10647</v>
      </c>
      <c r="K515" s="87">
        <f t="shared" ref="K515:L515" si="164">SUM(K516:K518)</f>
        <v>16735.5</v>
      </c>
      <c r="L515" s="87">
        <f t="shared" si="164"/>
        <v>16837.3</v>
      </c>
    </row>
    <row r="516" spans="1:12" s="92" customFormat="1" ht="17.45" hidden="1" x14ac:dyDescent="0.35">
      <c r="A516" s="19"/>
      <c r="B516" s="90" t="s">
        <v>307</v>
      </c>
      <c r="C516" s="17" t="s">
        <v>135</v>
      </c>
      <c r="D516" s="17" t="s">
        <v>47</v>
      </c>
      <c r="E516" s="17" t="s">
        <v>1</v>
      </c>
      <c r="F516" s="17" t="s">
        <v>288</v>
      </c>
      <c r="G516" s="17" t="s">
        <v>208</v>
      </c>
      <c r="H516" s="17" t="s">
        <v>82</v>
      </c>
      <c r="I516" s="17" t="s">
        <v>24</v>
      </c>
      <c r="J516" s="91"/>
      <c r="K516" s="91"/>
      <c r="L516" s="91"/>
    </row>
    <row r="517" spans="1:12" s="92" customFormat="1" ht="17.25" x14ac:dyDescent="0.3">
      <c r="A517" s="19"/>
      <c r="B517" s="90" t="s">
        <v>308</v>
      </c>
      <c r="C517" s="17" t="s">
        <v>135</v>
      </c>
      <c r="D517" s="17" t="s">
        <v>47</v>
      </c>
      <c r="E517" s="17" t="s">
        <v>1</v>
      </c>
      <c r="F517" s="17" t="s">
        <v>288</v>
      </c>
      <c r="G517" s="17" t="s">
        <v>208</v>
      </c>
      <c r="H517" s="17" t="s">
        <v>82</v>
      </c>
      <c r="I517" s="17" t="s">
        <v>24</v>
      </c>
      <c r="J517" s="91">
        <v>8137</v>
      </c>
      <c r="K517" s="91">
        <v>14135.5</v>
      </c>
      <c r="L517" s="91">
        <v>14237.3</v>
      </c>
    </row>
    <row r="518" spans="1:12" s="92" customFormat="1" ht="16.149999999999999" customHeight="1" x14ac:dyDescent="0.3">
      <c r="A518" s="19"/>
      <c r="B518" s="90" t="s">
        <v>309</v>
      </c>
      <c r="C518" s="17" t="s">
        <v>135</v>
      </c>
      <c r="D518" s="17" t="s">
        <v>47</v>
      </c>
      <c r="E518" s="17" t="s">
        <v>1</v>
      </c>
      <c r="F518" s="17" t="s">
        <v>288</v>
      </c>
      <c r="G518" s="17" t="s">
        <v>208</v>
      </c>
      <c r="H518" s="17" t="s">
        <v>82</v>
      </c>
      <c r="I518" s="17" t="s">
        <v>24</v>
      </c>
      <c r="J518" s="91">
        <v>2510</v>
      </c>
      <c r="K518" s="91">
        <v>2600</v>
      </c>
      <c r="L518" s="91">
        <v>2600</v>
      </c>
    </row>
    <row r="519" spans="1:12" s="76" customFormat="1" ht="34.9" hidden="1" x14ac:dyDescent="0.3">
      <c r="A519" s="77" t="s">
        <v>196</v>
      </c>
      <c r="B519" s="78" t="s">
        <v>461</v>
      </c>
      <c r="C519" s="54" t="s">
        <v>135</v>
      </c>
      <c r="D519" s="54" t="s">
        <v>81</v>
      </c>
      <c r="E519" s="54" t="s">
        <v>2</v>
      </c>
      <c r="F519" s="54" t="s">
        <v>3</v>
      </c>
      <c r="G519" s="276"/>
      <c r="H519" s="276"/>
      <c r="I519" s="276"/>
      <c r="J519" s="79">
        <f>SUM(J520)</f>
        <v>0</v>
      </c>
      <c r="K519" s="79">
        <f t="shared" ref="K519:L520" si="165">SUM(K520)</f>
        <v>0</v>
      </c>
      <c r="L519" s="79">
        <f t="shared" si="165"/>
        <v>0</v>
      </c>
    </row>
    <row r="520" spans="1:12" s="84" customFormat="1" ht="36" hidden="1" x14ac:dyDescent="0.3">
      <c r="A520" s="81" t="s">
        <v>197</v>
      </c>
      <c r="B520" s="82" t="s">
        <v>466</v>
      </c>
      <c r="C520" s="47" t="s">
        <v>135</v>
      </c>
      <c r="D520" s="47" t="s">
        <v>81</v>
      </c>
      <c r="E520" s="47" t="s">
        <v>1</v>
      </c>
      <c r="F520" s="47" t="s">
        <v>3</v>
      </c>
      <c r="G520" s="277"/>
      <c r="H520" s="277"/>
      <c r="I520" s="277"/>
      <c r="J520" s="83">
        <f>SUM(J521)</f>
        <v>0</v>
      </c>
      <c r="K520" s="83">
        <f t="shared" si="165"/>
        <v>0</v>
      </c>
      <c r="L520" s="83">
        <f t="shared" si="165"/>
        <v>0</v>
      </c>
    </row>
    <row r="521" spans="1:12" s="92" customFormat="1" ht="18.600000000000001" hidden="1" customHeight="1" x14ac:dyDescent="0.35">
      <c r="A521" s="19"/>
      <c r="B521" s="90" t="s">
        <v>30</v>
      </c>
      <c r="C521" s="17" t="s">
        <v>135</v>
      </c>
      <c r="D521" s="17" t="s">
        <v>81</v>
      </c>
      <c r="E521" s="17" t="s">
        <v>1</v>
      </c>
      <c r="F521" s="17" t="s">
        <v>78</v>
      </c>
      <c r="G521" s="17" t="s">
        <v>207</v>
      </c>
      <c r="H521" s="17" t="s">
        <v>39</v>
      </c>
      <c r="I521" s="17" t="s">
        <v>39</v>
      </c>
      <c r="J521" s="91"/>
      <c r="K521" s="91"/>
      <c r="L521" s="91"/>
    </row>
    <row r="522" spans="1:12" s="264" customFormat="1" ht="38.25" customHeight="1" x14ac:dyDescent="0.3">
      <c r="A522" s="147" t="s">
        <v>196</v>
      </c>
      <c r="B522" s="148" t="s">
        <v>753</v>
      </c>
      <c r="C522" s="149" t="s">
        <v>135</v>
      </c>
      <c r="D522" s="149" t="s">
        <v>81</v>
      </c>
      <c r="E522" s="149" t="s">
        <v>2</v>
      </c>
      <c r="F522" s="149" t="s">
        <v>3</v>
      </c>
      <c r="G522" s="260"/>
      <c r="H522" s="261"/>
      <c r="I522" s="262"/>
      <c r="J522" s="150">
        <f>J523</f>
        <v>9000</v>
      </c>
      <c r="K522" s="150">
        <f t="shared" ref="K522:L524" si="166">K523</f>
        <v>0</v>
      </c>
      <c r="L522" s="150">
        <f t="shared" si="166"/>
        <v>0</v>
      </c>
    </row>
    <row r="523" spans="1:12" s="134" customFormat="1" ht="39.75" customHeight="1" x14ac:dyDescent="0.3">
      <c r="A523" s="151" t="s">
        <v>197</v>
      </c>
      <c r="B523" s="152" t="s">
        <v>754</v>
      </c>
      <c r="C523" s="265" t="s">
        <v>135</v>
      </c>
      <c r="D523" s="265" t="s">
        <v>81</v>
      </c>
      <c r="E523" s="265" t="s">
        <v>2</v>
      </c>
      <c r="F523" s="265" t="s">
        <v>3</v>
      </c>
      <c r="G523" s="266"/>
      <c r="H523" s="267"/>
      <c r="I523" s="268"/>
      <c r="J523" s="269">
        <f>J524</f>
        <v>9000</v>
      </c>
      <c r="K523" s="269">
        <f t="shared" si="166"/>
        <v>0</v>
      </c>
      <c r="L523" s="269">
        <f t="shared" si="166"/>
        <v>0</v>
      </c>
    </row>
    <row r="524" spans="1:12" s="273" customFormat="1" ht="39.75" customHeight="1" x14ac:dyDescent="0.3">
      <c r="A524" s="85"/>
      <c r="B524" s="146" t="s">
        <v>30</v>
      </c>
      <c r="C524" s="49" t="s">
        <v>135</v>
      </c>
      <c r="D524" s="49" t="s">
        <v>81</v>
      </c>
      <c r="E524" s="49" t="s">
        <v>1</v>
      </c>
      <c r="F524" s="49" t="s">
        <v>78</v>
      </c>
      <c r="G524" s="270"/>
      <c r="H524" s="271"/>
      <c r="I524" s="272"/>
      <c r="J524" s="209">
        <f>J525</f>
        <v>9000</v>
      </c>
      <c r="K524" s="209">
        <f t="shared" si="166"/>
        <v>0</v>
      </c>
      <c r="L524" s="209">
        <f t="shared" si="166"/>
        <v>0</v>
      </c>
    </row>
    <row r="525" spans="1:12" s="92" customFormat="1" ht="31.5" customHeight="1" x14ac:dyDescent="0.3">
      <c r="A525" s="19"/>
      <c r="B525" s="90" t="s">
        <v>30</v>
      </c>
      <c r="C525" s="259" t="s">
        <v>135</v>
      </c>
      <c r="D525" s="259" t="s">
        <v>81</v>
      </c>
      <c r="E525" s="259" t="s">
        <v>1</v>
      </c>
      <c r="F525" s="259" t="s">
        <v>78</v>
      </c>
      <c r="G525" s="259" t="s">
        <v>207</v>
      </c>
      <c r="H525" s="259" t="s">
        <v>39</v>
      </c>
      <c r="I525" s="259" t="s">
        <v>39</v>
      </c>
      <c r="J525" s="91">
        <v>9000</v>
      </c>
      <c r="K525" s="91">
        <v>0</v>
      </c>
      <c r="L525" s="91">
        <v>0</v>
      </c>
    </row>
    <row r="526" spans="1:12" s="92" customFormat="1" ht="66" customHeight="1" x14ac:dyDescent="0.3">
      <c r="A526" s="171" t="s">
        <v>104</v>
      </c>
      <c r="B526" s="74" t="s">
        <v>475</v>
      </c>
      <c r="C526" s="30" t="s">
        <v>260</v>
      </c>
      <c r="D526" s="30" t="s">
        <v>45</v>
      </c>
      <c r="E526" s="30" t="s">
        <v>2</v>
      </c>
      <c r="F526" s="30" t="s">
        <v>3</v>
      </c>
      <c r="G526" s="294"/>
      <c r="H526" s="295"/>
      <c r="I526" s="296"/>
      <c r="J526" s="75">
        <f>SUM(J527)</f>
        <v>9.5</v>
      </c>
      <c r="K526" s="75">
        <f t="shared" ref="K526:L528" si="167">SUM(K527)</f>
        <v>10</v>
      </c>
      <c r="L526" s="75">
        <f t="shared" si="167"/>
        <v>10.5</v>
      </c>
    </row>
    <row r="527" spans="1:12" s="92" customFormat="1" ht="33" customHeight="1" x14ac:dyDescent="0.3">
      <c r="A527" s="147" t="s">
        <v>198</v>
      </c>
      <c r="B527" s="148" t="s">
        <v>476</v>
      </c>
      <c r="C527" s="54" t="s">
        <v>260</v>
      </c>
      <c r="D527" s="54" t="s">
        <v>47</v>
      </c>
      <c r="E527" s="54" t="s">
        <v>2</v>
      </c>
      <c r="F527" s="54" t="s">
        <v>3</v>
      </c>
      <c r="G527" s="297"/>
      <c r="H527" s="298"/>
      <c r="I527" s="299"/>
      <c r="J527" s="79">
        <f>SUM(J528)</f>
        <v>9.5</v>
      </c>
      <c r="K527" s="79">
        <f t="shared" si="167"/>
        <v>10</v>
      </c>
      <c r="L527" s="79">
        <f t="shared" si="167"/>
        <v>10.5</v>
      </c>
    </row>
    <row r="528" spans="1:12" s="92" customFormat="1" ht="39" customHeight="1" x14ac:dyDescent="0.3">
      <c r="A528" s="112" t="s">
        <v>199</v>
      </c>
      <c r="B528" s="152" t="s">
        <v>477</v>
      </c>
      <c r="C528" s="50" t="s">
        <v>260</v>
      </c>
      <c r="D528" s="50" t="s">
        <v>47</v>
      </c>
      <c r="E528" s="50" t="s">
        <v>1</v>
      </c>
      <c r="F528" s="50" t="s">
        <v>3</v>
      </c>
      <c r="G528" s="300"/>
      <c r="H528" s="301"/>
      <c r="I528" s="302"/>
      <c r="J528" s="180">
        <f>SUM(J529)</f>
        <v>9.5</v>
      </c>
      <c r="K528" s="180">
        <f t="shared" si="167"/>
        <v>10</v>
      </c>
      <c r="L528" s="180">
        <f t="shared" si="167"/>
        <v>10.5</v>
      </c>
    </row>
    <row r="529" spans="1:16" s="92" customFormat="1" ht="35.450000000000003" customHeight="1" x14ac:dyDescent="0.3">
      <c r="A529" s="19"/>
      <c r="B529" s="15" t="s">
        <v>478</v>
      </c>
      <c r="C529" s="51" t="s">
        <v>260</v>
      </c>
      <c r="D529" s="51" t="s">
        <v>47</v>
      </c>
      <c r="E529" s="51" t="s">
        <v>1</v>
      </c>
      <c r="F529" s="51" t="s">
        <v>76</v>
      </c>
      <c r="G529" s="17" t="s">
        <v>201</v>
      </c>
      <c r="H529" s="17" t="s">
        <v>24</v>
      </c>
      <c r="I529" s="17" t="s">
        <v>94</v>
      </c>
      <c r="J529" s="97">
        <v>9.5</v>
      </c>
      <c r="K529" s="97">
        <v>10</v>
      </c>
      <c r="L529" s="97">
        <v>10.5</v>
      </c>
    </row>
    <row r="530" spans="1:16" s="92" customFormat="1" ht="35.450000000000003" customHeight="1" x14ac:dyDescent="0.3">
      <c r="A530" s="19"/>
      <c r="B530" s="74" t="s">
        <v>714</v>
      </c>
      <c r="C530" s="33" t="s">
        <v>42</v>
      </c>
      <c r="D530" s="33" t="s">
        <v>45</v>
      </c>
      <c r="E530" s="33" t="s">
        <v>2</v>
      </c>
      <c r="F530" s="33" t="s">
        <v>3</v>
      </c>
      <c r="G530" s="294"/>
      <c r="H530" s="295"/>
      <c r="I530" s="296"/>
      <c r="J530" s="75">
        <f>+J531</f>
        <v>112</v>
      </c>
      <c r="K530" s="75">
        <f t="shared" ref="K530:L532" si="168">+K531</f>
        <v>112</v>
      </c>
      <c r="L530" s="75">
        <f t="shared" si="168"/>
        <v>112</v>
      </c>
    </row>
    <row r="531" spans="1:16" s="92" customFormat="1" ht="35.450000000000003" customHeight="1" x14ac:dyDescent="0.3">
      <c r="A531" s="19"/>
      <c r="B531" s="78" t="s">
        <v>715</v>
      </c>
      <c r="C531" s="34" t="s">
        <v>42</v>
      </c>
      <c r="D531" s="34" t="s">
        <v>47</v>
      </c>
      <c r="E531" s="34" t="s">
        <v>2</v>
      </c>
      <c r="F531" s="34" t="s">
        <v>3</v>
      </c>
      <c r="G531" s="297"/>
      <c r="H531" s="298"/>
      <c r="I531" s="299"/>
      <c r="J531" s="79">
        <f>+J532</f>
        <v>112</v>
      </c>
      <c r="K531" s="79">
        <f t="shared" si="168"/>
        <v>112</v>
      </c>
      <c r="L531" s="79">
        <f t="shared" si="168"/>
        <v>112</v>
      </c>
    </row>
    <row r="532" spans="1:16" s="92" customFormat="1" ht="35.450000000000003" customHeight="1" x14ac:dyDescent="0.3">
      <c r="A532" s="19"/>
      <c r="B532" s="249" t="s">
        <v>716</v>
      </c>
      <c r="C532" s="71" t="s">
        <v>42</v>
      </c>
      <c r="D532" s="71" t="s">
        <v>47</v>
      </c>
      <c r="E532" s="71" t="s">
        <v>1</v>
      </c>
      <c r="F532" s="71" t="s">
        <v>3</v>
      </c>
      <c r="G532" s="300"/>
      <c r="H532" s="301"/>
      <c r="I532" s="302"/>
      <c r="J532" s="180">
        <f>+J533</f>
        <v>112</v>
      </c>
      <c r="K532" s="180">
        <f t="shared" si="168"/>
        <v>112</v>
      </c>
      <c r="L532" s="180">
        <f t="shared" si="168"/>
        <v>112</v>
      </c>
    </row>
    <row r="533" spans="1:16" s="92" customFormat="1" ht="35.450000000000003" customHeight="1" x14ac:dyDescent="0.3">
      <c r="A533" s="19"/>
      <c r="B533" s="109" t="s">
        <v>717</v>
      </c>
      <c r="C533" s="39" t="s">
        <v>42</v>
      </c>
      <c r="D533" s="39" t="s">
        <v>47</v>
      </c>
      <c r="E533" s="39" t="s">
        <v>1</v>
      </c>
      <c r="F533" s="39" t="s">
        <v>718</v>
      </c>
      <c r="G533" s="244" t="s">
        <v>205</v>
      </c>
      <c r="H533" s="244" t="s">
        <v>24</v>
      </c>
      <c r="I533" s="244" t="s">
        <v>1</v>
      </c>
      <c r="J533" s="97">
        <v>112</v>
      </c>
      <c r="K533" s="97">
        <v>112</v>
      </c>
      <c r="L533" s="97">
        <v>112</v>
      </c>
    </row>
    <row r="534" spans="1:16" s="92" customFormat="1" ht="33" x14ac:dyDescent="0.3">
      <c r="A534" s="73" t="s">
        <v>124</v>
      </c>
      <c r="B534" s="172" t="s">
        <v>284</v>
      </c>
      <c r="C534" s="30" t="s">
        <v>85</v>
      </c>
      <c r="D534" s="30" t="s">
        <v>45</v>
      </c>
      <c r="E534" s="30" t="s">
        <v>2</v>
      </c>
      <c r="F534" s="30" t="s">
        <v>3</v>
      </c>
      <c r="G534" s="276"/>
      <c r="H534" s="276"/>
      <c r="I534" s="276"/>
      <c r="J534" s="75">
        <f>SUM(J535+J548)</f>
        <v>9304.5999999999985</v>
      </c>
      <c r="K534" s="75">
        <f>SUM(K535+K548)</f>
        <v>45492.4</v>
      </c>
      <c r="L534" s="75">
        <f>SUM(L535+L548)</f>
        <v>96070.5</v>
      </c>
    </row>
    <row r="535" spans="1:16" s="92" customFormat="1" x14ac:dyDescent="0.3">
      <c r="A535" s="77" t="s">
        <v>254</v>
      </c>
      <c r="B535" s="148" t="s">
        <v>285</v>
      </c>
      <c r="C535" s="54" t="s">
        <v>85</v>
      </c>
      <c r="D535" s="54" t="s">
        <v>47</v>
      </c>
      <c r="E535" s="54" t="s">
        <v>2</v>
      </c>
      <c r="F535" s="54" t="s">
        <v>3</v>
      </c>
      <c r="G535" s="276"/>
      <c r="H535" s="276"/>
      <c r="I535" s="276"/>
      <c r="J535" s="79">
        <f>SUM(J536+J645)</f>
        <v>3687.7</v>
      </c>
      <c r="K535" s="79">
        <f>SUM(K536+K645)</f>
        <v>1811.3</v>
      </c>
      <c r="L535" s="79">
        <f>SUM(L536+L645)</f>
        <v>2233.8000000000002</v>
      </c>
    </row>
    <row r="536" spans="1:16" s="145" customFormat="1" ht="78" x14ac:dyDescent="0.3">
      <c r="A536" s="81" t="s">
        <v>271</v>
      </c>
      <c r="B536" s="82" t="s">
        <v>286</v>
      </c>
      <c r="C536" s="47" t="s">
        <v>85</v>
      </c>
      <c r="D536" s="47" t="s">
        <v>47</v>
      </c>
      <c r="E536" s="47" t="s">
        <v>24</v>
      </c>
      <c r="F536" s="167" t="s">
        <v>3</v>
      </c>
      <c r="G536" s="277"/>
      <c r="H536" s="277"/>
      <c r="I536" s="277"/>
      <c r="J536" s="83">
        <f>+J541+J545</f>
        <v>3687.7</v>
      </c>
      <c r="K536" s="83">
        <f t="shared" ref="K536:L536" si="169">SUM(K541)</f>
        <v>1811.3</v>
      </c>
      <c r="L536" s="83">
        <f t="shared" si="169"/>
        <v>2233.8000000000002</v>
      </c>
    </row>
    <row r="537" spans="1:16" s="145" customFormat="1" ht="54" hidden="1" x14ac:dyDescent="0.35">
      <c r="A537" s="81"/>
      <c r="B537" s="235" t="s">
        <v>407</v>
      </c>
      <c r="C537" s="191" t="s">
        <v>85</v>
      </c>
      <c r="D537" s="191" t="s">
        <v>47</v>
      </c>
      <c r="E537" s="191" t="s">
        <v>24</v>
      </c>
      <c r="F537" s="49" t="s">
        <v>344</v>
      </c>
      <c r="G537" s="338"/>
      <c r="H537" s="339"/>
      <c r="I537" s="340"/>
      <c r="J537" s="131">
        <f>+J538+J539+J540</f>
        <v>0</v>
      </c>
      <c r="K537" s="131"/>
      <c r="L537" s="131"/>
    </row>
    <row r="538" spans="1:16" s="145" customFormat="1" ht="69" hidden="1" customHeight="1" x14ac:dyDescent="0.35">
      <c r="A538" s="81"/>
      <c r="B538" s="18" t="s">
        <v>405</v>
      </c>
      <c r="C538" s="127" t="s">
        <v>85</v>
      </c>
      <c r="D538" s="127" t="s">
        <v>92</v>
      </c>
      <c r="E538" s="127" t="s">
        <v>8</v>
      </c>
      <c r="F538" s="127" t="s">
        <v>344</v>
      </c>
      <c r="G538" s="52" t="s">
        <v>212</v>
      </c>
      <c r="H538" s="52" t="s">
        <v>43</v>
      </c>
      <c r="I538" s="52" t="s">
        <v>1</v>
      </c>
      <c r="J538" s="95"/>
      <c r="K538" s="95"/>
      <c r="L538" s="95"/>
    </row>
    <row r="539" spans="1:16" s="145" customFormat="1" ht="46.9" hidden="1" x14ac:dyDescent="0.35">
      <c r="A539" s="81"/>
      <c r="B539" s="18" t="s">
        <v>406</v>
      </c>
      <c r="C539" s="127" t="s">
        <v>85</v>
      </c>
      <c r="D539" s="127" t="s">
        <v>92</v>
      </c>
      <c r="E539" s="127" t="s">
        <v>8</v>
      </c>
      <c r="F539" s="127" t="s">
        <v>344</v>
      </c>
      <c r="G539" s="52" t="s">
        <v>212</v>
      </c>
      <c r="H539" s="52" t="s">
        <v>43</v>
      </c>
      <c r="I539" s="52" t="s">
        <v>1</v>
      </c>
      <c r="J539" s="95"/>
      <c r="K539" s="95"/>
      <c r="L539" s="95"/>
      <c r="M539" s="236"/>
      <c r="N539" s="236"/>
      <c r="O539" s="236"/>
      <c r="P539" s="236"/>
    </row>
    <row r="540" spans="1:16" s="238" customFormat="1" ht="46.9" hidden="1" x14ac:dyDescent="0.35">
      <c r="A540" s="237"/>
      <c r="B540" s="18" t="s">
        <v>404</v>
      </c>
      <c r="C540" s="127" t="s">
        <v>85</v>
      </c>
      <c r="D540" s="127" t="s">
        <v>92</v>
      </c>
      <c r="E540" s="127" t="s">
        <v>8</v>
      </c>
      <c r="F540" s="127" t="s">
        <v>344</v>
      </c>
      <c r="G540" s="127" t="s">
        <v>212</v>
      </c>
      <c r="H540" s="127" t="s">
        <v>43</v>
      </c>
      <c r="I540" s="127" t="s">
        <v>1</v>
      </c>
      <c r="J540" s="121"/>
      <c r="K540" s="121"/>
      <c r="L540" s="121"/>
    </row>
    <row r="541" spans="1:16" s="88" customFormat="1" ht="35.450000000000003" customHeight="1" x14ac:dyDescent="0.3">
      <c r="A541" s="19"/>
      <c r="B541" s="146" t="s">
        <v>574</v>
      </c>
      <c r="C541" s="29" t="s">
        <v>85</v>
      </c>
      <c r="D541" s="29" t="s">
        <v>47</v>
      </c>
      <c r="E541" s="29" t="s">
        <v>24</v>
      </c>
      <c r="F541" s="29" t="s">
        <v>701</v>
      </c>
      <c r="G541" s="289"/>
      <c r="H541" s="289"/>
      <c r="I541" s="289"/>
      <c r="J541" s="87">
        <f>SUM(J542:J544)</f>
        <v>3687.7</v>
      </c>
      <c r="K541" s="87">
        <f t="shared" ref="K541:L541" si="170">SUM(K542:K544)</f>
        <v>1811.3</v>
      </c>
      <c r="L541" s="87">
        <f t="shared" si="170"/>
        <v>2233.8000000000002</v>
      </c>
    </row>
    <row r="542" spans="1:16" s="92" customFormat="1" ht="50.45" hidden="1" x14ac:dyDescent="0.35">
      <c r="A542" s="19"/>
      <c r="B542" s="146" t="s">
        <v>575</v>
      </c>
      <c r="C542" s="17" t="s">
        <v>85</v>
      </c>
      <c r="D542" s="17" t="s">
        <v>47</v>
      </c>
      <c r="E542" s="17" t="s">
        <v>24</v>
      </c>
      <c r="F542" s="17" t="s">
        <v>701</v>
      </c>
      <c r="G542" s="17" t="s">
        <v>212</v>
      </c>
      <c r="H542" s="17" t="s">
        <v>43</v>
      </c>
      <c r="I542" s="17" t="s">
        <v>1</v>
      </c>
      <c r="J542" s="91"/>
      <c r="K542" s="91"/>
      <c r="L542" s="91"/>
    </row>
    <row r="543" spans="1:16" s="92" customFormat="1" ht="47.45" customHeight="1" x14ac:dyDescent="0.3">
      <c r="A543" s="19"/>
      <c r="B543" s="146" t="s">
        <v>576</v>
      </c>
      <c r="C543" s="17" t="s">
        <v>85</v>
      </c>
      <c r="D543" s="17" t="s">
        <v>47</v>
      </c>
      <c r="E543" s="17" t="s">
        <v>24</v>
      </c>
      <c r="F543" s="17" t="s">
        <v>701</v>
      </c>
      <c r="G543" s="17" t="s">
        <v>212</v>
      </c>
      <c r="H543" s="17" t="s">
        <v>43</v>
      </c>
      <c r="I543" s="17" t="s">
        <v>1</v>
      </c>
      <c r="J543" s="91">
        <v>3611</v>
      </c>
      <c r="K543" s="91">
        <v>1811.3</v>
      </c>
      <c r="L543" s="91">
        <v>2233.8000000000002</v>
      </c>
    </row>
    <row r="544" spans="1:16" s="92" customFormat="1" ht="49.15" customHeight="1" x14ac:dyDescent="0.3">
      <c r="A544" s="19"/>
      <c r="B544" s="146" t="s">
        <v>577</v>
      </c>
      <c r="C544" s="17" t="s">
        <v>85</v>
      </c>
      <c r="D544" s="17" t="s">
        <v>47</v>
      </c>
      <c r="E544" s="17" t="s">
        <v>24</v>
      </c>
      <c r="F544" s="17" t="s">
        <v>701</v>
      </c>
      <c r="G544" s="17" t="s">
        <v>212</v>
      </c>
      <c r="H544" s="17" t="s">
        <v>43</v>
      </c>
      <c r="I544" s="17" t="s">
        <v>1</v>
      </c>
      <c r="J544" s="91">
        <v>76.7</v>
      </c>
      <c r="K544" s="91">
        <v>0</v>
      </c>
      <c r="L544" s="91">
        <v>0</v>
      </c>
    </row>
    <row r="545" spans="1:16" s="88" customFormat="1" ht="1.9" hidden="1" customHeight="1" x14ac:dyDescent="0.35">
      <c r="A545" s="19"/>
      <c r="B545" s="109" t="s">
        <v>578</v>
      </c>
      <c r="C545" s="29" t="s">
        <v>85</v>
      </c>
      <c r="D545" s="29" t="s">
        <v>47</v>
      </c>
      <c r="E545" s="29" t="s">
        <v>24</v>
      </c>
      <c r="F545" s="29" t="s">
        <v>344</v>
      </c>
      <c r="G545" s="29"/>
      <c r="H545" s="29"/>
      <c r="I545" s="29"/>
      <c r="J545" s="87">
        <f>+J546+J547</f>
        <v>0</v>
      </c>
      <c r="K545" s="87"/>
      <c r="L545" s="87"/>
    </row>
    <row r="546" spans="1:16" s="88" customFormat="1" ht="46.9" hidden="1" x14ac:dyDescent="0.35">
      <c r="A546" s="19"/>
      <c r="B546" s="18" t="s">
        <v>584</v>
      </c>
      <c r="C546" s="17" t="s">
        <v>85</v>
      </c>
      <c r="D546" s="17" t="s">
        <v>47</v>
      </c>
      <c r="E546" s="17" t="s">
        <v>24</v>
      </c>
      <c r="F546" s="17" t="s">
        <v>344</v>
      </c>
      <c r="G546" s="17" t="s">
        <v>212</v>
      </c>
      <c r="H546" s="17" t="s">
        <v>43</v>
      </c>
      <c r="I546" s="17" t="s">
        <v>1</v>
      </c>
      <c r="J546" s="91"/>
      <c r="K546" s="87"/>
      <c r="L546" s="87"/>
    </row>
    <row r="547" spans="1:16" s="92" customFormat="1" ht="9" hidden="1" customHeight="1" x14ac:dyDescent="0.35">
      <c r="A547" s="19"/>
      <c r="B547" s="18" t="s">
        <v>579</v>
      </c>
      <c r="C547" s="17" t="s">
        <v>85</v>
      </c>
      <c r="D547" s="17" t="s">
        <v>47</v>
      </c>
      <c r="E547" s="17" t="s">
        <v>24</v>
      </c>
      <c r="F547" s="17" t="s">
        <v>344</v>
      </c>
      <c r="G547" s="17" t="s">
        <v>212</v>
      </c>
      <c r="H547" s="17" t="s">
        <v>43</v>
      </c>
      <c r="I547" s="17" t="s">
        <v>1</v>
      </c>
      <c r="J547" s="91"/>
      <c r="K547" s="91"/>
      <c r="L547" s="91"/>
    </row>
    <row r="548" spans="1:16" s="92" customFormat="1" ht="33" x14ac:dyDescent="0.3">
      <c r="A548" s="147" t="s">
        <v>569</v>
      </c>
      <c r="B548" s="148" t="s">
        <v>332</v>
      </c>
      <c r="C548" s="149" t="s">
        <v>85</v>
      </c>
      <c r="D548" s="149" t="s">
        <v>92</v>
      </c>
      <c r="E548" s="149" t="s">
        <v>2</v>
      </c>
      <c r="F548" s="149" t="s">
        <v>3</v>
      </c>
      <c r="G548" s="149"/>
      <c r="H548" s="149"/>
      <c r="I548" s="149"/>
      <c r="J548" s="150">
        <f>J549+J560</f>
        <v>5616.9</v>
      </c>
      <c r="K548" s="150">
        <f t="shared" ref="K548:L548" si="171">K549+K560</f>
        <v>43681.1</v>
      </c>
      <c r="L548" s="150">
        <f t="shared" si="171"/>
        <v>93836.7</v>
      </c>
    </row>
    <row r="549" spans="1:16" s="92" customFormat="1" ht="34.9" customHeight="1" x14ac:dyDescent="0.3">
      <c r="A549" s="151" t="s">
        <v>570</v>
      </c>
      <c r="B549" s="152" t="s">
        <v>496</v>
      </c>
      <c r="C549" s="140" t="s">
        <v>85</v>
      </c>
      <c r="D549" s="140" t="s">
        <v>92</v>
      </c>
      <c r="E549" s="140" t="s">
        <v>8</v>
      </c>
      <c r="F549" s="153" t="s">
        <v>3</v>
      </c>
      <c r="G549" s="153"/>
      <c r="H549" s="154"/>
      <c r="I549" s="141"/>
      <c r="J549" s="155">
        <f>+J550+J558+J554</f>
        <v>2042.5</v>
      </c>
      <c r="K549" s="155">
        <f t="shared" ref="K549:L549" si="172">+K550+K558+K554</f>
        <v>0</v>
      </c>
      <c r="L549" s="155">
        <f t="shared" si="172"/>
        <v>2000</v>
      </c>
    </row>
    <row r="550" spans="1:16" s="92" customFormat="1" ht="33.6" customHeight="1" x14ac:dyDescent="0.3">
      <c r="A550" s="151"/>
      <c r="B550" s="18" t="s">
        <v>548</v>
      </c>
      <c r="C550" s="49" t="s">
        <v>85</v>
      </c>
      <c r="D550" s="49" t="s">
        <v>92</v>
      </c>
      <c r="E550" s="49" t="s">
        <v>8</v>
      </c>
      <c r="F550" s="49" t="s">
        <v>700</v>
      </c>
      <c r="G550" s="49"/>
      <c r="H550" s="49"/>
      <c r="I550" s="49"/>
      <c r="J550" s="156">
        <f>+J551+J552+J553</f>
        <v>2042.5</v>
      </c>
      <c r="K550" s="156">
        <f t="shared" ref="K550:L550" si="173">+K551+K552+K553</f>
        <v>0</v>
      </c>
      <c r="L550" s="156">
        <f t="shared" si="173"/>
        <v>2000</v>
      </c>
    </row>
    <row r="551" spans="1:16" s="92" customFormat="1" ht="58.15" hidden="1" customHeight="1" x14ac:dyDescent="0.35">
      <c r="A551" s="151"/>
      <c r="B551" s="18" t="s">
        <v>549</v>
      </c>
      <c r="C551" s="127" t="s">
        <v>85</v>
      </c>
      <c r="D551" s="127" t="s">
        <v>92</v>
      </c>
      <c r="E551" s="127" t="s">
        <v>8</v>
      </c>
      <c r="F551" s="127" t="s">
        <v>700</v>
      </c>
      <c r="G551" s="127" t="s">
        <v>212</v>
      </c>
      <c r="H551" s="127" t="s">
        <v>43</v>
      </c>
      <c r="I551" s="127" t="s">
        <v>1</v>
      </c>
      <c r="J551" s="157"/>
      <c r="K551" s="157"/>
      <c r="L551" s="157"/>
    </row>
    <row r="552" spans="1:16" s="92" customFormat="1" ht="48" customHeight="1" x14ac:dyDescent="0.3">
      <c r="A552" s="151"/>
      <c r="B552" s="18" t="s">
        <v>497</v>
      </c>
      <c r="C552" s="127" t="s">
        <v>85</v>
      </c>
      <c r="D552" s="127" t="s">
        <v>92</v>
      </c>
      <c r="E552" s="127" t="s">
        <v>8</v>
      </c>
      <c r="F552" s="127" t="s">
        <v>700</v>
      </c>
      <c r="G552" s="127" t="s">
        <v>212</v>
      </c>
      <c r="H552" s="127" t="s">
        <v>43</v>
      </c>
      <c r="I552" s="127" t="s">
        <v>1</v>
      </c>
      <c r="J552" s="157">
        <v>2000</v>
      </c>
      <c r="K552" s="157">
        <v>0</v>
      </c>
      <c r="L552" s="157">
        <v>2000</v>
      </c>
    </row>
    <row r="553" spans="1:16" s="92" customFormat="1" ht="44.45" customHeight="1" x14ac:dyDescent="0.3">
      <c r="A553" s="151"/>
      <c r="B553" s="18" t="s">
        <v>498</v>
      </c>
      <c r="C553" s="127" t="s">
        <v>85</v>
      </c>
      <c r="D553" s="127" t="s">
        <v>92</v>
      </c>
      <c r="E553" s="127" t="s">
        <v>8</v>
      </c>
      <c r="F553" s="127" t="s">
        <v>700</v>
      </c>
      <c r="G553" s="127" t="s">
        <v>212</v>
      </c>
      <c r="H553" s="127" t="s">
        <v>43</v>
      </c>
      <c r="I553" s="127" t="s">
        <v>1</v>
      </c>
      <c r="J553" s="157">
        <v>42.5</v>
      </c>
      <c r="K553" s="157">
        <v>0</v>
      </c>
      <c r="L553" s="157">
        <v>0</v>
      </c>
    </row>
    <row r="554" spans="1:16" s="92" customFormat="1" ht="1.1499999999999999" hidden="1" customHeight="1" x14ac:dyDescent="0.35">
      <c r="A554" s="151"/>
      <c r="B554" s="18" t="s">
        <v>590</v>
      </c>
      <c r="C554" s="49" t="s">
        <v>85</v>
      </c>
      <c r="D554" s="49" t="s">
        <v>92</v>
      </c>
      <c r="E554" s="49" t="s">
        <v>8</v>
      </c>
      <c r="F554" s="49" t="s">
        <v>344</v>
      </c>
      <c r="G554" s="49"/>
      <c r="H554" s="49"/>
      <c r="I554" s="49"/>
      <c r="J554" s="156">
        <f>+J555+J556+J557</f>
        <v>0</v>
      </c>
      <c r="K554" s="156">
        <f t="shared" ref="K554:P554" si="174">+K555+K556+K557</f>
        <v>0</v>
      </c>
      <c r="L554" s="156">
        <f t="shared" si="174"/>
        <v>0</v>
      </c>
      <c r="M554" s="156">
        <f t="shared" si="174"/>
        <v>0</v>
      </c>
      <c r="N554" s="156">
        <f t="shared" si="174"/>
        <v>0</v>
      </c>
      <c r="O554" s="156">
        <f t="shared" si="174"/>
        <v>0</v>
      </c>
      <c r="P554" s="156">
        <f t="shared" si="174"/>
        <v>0</v>
      </c>
    </row>
    <row r="555" spans="1:16" s="92" customFormat="1" ht="46.9" hidden="1" customHeight="1" x14ac:dyDescent="0.35">
      <c r="A555" s="151"/>
      <c r="B555" s="18" t="s">
        <v>591</v>
      </c>
      <c r="C555" s="127" t="s">
        <v>85</v>
      </c>
      <c r="D555" s="127" t="s">
        <v>92</v>
      </c>
      <c r="E555" s="127" t="s">
        <v>8</v>
      </c>
      <c r="F555" s="127" t="s">
        <v>344</v>
      </c>
      <c r="G555" s="127" t="s">
        <v>212</v>
      </c>
      <c r="H555" s="127" t="s">
        <v>43</v>
      </c>
      <c r="I555" s="127" t="s">
        <v>1</v>
      </c>
      <c r="J555" s="157"/>
      <c r="K555" s="157"/>
      <c r="L555" s="157"/>
    </row>
    <row r="556" spans="1:16" s="92" customFormat="1" ht="46.9" hidden="1" customHeight="1" x14ac:dyDescent="0.35">
      <c r="A556" s="151"/>
      <c r="B556" s="18" t="s">
        <v>592</v>
      </c>
      <c r="C556" s="127" t="s">
        <v>85</v>
      </c>
      <c r="D556" s="127" t="s">
        <v>92</v>
      </c>
      <c r="E556" s="127" t="s">
        <v>8</v>
      </c>
      <c r="F556" s="127" t="s">
        <v>344</v>
      </c>
      <c r="G556" s="127" t="s">
        <v>212</v>
      </c>
      <c r="H556" s="127" t="s">
        <v>43</v>
      </c>
      <c r="I556" s="127" t="s">
        <v>1</v>
      </c>
      <c r="J556" s="157"/>
      <c r="K556" s="157"/>
      <c r="L556" s="157"/>
    </row>
    <row r="557" spans="1:16" s="92" customFormat="1" ht="46.9" hidden="1" customHeight="1" x14ac:dyDescent="0.35">
      <c r="A557" s="151"/>
      <c r="B557" s="18" t="s">
        <v>593</v>
      </c>
      <c r="C557" s="127" t="s">
        <v>85</v>
      </c>
      <c r="D557" s="127" t="s">
        <v>92</v>
      </c>
      <c r="E557" s="127" t="s">
        <v>8</v>
      </c>
      <c r="F557" s="127" t="s">
        <v>344</v>
      </c>
      <c r="G557" s="127" t="s">
        <v>212</v>
      </c>
      <c r="H557" s="127" t="s">
        <v>43</v>
      </c>
      <c r="I557" s="127" t="s">
        <v>1</v>
      </c>
      <c r="J557" s="157"/>
      <c r="K557" s="157"/>
      <c r="L557" s="157"/>
    </row>
    <row r="558" spans="1:16" s="92" customFormat="1" ht="46.9" hidden="1" customHeight="1" x14ac:dyDescent="0.35">
      <c r="A558" s="151"/>
      <c r="B558" s="18" t="s">
        <v>534</v>
      </c>
      <c r="C558" s="49" t="s">
        <v>85</v>
      </c>
      <c r="D558" s="49" t="s">
        <v>92</v>
      </c>
      <c r="E558" s="49" t="s">
        <v>8</v>
      </c>
      <c r="F558" s="158" t="s">
        <v>535</v>
      </c>
      <c r="G558" s="158"/>
      <c r="H558" s="159"/>
      <c r="I558" s="160"/>
      <c r="J558" s="156">
        <f>+J559</f>
        <v>0</v>
      </c>
      <c r="K558" s="156"/>
      <c r="L558" s="156"/>
    </row>
    <row r="559" spans="1:16" s="92" customFormat="1" ht="46.15" hidden="1" customHeight="1" x14ac:dyDescent="0.35">
      <c r="A559" s="151"/>
      <c r="B559" s="18" t="s">
        <v>497</v>
      </c>
      <c r="C559" s="127" t="s">
        <v>85</v>
      </c>
      <c r="D559" s="127" t="s">
        <v>92</v>
      </c>
      <c r="E559" s="127" t="s">
        <v>8</v>
      </c>
      <c r="F559" s="161" t="s">
        <v>535</v>
      </c>
      <c r="G559" s="127" t="s">
        <v>212</v>
      </c>
      <c r="H559" s="127" t="s">
        <v>43</v>
      </c>
      <c r="I559" s="127" t="s">
        <v>1</v>
      </c>
      <c r="J559" s="157"/>
      <c r="K559" s="157"/>
      <c r="L559" s="157"/>
    </row>
    <row r="560" spans="1:16" s="92" customFormat="1" ht="16.149999999999999" customHeight="1" x14ac:dyDescent="0.3">
      <c r="A560" s="151" t="s">
        <v>571</v>
      </c>
      <c r="B560" s="82" t="s">
        <v>392</v>
      </c>
      <c r="C560" s="140" t="s">
        <v>85</v>
      </c>
      <c r="D560" s="140" t="s">
        <v>92</v>
      </c>
      <c r="E560" s="140" t="s">
        <v>321</v>
      </c>
      <c r="F560" s="153" t="s">
        <v>3</v>
      </c>
      <c r="G560" s="153"/>
      <c r="H560" s="154"/>
      <c r="I560" s="141"/>
      <c r="J560" s="155">
        <f>+J562+J564+J565</f>
        <v>3574.4</v>
      </c>
      <c r="K560" s="155">
        <f t="shared" ref="K560:P560" si="175">+K562+K564+K565</f>
        <v>43681.1</v>
      </c>
      <c r="L560" s="155">
        <f t="shared" si="175"/>
        <v>91836.7</v>
      </c>
      <c r="M560" s="155">
        <f t="shared" si="175"/>
        <v>59.8</v>
      </c>
      <c r="N560" s="155">
        <f t="shared" si="175"/>
        <v>0</v>
      </c>
      <c r="O560" s="155">
        <f t="shared" si="175"/>
        <v>0</v>
      </c>
      <c r="P560" s="155">
        <f t="shared" si="175"/>
        <v>0</v>
      </c>
    </row>
    <row r="561" spans="1:13" s="92" customFormat="1" ht="45" hidden="1" customHeight="1" x14ac:dyDescent="0.35">
      <c r="A561" s="19"/>
      <c r="B561" s="18" t="s">
        <v>494</v>
      </c>
      <c r="C561" s="17" t="s">
        <v>85</v>
      </c>
      <c r="D561" s="17" t="s">
        <v>92</v>
      </c>
      <c r="E561" s="17" t="s">
        <v>321</v>
      </c>
      <c r="F561" s="17" t="s">
        <v>495</v>
      </c>
      <c r="G561" s="102" t="s">
        <v>212</v>
      </c>
      <c r="H561" s="102" t="s">
        <v>43</v>
      </c>
      <c r="I561" s="102" t="s">
        <v>24</v>
      </c>
      <c r="J561" s="91">
        <v>0</v>
      </c>
      <c r="K561" s="91">
        <v>0</v>
      </c>
      <c r="L561" s="91"/>
    </row>
    <row r="562" spans="1:13" s="92" customFormat="1" ht="44.45" customHeight="1" x14ac:dyDescent="0.3">
      <c r="A562" s="19"/>
      <c r="B562" s="18" t="s">
        <v>494</v>
      </c>
      <c r="C562" s="17" t="s">
        <v>85</v>
      </c>
      <c r="D562" s="17" t="s">
        <v>92</v>
      </c>
      <c r="E562" s="17" t="s">
        <v>321</v>
      </c>
      <c r="F562" s="17" t="s">
        <v>495</v>
      </c>
      <c r="G562" s="17" t="s">
        <v>212</v>
      </c>
      <c r="H562" s="17" t="s">
        <v>43</v>
      </c>
      <c r="I562" s="17" t="s">
        <v>24</v>
      </c>
      <c r="J562" s="91">
        <v>0</v>
      </c>
      <c r="K562" s="91">
        <v>43681.1</v>
      </c>
      <c r="L562" s="91">
        <v>91836.7</v>
      </c>
      <c r="M562" s="92">
        <v>59.8</v>
      </c>
    </row>
    <row r="563" spans="1:13" s="92" customFormat="1" ht="17.45" hidden="1" x14ac:dyDescent="0.35">
      <c r="A563" s="19"/>
      <c r="B563" s="18"/>
      <c r="C563" s="17"/>
      <c r="D563" s="17"/>
      <c r="E563" s="17"/>
      <c r="F563" s="17"/>
      <c r="G563" s="17"/>
      <c r="H563" s="17"/>
      <c r="I563" s="17"/>
      <c r="J563" s="91"/>
      <c r="K563" s="91"/>
      <c r="L563" s="91"/>
    </row>
    <row r="564" spans="1:13" s="92" customFormat="1" ht="63" customHeight="1" x14ac:dyDescent="0.3">
      <c r="A564" s="19"/>
      <c r="B564" s="18" t="s">
        <v>741</v>
      </c>
      <c r="C564" s="240" t="s">
        <v>85</v>
      </c>
      <c r="D564" s="240" t="s">
        <v>92</v>
      </c>
      <c r="E564" s="240" t="s">
        <v>321</v>
      </c>
      <c r="F564" s="240" t="s">
        <v>699</v>
      </c>
      <c r="G564" s="240" t="s">
        <v>212</v>
      </c>
      <c r="H564" s="240" t="s">
        <v>43</v>
      </c>
      <c r="I564" s="240" t="s">
        <v>24</v>
      </c>
      <c r="J564" s="91">
        <v>3500</v>
      </c>
      <c r="K564" s="91">
        <v>0</v>
      </c>
      <c r="L564" s="91">
        <v>0</v>
      </c>
    </row>
    <row r="565" spans="1:13" s="92" customFormat="1" ht="63.6" customHeight="1" x14ac:dyDescent="0.3">
      <c r="A565" s="19"/>
      <c r="B565" s="18" t="s">
        <v>698</v>
      </c>
      <c r="C565" s="253" t="s">
        <v>85</v>
      </c>
      <c r="D565" s="253" t="s">
        <v>92</v>
      </c>
      <c r="E565" s="253" t="s">
        <v>321</v>
      </c>
      <c r="F565" s="253" t="s">
        <v>699</v>
      </c>
      <c r="G565" s="253" t="s">
        <v>212</v>
      </c>
      <c r="H565" s="253" t="s">
        <v>43</v>
      </c>
      <c r="I565" s="253" t="s">
        <v>24</v>
      </c>
      <c r="J565" s="91">
        <v>74.400000000000006</v>
      </c>
      <c r="K565" s="91">
        <v>0</v>
      </c>
      <c r="L565" s="91">
        <v>0</v>
      </c>
    </row>
    <row r="566" spans="1:13" s="92" customFormat="1" ht="46.5" customHeight="1" x14ac:dyDescent="0.3">
      <c r="A566" s="171" t="s">
        <v>749</v>
      </c>
      <c r="B566" s="74" t="s">
        <v>692</v>
      </c>
      <c r="C566" s="241" t="s">
        <v>97</v>
      </c>
      <c r="D566" s="241" t="s">
        <v>47</v>
      </c>
      <c r="E566" s="241" t="s">
        <v>1</v>
      </c>
      <c r="F566" s="241" t="s">
        <v>3</v>
      </c>
      <c r="G566" s="241"/>
      <c r="H566" s="241"/>
      <c r="I566" s="241"/>
      <c r="J566" s="242">
        <f>J567</f>
        <v>1327</v>
      </c>
      <c r="K566" s="242">
        <f t="shared" ref="K566:L568" si="176">K567</f>
        <v>2660</v>
      </c>
      <c r="L566" s="242">
        <f t="shared" si="176"/>
        <v>3790</v>
      </c>
    </row>
    <row r="567" spans="1:13" s="92" customFormat="1" ht="46.5" customHeight="1" x14ac:dyDescent="0.3">
      <c r="A567" s="147" t="s">
        <v>259</v>
      </c>
      <c r="B567" s="78" t="s">
        <v>693</v>
      </c>
      <c r="C567" s="149" t="s">
        <v>97</v>
      </c>
      <c r="D567" s="149" t="s">
        <v>47</v>
      </c>
      <c r="E567" s="149" t="s">
        <v>1</v>
      </c>
      <c r="F567" s="149" t="s">
        <v>3</v>
      </c>
      <c r="G567" s="149"/>
      <c r="H567" s="149"/>
      <c r="I567" s="149"/>
      <c r="J567" s="150">
        <f>J568</f>
        <v>1327</v>
      </c>
      <c r="K567" s="150">
        <f t="shared" si="176"/>
        <v>2660</v>
      </c>
      <c r="L567" s="150">
        <f t="shared" si="176"/>
        <v>3790</v>
      </c>
    </row>
    <row r="568" spans="1:13" s="92" customFormat="1" ht="46.5" customHeight="1" x14ac:dyDescent="0.3">
      <c r="A568" s="255" t="s">
        <v>301</v>
      </c>
      <c r="B568" s="82" t="s">
        <v>694</v>
      </c>
      <c r="C568" s="48" t="s">
        <v>97</v>
      </c>
      <c r="D568" s="48" t="s">
        <v>47</v>
      </c>
      <c r="E568" s="48" t="s">
        <v>1</v>
      </c>
      <c r="F568" s="48" t="s">
        <v>3</v>
      </c>
      <c r="G568" s="48"/>
      <c r="H568" s="48"/>
      <c r="I568" s="48"/>
      <c r="J568" s="115">
        <f>J569</f>
        <v>1327</v>
      </c>
      <c r="K568" s="115">
        <f t="shared" si="176"/>
        <v>2660</v>
      </c>
      <c r="L568" s="115">
        <f t="shared" si="176"/>
        <v>3790</v>
      </c>
    </row>
    <row r="569" spans="1:13" s="92" customFormat="1" ht="46.5" customHeight="1" x14ac:dyDescent="0.3">
      <c r="A569" s="19"/>
      <c r="B569" s="16" t="s">
        <v>695</v>
      </c>
      <c r="C569" s="251" t="s">
        <v>97</v>
      </c>
      <c r="D569" s="251" t="s">
        <v>47</v>
      </c>
      <c r="E569" s="251" t="s">
        <v>1</v>
      </c>
      <c r="F569" s="251" t="s">
        <v>625</v>
      </c>
      <c r="G569" s="251" t="s">
        <v>212</v>
      </c>
      <c r="H569" s="251" t="s">
        <v>85</v>
      </c>
      <c r="I569" s="251" t="s">
        <v>8</v>
      </c>
      <c r="J569" s="91">
        <v>1327</v>
      </c>
      <c r="K569" s="91">
        <v>2660</v>
      </c>
      <c r="L569" s="91">
        <v>3790</v>
      </c>
    </row>
    <row r="570" spans="1:13" s="92" customFormat="1" ht="37.5" x14ac:dyDescent="0.3">
      <c r="A570" s="73" t="s">
        <v>260</v>
      </c>
      <c r="B570" s="74" t="s">
        <v>345</v>
      </c>
      <c r="C570" s="30" t="s">
        <v>346</v>
      </c>
      <c r="D570" s="30" t="s">
        <v>45</v>
      </c>
      <c r="E570" s="30" t="s">
        <v>2</v>
      </c>
      <c r="F570" s="30" t="s">
        <v>3</v>
      </c>
      <c r="G570" s="276"/>
      <c r="H570" s="276"/>
      <c r="I570" s="276"/>
      <c r="J570" s="75">
        <f>SUM(J571)</f>
        <v>0</v>
      </c>
      <c r="K570" s="75">
        <f t="shared" ref="K570:L570" si="177">SUM(K571)</f>
        <v>30000</v>
      </c>
      <c r="L570" s="75">
        <f t="shared" si="177"/>
        <v>0</v>
      </c>
    </row>
    <row r="571" spans="1:13" s="92" customFormat="1" ht="37.5" x14ac:dyDescent="0.3">
      <c r="A571" s="77" t="s">
        <v>261</v>
      </c>
      <c r="B571" s="78" t="s">
        <v>347</v>
      </c>
      <c r="C571" s="54" t="s">
        <v>346</v>
      </c>
      <c r="D571" s="54" t="s">
        <v>47</v>
      </c>
      <c r="E571" s="54" t="s">
        <v>2</v>
      </c>
      <c r="F571" s="54" t="s">
        <v>3</v>
      </c>
      <c r="G571" s="276"/>
      <c r="H571" s="276"/>
      <c r="I571" s="276"/>
      <c r="J571" s="79">
        <f>SUM(J572+J681)</f>
        <v>0</v>
      </c>
      <c r="K571" s="79">
        <f>SUM(K572+K681)</f>
        <v>30000</v>
      </c>
      <c r="L571" s="79">
        <f>SUM(L572+L681)</f>
        <v>0</v>
      </c>
    </row>
    <row r="572" spans="1:13" s="92" customFormat="1" ht="39" x14ac:dyDescent="0.3">
      <c r="A572" s="162" t="s">
        <v>524</v>
      </c>
      <c r="B572" s="163" t="s">
        <v>349</v>
      </c>
      <c r="C572" s="164" t="s">
        <v>346</v>
      </c>
      <c r="D572" s="164" t="s">
        <v>47</v>
      </c>
      <c r="E572" s="164" t="s">
        <v>1</v>
      </c>
      <c r="F572" s="164" t="s">
        <v>3</v>
      </c>
      <c r="G572" s="329"/>
      <c r="H572" s="329"/>
      <c r="I572" s="329"/>
      <c r="J572" s="165">
        <f>+J573</f>
        <v>0</v>
      </c>
      <c r="K572" s="165">
        <f t="shared" ref="K572:L572" si="178">+K573</f>
        <v>30000</v>
      </c>
      <c r="L572" s="165">
        <f t="shared" si="178"/>
        <v>0</v>
      </c>
    </row>
    <row r="573" spans="1:13" s="92" customFormat="1" ht="44.45" customHeight="1" x14ac:dyDescent="0.3">
      <c r="A573" s="19"/>
      <c r="B573" s="166" t="s">
        <v>424</v>
      </c>
      <c r="C573" s="29" t="s">
        <v>346</v>
      </c>
      <c r="D573" s="29" t="s">
        <v>47</v>
      </c>
      <c r="E573" s="29" t="s">
        <v>1</v>
      </c>
      <c r="F573" s="29" t="s">
        <v>3</v>
      </c>
      <c r="G573" s="289"/>
      <c r="H573" s="289"/>
      <c r="I573" s="289"/>
      <c r="J573" s="87">
        <f>+J574+J575+J576</f>
        <v>0</v>
      </c>
      <c r="K573" s="87">
        <f t="shared" ref="K573:L573" si="179">+K574+K575+K576</f>
        <v>30000</v>
      </c>
      <c r="L573" s="87">
        <f t="shared" si="179"/>
        <v>0</v>
      </c>
    </row>
    <row r="574" spans="1:13" s="92" customFormat="1" ht="49.15" hidden="1" x14ac:dyDescent="0.35">
      <c r="A574" s="19"/>
      <c r="B574" s="166" t="s">
        <v>493</v>
      </c>
      <c r="C574" s="17" t="s">
        <v>346</v>
      </c>
      <c r="D574" s="17" t="s">
        <v>47</v>
      </c>
      <c r="E574" s="17" t="s">
        <v>1</v>
      </c>
      <c r="F574" s="17" t="s">
        <v>350</v>
      </c>
      <c r="G574" s="20" t="s">
        <v>212</v>
      </c>
      <c r="H574" s="20" t="s">
        <v>24</v>
      </c>
      <c r="I574" s="20" t="s">
        <v>44</v>
      </c>
      <c r="J574" s="91"/>
      <c r="K574" s="91"/>
      <c r="L574" s="91"/>
    </row>
    <row r="575" spans="1:13" s="92" customFormat="1" ht="45.6" customHeight="1" x14ac:dyDescent="0.3">
      <c r="A575" s="19"/>
      <c r="B575" s="15" t="s">
        <v>492</v>
      </c>
      <c r="C575" s="17" t="s">
        <v>346</v>
      </c>
      <c r="D575" s="17" t="s">
        <v>47</v>
      </c>
      <c r="E575" s="17" t="s">
        <v>1</v>
      </c>
      <c r="F575" s="17" t="s">
        <v>427</v>
      </c>
      <c r="G575" s="20" t="s">
        <v>212</v>
      </c>
      <c r="H575" s="20" t="s">
        <v>24</v>
      </c>
      <c r="I575" s="20" t="s">
        <v>44</v>
      </c>
      <c r="J575" s="91">
        <v>0</v>
      </c>
      <c r="K575" s="91">
        <v>30000</v>
      </c>
      <c r="L575" s="91">
        <v>0</v>
      </c>
    </row>
    <row r="576" spans="1:13" s="92" customFormat="1" ht="78" hidden="1" x14ac:dyDescent="0.35">
      <c r="A576" s="19"/>
      <c r="B576" s="15" t="s">
        <v>490</v>
      </c>
      <c r="C576" s="17" t="s">
        <v>346</v>
      </c>
      <c r="D576" s="17" t="s">
        <v>47</v>
      </c>
      <c r="E576" s="17" t="s">
        <v>1</v>
      </c>
      <c r="F576" s="17" t="s">
        <v>491</v>
      </c>
      <c r="G576" s="20" t="s">
        <v>212</v>
      </c>
      <c r="H576" s="20" t="s">
        <v>24</v>
      </c>
      <c r="I576" s="20" t="s">
        <v>44</v>
      </c>
      <c r="J576" s="91">
        <v>0</v>
      </c>
      <c r="K576" s="91"/>
      <c r="L576" s="91"/>
    </row>
    <row r="577" spans="1:12" s="92" customFormat="1" ht="75" x14ac:dyDescent="0.3">
      <c r="A577" s="73" t="s">
        <v>479</v>
      </c>
      <c r="B577" s="74" t="s">
        <v>255</v>
      </c>
      <c r="C577" s="30" t="s">
        <v>256</v>
      </c>
      <c r="D577" s="30" t="s">
        <v>45</v>
      </c>
      <c r="E577" s="30" t="s">
        <v>2</v>
      </c>
      <c r="F577" s="30" t="s">
        <v>3</v>
      </c>
      <c r="G577" s="276"/>
      <c r="H577" s="276"/>
      <c r="I577" s="276"/>
      <c r="J577" s="75">
        <f>J578+J583</f>
        <v>218749.39999999997</v>
      </c>
      <c r="K577" s="75">
        <f t="shared" ref="K577:L577" si="180">K578+K583</f>
        <v>812.4</v>
      </c>
      <c r="L577" s="75">
        <f t="shared" si="180"/>
        <v>805.8</v>
      </c>
    </row>
    <row r="578" spans="1:12" s="92" customFormat="1" ht="56.25" x14ac:dyDescent="0.3">
      <c r="A578" s="77" t="s">
        <v>315</v>
      </c>
      <c r="B578" s="78" t="s">
        <v>257</v>
      </c>
      <c r="C578" s="54" t="s">
        <v>256</v>
      </c>
      <c r="D578" s="54" t="s">
        <v>522</v>
      </c>
      <c r="E578" s="54" t="s">
        <v>2</v>
      </c>
      <c r="F578" s="54" t="s">
        <v>3</v>
      </c>
      <c r="G578" s="276"/>
      <c r="H578" s="276"/>
      <c r="I578" s="276"/>
      <c r="J578" s="79">
        <f>J579</f>
        <v>596.6</v>
      </c>
      <c r="K578" s="79">
        <f>K579</f>
        <v>812.4</v>
      </c>
      <c r="L578" s="79">
        <f>L579</f>
        <v>805.8</v>
      </c>
    </row>
    <row r="579" spans="1:12" s="168" customFormat="1" ht="39" x14ac:dyDescent="0.3">
      <c r="A579" s="81" t="s">
        <v>348</v>
      </c>
      <c r="B579" s="82" t="s">
        <v>258</v>
      </c>
      <c r="C579" s="47" t="s">
        <v>256</v>
      </c>
      <c r="D579" s="47" t="s">
        <v>522</v>
      </c>
      <c r="E579" s="47" t="s">
        <v>1</v>
      </c>
      <c r="F579" s="239" t="s">
        <v>3</v>
      </c>
      <c r="G579" s="277"/>
      <c r="H579" s="277"/>
      <c r="I579" s="277"/>
      <c r="J579" s="83">
        <f>SUM(J580)</f>
        <v>596.6</v>
      </c>
      <c r="K579" s="83">
        <f t="shared" ref="K579:L580" si="181">SUM(K580)</f>
        <v>812.4</v>
      </c>
      <c r="L579" s="83">
        <f t="shared" si="181"/>
        <v>805.8</v>
      </c>
    </row>
    <row r="580" spans="1:12" s="88" customFormat="1" ht="49.5" x14ac:dyDescent="0.3">
      <c r="A580" s="19"/>
      <c r="B580" s="169" t="s">
        <v>393</v>
      </c>
      <c r="C580" s="29" t="s">
        <v>256</v>
      </c>
      <c r="D580" s="29" t="s">
        <v>522</v>
      </c>
      <c r="E580" s="29" t="s">
        <v>1</v>
      </c>
      <c r="F580" s="29" t="s">
        <v>521</v>
      </c>
      <c r="G580" s="289"/>
      <c r="H580" s="289"/>
      <c r="I580" s="289"/>
      <c r="J580" s="87">
        <f>SUM(J581)</f>
        <v>596.6</v>
      </c>
      <c r="K580" s="87">
        <f t="shared" si="181"/>
        <v>812.4</v>
      </c>
      <c r="L580" s="87">
        <f t="shared" si="181"/>
        <v>805.8</v>
      </c>
    </row>
    <row r="581" spans="1:12" s="92" customFormat="1" ht="49.5" x14ac:dyDescent="0.3">
      <c r="A581" s="19"/>
      <c r="B581" s="170" t="s">
        <v>520</v>
      </c>
      <c r="C581" s="17" t="s">
        <v>256</v>
      </c>
      <c r="D581" s="17" t="s">
        <v>522</v>
      </c>
      <c r="E581" s="17" t="s">
        <v>1</v>
      </c>
      <c r="F581" s="17" t="s">
        <v>521</v>
      </c>
      <c r="G581" s="17" t="s">
        <v>201</v>
      </c>
      <c r="H581" s="17" t="s">
        <v>24</v>
      </c>
      <c r="I581" s="17" t="s">
        <v>39</v>
      </c>
      <c r="J581" s="91">
        <v>596.6</v>
      </c>
      <c r="K581" s="91">
        <v>812.4</v>
      </c>
      <c r="L581" s="91">
        <v>805.8</v>
      </c>
    </row>
    <row r="582" spans="1:12" s="174" customFormat="1" hidden="1" x14ac:dyDescent="0.3">
      <c r="A582" s="171"/>
      <c r="B582" s="172"/>
      <c r="C582" s="30"/>
      <c r="D582" s="30"/>
      <c r="E582" s="30"/>
      <c r="F582" s="173"/>
      <c r="G582" s="318"/>
      <c r="H582" s="319"/>
      <c r="I582" s="320"/>
      <c r="J582" s="75"/>
      <c r="K582" s="75"/>
      <c r="L582" s="75"/>
    </row>
    <row r="583" spans="1:12" s="176" customFormat="1" x14ac:dyDescent="0.3">
      <c r="A583" s="147" t="s">
        <v>612</v>
      </c>
      <c r="B583" s="148" t="s">
        <v>480</v>
      </c>
      <c r="C583" s="54" t="s">
        <v>256</v>
      </c>
      <c r="D583" s="54" t="s">
        <v>481</v>
      </c>
      <c r="E583" s="54" t="s">
        <v>2</v>
      </c>
      <c r="F583" s="175" t="s">
        <v>3</v>
      </c>
      <c r="G583" s="303"/>
      <c r="H583" s="304"/>
      <c r="I583" s="305"/>
      <c r="J583" s="79">
        <f>+J584</f>
        <v>218152.79999999996</v>
      </c>
      <c r="K583" s="79">
        <f t="shared" ref="K583:L583" si="182">+K584</f>
        <v>0</v>
      </c>
      <c r="L583" s="79">
        <f t="shared" si="182"/>
        <v>0</v>
      </c>
    </row>
    <row r="584" spans="1:12" s="119" customFormat="1" ht="34.5" x14ac:dyDescent="0.3">
      <c r="A584" s="112" t="s">
        <v>613</v>
      </c>
      <c r="B584" s="152" t="s">
        <v>482</v>
      </c>
      <c r="C584" s="47" t="s">
        <v>256</v>
      </c>
      <c r="D584" s="47" t="s">
        <v>481</v>
      </c>
      <c r="E584" s="47" t="s">
        <v>5</v>
      </c>
      <c r="F584" s="177" t="s">
        <v>3</v>
      </c>
      <c r="G584" s="306"/>
      <c r="H584" s="307"/>
      <c r="I584" s="308"/>
      <c r="J584" s="83">
        <f>J585+J586+J592+J593++J587</f>
        <v>218152.79999999996</v>
      </c>
      <c r="K584" s="83">
        <f t="shared" ref="K584:L584" si="183">K585+K586+K592+K593++K587</f>
        <v>0</v>
      </c>
      <c r="L584" s="83">
        <f t="shared" si="183"/>
        <v>0</v>
      </c>
    </row>
    <row r="585" spans="1:12" s="119" customFormat="1" ht="54" customHeight="1" x14ac:dyDescent="0.3">
      <c r="A585" s="112"/>
      <c r="B585" s="18" t="s">
        <v>743</v>
      </c>
      <c r="C585" s="52" t="s">
        <v>256</v>
      </c>
      <c r="D585" s="52" t="s">
        <v>481</v>
      </c>
      <c r="E585" s="52" t="s">
        <v>5</v>
      </c>
      <c r="F585" s="52" t="s">
        <v>702</v>
      </c>
      <c r="G585" s="127" t="s">
        <v>212</v>
      </c>
      <c r="H585" s="127" t="s">
        <v>24</v>
      </c>
      <c r="I585" s="127" t="s">
        <v>44</v>
      </c>
      <c r="J585" s="95">
        <v>150694.29999999999</v>
      </c>
      <c r="K585" s="95">
        <v>0</v>
      </c>
      <c r="L585" s="95">
        <v>0</v>
      </c>
    </row>
    <row r="586" spans="1:12" s="92" customFormat="1" ht="38.450000000000003" customHeight="1" x14ac:dyDescent="0.3">
      <c r="A586" s="19"/>
      <c r="B586" s="18" t="s">
        <v>483</v>
      </c>
      <c r="C586" s="52" t="s">
        <v>256</v>
      </c>
      <c r="D586" s="52" t="s">
        <v>481</v>
      </c>
      <c r="E586" s="52" t="s">
        <v>5</v>
      </c>
      <c r="F586" s="51" t="s">
        <v>609</v>
      </c>
      <c r="G586" s="17" t="s">
        <v>212</v>
      </c>
      <c r="H586" s="52" t="s">
        <v>24</v>
      </c>
      <c r="I586" s="178" t="s">
        <v>94</v>
      </c>
      <c r="J586" s="95">
        <v>2614.4</v>
      </c>
      <c r="K586" s="95">
        <v>0</v>
      </c>
      <c r="L586" s="95">
        <v>0</v>
      </c>
    </row>
    <row r="587" spans="1:12" s="92" customFormat="1" ht="34.15" customHeight="1" x14ac:dyDescent="0.3">
      <c r="A587" s="19"/>
      <c r="B587" s="18" t="s">
        <v>742</v>
      </c>
      <c r="C587" s="52" t="s">
        <v>256</v>
      </c>
      <c r="D587" s="52" t="s">
        <v>176</v>
      </c>
      <c r="E587" s="52" t="s">
        <v>8</v>
      </c>
      <c r="F587" s="51" t="s">
        <v>609</v>
      </c>
      <c r="G587" s="17" t="s">
        <v>212</v>
      </c>
      <c r="H587" s="52" t="s">
        <v>24</v>
      </c>
      <c r="I587" s="178" t="s">
        <v>94</v>
      </c>
      <c r="J587" s="95">
        <v>747.1</v>
      </c>
      <c r="K587" s="95">
        <v>0</v>
      </c>
      <c r="L587" s="95">
        <v>0</v>
      </c>
    </row>
    <row r="588" spans="1:12" s="92" customFormat="1" ht="1.9" hidden="1" customHeight="1" x14ac:dyDescent="0.35">
      <c r="A588" s="19"/>
      <c r="B588" s="18" t="s">
        <v>483</v>
      </c>
      <c r="C588" s="52" t="s">
        <v>256</v>
      </c>
      <c r="D588" s="52" t="s">
        <v>176</v>
      </c>
      <c r="E588" s="52" t="s">
        <v>8</v>
      </c>
      <c r="F588" s="51" t="s">
        <v>609</v>
      </c>
      <c r="G588" s="17" t="s">
        <v>212</v>
      </c>
      <c r="H588" s="52" t="s">
        <v>39</v>
      </c>
      <c r="I588" s="178" t="s">
        <v>39</v>
      </c>
      <c r="J588" s="95"/>
      <c r="K588" s="95"/>
      <c r="L588" s="95"/>
    </row>
    <row r="589" spans="1:12" s="92" customFormat="1" ht="40.9" hidden="1" customHeight="1" x14ac:dyDescent="0.35">
      <c r="A589" s="19"/>
      <c r="B589" s="18" t="s">
        <v>483</v>
      </c>
      <c r="C589" s="52" t="s">
        <v>256</v>
      </c>
      <c r="D589" s="52" t="s">
        <v>176</v>
      </c>
      <c r="E589" s="52" t="s">
        <v>8</v>
      </c>
      <c r="F589" s="51" t="s">
        <v>609</v>
      </c>
      <c r="G589" s="17" t="s">
        <v>212</v>
      </c>
      <c r="H589" s="52" t="s">
        <v>39</v>
      </c>
      <c r="I589" s="52" t="s">
        <v>39</v>
      </c>
      <c r="J589" s="95"/>
      <c r="K589" s="95"/>
      <c r="L589" s="95"/>
    </row>
    <row r="590" spans="1:12" s="92" customFormat="1" ht="40.9" hidden="1" customHeight="1" x14ac:dyDescent="0.35">
      <c r="A590" s="19"/>
      <c r="B590" s="18" t="s">
        <v>483</v>
      </c>
      <c r="C590" s="52" t="s">
        <v>256</v>
      </c>
      <c r="D590" s="52" t="s">
        <v>481</v>
      </c>
      <c r="E590" s="52" t="s">
        <v>5</v>
      </c>
      <c r="F590" s="51" t="s">
        <v>609</v>
      </c>
      <c r="G590" s="17" t="s">
        <v>212</v>
      </c>
      <c r="H590" s="52" t="s">
        <v>24</v>
      </c>
      <c r="I590" s="52" t="s">
        <v>94</v>
      </c>
      <c r="J590" s="95"/>
      <c r="K590" s="95"/>
      <c r="L590" s="95"/>
    </row>
    <row r="591" spans="1:12" s="92" customFormat="1" ht="40.9" hidden="1" customHeight="1" x14ac:dyDescent="0.35">
      <c r="A591" s="19"/>
      <c r="B591" s="18" t="s">
        <v>602</v>
      </c>
      <c r="C591" s="52" t="s">
        <v>256</v>
      </c>
      <c r="D591" s="52" t="s">
        <v>481</v>
      </c>
      <c r="E591" s="52" t="s">
        <v>5</v>
      </c>
      <c r="F591" s="94" t="s">
        <v>540</v>
      </c>
      <c r="G591" s="17" t="s">
        <v>212</v>
      </c>
      <c r="H591" s="52" t="s">
        <v>39</v>
      </c>
      <c r="I591" s="52" t="s">
        <v>39</v>
      </c>
      <c r="J591" s="95"/>
      <c r="K591" s="95"/>
      <c r="L591" s="95"/>
    </row>
    <row r="592" spans="1:12" s="92" customFormat="1" ht="39" customHeight="1" x14ac:dyDescent="0.3">
      <c r="A592" s="19"/>
      <c r="B592" s="18" t="s">
        <v>697</v>
      </c>
      <c r="C592" s="52" t="s">
        <v>256</v>
      </c>
      <c r="D592" s="52" t="s">
        <v>481</v>
      </c>
      <c r="E592" s="52" t="s">
        <v>5</v>
      </c>
      <c r="F592" s="94" t="s">
        <v>609</v>
      </c>
      <c r="G592" s="17" t="s">
        <v>212</v>
      </c>
      <c r="H592" s="52" t="s">
        <v>43</v>
      </c>
      <c r="I592" s="52" t="s">
        <v>24</v>
      </c>
      <c r="J592" s="95">
        <v>42196.7</v>
      </c>
      <c r="K592" s="95">
        <v>0</v>
      </c>
      <c r="L592" s="95">
        <v>0</v>
      </c>
    </row>
    <row r="593" spans="1:12" s="92" customFormat="1" ht="40.9" customHeight="1" x14ac:dyDescent="0.3">
      <c r="A593" s="19"/>
      <c r="B593" s="18" t="s">
        <v>696</v>
      </c>
      <c r="C593" s="52" t="s">
        <v>256</v>
      </c>
      <c r="D593" s="52" t="s">
        <v>481</v>
      </c>
      <c r="E593" s="52" t="s">
        <v>5</v>
      </c>
      <c r="F593" s="94" t="s">
        <v>609</v>
      </c>
      <c r="G593" s="17" t="s">
        <v>212</v>
      </c>
      <c r="H593" s="52" t="s">
        <v>43</v>
      </c>
      <c r="I593" s="52" t="s">
        <v>24</v>
      </c>
      <c r="J593" s="95">
        <v>21900.3</v>
      </c>
      <c r="K593" s="95">
        <v>0</v>
      </c>
      <c r="L593" s="95">
        <v>0</v>
      </c>
    </row>
    <row r="594" spans="1:12" s="92" customFormat="1" ht="36.6" customHeight="1" x14ac:dyDescent="0.3">
      <c r="A594" s="73" t="s">
        <v>525</v>
      </c>
      <c r="B594" s="172" t="s">
        <v>447</v>
      </c>
      <c r="C594" s="30" t="s">
        <v>451</v>
      </c>
      <c r="D594" s="30" t="s">
        <v>45</v>
      </c>
      <c r="E594" s="30" t="s">
        <v>2</v>
      </c>
      <c r="F594" s="30" t="s">
        <v>3</v>
      </c>
      <c r="G594" s="294"/>
      <c r="H594" s="295"/>
      <c r="I594" s="296"/>
      <c r="J594" s="75">
        <f>+J595</f>
        <v>4429.8999999999996</v>
      </c>
      <c r="K594" s="75">
        <f t="shared" ref="K594:L596" si="184">K595</f>
        <v>4429.8999999999996</v>
      </c>
      <c r="L594" s="75">
        <f t="shared" si="184"/>
        <v>4429.8999999999996</v>
      </c>
    </row>
    <row r="595" spans="1:12" s="92" customFormat="1" ht="49.5" x14ac:dyDescent="0.3">
      <c r="A595" s="77" t="s">
        <v>526</v>
      </c>
      <c r="B595" s="148" t="s">
        <v>448</v>
      </c>
      <c r="C595" s="54" t="s">
        <v>451</v>
      </c>
      <c r="D595" s="54" t="s">
        <v>47</v>
      </c>
      <c r="E595" s="54" t="s">
        <v>2</v>
      </c>
      <c r="F595" s="54" t="s">
        <v>3</v>
      </c>
      <c r="G595" s="297"/>
      <c r="H595" s="298"/>
      <c r="I595" s="299"/>
      <c r="J595" s="79">
        <f>+J596</f>
        <v>4429.8999999999996</v>
      </c>
      <c r="K595" s="79">
        <f t="shared" si="184"/>
        <v>4429.8999999999996</v>
      </c>
      <c r="L595" s="79">
        <f t="shared" si="184"/>
        <v>4429.8999999999996</v>
      </c>
    </row>
    <row r="596" spans="1:12" s="92" customFormat="1" ht="34.5" x14ac:dyDescent="0.3">
      <c r="A596" s="112" t="s">
        <v>527</v>
      </c>
      <c r="B596" s="179" t="s">
        <v>449</v>
      </c>
      <c r="C596" s="50" t="s">
        <v>451</v>
      </c>
      <c r="D596" s="50" t="s">
        <v>47</v>
      </c>
      <c r="E596" s="50" t="s">
        <v>5</v>
      </c>
      <c r="F596" s="50" t="s">
        <v>3</v>
      </c>
      <c r="G596" s="300"/>
      <c r="H596" s="301"/>
      <c r="I596" s="302"/>
      <c r="J596" s="180">
        <f>+J597</f>
        <v>4429.8999999999996</v>
      </c>
      <c r="K596" s="180">
        <f t="shared" si="184"/>
        <v>4429.8999999999996</v>
      </c>
      <c r="L596" s="180">
        <f t="shared" si="184"/>
        <v>4429.8999999999996</v>
      </c>
    </row>
    <row r="597" spans="1:12" s="92" customFormat="1" ht="43.9" customHeight="1" x14ac:dyDescent="0.3">
      <c r="A597" s="19"/>
      <c r="B597" s="15" t="s">
        <v>450</v>
      </c>
      <c r="C597" s="51" t="s">
        <v>451</v>
      </c>
      <c r="D597" s="51" t="s">
        <v>47</v>
      </c>
      <c r="E597" s="51" t="s">
        <v>5</v>
      </c>
      <c r="F597" s="51" t="s">
        <v>452</v>
      </c>
      <c r="G597" s="17" t="s">
        <v>212</v>
      </c>
      <c r="H597" s="52" t="s">
        <v>39</v>
      </c>
      <c r="I597" s="52" t="s">
        <v>5</v>
      </c>
      <c r="J597" s="97">
        <v>4429.8999999999996</v>
      </c>
      <c r="K597" s="97">
        <v>4429.8999999999996</v>
      </c>
      <c r="L597" s="95">
        <v>4429.8999999999996</v>
      </c>
    </row>
    <row r="598" spans="1:12" s="92" customFormat="1" ht="84" hidden="1" x14ac:dyDescent="0.35">
      <c r="A598" s="19"/>
      <c r="B598" s="172" t="s">
        <v>439</v>
      </c>
      <c r="C598" s="30" t="s">
        <v>444</v>
      </c>
      <c r="D598" s="30" t="s">
        <v>45</v>
      </c>
      <c r="E598" s="30" t="s">
        <v>2</v>
      </c>
      <c r="F598" s="30" t="s">
        <v>3</v>
      </c>
      <c r="G598" s="294"/>
      <c r="H598" s="295"/>
      <c r="I598" s="296"/>
      <c r="J598" s="75">
        <f>+J599</f>
        <v>0</v>
      </c>
      <c r="K598" s="75">
        <f t="shared" ref="K598:L598" si="185">+K599</f>
        <v>0</v>
      </c>
      <c r="L598" s="75">
        <f t="shared" si="185"/>
        <v>0</v>
      </c>
    </row>
    <row r="599" spans="1:12" s="92" customFormat="1" ht="17.45" hidden="1" x14ac:dyDescent="0.35">
      <c r="A599" s="77" t="s">
        <v>612</v>
      </c>
      <c r="B599" s="148" t="s">
        <v>440</v>
      </c>
      <c r="C599" s="149" t="s">
        <v>444</v>
      </c>
      <c r="D599" s="149" t="s">
        <v>47</v>
      </c>
      <c r="E599" s="149" t="s">
        <v>2</v>
      </c>
      <c r="F599" s="149" t="s">
        <v>3</v>
      </c>
      <c r="G599" s="297"/>
      <c r="H599" s="298"/>
      <c r="I599" s="299"/>
      <c r="J599" s="150">
        <f>SUM(J600)</f>
        <v>0</v>
      </c>
      <c r="K599" s="150">
        <f t="shared" ref="K599:L599" si="186">SUM(K600)</f>
        <v>0</v>
      </c>
      <c r="L599" s="150">
        <f t="shared" si="186"/>
        <v>0</v>
      </c>
    </row>
    <row r="600" spans="1:12" s="92" customFormat="1" ht="50.45" hidden="1" x14ac:dyDescent="0.35">
      <c r="A600" s="112" t="s">
        <v>613</v>
      </c>
      <c r="B600" s="125" t="s">
        <v>441</v>
      </c>
      <c r="C600" s="140" t="s">
        <v>444</v>
      </c>
      <c r="D600" s="140" t="s">
        <v>47</v>
      </c>
      <c r="E600" s="140" t="s">
        <v>24</v>
      </c>
      <c r="F600" s="140" t="s">
        <v>3</v>
      </c>
      <c r="G600" s="300"/>
      <c r="H600" s="301"/>
      <c r="I600" s="302"/>
      <c r="J600" s="126">
        <f>+J601+J602</f>
        <v>0</v>
      </c>
      <c r="K600" s="126">
        <f t="shared" ref="K600:L600" si="187">+K601+K602</f>
        <v>0</v>
      </c>
      <c r="L600" s="126">
        <f t="shared" si="187"/>
        <v>0</v>
      </c>
    </row>
    <row r="601" spans="1:12" s="92" customFormat="1" ht="62.45" hidden="1" x14ac:dyDescent="0.35">
      <c r="A601" s="19"/>
      <c r="B601" s="16" t="s">
        <v>442</v>
      </c>
      <c r="C601" s="17" t="s">
        <v>444</v>
      </c>
      <c r="D601" s="17" t="s">
        <v>47</v>
      </c>
      <c r="E601" s="17" t="s">
        <v>24</v>
      </c>
      <c r="F601" s="127" t="s">
        <v>438</v>
      </c>
      <c r="G601" s="17" t="s">
        <v>212</v>
      </c>
      <c r="H601" s="52" t="s">
        <v>103</v>
      </c>
      <c r="I601" s="52" t="s">
        <v>5</v>
      </c>
      <c r="J601" s="121"/>
      <c r="K601" s="121"/>
      <c r="L601" s="121"/>
    </row>
    <row r="602" spans="1:12" s="92" customFormat="1" ht="70.150000000000006" hidden="1" customHeight="1" x14ac:dyDescent="0.35">
      <c r="A602" s="19"/>
      <c r="B602" s="16" t="s">
        <v>443</v>
      </c>
      <c r="C602" s="17" t="s">
        <v>444</v>
      </c>
      <c r="D602" s="17" t="s">
        <v>47</v>
      </c>
      <c r="E602" s="17" t="s">
        <v>24</v>
      </c>
      <c r="F602" s="127" t="s">
        <v>445</v>
      </c>
      <c r="G602" s="17" t="s">
        <v>212</v>
      </c>
      <c r="H602" s="52" t="s">
        <v>103</v>
      </c>
      <c r="I602" s="52" t="s">
        <v>5</v>
      </c>
      <c r="J602" s="121"/>
      <c r="K602" s="121"/>
      <c r="L602" s="121"/>
    </row>
    <row r="603" spans="1:12" s="174" customFormat="1" ht="49.5" x14ac:dyDescent="0.3">
      <c r="A603" s="171" t="s">
        <v>528</v>
      </c>
      <c r="B603" s="172" t="s">
        <v>394</v>
      </c>
      <c r="C603" s="30" t="s">
        <v>397</v>
      </c>
      <c r="D603" s="30" t="s">
        <v>45</v>
      </c>
      <c r="E603" s="30" t="s">
        <v>2</v>
      </c>
      <c r="F603" s="173" t="s">
        <v>3</v>
      </c>
      <c r="G603" s="309"/>
      <c r="H603" s="310"/>
      <c r="I603" s="311"/>
      <c r="J603" s="75">
        <f>+J604</f>
        <v>90884.4</v>
      </c>
      <c r="K603" s="75">
        <f t="shared" ref="K603:L603" si="188">+K604</f>
        <v>0</v>
      </c>
      <c r="L603" s="75">
        <f t="shared" si="188"/>
        <v>24722.2</v>
      </c>
    </row>
    <row r="604" spans="1:12" s="176" customFormat="1" ht="33" x14ac:dyDescent="0.3">
      <c r="A604" s="77" t="s">
        <v>529</v>
      </c>
      <c r="B604" s="148" t="s">
        <v>395</v>
      </c>
      <c r="C604" s="54" t="s">
        <v>397</v>
      </c>
      <c r="D604" s="54" t="s">
        <v>47</v>
      </c>
      <c r="E604" s="54" t="s">
        <v>2</v>
      </c>
      <c r="F604" s="175" t="s">
        <v>3</v>
      </c>
      <c r="G604" s="312"/>
      <c r="H604" s="313"/>
      <c r="I604" s="314"/>
      <c r="J604" s="79">
        <f>+J605+J608</f>
        <v>90884.4</v>
      </c>
      <c r="K604" s="79">
        <f t="shared" ref="K604:L604" si="189">SUM(K605)</f>
        <v>0</v>
      </c>
      <c r="L604" s="79">
        <f t="shared" si="189"/>
        <v>24722.2</v>
      </c>
    </row>
    <row r="605" spans="1:12" s="119" customFormat="1" x14ac:dyDescent="0.3">
      <c r="A605" s="112" t="s">
        <v>530</v>
      </c>
      <c r="B605" s="181" t="s">
        <v>396</v>
      </c>
      <c r="C605" s="47" t="s">
        <v>397</v>
      </c>
      <c r="D605" s="47" t="s">
        <v>47</v>
      </c>
      <c r="E605" s="47" t="s">
        <v>398</v>
      </c>
      <c r="F605" s="177" t="s">
        <v>3</v>
      </c>
      <c r="G605" s="315"/>
      <c r="H605" s="316"/>
      <c r="I605" s="317"/>
      <c r="J605" s="83">
        <f>+J606</f>
        <v>90884.4</v>
      </c>
      <c r="K605" s="83">
        <f t="shared" ref="K605:L605" si="190">+K606+K607</f>
        <v>0</v>
      </c>
      <c r="L605" s="83">
        <f t="shared" si="190"/>
        <v>24722.2</v>
      </c>
    </row>
    <row r="606" spans="1:12" s="92" customFormat="1" ht="33" x14ac:dyDescent="0.3">
      <c r="A606" s="19"/>
      <c r="B606" s="70" t="s">
        <v>489</v>
      </c>
      <c r="C606" s="52" t="s">
        <v>397</v>
      </c>
      <c r="D606" s="52" t="s">
        <v>47</v>
      </c>
      <c r="E606" s="52" t="s">
        <v>398</v>
      </c>
      <c r="F606" s="182" t="s">
        <v>399</v>
      </c>
      <c r="G606" s="285"/>
      <c r="H606" s="286"/>
      <c r="I606" s="287"/>
      <c r="J606" s="183">
        <f>J607</f>
        <v>90884.4</v>
      </c>
      <c r="K606" s="95">
        <v>0</v>
      </c>
      <c r="L606" s="95">
        <v>0</v>
      </c>
    </row>
    <row r="607" spans="1:12" s="92" customFormat="1" ht="15.6" customHeight="1" x14ac:dyDescent="0.3">
      <c r="A607" s="19"/>
      <c r="B607" s="70" t="s">
        <v>213</v>
      </c>
      <c r="C607" s="52" t="s">
        <v>397</v>
      </c>
      <c r="D607" s="52" t="s">
        <v>47</v>
      </c>
      <c r="E607" s="52" t="s">
        <v>398</v>
      </c>
      <c r="F607" s="94" t="s">
        <v>399</v>
      </c>
      <c r="G607" s="102" t="s">
        <v>212</v>
      </c>
      <c r="H607" s="184" t="s">
        <v>39</v>
      </c>
      <c r="I607" s="184" t="s">
        <v>39</v>
      </c>
      <c r="J607" s="95">
        <v>90884.4</v>
      </c>
      <c r="K607" s="95">
        <v>0</v>
      </c>
      <c r="L607" s="95">
        <v>24722.2</v>
      </c>
    </row>
    <row r="608" spans="1:12" s="92" customFormat="1" ht="33.6" hidden="1" x14ac:dyDescent="0.35">
      <c r="A608" s="77" t="s">
        <v>543</v>
      </c>
      <c r="B608" s="148" t="s">
        <v>395</v>
      </c>
      <c r="C608" s="54" t="s">
        <v>397</v>
      </c>
      <c r="D608" s="54" t="s">
        <v>47</v>
      </c>
      <c r="E608" s="54" t="s">
        <v>2</v>
      </c>
      <c r="F608" s="54" t="s">
        <v>3</v>
      </c>
      <c r="G608" s="285"/>
      <c r="H608" s="286"/>
      <c r="I608" s="287"/>
      <c r="J608" s="79">
        <f>+J609</f>
        <v>0</v>
      </c>
      <c r="K608" s="79"/>
      <c r="L608" s="79"/>
    </row>
    <row r="609" spans="1:12" s="92" customFormat="1" ht="33.6" hidden="1" x14ac:dyDescent="0.35">
      <c r="A609" s="112" t="s">
        <v>544</v>
      </c>
      <c r="B609" s="125" t="s">
        <v>456</v>
      </c>
      <c r="C609" s="50" t="s">
        <v>397</v>
      </c>
      <c r="D609" s="50" t="s">
        <v>47</v>
      </c>
      <c r="E609" s="50" t="s">
        <v>8</v>
      </c>
      <c r="F609" s="50" t="s">
        <v>3</v>
      </c>
      <c r="G609" s="285"/>
      <c r="H609" s="286"/>
      <c r="I609" s="287"/>
      <c r="J609" s="180">
        <f>+J610</f>
        <v>0</v>
      </c>
      <c r="K609" s="180"/>
      <c r="L609" s="180"/>
    </row>
    <row r="610" spans="1:12" s="92" customFormat="1" ht="85.15" hidden="1" customHeight="1" x14ac:dyDescent="0.35">
      <c r="A610" s="19"/>
      <c r="B610" s="70" t="s">
        <v>523</v>
      </c>
      <c r="C610" s="52" t="s">
        <v>397</v>
      </c>
      <c r="D610" s="52" t="s">
        <v>47</v>
      </c>
      <c r="E610" s="52" t="s">
        <v>8</v>
      </c>
      <c r="F610" s="94" t="s">
        <v>488</v>
      </c>
      <c r="G610" s="17" t="s">
        <v>212</v>
      </c>
      <c r="H610" s="52" t="s">
        <v>39</v>
      </c>
      <c r="I610" s="52" t="s">
        <v>8</v>
      </c>
      <c r="J610" s="95">
        <v>0</v>
      </c>
      <c r="K610" s="95"/>
      <c r="L610" s="95"/>
    </row>
    <row r="611" spans="1:12" s="176" customFormat="1" ht="50.45" hidden="1" x14ac:dyDescent="0.35">
      <c r="A611" s="147"/>
      <c r="B611" s="148" t="s">
        <v>420</v>
      </c>
      <c r="C611" s="54" t="s">
        <v>397</v>
      </c>
      <c r="D611" s="54" t="s">
        <v>81</v>
      </c>
      <c r="E611" s="54" t="s">
        <v>2</v>
      </c>
      <c r="F611" s="54" t="s">
        <v>3</v>
      </c>
      <c r="G611" s="335"/>
      <c r="H611" s="336"/>
      <c r="I611" s="337"/>
      <c r="J611" s="79">
        <f>+J612</f>
        <v>0</v>
      </c>
      <c r="K611" s="185"/>
      <c r="L611" s="185"/>
    </row>
    <row r="612" spans="1:12" s="92" customFormat="1" ht="33.6" hidden="1" x14ac:dyDescent="0.35">
      <c r="A612" s="19"/>
      <c r="B612" s="152" t="s">
        <v>417</v>
      </c>
      <c r="C612" s="47" t="s">
        <v>397</v>
      </c>
      <c r="D612" s="47" t="s">
        <v>81</v>
      </c>
      <c r="E612" s="47" t="s">
        <v>6</v>
      </c>
      <c r="F612" s="47" t="s">
        <v>3</v>
      </c>
      <c r="G612" s="281"/>
      <c r="H612" s="281"/>
      <c r="I612" s="281"/>
      <c r="J612" s="83">
        <f>+J613</f>
        <v>0</v>
      </c>
      <c r="K612" s="186"/>
      <c r="L612" s="95"/>
    </row>
    <row r="613" spans="1:12" s="92" customFormat="1" ht="46.9" hidden="1" x14ac:dyDescent="0.35">
      <c r="A613" s="19"/>
      <c r="B613" s="15" t="s">
        <v>418</v>
      </c>
      <c r="C613" s="51" t="s">
        <v>397</v>
      </c>
      <c r="D613" s="51" t="s">
        <v>81</v>
      </c>
      <c r="E613" s="51" t="s">
        <v>6</v>
      </c>
      <c r="F613" s="51" t="s">
        <v>419</v>
      </c>
      <c r="G613" s="17" t="s">
        <v>212</v>
      </c>
      <c r="H613" s="52" t="s">
        <v>39</v>
      </c>
      <c r="I613" s="52" t="s">
        <v>8</v>
      </c>
      <c r="J613" s="95"/>
      <c r="K613" s="95"/>
      <c r="L613" s="95"/>
    </row>
    <row r="614" spans="1:12" s="187" customFormat="1" ht="56.25" x14ac:dyDescent="0.3">
      <c r="A614" s="73" t="s">
        <v>531</v>
      </c>
      <c r="B614" s="74" t="s">
        <v>310</v>
      </c>
      <c r="C614" s="30" t="s">
        <v>311</v>
      </c>
      <c r="D614" s="30" t="s">
        <v>45</v>
      </c>
      <c r="E614" s="30" t="s">
        <v>2</v>
      </c>
      <c r="F614" s="30" t="s">
        <v>3</v>
      </c>
      <c r="G614" s="276"/>
      <c r="H614" s="276"/>
      <c r="I614" s="276"/>
      <c r="J614" s="75">
        <f>SUM(J615)</f>
        <v>1984.3</v>
      </c>
      <c r="K614" s="75">
        <f t="shared" ref="K614:L614" si="191">SUM(K615)</f>
        <v>0</v>
      </c>
      <c r="L614" s="75">
        <f t="shared" si="191"/>
        <v>0</v>
      </c>
    </row>
    <row r="615" spans="1:12" s="187" customFormat="1" ht="56.25" x14ac:dyDescent="0.3">
      <c r="A615" s="77" t="s">
        <v>532</v>
      </c>
      <c r="B615" s="78" t="s">
        <v>312</v>
      </c>
      <c r="C615" s="54" t="s">
        <v>311</v>
      </c>
      <c r="D615" s="54" t="s">
        <v>47</v>
      </c>
      <c r="E615" s="54" t="s">
        <v>2</v>
      </c>
      <c r="F615" s="54" t="s">
        <v>3</v>
      </c>
      <c r="G615" s="276"/>
      <c r="H615" s="276"/>
      <c r="I615" s="276"/>
      <c r="J615" s="79">
        <f>J616+J621</f>
        <v>1984.3</v>
      </c>
      <c r="K615" s="79">
        <f>K616+K621</f>
        <v>0</v>
      </c>
      <c r="L615" s="79">
        <f>L616+L621</f>
        <v>0</v>
      </c>
    </row>
    <row r="616" spans="1:12" s="190" customFormat="1" ht="39" x14ac:dyDescent="0.3">
      <c r="A616" s="188" t="s">
        <v>750</v>
      </c>
      <c r="B616" s="189" t="s">
        <v>313</v>
      </c>
      <c r="C616" s="50" t="s">
        <v>311</v>
      </c>
      <c r="D616" s="50" t="s">
        <v>47</v>
      </c>
      <c r="E616" s="50" t="s">
        <v>1</v>
      </c>
      <c r="F616" s="50" t="s">
        <v>3</v>
      </c>
      <c r="G616" s="341"/>
      <c r="H616" s="341"/>
      <c r="I616" s="341"/>
      <c r="J616" s="180">
        <f>+J617+J619</f>
        <v>1984.3</v>
      </c>
      <c r="K616" s="180">
        <f t="shared" ref="K616:L616" si="192">SUM(K619)</f>
        <v>0</v>
      </c>
      <c r="L616" s="180">
        <f t="shared" si="192"/>
        <v>0</v>
      </c>
    </row>
    <row r="617" spans="1:12" s="190" customFormat="1" ht="33" x14ac:dyDescent="0.3">
      <c r="A617" s="188"/>
      <c r="B617" s="86" t="s">
        <v>599</v>
      </c>
      <c r="C617" s="29" t="s">
        <v>311</v>
      </c>
      <c r="D617" s="29" t="s">
        <v>47</v>
      </c>
      <c r="E617" s="29" t="s">
        <v>1</v>
      </c>
      <c r="F617" s="29" t="s">
        <v>601</v>
      </c>
      <c r="G617" s="290"/>
      <c r="H617" s="291"/>
      <c r="I617" s="292"/>
      <c r="J617" s="87">
        <f>+J618</f>
        <v>1586.3</v>
      </c>
      <c r="K617" s="87">
        <v>0</v>
      </c>
      <c r="L617" s="87">
        <v>0</v>
      </c>
    </row>
    <row r="618" spans="1:12" s="190" customFormat="1" ht="19.5" x14ac:dyDescent="0.3">
      <c r="A618" s="188"/>
      <c r="B618" s="90" t="s">
        <v>600</v>
      </c>
      <c r="C618" s="17" t="s">
        <v>311</v>
      </c>
      <c r="D618" s="17" t="s">
        <v>47</v>
      </c>
      <c r="E618" s="17" t="s">
        <v>1</v>
      </c>
      <c r="F618" s="17" t="s">
        <v>601</v>
      </c>
      <c r="G618" s="17" t="s">
        <v>201</v>
      </c>
      <c r="H618" s="17" t="s">
        <v>1</v>
      </c>
      <c r="I618" s="17" t="s">
        <v>97</v>
      </c>
      <c r="J618" s="91">
        <v>1586.3</v>
      </c>
      <c r="K618" s="91">
        <v>0</v>
      </c>
      <c r="L618" s="91">
        <v>0</v>
      </c>
    </row>
    <row r="619" spans="1:12" s="88" customFormat="1" ht="33" x14ac:dyDescent="0.3">
      <c r="A619" s="19"/>
      <c r="B619" s="86" t="s">
        <v>484</v>
      </c>
      <c r="C619" s="29" t="s">
        <v>311</v>
      </c>
      <c r="D619" s="29" t="s">
        <v>47</v>
      </c>
      <c r="E619" s="29" t="s">
        <v>1</v>
      </c>
      <c r="F619" s="29" t="s">
        <v>314</v>
      </c>
      <c r="G619" s="289"/>
      <c r="H619" s="289"/>
      <c r="I619" s="289"/>
      <c r="J619" s="87">
        <f>SUM(J620:J620)</f>
        <v>398</v>
      </c>
      <c r="K619" s="87">
        <f>SUM(K620:K620)</f>
        <v>0</v>
      </c>
      <c r="L619" s="87">
        <f>SUM(L620:L620)</f>
        <v>0</v>
      </c>
    </row>
    <row r="620" spans="1:12" s="92" customFormat="1" ht="16.899999999999999" customHeight="1" x14ac:dyDescent="0.3">
      <c r="A620" s="19"/>
      <c r="B620" s="90" t="s">
        <v>213</v>
      </c>
      <c r="C620" s="17" t="s">
        <v>311</v>
      </c>
      <c r="D620" s="17" t="s">
        <v>47</v>
      </c>
      <c r="E620" s="17" t="s">
        <v>1</v>
      </c>
      <c r="F620" s="17" t="s">
        <v>314</v>
      </c>
      <c r="G620" s="17" t="s">
        <v>212</v>
      </c>
      <c r="H620" s="17" t="s">
        <v>103</v>
      </c>
      <c r="I620" s="17" t="s">
        <v>5</v>
      </c>
      <c r="J620" s="91">
        <v>398</v>
      </c>
      <c r="K620" s="91">
        <v>0</v>
      </c>
      <c r="L620" s="91">
        <v>0</v>
      </c>
    </row>
    <row r="621" spans="1:12" s="92" customFormat="1" ht="36" hidden="1" x14ac:dyDescent="0.35">
      <c r="A621" s="188" t="s">
        <v>572</v>
      </c>
      <c r="B621" s="189" t="s">
        <v>485</v>
      </c>
      <c r="C621" s="50" t="s">
        <v>311</v>
      </c>
      <c r="D621" s="50" t="s">
        <v>47</v>
      </c>
      <c r="E621" s="50" t="s">
        <v>5</v>
      </c>
      <c r="F621" s="50" t="s">
        <v>3</v>
      </c>
      <c r="G621" s="17"/>
      <c r="H621" s="17"/>
      <c r="I621" s="17"/>
      <c r="J621" s="126">
        <f t="shared" ref="J621:L622" si="193">J622</f>
        <v>0</v>
      </c>
      <c r="K621" s="126">
        <f t="shared" si="193"/>
        <v>0</v>
      </c>
      <c r="L621" s="126">
        <f t="shared" si="193"/>
        <v>0</v>
      </c>
    </row>
    <row r="622" spans="1:12" s="92" customFormat="1" ht="50.45" hidden="1" x14ac:dyDescent="0.35">
      <c r="A622" s="19"/>
      <c r="B622" s="86" t="s">
        <v>486</v>
      </c>
      <c r="C622" s="17" t="s">
        <v>311</v>
      </c>
      <c r="D622" s="17" t="s">
        <v>47</v>
      </c>
      <c r="E622" s="17" t="s">
        <v>5</v>
      </c>
      <c r="F622" s="17" t="s">
        <v>487</v>
      </c>
      <c r="G622" s="17"/>
      <c r="H622" s="17"/>
      <c r="I622" s="17"/>
      <c r="J622" s="87">
        <f t="shared" si="193"/>
        <v>0</v>
      </c>
      <c r="K622" s="87">
        <f t="shared" si="193"/>
        <v>0</v>
      </c>
      <c r="L622" s="87">
        <f t="shared" si="193"/>
        <v>0</v>
      </c>
    </row>
    <row r="623" spans="1:12" s="92" customFormat="1" ht="17.45" hidden="1" x14ac:dyDescent="0.35">
      <c r="A623" s="19"/>
      <c r="B623" s="90" t="s">
        <v>213</v>
      </c>
      <c r="C623" s="17" t="s">
        <v>311</v>
      </c>
      <c r="D623" s="17" t="s">
        <v>47</v>
      </c>
      <c r="E623" s="17" t="s">
        <v>5</v>
      </c>
      <c r="F623" s="17" t="s">
        <v>487</v>
      </c>
      <c r="G623" s="17" t="s">
        <v>212</v>
      </c>
      <c r="H623" s="17" t="s">
        <v>39</v>
      </c>
      <c r="I623" s="17" t="s">
        <v>5</v>
      </c>
      <c r="J623" s="91">
        <v>0</v>
      </c>
      <c r="K623" s="91">
        <v>0</v>
      </c>
      <c r="L623" s="91"/>
    </row>
    <row r="624" spans="1:12" s="76" customFormat="1" ht="37.5" x14ac:dyDescent="0.25">
      <c r="A624" s="73" t="s">
        <v>751</v>
      </c>
      <c r="B624" s="74" t="s">
        <v>272</v>
      </c>
      <c r="C624" s="30" t="s">
        <v>290</v>
      </c>
      <c r="D624" s="30" t="s">
        <v>45</v>
      </c>
      <c r="E624" s="30" t="s">
        <v>2</v>
      </c>
      <c r="F624" s="30" t="s">
        <v>3</v>
      </c>
      <c r="G624" s="276"/>
      <c r="H624" s="276"/>
      <c r="I624" s="276"/>
      <c r="J624" s="75">
        <f>+J625+J635</f>
        <v>2101</v>
      </c>
      <c r="K624" s="75">
        <f t="shared" ref="K624:L624" si="194">SUM(K625+K630)</f>
        <v>2122</v>
      </c>
      <c r="L624" s="75">
        <f t="shared" si="194"/>
        <v>2208</v>
      </c>
    </row>
    <row r="625" spans="1:12" s="76" customFormat="1" ht="37.5" x14ac:dyDescent="0.25">
      <c r="A625" s="77" t="s">
        <v>752</v>
      </c>
      <c r="B625" s="78" t="s">
        <v>289</v>
      </c>
      <c r="C625" s="54" t="s">
        <v>290</v>
      </c>
      <c r="D625" s="54" t="s">
        <v>47</v>
      </c>
      <c r="E625" s="54" t="s">
        <v>2</v>
      </c>
      <c r="F625" s="54" t="s">
        <v>3</v>
      </c>
      <c r="G625" s="325"/>
      <c r="H625" s="325"/>
      <c r="I625" s="325"/>
      <c r="J625" s="79">
        <f>SUM(J626+J628)</f>
        <v>2101</v>
      </c>
      <c r="K625" s="79">
        <f t="shared" ref="K625:L625" si="195">SUM(K626+K628)</f>
        <v>2122</v>
      </c>
      <c r="L625" s="79">
        <f t="shared" si="195"/>
        <v>2208</v>
      </c>
    </row>
    <row r="626" spans="1:12" s="195" customFormat="1" ht="33" x14ac:dyDescent="0.25">
      <c r="A626" s="188"/>
      <c r="B626" s="86" t="s">
        <v>291</v>
      </c>
      <c r="C626" s="29" t="s">
        <v>290</v>
      </c>
      <c r="D626" s="191" t="s">
        <v>47</v>
      </c>
      <c r="E626" s="29" t="s">
        <v>2</v>
      </c>
      <c r="F626" s="103" t="s">
        <v>292</v>
      </c>
      <c r="G626" s="192"/>
      <c r="H626" s="193"/>
      <c r="I626" s="194"/>
      <c r="J626" s="131">
        <f>SUM(J627)</f>
        <v>1316</v>
      </c>
      <c r="K626" s="131">
        <f t="shared" ref="K626:L626" si="196">SUM(K627)</f>
        <v>1329</v>
      </c>
      <c r="L626" s="131">
        <f t="shared" si="196"/>
        <v>1383</v>
      </c>
    </row>
    <row r="627" spans="1:12" s="92" customFormat="1" ht="33" x14ac:dyDescent="0.3">
      <c r="A627" s="19"/>
      <c r="B627" s="90" t="s">
        <v>293</v>
      </c>
      <c r="C627" s="17" t="s">
        <v>290</v>
      </c>
      <c r="D627" s="52" t="s">
        <v>47</v>
      </c>
      <c r="E627" s="17" t="s">
        <v>2</v>
      </c>
      <c r="F627" s="17" t="s">
        <v>292</v>
      </c>
      <c r="G627" s="100" t="s">
        <v>203</v>
      </c>
      <c r="H627" s="100" t="s">
        <v>1</v>
      </c>
      <c r="I627" s="100" t="s">
        <v>6</v>
      </c>
      <c r="J627" s="91">
        <v>1316</v>
      </c>
      <c r="K627" s="91">
        <v>1329</v>
      </c>
      <c r="L627" s="91">
        <v>1383</v>
      </c>
    </row>
    <row r="628" spans="1:12" s="195" customFormat="1" ht="19.5" x14ac:dyDescent="0.25">
      <c r="A628" s="188"/>
      <c r="B628" s="86" t="s">
        <v>295</v>
      </c>
      <c r="C628" s="29" t="s">
        <v>290</v>
      </c>
      <c r="D628" s="191" t="s">
        <v>183</v>
      </c>
      <c r="E628" s="29" t="s">
        <v>2</v>
      </c>
      <c r="F628" s="103" t="s">
        <v>122</v>
      </c>
      <c r="G628" s="192"/>
      <c r="H628" s="193"/>
      <c r="I628" s="194"/>
      <c r="J628" s="131">
        <f>SUM(J629)</f>
        <v>785</v>
      </c>
      <c r="K628" s="131">
        <f t="shared" ref="K628:L628" si="197">SUM(K629)</f>
        <v>793</v>
      </c>
      <c r="L628" s="131">
        <f t="shared" si="197"/>
        <v>825</v>
      </c>
    </row>
    <row r="629" spans="1:12" s="92" customFormat="1" ht="27" customHeight="1" x14ac:dyDescent="0.3">
      <c r="A629" s="19"/>
      <c r="B629" s="90" t="s">
        <v>232</v>
      </c>
      <c r="C629" s="17" t="s">
        <v>290</v>
      </c>
      <c r="D629" s="52" t="s">
        <v>183</v>
      </c>
      <c r="E629" s="17" t="s">
        <v>2</v>
      </c>
      <c r="F629" s="17" t="s">
        <v>122</v>
      </c>
      <c r="G629" s="102" t="s">
        <v>203</v>
      </c>
      <c r="H629" s="102" t="s">
        <v>1</v>
      </c>
      <c r="I629" s="102" t="s">
        <v>6</v>
      </c>
      <c r="J629" s="91">
        <v>785</v>
      </c>
      <c r="K629" s="91">
        <v>793</v>
      </c>
      <c r="L629" s="91">
        <v>825</v>
      </c>
    </row>
    <row r="630" spans="1:12" s="76" customFormat="1" ht="0.6" hidden="1" customHeight="1" x14ac:dyDescent="0.3">
      <c r="A630" s="77" t="s">
        <v>351</v>
      </c>
      <c r="B630" s="78" t="s">
        <v>279</v>
      </c>
      <c r="C630" s="54" t="s">
        <v>273</v>
      </c>
      <c r="D630" s="54" t="s">
        <v>90</v>
      </c>
      <c r="E630" s="54" t="s">
        <v>2</v>
      </c>
      <c r="F630" s="54" t="s">
        <v>3</v>
      </c>
      <c r="G630" s="325"/>
      <c r="H630" s="325"/>
      <c r="I630" s="325"/>
      <c r="J630" s="79">
        <f>SUM(J631)</f>
        <v>0</v>
      </c>
      <c r="K630" s="79">
        <f t="shared" ref="K630:L630" si="198">SUM(K631)</f>
        <v>0</v>
      </c>
      <c r="L630" s="79">
        <f t="shared" si="198"/>
        <v>0</v>
      </c>
    </row>
    <row r="631" spans="1:12" s="195" customFormat="1" ht="50.45" hidden="1" x14ac:dyDescent="0.3">
      <c r="A631" s="188"/>
      <c r="B631" s="86" t="s">
        <v>280</v>
      </c>
      <c r="C631" s="29" t="s">
        <v>273</v>
      </c>
      <c r="D631" s="29" t="s">
        <v>90</v>
      </c>
      <c r="E631" s="29" t="s">
        <v>2</v>
      </c>
      <c r="F631" s="103" t="s">
        <v>274</v>
      </c>
      <c r="G631" s="192"/>
      <c r="H631" s="193"/>
      <c r="I631" s="194"/>
      <c r="J631" s="131">
        <f>SUM(J632)</f>
        <v>0</v>
      </c>
      <c r="K631" s="131">
        <f t="shared" ref="K631:L631" si="199">SUM(K632)</f>
        <v>0</v>
      </c>
      <c r="L631" s="131">
        <f t="shared" si="199"/>
        <v>0</v>
      </c>
    </row>
    <row r="632" spans="1:12" s="92" customFormat="1" ht="17.45" hidden="1" x14ac:dyDescent="0.35">
      <c r="A632" s="19"/>
      <c r="B632" s="90" t="s">
        <v>200</v>
      </c>
      <c r="C632" s="17" t="s">
        <v>273</v>
      </c>
      <c r="D632" s="17" t="s">
        <v>90</v>
      </c>
      <c r="E632" s="17" t="s">
        <v>2</v>
      </c>
      <c r="F632" s="17" t="s">
        <v>274</v>
      </c>
      <c r="G632" s="102" t="s">
        <v>201</v>
      </c>
      <c r="H632" s="102" t="s">
        <v>1</v>
      </c>
      <c r="I632" s="102" t="s">
        <v>39</v>
      </c>
      <c r="J632" s="91"/>
      <c r="K632" s="91"/>
      <c r="L632" s="91"/>
    </row>
    <row r="633" spans="1:12" s="92" customFormat="1" ht="18" hidden="1" thickBot="1" x14ac:dyDescent="0.4">
      <c r="A633" s="196"/>
      <c r="B633" s="197"/>
      <c r="C633" s="20"/>
      <c r="D633" s="20"/>
      <c r="E633" s="20"/>
      <c r="F633" s="20"/>
      <c r="G633" s="20"/>
      <c r="H633" s="20"/>
      <c r="I633" s="20"/>
      <c r="J633" s="91"/>
      <c r="K633" s="91"/>
      <c r="L633" s="91"/>
    </row>
    <row r="634" spans="1:12" s="201" customFormat="1" ht="17.45" hidden="1" x14ac:dyDescent="0.3">
      <c r="A634" s="198"/>
      <c r="B634" s="199" t="s">
        <v>467</v>
      </c>
      <c r="C634" s="200"/>
      <c r="D634" s="200"/>
      <c r="E634" s="200"/>
      <c r="F634" s="200"/>
      <c r="G634" s="200"/>
      <c r="H634" s="200"/>
      <c r="I634" s="200"/>
      <c r="J634" s="200"/>
      <c r="K634" s="200"/>
      <c r="L634" s="200"/>
    </row>
    <row r="635" spans="1:12" s="201" customFormat="1" ht="17.45" hidden="1" x14ac:dyDescent="0.3">
      <c r="A635" s="202" t="s">
        <v>573</v>
      </c>
      <c r="B635" s="148" t="s">
        <v>468</v>
      </c>
      <c r="C635" s="54" t="s">
        <v>273</v>
      </c>
      <c r="D635" s="54" t="s">
        <v>47</v>
      </c>
      <c r="E635" s="54" t="s">
        <v>2</v>
      </c>
      <c r="F635" s="54" t="s">
        <v>3</v>
      </c>
      <c r="G635" s="200"/>
      <c r="H635" s="200"/>
      <c r="I635" s="200"/>
      <c r="J635" s="79">
        <f>+J636</f>
        <v>0</v>
      </c>
      <c r="K635" s="79">
        <f t="shared" ref="K635:L635" si="200">+K636</f>
        <v>0</v>
      </c>
      <c r="L635" s="79">
        <f t="shared" si="200"/>
        <v>0</v>
      </c>
    </row>
    <row r="636" spans="1:12" s="201" customFormat="1" ht="31.15" hidden="1" x14ac:dyDescent="0.3">
      <c r="A636" s="202"/>
      <c r="B636" s="16" t="s">
        <v>469</v>
      </c>
      <c r="C636" s="51" t="s">
        <v>273</v>
      </c>
      <c r="D636" s="51" t="s">
        <v>47</v>
      </c>
      <c r="E636" s="51" t="s">
        <v>2</v>
      </c>
      <c r="F636" s="51" t="s">
        <v>470</v>
      </c>
      <c r="G636" s="102" t="s">
        <v>205</v>
      </c>
      <c r="H636" s="102" t="s">
        <v>1</v>
      </c>
      <c r="I636" s="102" t="s">
        <v>42</v>
      </c>
      <c r="J636" s="91">
        <v>0</v>
      </c>
      <c r="K636" s="79"/>
      <c r="L636" s="79"/>
    </row>
    <row r="637" spans="1:12" s="1" customFormat="1" x14ac:dyDescent="0.25">
      <c r="A637" s="62"/>
      <c r="B637" s="63"/>
      <c r="C637" s="64"/>
      <c r="D637" s="64"/>
      <c r="E637" s="65"/>
      <c r="F637" s="66"/>
      <c r="G637" s="61"/>
      <c r="H637" s="61"/>
      <c r="I637" s="61"/>
      <c r="J637" s="67"/>
      <c r="K637" s="67"/>
      <c r="L637" s="67"/>
    </row>
  </sheetData>
  <mergeCells count="233">
    <mergeCell ref="G275:I275"/>
    <mergeCell ref="G314:I314"/>
    <mergeCell ref="G336:I336"/>
    <mergeCell ref="G290:I290"/>
    <mergeCell ref="G379:I379"/>
    <mergeCell ref="G380:I380"/>
    <mergeCell ref="G282:I282"/>
    <mergeCell ref="G434:I434"/>
    <mergeCell ref="G497:I497"/>
    <mergeCell ref="G295:I295"/>
    <mergeCell ref="G296:I296"/>
    <mergeCell ref="G299:I299"/>
    <mergeCell ref="G279:I279"/>
    <mergeCell ref="G315:I315"/>
    <mergeCell ref="G286:I286"/>
    <mergeCell ref="G444:I444"/>
    <mergeCell ref="G445:I445"/>
    <mergeCell ref="G447:I447"/>
    <mergeCell ref="G440:I440"/>
    <mergeCell ref="G443:I443"/>
    <mergeCell ref="G438:I438"/>
    <mergeCell ref="A1:L1"/>
    <mergeCell ref="A2:L2"/>
    <mergeCell ref="G399:I399"/>
    <mergeCell ref="G450:I450"/>
    <mergeCell ref="G458:I458"/>
    <mergeCell ref="G161:I161"/>
    <mergeCell ref="G238:I238"/>
    <mergeCell ref="G167:I167"/>
    <mergeCell ref="G212:I212"/>
    <mergeCell ref="G205:I205"/>
    <mergeCell ref="G206:I206"/>
    <mergeCell ref="G396:I396"/>
    <mergeCell ref="G283:I283"/>
    <mergeCell ref="G321:I321"/>
    <mergeCell ref="G325:I325"/>
    <mergeCell ref="G326:I326"/>
    <mergeCell ref="G289:I289"/>
    <mergeCell ref="G234:I234"/>
    <mergeCell ref="G54:I54"/>
    <mergeCell ref="G429:I429"/>
    <mergeCell ref="G102:I102"/>
    <mergeCell ref="G172:I172"/>
    <mergeCell ref="G216:I216"/>
    <mergeCell ref="G411:I411"/>
    <mergeCell ref="G630:I630"/>
    <mergeCell ref="G412:I412"/>
    <mergeCell ref="G413:I413"/>
    <mergeCell ref="G414:I414"/>
    <mergeCell ref="G418:I418"/>
    <mergeCell ref="G420:I420"/>
    <mergeCell ref="G432:I432"/>
    <mergeCell ref="G470:I470"/>
    <mergeCell ref="G499:I499"/>
    <mergeCell ref="G467:I467"/>
    <mergeCell ref="G464:I464"/>
    <mergeCell ref="G465:I465"/>
    <mergeCell ref="G466:I466"/>
    <mergeCell ref="G460:I460"/>
    <mergeCell ref="G426:I426"/>
    <mergeCell ref="G611:I611"/>
    <mergeCell ref="G500:I500"/>
    <mergeCell ref="G501:I501"/>
    <mergeCell ref="G537:I537"/>
    <mergeCell ref="G615:I615"/>
    <mergeCell ref="G616:I616"/>
    <mergeCell ref="G606:I606"/>
    <mergeCell ref="G534:I534"/>
    <mergeCell ref="G617:I617"/>
    <mergeCell ref="G625:I625"/>
    <mergeCell ref="G536:I536"/>
    <mergeCell ref="G541:I541"/>
    <mergeCell ref="G68:I68"/>
    <mergeCell ref="G235:I235"/>
    <mergeCell ref="G272:I272"/>
    <mergeCell ref="G273:I273"/>
    <mergeCell ref="G277:I277"/>
    <mergeCell ref="G271:I271"/>
    <mergeCell ref="G270:I270"/>
    <mergeCell ref="G237:I237"/>
    <mergeCell ref="G240:I240"/>
    <mergeCell ref="G242:I242"/>
    <mergeCell ref="G243:I243"/>
    <mergeCell ref="G247:I247"/>
    <mergeCell ref="G248:I248"/>
    <mergeCell ref="G253:I253"/>
    <mergeCell ref="G250:I250"/>
    <mergeCell ref="G251:I251"/>
    <mergeCell ref="G254:I254"/>
    <mergeCell ref="G624:I624"/>
    <mergeCell ref="G230:I230"/>
    <mergeCell ref="G619:I619"/>
    <mergeCell ref="G437:I437"/>
    <mergeCell ref="C5:F5"/>
    <mergeCell ref="C4:F4"/>
    <mergeCell ref="G143:I143"/>
    <mergeCell ref="G146:I146"/>
    <mergeCell ref="G147:I147"/>
    <mergeCell ref="G159:I159"/>
    <mergeCell ref="G135:I135"/>
    <mergeCell ref="G136:I136"/>
    <mergeCell ref="G142:I142"/>
    <mergeCell ref="G134:I134"/>
    <mergeCell ref="G57:I57"/>
    <mergeCell ref="G58:I58"/>
    <mergeCell ref="G59:I59"/>
    <mergeCell ref="G25:I25"/>
    <mergeCell ref="G26:I26"/>
    <mergeCell ref="G27:I27"/>
    <mergeCell ref="G29:I29"/>
    <mergeCell ref="G30:I30"/>
    <mergeCell ref="G31:I31"/>
    <mergeCell ref="G32:I32"/>
    <mergeCell ref="G109:I109"/>
    <mergeCell ref="G95:I95"/>
    <mergeCell ref="G46:I46"/>
    <mergeCell ref="G570:I570"/>
    <mergeCell ref="G571:I571"/>
    <mergeCell ref="G572:I572"/>
    <mergeCell ref="G573:I573"/>
    <mergeCell ref="G476:I476"/>
    <mergeCell ref="G485:I485"/>
    <mergeCell ref="G578:I578"/>
    <mergeCell ref="G579:I579"/>
    <mergeCell ref="G453:I453"/>
    <mergeCell ref="G530:I532"/>
    <mergeCell ref="G535:I535"/>
    <mergeCell ref="G484:I484"/>
    <mergeCell ref="G580:I580"/>
    <mergeCell ref="G456:I456"/>
    <mergeCell ref="G452:I452"/>
    <mergeCell ref="G449:I449"/>
    <mergeCell ref="G608:I608"/>
    <mergeCell ref="G357:I357"/>
    <mergeCell ref="G378:I378"/>
    <mergeCell ref="G223:I223"/>
    <mergeCell ref="G171:I171"/>
    <mergeCell ref="G173:I173"/>
    <mergeCell ref="G176:I176"/>
    <mergeCell ref="G323:I323"/>
    <mergeCell ref="G391:I391"/>
    <mergeCell ref="G259:I259"/>
    <mergeCell ref="G260:I260"/>
    <mergeCell ref="G224:I224"/>
    <mergeCell ref="G308:I308"/>
    <mergeCell ref="G213:I213"/>
    <mergeCell ref="G214:I214"/>
    <mergeCell ref="G226:I226"/>
    <mergeCell ref="G219:I219"/>
    <mergeCell ref="G220:I220"/>
    <mergeCell ref="G221:I221"/>
    <mergeCell ref="G227:I227"/>
    <mergeCell ref="G177:I177"/>
    <mergeCell ref="G181:I181"/>
    <mergeCell ref="G80:I80"/>
    <mergeCell ref="G85:I85"/>
    <mergeCell ref="G71:I71"/>
    <mergeCell ref="G37:I37"/>
    <mergeCell ref="G98:I98"/>
    <mergeCell ref="G156:I156"/>
    <mergeCell ref="G41:I41"/>
    <mergeCell ref="G258:I258"/>
    <mergeCell ref="G182:I182"/>
    <mergeCell ref="G519:I519"/>
    <mergeCell ref="G520:I520"/>
    <mergeCell ref="G506:I506"/>
    <mergeCell ref="G507:I507"/>
    <mergeCell ref="G514:I514"/>
    <mergeCell ref="G474:I474"/>
    <mergeCell ref="G475:I475"/>
    <mergeCell ref="G403:I403"/>
    <mergeCell ref="G392:I392"/>
    <mergeCell ref="G407:I407"/>
    <mergeCell ref="G408:I408"/>
    <mergeCell ref="G494:I494"/>
    <mergeCell ref="G459:I459"/>
    <mergeCell ref="G395:I395"/>
    <mergeCell ref="G229:I229"/>
    <mergeCell ref="G257:I257"/>
    <mergeCell ref="G390:I390"/>
    <mergeCell ref="G376:I376"/>
    <mergeCell ref="G280:I280"/>
    <mergeCell ref="G288:I288"/>
    <mergeCell ref="G278:I278"/>
    <mergeCell ref="G291:I291"/>
    <mergeCell ref="G609:I609"/>
    <mergeCell ref="G63:I63"/>
    <mergeCell ref="G594:I596"/>
    <mergeCell ref="G598:I600"/>
    <mergeCell ref="G583:I583"/>
    <mergeCell ref="G584:I584"/>
    <mergeCell ref="G603:I603"/>
    <mergeCell ref="G604:I604"/>
    <mergeCell ref="G605:I605"/>
    <mergeCell ref="G346:I346"/>
    <mergeCell ref="G512:I512"/>
    <mergeCell ref="G513:I513"/>
    <mergeCell ref="G435:I435"/>
    <mergeCell ref="G405:I405"/>
    <mergeCell ref="G406:I406"/>
    <mergeCell ref="G582:I582"/>
    <mergeCell ref="G491:I491"/>
    <mergeCell ref="G515:I515"/>
    <mergeCell ref="G577:I577"/>
    <mergeCell ref="G472:I472"/>
    <mergeCell ref="G471:I471"/>
    <mergeCell ref="G401:I401"/>
    <mergeCell ref="G402:I402"/>
    <mergeCell ref="G526:I528"/>
    <mergeCell ref="G614:I614"/>
    <mergeCell ref="G455:I455"/>
    <mergeCell ref="G433:I433"/>
    <mergeCell ref="G153:I153"/>
    <mergeCell ref="G612:I612"/>
    <mergeCell ref="G183:I183"/>
    <mergeCell ref="G160:I160"/>
    <mergeCell ref="G285:I285"/>
    <mergeCell ref="G239:I239"/>
    <mergeCell ref="G370:I370"/>
    <mergeCell ref="G312:I312"/>
    <mergeCell ref="G335:I335"/>
    <mergeCell ref="G313:I313"/>
    <mergeCell ref="G322:I322"/>
    <mergeCell ref="G333:I333"/>
    <mergeCell ref="G352:I352"/>
    <mergeCell ref="G348:I348"/>
    <mergeCell ref="G371:I371"/>
    <mergeCell ref="G372:I372"/>
    <mergeCell ref="G337:I337"/>
    <mergeCell ref="G338:I338"/>
    <mergeCell ref="G342:I342"/>
    <mergeCell ref="G386:I386"/>
    <mergeCell ref="G394:I394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2020-12-28T07:11:48Z</cp:lastPrinted>
  <dcterms:created xsi:type="dcterms:W3CDTF">2015-10-05T11:25:45Z</dcterms:created>
  <dcterms:modified xsi:type="dcterms:W3CDTF">2021-01-19T07:11:05Z</dcterms:modified>
</cp:coreProperties>
</file>