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программы!$J$1:$J$770</definedName>
    <definedName name="sub_102" localSheetId="0">программы!$A$106</definedName>
    <definedName name="_xlnm.Print_Titles" localSheetId="0">программы!$4:$4</definedName>
    <definedName name="_xlnm.Print_Area" localSheetId="0">программы!$A$1:$N$770</definedName>
  </definedNames>
  <calcPr calcId="145621"/>
</workbook>
</file>

<file path=xl/calcChain.xml><?xml version="1.0" encoding="utf-8"?>
<calcChain xmlns="http://schemas.openxmlformats.org/spreadsheetml/2006/main">
  <c r="K295" i="1" l="1"/>
  <c r="L295" i="1"/>
  <c r="J295" i="1"/>
  <c r="L495" i="1" l="1"/>
  <c r="K495" i="1"/>
  <c r="J495" i="1"/>
  <c r="K72" i="1" l="1"/>
  <c r="K71" i="1" s="1"/>
  <c r="L72" i="1"/>
  <c r="L71" i="1" s="1"/>
  <c r="K296" i="1" l="1"/>
  <c r="L296" i="1"/>
  <c r="J296" i="1"/>
  <c r="M149" i="1" l="1"/>
  <c r="N149" i="1"/>
  <c r="O149" i="1"/>
  <c r="L165" i="1"/>
  <c r="L164" i="1" s="1"/>
  <c r="L163" i="1" s="1"/>
  <c r="K165" i="1"/>
  <c r="K164" i="1" s="1"/>
  <c r="K163" i="1" s="1"/>
  <c r="J165" i="1"/>
  <c r="J164" i="1" s="1"/>
  <c r="J163" i="1" s="1"/>
  <c r="J433" i="1" l="1"/>
  <c r="K614" i="1" l="1"/>
  <c r="L614" i="1"/>
  <c r="K566" i="1" l="1"/>
  <c r="L566" i="1"/>
  <c r="M513" i="1" l="1"/>
  <c r="N513" i="1"/>
  <c r="O513" i="1"/>
  <c r="K752" i="1"/>
  <c r="L752" i="1"/>
  <c r="M752" i="1"/>
  <c r="N752" i="1"/>
  <c r="O752" i="1"/>
  <c r="J752" i="1"/>
  <c r="K749" i="1"/>
  <c r="L749" i="1"/>
  <c r="J749" i="1"/>
  <c r="K742" i="1"/>
  <c r="L742" i="1"/>
  <c r="J742" i="1"/>
  <c r="M602" i="1"/>
  <c r="M553" i="1" s="1"/>
  <c r="M552" i="1" s="1"/>
  <c r="M551" i="1" s="1"/>
  <c r="N602" i="1"/>
  <c r="N553" i="1" s="1"/>
  <c r="N552" i="1" s="1"/>
  <c r="N551" i="1" s="1"/>
  <c r="O602" i="1"/>
  <c r="O553" i="1" s="1"/>
  <c r="O552" i="1" s="1"/>
  <c r="O551" i="1" s="1"/>
  <c r="K610" i="1"/>
  <c r="L610" i="1"/>
  <c r="J610" i="1"/>
  <c r="K603" i="1"/>
  <c r="L603" i="1"/>
  <c r="J603" i="1"/>
  <c r="K588" i="1"/>
  <c r="L588" i="1"/>
  <c r="J748" i="1" l="1"/>
  <c r="J747" i="1" s="1"/>
  <c r="J746" i="1" s="1"/>
  <c r="K748" i="1"/>
  <c r="K747" i="1" s="1"/>
  <c r="K746" i="1" s="1"/>
  <c r="L748" i="1"/>
  <c r="L747" i="1" s="1"/>
  <c r="L746" i="1" s="1"/>
  <c r="K602" i="1"/>
  <c r="J602" i="1"/>
  <c r="L602" i="1"/>
  <c r="K100" i="1"/>
  <c r="K99" i="1" s="1"/>
  <c r="K98" i="1" s="1"/>
  <c r="K97" i="1" s="1"/>
  <c r="L100" i="1"/>
  <c r="L99" i="1" s="1"/>
  <c r="L98" i="1" s="1"/>
  <c r="L97" i="1" s="1"/>
  <c r="J100" i="1"/>
  <c r="J99" i="1" s="1"/>
  <c r="J98" i="1" s="1"/>
  <c r="J97" i="1" s="1"/>
  <c r="K180" i="1" l="1"/>
  <c r="L180" i="1"/>
  <c r="J180" i="1"/>
  <c r="K206" i="1"/>
  <c r="L206" i="1"/>
  <c r="J206" i="1"/>
  <c r="K476" i="1" l="1"/>
  <c r="K475" i="1" s="1"/>
  <c r="K474" i="1" s="1"/>
  <c r="K473" i="1" s="1"/>
  <c r="K472" i="1" s="1"/>
  <c r="L476" i="1"/>
  <c r="L475" i="1" s="1"/>
  <c r="L474" i="1" s="1"/>
  <c r="L473" i="1" s="1"/>
  <c r="L472" i="1" s="1"/>
  <c r="J476" i="1"/>
  <c r="J475" i="1" s="1"/>
  <c r="J474" i="1" s="1"/>
  <c r="J473" i="1" s="1"/>
  <c r="J472" i="1" s="1"/>
  <c r="K353" i="1"/>
  <c r="L353" i="1"/>
  <c r="K366" i="1"/>
  <c r="L366" i="1"/>
  <c r="K420" i="1"/>
  <c r="L420" i="1"/>
  <c r="K433" i="1"/>
  <c r="L433" i="1"/>
  <c r="J636" i="1" l="1"/>
  <c r="J635" i="1" s="1"/>
  <c r="L637" i="1"/>
  <c r="L636" i="1" s="1"/>
  <c r="L635" i="1" s="1"/>
  <c r="K637" i="1"/>
  <c r="K636" i="1" s="1"/>
  <c r="K635" i="1" s="1"/>
  <c r="J637" i="1"/>
  <c r="L83" i="1" l="1"/>
  <c r="K83" i="1"/>
  <c r="J83" i="1"/>
  <c r="L85" i="1"/>
  <c r="K85" i="1"/>
  <c r="J85" i="1"/>
  <c r="L87" i="1"/>
  <c r="K87" i="1"/>
  <c r="J87" i="1"/>
  <c r="L89" i="1"/>
  <c r="K89" i="1"/>
  <c r="J89" i="1"/>
  <c r="K195" i="1"/>
  <c r="K194" i="1" s="1"/>
  <c r="L202" i="1"/>
  <c r="K202" i="1"/>
  <c r="J202" i="1"/>
  <c r="L210" i="1"/>
  <c r="K210" i="1"/>
  <c r="J210" i="1"/>
  <c r="L190" i="1"/>
  <c r="L189" i="1" s="1"/>
  <c r="L188" i="1" s="1"/>
  <c r="K190" i="1"/>
  <c r="K189" i="1" s="1"/>
  <c r="K188" i="1" s="1"/>
  <c r="J190" i="1"/>
  <c r="J189" i="1" s="1"/>
  <c r="J188" i="1" s="1"/>
  <c r="L767" i="1"/>
  <c r="K193" i="1" l="1"/>
  <c r="L78" i="1"/>
  <c r="L77" i="1" s="1"/>
  <c r="L76" i="1" s="1"/>
  <c r="L75" i="1" s="1"/>
  <c r="K78" i="1"/>
  <c r="K77" i="1" s="1"/>
  <c r="K76" i="1" s="1"/>
  <c r="K75" i="1" s="1"/>
  <c r="J78" i="1"/>
  <c r="J77" i="1" s="1"/>
  <c r="J76" i="1" s="1"/>
  <c r="J75" i="1" s="1"/>
  <c r="L261" i="1" l="1"/>
  <c r="L260" i="1" s="1"/>
  <c r="L259" i="1" s="1"/>
  <c r="L258" i="1" s="1"/>
  <c r="K261" i="1"/>
  <c r="K260" i="1" s="1"/>
  <c r="K259" i="1" s="1"/>
  <c r="K258" i="1" s="1"/>
  <c r="J261" i="1"/>
  <c r="J260" i="1" s="1"/>
  <c r="J259" i="1" l="1"/>
  <c r="J258" i="1" s="1"/>
  <c r="L154" i="1"/>
  <c r="K154" i="1"/>
  <c r="J154" i="1"/>
  <c r="L153" i="1"/>
  <c r="L152" i="1" s="1"/>
  <c r="L151" i="1" s="1"/>
  <c r="L150" i="1" s="1"/>
  <c r="L149" i="1" s="1"/>
  <c r="K153" i="1"/>
  <c r="K152" i="1" s="1"/>
  <c r="K151" i="1" s="1"/>
  <c r="K150" i="1" s="1"/>
  <c r="K149" i="1" s="1"/>
  <c r="J153" i="1" l="1"/>
  <c r="J152" i="1" s="1"/>
  <c r="J151" i="1" s="1"/>
  <c r="J150" i="1" s="1"/>
  <c r="J566" i="1"/>
  <c r="J596" i="1" l="1"/>
  <c r="J543" i="1" l="1"/>
  <c r="J658" i="1" l="1"/>
  <c r="K658" i="1" l="1"/>
  <c r="L658" i="1"/>
  <c r="K655" i="1"/>
  <c r="L655" i="1"/>
  <c r="J655" i="1"/>
  <c r="J35" i="1" l="1"/>
  <c r="J38" i="1"/>
  <c r="J583" i="1" l="1"/>
  <c r="L141" i="1" l="1"/>
  <c r="K141" i="1"/>
  <c r="J141" i="1"/>
  <c r="L139" i="1"/>
  <c r="K139" i="1"/>
  <c r="J139" i="1"/>
  <c r="L143" i="1" l="1"/>
  <c r="K143" i="1"/>
  <c r="J143" i="1"/>
  <c r="J694" i="1" l="1"/>
  <c r="J288" i="1" l="1"/>
  <c r="K646" i="1"/>
  <c r="L646" i="1"/>
  <c r="J646" i="1"/>
  <c r="K288" i="1" l="1"/>
  <c r="L288" i="1"/>
  <c r="J431" i="1" l="1"/>
  <c r="L431" i="1" l="1"/>
  <c r="L675" i="1" l="1"/>
  <c r="K675" i="1"/>
  <c r="J675" i="1"/>
  <c r="J172" i="1" l="1"/>
  <c r="J171" i="1" s="1"/>
  <c r="J170" i="1" s="1"/>
  <c r="J178" i="1" l="1"/>
  <c r="J618" i="1"/>
  <c r="J651" i="1"/>
  <c r="J684" i="1"/>
  <c r="J690" i="1"/>
  <c r="K583" i="1" l="1"/>
  <c r="L583" i="1"/>
  <c r="L121" i="1" l="1"/>
  <c r="K121" i="1"/>
  <c r="J121" i="1"/>
  <c r="J506" i="1" l="1"/>
  <c r="J510" i="1" l="1"/>
  <c r="J509" i="1" s="1"/>
  <c r="J508" i="1" s="1"/>
  <c r="L440" i="1"/>
  <c r="L439" i="1" s="1"/>
  <c r="L438" i="1" s="1"/>
  <c r="K440" i="1"/>
  <c r="K439" i="1" s="1"/>
  <c r="K438" i="1" s="1"/>
  <c r="J440" i="1"/>
  <c r="J439" i="1" s="1"/>
  <c r="J438" i="1" s="1"/>
  <c r="J641" i="1"/>
  <c r="L437" i="1" l="1"/>
  <c r="L430" i="1" s="1"/>
  <c r="K437" i="1"/>
  <c r="J437" i="1"/>
  <c r="J430" i="1" s="1"/>
  <c r="K70" i="1"/>
  <c r="L70" i="1"/>
  <c r="J72" i="1"/>
  <c r="J71" i="1" s="1"/>
  <c r="J70" i="1" l="1"/>
  <c r="K593" i="1"/>
  <c r="L593" i="1"/>
  <c r="J593" i="1"/>
  <c r="K431" i="1" l="1"/>
  <c r="K430" i="1" s="1"/>
  <c r="J420" i="1"/>
  <c r="K425" i="1"/>
  <c r="K419" i="1" s="1"/>
  <c r="K418" i="1" s="1"/>
  <c r="L425" i="1"/>
  <c r="L419" i="1" s="1"/>
  <c r="L418" i="1" s="1"/>
  <c r="J425" i="1"/>
  <c r="J419" i="1" l="1"/>
  <c r="J418" i="1" s="1"/>
  <c r="J532" i="1"/>
  <c r="K559" i="1"/>
  <c r="L559" i="1"/>
  <c r="J559" i="1"/>
  <c r="J537" i="1"/>
  <c r="K330" i="1" l="1"/>
  <c r="L330" i="1"/>
  <c r="K532" i="1" l="1"/>
  <c r="L532" i="1"/>
  <c r="J330" i="1"/>
  <c r="K641" i="1"/>
  <c r="L641" i="1"/>
  <c r="K618" i="1" l="1"/>
  <c r="L618" i="1"/>
  <c r="J453" i="1" l="1"/>
  <c r="J353" i="1"/>
  <c r="J614" i="1"/>
  <c r="J588" i="1" l="1"/>
  <c r="K548" i="1" l="1"/>
  <c r="L548" i="1"/>
  <c r="J573" i="1" l="1"/>
  <c r="K651" i="1" l="1"/>
  <c r="L651" i="1"/>
  <c r="K410" i="1" l="1"/>
  <c r="L410" i="1"/>
  <c r="K409" i="1" l="1"/>
  <c r="K408" i="1" s="1"/>
  <c r="L409" i="1"/>
  <c r="L408" i="1" s="1"/>
  <c r="K365" i="1"/>
  <c r="K364" i="1" s="1"/>
  <c r="L365" i="1"/>
  <c r="L364" i="1" s="1"/>
  <c r="K342" i="1" l="1"/>
  <c r="L342" i="1"/>
  <c r="J342" i="1"/>
  <c r="J341" i="1" s="1"/>
  <c r="J340" i="1" s="1"/>
  <c r="K336" i="1"/>
  <c r="L336" i="1"/>
  <c r="J336" i="1"/>
  <c r="L370" i="1"/>
  <c r="K370" i="1"/>
  <c r="J370" i="1"/>
  <c r="L369" i="1"/>
  <c r="L368" i="1" s="1"/>
  <c r="L363" i="1" s="1"/>
  <c r="K369" i="1"/>
  <c r="K368" i="1" s="1"/>
  <c r="K363" i="1" s="1"/>
  <c r="J369" i="1"/>
  <c r="J368" i="1" s="1"/>
  <c r="K407" i="1"/>
  <c r="L407" i="1"/>
  <c r="K453" i="1" l="1"/>
  <c r="K452" i="1" s="1"/>
  <c r="K451" i="1" s="1"/>
  <c r="L453" i="1"/>
  <c r="L452" i="1" s="1"/>
  <c r="L451" i="1" s="1"/>
  <c r="J452" i="1"/>
  <c r="J451" i="1" s="1"/>
  <c r="K137" i="1" l="1"/>
  <c r="L137" i="1"/>
  <c r="L38" i="1" l="1"/>
  <c r="L37" i="1" s="1"/>
  <c r="K38" i="1"/>
  <c r="K37" i="1" s="1"/>
  <c r="J37" i="1"/>
  <c r="J43" i="1"/>
  <c r="K43" i="1"/>
  <c r="L43" i="1"/>
  <c r="L65" i="1"/>
  <c r="K65" i="1"/>
  <c r="J65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1" i="1"/>
  <c r="J82" i="1" s="1"/>
  <c r="K91" i="1"/>
  <c r="K82" i="1" s="1"/>
  <c r="L91" i="1"/>
  <c r="L82" i="1" s="1"/>
  <c r="J548" i="1" l="1"/>
  <c r="K391" i="1"/>
  <c r="K390" i="1" s="1"/>
  <c r="L391" i="1"/>
  <c r="L390" i="1" s="1"/>
  <c r="K359" i="1"/>
  <c r="L359" i="1"/>
  <c r="J391" i="1"/>
  <c r="J390" i="1" s="1"/>
  <c r="K384" i="1" l="1"/>
  <c r="L384" i="1"/>
  <c r="K380" i="1"/>
  <c r="L380" i="1"/>
  <c r="J384" i="1"/>
  <c r="J380" i="1"/>
  <c r="J379" i="1" l="1"/>
  <c r="L379" i="1"/>
  <c r="K379" i="1"/>
  <c r="J701" i="1"/>
  <c r="J697" i="1" l="1"/>
  <c r="K358" i="1"/>
  <c r="K701" i="1" l="1"/>
  <c r="L701" i="1"/>
  <c r="K388" i="1" l="1"/>
  <c r="K387" i="1" s="1"/>
  <c r="L388" i="1"/>
  <c r="L387" i="1" s="1"/>
  <c r="J388" i="1"/>
  <c r="J387" i="1" s="1"/>
  <c r="J386" i="1" s="1"/>
  <c r="J724" i="1" l="1"/>
  <c r="J723" i="1" s="1"/>
  <c r="J722" i="1" s="1"/>
  <c r="J721" i="1" s="1"/>
  <c r="L722" i="1"/>
  <c r="K722" i="1"/>
  <c r="J60" i="1" l="1"/>
  <c r="J59" i="1" s="1"/>
  <c r="J731" i="1" l="1"/>
  <c r="K735" i="1"/>
  <c r="L735" i="1"/>
  <c r="J737" i="1"/>
  <c r="J735" i="1"/>
  <c r="J729" i="1"/>
  <c r="J366" i="1" l="1"/>
  <c r="J365" i="1" s="1"/>
  <c r="J364" i="1" s="1"/>
  <c r="J363" i="1" s="1"/>
  <c r="K506" i="1" l="1"/>
  <c r="K505" i="1" s="1"/>
  <c r="K504" i="1" s="1"/>
  <c r="L506" i="1"/>
  <c r="L505" i="1" s="1"/>
  <c r="L504" i="1" s="1"/>
  <c r="J505" i="1"/>
  <c r="J504" i="1" s="1"/>
  <c r="J276" i="1" l="1"/>
  <c r="J709" i="1" l="1"/>
  <c r="J349" i="1" l="1"/>
  <c r="J348" i="1" s="1"/>
  <c r="J347" i="1" s="1"/>
  <c r="K349" i="1"/>
  <c r="K348" i="1" s="1"/>
  <c r="K347" i="1" s="1"/>
  <c r="L349" i="1"/>
  <c r="L348" i="1" s="1"/>
  <c r="L347" i="1" s="1"/>
  <c r="K56" i="1" l="1"/>
  <c r="L56" i="1"/>
  <c r="J502" i="1" l="1"/>
  <c r="J708" i="1" l="1"/>
  <c r="J578" i="1"/>
  <c r="J137" i="1" l="1"/>
  <c r="J105" i="1" l="1"/>
  <c r="L578" i="1" l="1"/>
  <c r="K578" i="1"/>
  <c r="K378" i="1" l="1"/>
  <c r="K377" i="1" s="1"/>
  <c r="L378" i="1"/>
  <c r="L377" i="1" s="1"/>
  <c r="K690" i="1" l="1"/>
  <c r="L690" i="1"/>
  <c r="K697" i="1"/>
  <c r="K694" i="1" s="1"/>
  <c r="L697" i="1"/>
  <c r="L694" i="1" s="1"/>
  <c r="J689" i="1"/>
  <c r="L689" i="1" l="1"/>
  <c r="K689" i="1"/>
  <c r="K741" i="1"/>
  <c r="K740" i="1" s="1"/>
  <c r="K739" i="1" s="1"/>
  <c r="L741" i="1"/>
  <c r="L740" i="1" s="1"/>
  <c r="L739" i="1" s="1"/>
  <c r="J741" i="1"/>
  <c r="J740" i="1" s="1"/>
  <c r="J739" i="1" s="1"/>
  <c r="J562" i="1" l="1"/>
  <c r="J555" i="1"/>
  <c r="K524" i="1"/>
  <c r="L524" i="1"/>
  <c r="L523" i="1" s="1"/>
  <c r="J524" i="1"/>
  <c r="J523" i="1" s="1"/>
  <c r="K518" i="1"/>
  <c r="L518" i="1"/>
  <c r="J518" i="1"/>
  <c r="J56" i="1"/>
  <c r="K53" i="1"/>
  <c r="L53" i="1"/>
  <c r="J53" i="1"/>
  <c r="K50" i="1"/>
  <c r="L50" i="1"/>
  <c r="J50" i="1"/>
  <c r="K172" i="1"/>
  <c r="K171" i="1" s="1"/>
  <c r="K170" i="1" s="1"/>
  <c r="L172" i="1"/>
  <c r="L171" i="1" s="1"/>
  <c r="L170" i="1" s="1"/>
  <c r="L195" i="1"/>
  <c r="L194" i="1" s="1"/>
  <c r="L193" i="1" s="1"/>
  <c r="J195" i="1"/>
  <c r="J194" i="1" s="1"/>
  <c r="J193" i="1" s="1"/>
  <c r="J214" i="1"/>
  <c r="K397" i="1"/>
  <c r="L397" i="1"/>
  <c r="J403" i="1"/>
  <c r="J399" i="1"/>
  <c r="J414" i="1"/>
  <c r="J410" i="1"/>
  <c r="K446" i="1"/>
  <c r="K445" i="1" s="1"/>
  <c r="K432" i="1" s="1"/>
  <c r="L446" i="1"/>
  <c r="L445" i="1" s="1"/>
  <c r="L432" i="1" s="1"/>
  <c r="J554" i="1" l="1"/>
  <c r="J409" i="1"/>
  <c r="J408" i="1" s="1"/>
  <c r="J397" i="1"/>
  <c r="K49" i="1"/>
  <c r="J49" i="1"/>
  <c r="L49" i="1"/>
  <c r="K523" i="1"/>
  <c r="K522" i="1" s="1"/>
  <c r="K521" i="1" s="1"/>
  <c r="K520" i="1" s="1"/>
  <c r="L522" i="1"/>
  <c r="L521" i="1" s="1"/>
  <c r="L520" i="1" s="1"/>
  <c r="J522" i="1"/>
  <c r="J521" i="1" s="1"/>
  <c r="J520" i="1" s="1"/>
  <c r="K573" i="1"/>
  <c r="L573" i="1"/>
  <c r="K562" i="1"/>
  <c r="L562" i="1"/>
  <c r="K555" i="1"/>
  <c r="L555" i="1"/>
  <c r="K543" i="1"/>
  <c r="L543" i="1"/>
  <c r="K539" i="1"/>
  <c r="L539" i="1"/>
  <c r="J539" i="1"/>
  <c r="J531" i="1" s="1"/>
  <c r="K600" i="1"/>
  <c r="L600" i="1"/>
  <c r="J600" i="1"/>
  <c r="L554" i="1" l="1"/>
  <c r="L553" i="1" s="1"/>
  <c r="K554" i="1"/>
  <c r="K553" i="1" s="1"/>
  <c r="J553" i="1"/>
  <c r="K531" i="1"/>
  <c r="K530" i="1" s="1"/>
  <c r="K529" i="1" s="1"/>
  <c r="K528" i="1" s="1"/>
  <c r="L531" i="1"/>
  <c r="L530" i="1" s="1"/>
  <c r="L529" i="1" s="1"/>
  <c r="L528" i="1" s="1"/>
  <c r="K115" i="1" l="1"/>
  <c r="K114" i="1" s="1"/>
  <c r="K113" i="1" s="1"/>
  <c r="L115" i="1"/>
  <c r="L114" i="1" s="1"/>
  <c r="L113" i="1" s="1"/>
  <c r="J115" i="1"/>
  <c r="J114" i="1" s="1"/>
  <c r="J113" i="1" s="1"/>
  <c r="J407" i="1" l="1"/>
  <c r="J251" i="1" l="1"/>
  <c r="J448" i="1" l="1"/>
  <c r="J447" i="1" s="1"/>
  <c r="J446" i="1" s="1"/>
  <c r="J445" i="1" s="1"/>
  <c r="J432" i="1" s="1"/>
  <c r="L733" i="1" l="1"/>
  <c r="K733" i="1"/>
  <c r="J733" i="1"/>
  <c r="J728" i="1" l="1"/>
  <c r="J727" i="1" s="1"/>
  <c r="L147" i="1"/>
  <c r="L146" i="1" s="1"/>
  <c r="L145" i="1" s="1"/>
  <c r="K147" i="1"/>
  <c r="K146" i="1" s="1"/>
  <c r="K145" i="1" s="1"/>
  <c r="J147" i="1"/>
  <c r="J146" i="1" s="1"/>
  <c r="J145" i="1" s="1"/>
  <c r="L125" i="1" l="1"/>
  <c r="L124" i="1" s="1"/>
  <c r="L123" i="1" s="1"/>
  <c r="K125" i="1"/>
  <c r="K124" i="1" s="1"/>
  <c r="K123" i="1" s="1"/>
  <c r="J125" i="1"/>
  <c r="J124" i="1" s="1"/>
  <c r="J123" i="1" s="1"/>
  <c r="J225" i="1" l="1"/>
  <c r="L130" i="1" l="1"/>
  <c r="L129" i="1" s="1"/>
  <c r="L128" i="1" s="1"/>
  <c r="L127" i="1" s="1"/>
  <c r="K130" i="1"/>
  <c r="K129" i="1" s="1"/>
  <c r="K128" i="1" s="1"/>
  <c r="K127" i="1" s="1"/>
  <c r="J130" i="1"/>
  <c r="J129" i="1" s="1"/>
  <c r="J135" i="1"/>
  <c r="J134" i="1" s="1"/>
  <c r="J133" i="1" s="1"/>
  <c r="J132" i="1" s="1"/>
  <c r="K135" i="1"/>
  <c r="K134" i="1" s="1"/>
  <c r="K133" i="1" s="1"/>
  <c r="K132" i="1" s="1"/>
  <c r="L135" i="1"/>
  <c r="L134" i="1" s="1"/>
  <c r="L133" i="1" s="1"/>
  <c r="L132" i="1" s="1"/>
  <c r="J128" i="1" l="1"/>
  <c r="J127" i="1" s="1"/>
  <c r="L352" i="1"/>
  <c r="L351" i="1" s="1"/>
  <c r="L346" i="1" s="1"/>
  <c r="K352" i="1"/>
  <c r="K351" i="1" s="1"/>
  <c r="K346" i="1" s="1"/>
  <c r="J352" i="1"/>
  <c r="J351" i="1" s="1"/>
  <c r="J346" i="1" s="1"/>
  <c r="J713" i="1" l="1"/>
  <c r="K713" i="1"/>
  <c r="L713" i="1"/>
  <c r="L119" i="1" l="1"/>
  <c r="L118" i="1" s="1"/>
  <c r="K119" i="1"/>
  <c r="K118" i="1" s="1"/>
  <c r="J119" i="1"/>
  <c r="J118" i="1" s="1"/>
  <c r="J117" i="1" l="1"/>
  <c r="J112" i="1" s="1"/>
  <c r="K117" i="1"/>
  <c r="K112" i="1" s="1"/>
  <c r="L117" i="1"/>
  <c r="L112" i="1" s="1"/>
  <c r="L276" i="1"/>
  <c r="K276" i="1"/>
  <c r="J664" i="1" l="1"/>
  <c r="J378" i="1"/>
  <c r="J377" i="1" s="1"/>
  <c r="J372" i="1" s="1"/>
  <c r="J361" i="1"/>
  <c r="J360" i="1" s="1"/>
  <c r="J359" i="1" s="1"/>
  <c r="J358" i="1" l="1"/>
  <c r="L626" i="1" l="1"/>
  <c r="L625" i="1" s="1"/>
  <c r="L552" i="1" s="1"/>
  <c r="K626" i="1"/>
  <c r="K625" i="1" s="1"/>
  <c r="K552" i="1" s="1"/>
  <c r="J626" i="1"/>
  <c r="J625" i="1" s="1"/>
  <c r="L467" i="1"/>
  <c r="K467" i="1"/>
  <c r="J467" i="1"/>
  <c r="L45" i="1"/>
  <c r="L42" i="1" s="1"/>
  <c r="L41" i="1" s="1"/>
  <c r="K45" i="1"/>
  <c r="K42" i="1" s="1"/>
  <c r="K41" i="1" s="1"/>
  <c r="J45" i="1"/>
  <c r="J42" i="1" s="1"/>
  <c r="J41" i="1" s="1"/>
  <c r="L769" i="1"/>
  <c r="K769" i="1"/>
  <c r="K767" i="1"/>
  <c r="J769" i="1"/>
  <c r="J767" i="1"/>
  <c r="K766" i="1" l="1"/>
  <c r="K765" i="1" s="1"/>
  <c r="K764" i="1" s="1"/>
  <c r="L766" i="1"/>
  <c r="L765" i="1" s="1"/>
  <c r="L764" i="1" s="1"/>
  <c r="J766" i="1"/>
  <c r="J765" i="1" s="1"/>
  <c r="J764" i="1" s="1"/>
  <c r="L375" i="1"/>
  <c r="L374" i="1" s="1"/>
  <c r="L373" i="1" s="1"/>
  <c r="K375" i="1"/>
  <c r="K374" i="1" s="1"/>
  <c r="K373" i="1" s="1"/>
  <c r="J375" i="1"/>
  <c r="J374" i="1" s="1"/>
  <c r="J373" i="1" s="1"/>
  <c r="J357" i="1" l="1"/>
  <c r="L502" i="1" l="1"/>
  <c r="K502" i="1"/>
  <c r="J466" i="1" l="1"/>
  <c r="J465" i="1" s="1"/>
  <c r="J464" i="1" s="1"/>
  <c r="J335" i="1"/>
  <c r="J334" i="1" s="1"/>
  <c r="L335" i="1"/>
  <c r="L334" i="1" s="1"/>
  <c r="K335" i="1"/>
  <c r="K334" i="1" s="1"/>
  <c r="L341" i="1"/>
  <c r="L340" i="1" s="1"/>
  <c r="K341" i="1"/>
  <c r="K340" i="1" s="1"/>
  <c r="L466" i="1"/>
  <c r="L465" i="1" s="1"/>
  <c r="L464" i="1" s="1"/>
  <c r="K466" i="1"/>
  <c r="K465" i="1" s="1"/>
  <c r="K464" i="1" s="1"/>
  <c r="K688" i="1"/>
  <c r="J688" i="1"/>
  <c r="L161" i="1" l="1"/>
  <c r="K161" i="1"/>
  <c r="J161" i="1"/>
  <c r="L30" i="1" l="1"/>
  <c r="L29" i="1" s="1"/>
  <c r="L28" i="1" s="1"/>
  <c r="K30" i="1"/>
  <c r="K29" i="1" s="1"/>
  <c r="K28" i="1" s="1"/>
  <c r="J30" i="1"/>
  <c r="J29" i="1" s="1"/>
  <c r="J28" i="1" s="1"/>
  <c r="L688" i="1" l="1"/>
  <c r="L396" i="1" l="1"/>
  <c r="L395" i="1" s="1"/>
  <c r="K396" i="1"/>
  <c r="K395" i="1" s="1"/>
  <c r="J396" i="1"/>
  <c r="J395" i="1" s="1"/>
  <c r="L271" i="1"/>
  <c r="L270" i="1" s="1"/>
  <c r="L269" i="1" s="1"/>
  <c r="L268" i="1" s="1"/>
  <c r="K271" i="1"/>
  <c r="K270" i="1" s="1"/>
  <c r="K269" i="1" s="1"/>
  <c r="K268" i="1" s="1"/>
  <c r="L234" i="1"/>
  <c r="L233" i="1" s="1"/>
  <c r="L232" i="1" s="1"/>
  <c r="L231" i="1" s="1"/>
  <c r="K234" i="1"/>
  <c r="K233" i="1" s="1"/>
  <c r="K232" i="1" s="1"/>
  <c r="K231" i="1" s="1"/>
  <c r="J234" i="1"/>
  <c r="J233" i="1" s="1"/>
  <c r="J232" i="1" s="1"/>
  <c r="J231" i="1" s="1"/>
  <c r="L737" i="1"/>
  <c r="K737" i="1"/>
  <c r="L731" i="1"/>
  <c r="K731" i="1"/>
  <c r="L729" i="1"/>
  <c r="K729" i="1"/>
  <c r="L684" i="1"/>
  <c r="K684" i="1"/>
  <c r="L681" i="1"/>
  <c r="K681" i="1"/>
  <c r="L673" i="1"/>
  <c r="L672" i="1" s="1"/>
  <c r="K673" i="1"/>
  <c r="K672" i="1" s="1"/>
  <c r="L664" i="1"/>
  <c r="L663" i="1" s="1"/>
  <c r="K664" i="1"/>
  <c r="K663" i="1" s="1"/>
  <c r="L649" i="1"/>
  <c r="L640" i="1" s="1"/>
  <c r="K649" i="1"/>
  <c r="K640" i="1" s="1"/>
  <c r="L632" i="1"/>
  <c r="L631" i="1" s="1"/>
  <c r="L630" i="1" s="1"/>
  <c r="L551" i="1" s="1"/>
  <c r="K632" i="1"/>
  <c r="K631" i="1" s="1"/>
  <c r="K630" i="1" s="1"/>
  <c r="K551" i="1" s="1"/>
  <c r="L517" i="1"/>
  <c r="L516" i="1" s="1"/>
  <c r="L515" i="1" s="1"/>
  <c r="L514" i="1" s="1"/>
  <c r="K517" i="1"/>
  <c r="K516" i="1" s="1"/>
  <c r="K515" i="1" s="1"/>
  <c r="K514" i="1" s="1"/>
  <c r="L287" i="1"/>
  <c r="L286" i="1" s="1"/>
  <c r="L285" i="1" s="1"/>
  <c r="K287" i="1"/>
  <c r="K286" i="1" s="1"/>
  <c r="K285" i="1" s="1"/>
  <c r="L275" i="1"/>
  <c r="L274" i="1" s="1"/>
  <c r="L273" i="1" s="1"/>
  <c r="K275" i="1"/>
  <c r="K274" i="1" s="1"/>
  <c r="K273" i="1" s="1"/>
  <c r="L105" i="1"/>
  <c r="L104" i="1" s="1"/>
  <c r="L103" i="1" s="1"/>
  <c r="K105" i="1"/>
  <c r="K104" i="1" s="1"/>
  <c r="K103" i="1" s="1"/>
  <c r="L500" i="1"/>
  <c r="L499" i="1" s="1"/>
  <c r="L498" i="1" s="1"/>
  <c r="L497" i="1" s="1"/>
  <c r="K500" i="1"/>
  <c r="K499" i="1" s="1"/>
  <c r="K498" i="1" s="1"/>
  <c r="K497" i="1" s="1"/>
  <c r="L493" i="1"/>
  <c r="L492" i="1" s="1"/>
  <c r="L491" i="1" s="1"/>
  <c r="K493" i="1"/>
  <c r="K492" i="1" s="1"/>
  <c r="K491" i="1" s="1"/>
  <c r="L490" i="1"/>
  <c r="K490" i="1"/>
  <c r="L488" i="1"/>
  <c r="L487" i="1" s="1"/>
  <c r="L486" i="1" s="1"/>
  <c r="K488" i="1"/>
  <c r="K487" i="1" s="1"/>
  <c r="K486" i="1" s="1"/>
  <c r="L482" i="1"/>
  <c r="L481" i="1" s="1"/>
  <c r="L480" i="1" s="1"/>
  <c r="L479" i="1" s="1"/>
  <c r="L478" i="1" s="1"/>
  <c r="K482" i="1"/>
  <c r="K481" i="1" s="1"/>
  <c r="K480" i="1" s="1"/>
  <c r="K479" i="1" s="1"/>
  <c r="K478" i="1" s="1"/>
  <c r="L460" i="1"/>
  <c r="L459" i="1" s="1"/>
  <c r="L458" i="1" s="1"/>
  <c r="L457" i="1" s="1"/>
  <c r="K460" i="1"/>
  <c r="K459" i="1" s="1"/>
  <c r="K458" i="1" s="1"/>
  <c r="K457" i="1" s="1"/>
  <c r="L450" i="1"/>
  <c r="K450" i="1"/>
  <c r="L329" i="1"/>
  <c r="L328" i="1" s="1"/>
  <c r="K329" i="1"/>
  <c r="K328" i="1" s="1"/>
  <c r="L324" i="1"/>
  <c r="L323" i="1" s="1"/>
  <c r="L322" i="1" s="1"/>
  <c r="L321" i="1" s="1"/>
  <c r="L320" i="1" s="1"/>
  <c r="K324" i="1"/>
  <c r="K323" i="1" s="1"/>
  <c r="K322" i="1" s="1"/>
  <c r="K321" i="1" s="1"/>
  <c r="K320" i="1" s="1"/>
  <c r="L318" i="1"/>
  <c r="L316" i="1" s="1"/>
  <c r="L315" i="1" s="1"/>
  <c r="K318" i="1"/>
  <c r="K316" i="1" s="1"/>
  <c r="K315" i="1" s="1"/>
  <c r="L313" i="1"/>
  <c r="L312" i="1" s="1"/>
  <c r="L311" i="1" s="1"/>
  <c r="L310" i="1" s="1"/>
  <c r="K313" i="1"/>
  <c r="K312" i="1" s="1"/>
  <c r="K311" i="1" s="1"/>
  <c r="K310" i="1" s="1"/>
  <c r="L306" i="1"/>
  <c r="L305" i="1" s="1"/>
  <c r="L304" i="1" s="1"/>
  <c r="L303" i="1" s="1"/>
  <c r="K306" i="1"/>
  <c r="K305" i="1" s="1"/>
  <c r="K304" i="1" s="1"/>
  <c r="K303" i="1" s="1"/>
  <c r="L294" i="1"/>
  <c r="L293" i="1" s="1"/>
  <c r="L292" i="1" s="1"/>
  <c r="K294" i="1"/>
  <c r="K293" i="1" s="1"/>
  <c r="K292" i="1" s="1"/>
  <c r="L283" i="1"/>
  <c r="L282" i="1" s="1"/>
  <c r="L281" i="1" s="1"/>
  <c r="K283" i="1"/>
  <c r="K282" i="1" s="1"/>
  <c r="K281" i="1" s="1"/>
  <c r="L280" i="1"/>
  <c r="K280" i="1"/>
  <c r="L266" i="1"/>
  <c r="L265" i="1" s="1"/>
  <c r="L264" i="1" s="1"/>
  <c r="K266" i="1"/>
  <c r="K265" i="1" s="1"/>
  <c r="K264" i="1" s="1"/>
  <c r="L256" i="1"/>
  <c r="K256" i="1"/>
  <c r="L254" i="1"/>
  <c r="K254" i="1"/>
  <c r="L251" i="1"/>
  <c r="K251" i="1"/>
  <c r="L246" i="1"/>
  <c r="L245" i="1" s="1"/>
  <c r="L244" i="1" s="1"/>
  <c r="L243" i="1" s="1"/>
  <c r="K246" i="1"/>
  <c r="K245" i="1" s="1"/>
  <c r="K244" i="1" s="1"/>
  <c r="K243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29" i="1"/>
  <c r="L228" i="1" s="1"/>
  <c r="L227" i="1" s="1"/>
  <c r="K229" i="1"/>
  <c r="K228" i="1" s="1"/>
  <c r="K227" i="1" s="1"/>
  <c r="L225" i="1"/>
  <c r="L224" i="1" s="1"/>
  <c r="K225" i="1"/>
  <c r="K224" i="1" s="1"/>
  <c r="L219" i="1"/>
  <c r="L218" i="1" s="1"/>
  <c r="K219" i="1"/>
  <c r="K218" i="1" s="1"/>
  <c r="L169" i="1"/>
  <c r="L168" i="1" s="1"/>
  <c r="L167" i="1" s="1"/>
  <c r="K169" i="1"/>
  <c r="K168" i="1" s="1"/>
  <c r="K167" i="1" s="1"/>
  <c r="L160" i="1"/>
  <c r="L159" i="1" s="1"/>
  <c r="K160" i="1"/>
  <c r="K159" i="1" s="1"/>
  <c r="L110" i="1"/>
  <c r="L109" i="1" s="1"/>
  <c r="L108" i="1" s="1"/>
  <c r="K110" i="1"/>
  <c r="K109" i="1" s="1"/>
  <c r="K108" i="1" s="1"/>
  <c r="L94" i="1"/>
  <c r="L93" i="1" s="1"/>
  <c r="L81" i="1" s="1"/>
  <c r="K94" i="1"/>
  <c r="K93" i="1" s="1"/>
  <c r="K81" i="1" s="1"/>
  <c r="L60" i="1"/>
  <c r="L59" i="1" s="1"/>
  <c r="K60" i="1"/>
  <c r="K59" i="1" s="1"/>
  <c r="L48" i="1"/>
  <c r="K48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60" i="1"/>
  <c r="L759" i="1" s="1"/>
  <c r="L758" i="1" s="1"/>
  <c r="L757" i="1" s="1"/>
  <c r="K760" i="1"/>
  <c r="K759" i="1" s="1"/>
  <c r="K758" i="1" s="1"/>
  <c r="K757" i="1" s="1"/>
  <c r="L12" i="1"/>
  <c r="L11" i="1" s="1"/>
  <c r="L10" i="1" s="1"/>
  <c r="L9" i="1" s="1"/>
  <c r="K12" i="1"/>
  <c r="K11" i="1" s="1"/>
  <c r="K10" i="1" s="1"/>
  <c r="K9" i="1" s="1"/>
  <c r="J160" i="1"/>
  <c r="J159" i="1" s="1"/>
  <c r="J450" i="1"/>
  <c r="J266" i="1"/>
  <c r="J265" i="1" s="1"/>
  <c r="J264" i="1" s="1"/>
  <c r="J294" i="1"/>
  <c r="J293" i="1" s="1"/>
  <c r="J292" i="1" s="1"/>
  <c r="J460" i="1"/>
  <c r="J459" i="1" s="1"/>
  <c r="J458" i="1" s="1"/>
  <c r="J457" i="1" s="1"/>
  <c r="J663" i="1"/>
  <c r="J552" i="1"/>
  <c r="J110" i="1"/>
  <c r="J109" i="1" s="1"/>
  <c r="J108" i="1" s="1"/>
  <c r="J318" i="1"/>
  <c r="J316" i="1" s="1"/>
  <c r="J315" i="1" s="1"/>
  <c r="J271" i="1"/>
  <c r="J270" i="1" s="1"/>
  <c r="J269" i="1" s="1"/>
  <c r="J268" i="1" s="1"/>
  <c r="J219" i="1"/>
  <c r="J218" i="1" s="1"/>
  <c r="J530" i="1"/>
  <c r="J529" i="1" s="1"/>
  <c r="J528" i="1" s="1"/>
  <c r="J632" i="1"/>
  <c r="J631" i="1" s="1"/>
  <c r="J630" i="1" s="1"/>
  <c r="J649" i="1"/>
  <c r="J640" i="1" s="1"/>
  <c r="J673" i="1"/>
  <c r="J672" i="1" s="1"/>
  <c r="J681" i="1"/>
  <c r="J94" i="1"/>
  <c r="J93" i="1" s="1"/>
  <c r="J81" i="1" s="1"/>
  <c r="J12" i="1"/>
  <c r="J11" i="1" s="1"/>
  <c r="J10" i="1" s="1"/>
  <c r="J9" i="1" s="1"/>
  <c r="J760" i="1"/>
  <c r="J759" i="1" s="1"/>
  <c r="J758" i="1" s="1"/>
  <c r="J757" i="1" s="1"/>
  <c r="J17" i="1"/>
  <c r="J16" i="1" s="1"/>
  <c r="J21" i="1"/>
  <c r="J20" i="1" s="1"/>
  <c r="J24" i="1"/>
  <c r="J23" i="1" s="1"/>
  <c r="J48" i="1"/>
  <c r="J47" i="1" s="1"/>
  <c r="J40" i="1" s="1"/>
  <c r="J224" i="1"/>
  <c r="J229" i="1"/>
  <c r="J228" i="1" s="1"/>
  <c r="J227" i="1" s="1"/>
  <c r="J246" i="1"/>
  <c r="J245" i="1" s="1"/>
  <c r="J244" i="1" s="1"/>
  <c r="J243" i="1" s="1"/>
  <c r="J254" i="1"/>
  <c r="J256" i="1"/>
  <c r="J169" i="1"/>
  <c r="J168" i="1" s="1"/>
  <c r="J167" i="1" s="1"/>
  <c r="J329" i="1"/>
  <c r="J328" i="1" s="1"/>
  <c r="J327" i="1" s="1"/>
  <c r="J324" i="1"/>
  <c r="J323" i="1" s="1"/>
  <c r="J322" i="1" s="1"/>
  <c r="J321" i="1" s="1"/>
  <c r="J320" i="1" s="1"/>
  <c r="J517" i="1"/>
  <c r="J516" i="1" s="1"/>
  <c r="J515" i="1" s="1"/>
  <c r="J514" i="1" s="1"/>
  <c r="J500" i="1"/>
  <c r="J499" i="1" s="1"/>
  <c r="J498" i="1" s="1"/>
  <c r="J497" i="1" s="1"/>
  <c r="J287" i="1"/>
  <c r="J286" i="1" s="1"/>
  <c r="J285" i="1" s="1"/>
  <c r="J275" i="1"/>
  <c r="J274" i="1" s="1"/>
  <c r="J273" i="1" s="1"/>
  <c r="J104" i="1"/>
  <c r="J103" i="1" s="1"/>
  <c r="J313" i="1"/>
  <c r="J312" i="1" s="1"/>
  <c r="J311" i="1" s="1"/>
  <c r="J310" i="1" s="1"/>
  <c r="J482" i="1"/>
  <c r="J481" i="1" s="1"/>
  <c r="J480" i="1" s="1"/>
  <c r="J479" i="1" s="1"/>
  <c r="J478" i="1" s="1"/>
  <c r="J488" i="1"/>
  <c r="J487" i="1" s="1"/>
  <c r="J486" i="1" s="1"/>
  <c r="J493" i="1"/>
  <c r="J492" i="1" s="1"/>
  <c r="J491" i="1" s="1"/>
  <c r="J306" i="1"/>
  <c r="J305" i="1" s="1"/>
  <c r="J304" i="1" s="1"/>
  <c r="J303" i="1" s="1"/>
  <c r="J283" i="1"/>
  <c r="J282" i="1" s="1"/>
  <c r="J281" i="1" s="1"/>
  <c r="J240" i="1"/>
  <c r="J239" i="1" s="1"/>
  <c r="J238" i="1" s="1"/>
  <c r="J237" i="1" s="1"/>
  <c r="J236" i="1" s="1"/>
  <c r="J490" i="1"/>
  <c r="J280" i="1"/>
  <c r="J484" i="1" l="1"/>
  <c r="J485" i="1"/>
  <c r="K484" i="1"/>
  <c r="K485" i="1"/>
  <c r="L485" i="1"/>
  <c r="L484" i="1"/>
  <c r="K639" i="1"/>
  <c r="K634" i="1" s="1"/>
  <c r="L639" i="1"/>
  <c r="L634" i="1" s="1"/>
  <c r="K47" i="1"/>
  <c r="K40" i="1" s="1"/>
  <c r="L47" i="1"/>
  <c r="L40" i="1" s="1"/>
  <c r="K327" i="1"/>
  <c r="K326" i="1" s="1"/>
  <c r="L327" i="1"/>
  <c r="L326" i="1" s="1"/>
  <c r="K444" i="1"/>
  <c r="L444" i="1"/>
  <c r="J444" i="1"/>
  <c r="J551" i="1"/>
  <c r="K728" i="1"/>
  <c r="K727" i="1" s="1"/>
  <c r="K726" i="1" s="1"/>
  <c r="K720" i="1" s="1"/>
  <c r="J726" i="1"/>
  <c r="J720" i="1" s="1"/>
  <c r="L728" i="1"/>
  <c r="L727" i="1" s="1"/>
  <c r="L726" i="1" s="1"/>
  <c r="L720" i="1" s="1"/>
  <c r="K680" i="1"/>
  <c r="K679" i="1" s="1"/>
  <c r="K678" i="1" s="1"/>
  <c r="L680" i="1"/>
  <c r="L679" i="1" s="1"/>
  <c r="L678" i="1" s="1"/>
  <c r="L662" i="1"/>
  <c r="L661" i="1" s="1"/>
  <c r="K250" i="1"/>
  <c r="K249" i="1" s="1"/>
  <c r="K248" i="1" s="1"/>
  <c r="K662" i="1"/>
  <c r="K661" i="1" s="1"/>
  <c r="J756" i="1"/>
  <c r="J755" i="1" s="1"/>
  <c r="J745" i="1" s="1"/>
  <c r="L756" i="1"/>
  <c r="L755" i="1" s="1"/>
  <c r="L745" i="1" s="1"/>
  <c r="K756" i="1"/>
  <c r="K755" i="1" s="1"/>
  <c r="K745" i="1" s="1"/>
  <c r="L279" i="1"/>
  <c r="J326" i="1"/>
  <c r="L250" i="1"/>
  <c r="L249" i="1" s="1"/>
  <c r="L248" i="1" s="1"/>
  <c r="K279" i="1"/>
  <c r="L317" i="1"/>
  <c r="J279" i="1"/>
  <c r="J102" i="1"/>
  <c r="J96" i="1" s="1"/>
  <c r="K192" i="1"/>
  <c r="L102" i="1"/>
  <c r="L96" i="1" s="1"/>
  <c r="K102" i="1"/>
  <c r="K96" i="1" s="1"/>
  <c r="J192" i="1"/>
  <c r="J187" i="1" s="1"/>
  <c r="L192" i="1"/>
  <c r="K15" i="1"/>
  <c r="K14" i="1" s="1"/>
  <c r="L15" i="1"/>
  <c r="L14" i="1" s="1"/>
  <c r="J250" i="1"/>
  <c r="J249" i="1" s="1"/>
  <c r="J248" i="1" s="1"/>
  <c r="J639" i="1"/>
  <c r="J634" i="1" s="1"/>
  <c r="J680" i="1"/>
  <c r="J679" i="1" s="1"/>
  <c r="J15" i="1"/>
  <c r="J14" i="1" s="1"/>
  <c r="J662" i="1"/>
  <c r="J661" i="1" s="1"/>
  <c r="L302" i="1"/>
  <c r="J149" i="1"/>
  <c r="K317" i="1"/>
  <c r="K302" i="1"/>
  <c r="J302" i="1"/>
  <c r="J317" i="1"/>
  <c r="L187" i="1" l="1"/>
  <c r="L186" i="1" s="1"/>
  <c r="K187" i="1"/>
  <c r="K186" i="1" s="1"/>
  <c r="K242" i="1"/>
  <c r="J242" i="1"/>
  <c r="L242" i="1"/>
  <c r="J8" i="1"/>
  <c r="L8" i="1"/>
  <c r="L80" i="1"/>
  <c r="L74" i="1" s="1"/>
  <c r="J80" i="1"/>
  <c r="J74" i="1" s="1"/>
  <c r="L527" i="1"/>
  <c r="L513" i="1" s="1"/>
  <c r="K527" i="1"/>
  <c r="K513" i="1" s="1"/>
  <c r="K8" i="1"/>
  <c r="J186" i="1"/>
  <c r="K80" i="1"/>
  <c r="K74" i="1" s="1"/>
  <c r="J678" i="1"/>
  <c r="J527" i="1" s="1"/>
  <c r="J513" i="1" s="1"/>
  <c r="J7" i="1" l="1"/>
  <c r="K7" i="1"/>
  <c r="L7" i="1"/>
  <c r="J394" i="1"/>
  <c r="L394" i="1"/>
  <c r="L393" i="1" s="1"/>
  <c r="K394" i="1"/>
  <c r="K393" i="1" s="1"/>
  <c r="J393" i="1" l="1"/>
  <c r="K386" i="1"/>
  <c r="K372" i="1" s="1"/>
  <c r="L386" i="1"/>
  <c r="L372" i="1" l="1"/>
  <c r="L357" i="1" s="1"/>
  <c r="L301" i="1" s="1"/>
  <c r="L6" i="1" s="1"/>
  <c r="J301" i="1"/>
  <c r="J6" i="1" s="1"/>
  <c r="K357" i="1"/>
  <c r="K301" i="1" l="1"/>
  <c r="K6" i="1" s="1"/>
</calcChain>
</file>

<file path=xl/sharedStrings.xml><?xml version="1.0" encoding="utf-8"?>
<sst xmlns="http://schemas.openxmlformats.org/spreadsheetml/2006/main" count="5220" uniqueCount="736">
  <si>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</si>
  <si>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</si>
  <si>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</si>
  <si>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</si>
  <si>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</si>
  <si>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</si>
  <si>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</si>
  <si>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</si>
  <si>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</si>
  <si>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</si>
  <si>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</si>
  <si>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</si>
  <si>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</si>
  <si>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</si>
  <si>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</si>
  <si>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</si>
  <si>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</si>
  <si>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</si>
  <si>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</si>
  <si>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</si>
  <si>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</si>
  <si>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</si>
  <si>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</si>
  <si>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</si>
  <si>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</si>
  <si>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</si>
  <si>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</si>
  <si>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</si>
  <si>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</si>
  <si>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</si>
  <si>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</si>
  <si>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</si>
  <si>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</si>
  <si>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</si>
  <si>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</si>
  <si>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</si>
  <si>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</si>
  <si>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</si>
  <si>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</si>
  <si>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</si>
  <si>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</si>
  <si>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</si>
  <si>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</si>
  <si>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</si>
  <si>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</si>
  <si>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</si>
  <si>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</si>
  <si>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</si>
  <si>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</si>
  <si>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</si>
  <si>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</si>
  <si>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</si>
  <si>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</si>
  <si>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</si>
  <si>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</si>
  <si>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</si>
  <si>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</si>
  <si>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</si>
  <si>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</si>
  <si>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</si>
  <si>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</si>
  <si>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</si>
  <si>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</si>
  <si>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</si>
  <si>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</si>
  <si>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</si>
  <si>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</si>
  <si>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</si>
  <si>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</si>
  <si>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</si>
  <si>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</si>
  <si>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</si>
  <si>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</si>
  <si>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</si>
  <si>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</si>
  <si>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</si>
  <si>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</si>
  <si>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</si>
  <si>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</si>
  <si>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</si>
  <si>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</si>
  <si>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</si>
  <si>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</si>
  <si>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</si>
  <si>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</si>
  <si>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</si>
  <si>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</si>
  <si>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</si>
  <si>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</si>
  <si>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</si>
  <si>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</si>
  <si>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</si>
  <si>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</si>
  <si>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</si>
  <si>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</si>
  <si>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</si>
  <si>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</si>
  <si>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</si>
  <si>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</si>
  <si>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</si>
  <si>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</si>
  <si>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</si>
  <si>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</si>
  <si>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</si>
  <si>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</si>
  <si>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</si>
  <si>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</si>
  <si>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</si>
  <si>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</si>
  <si>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</si>
  <si>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</si>
  <si>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</si>
  <si>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</si>
  <si>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</si>
  <si>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</si>
  <si>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</si>
  <si>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</si>
  <si>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</si>
  <si>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</si>
  <si>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</si>
  <si>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</si>
  <si>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</si>
  <si>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</si>
  <si>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</si>
  <si>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</si>
  <si>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</si>
  <si>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</si>
  <si>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</si>
  <si>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</si>
  <si>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</si>
  <si>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</si>
  <si>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</si>
  <si>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</si>
  <si>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</si>
  <si>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</si>
  <si>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</si>
  <si>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</si>
  <si>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</si>
  <si>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</si>
  <si>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</si>
  <si>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</si>
  <si>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</si>
  <si>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</si>
  <si>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</si>
  <si>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</si>
  <si>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</si>
  <si>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</si>
  <si>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</si>
  <si>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</si>
  <si>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</si>
  <si>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</si>
  <si>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</si>
  <si>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</si>
  <si>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</si>
  <si>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</si>
  <si>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</si>
  <si>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</si>
  <si>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</si>
  <si>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</si>
  <si>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</si>
  <si>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</si>
  <si>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</si>
  <si>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</si>
  <si>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</si>
  <si>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</si>
  <si>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</si>
  <si>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</si>
  <si>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</si>
  <si>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</si>
  <si>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</si>
  <si>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</si>
  <si>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</si>
  <si>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</si>
  <si>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</si>
  <si>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</si>
  <si>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</si>
  <si>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</si>
  <si>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</si>
  <si>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</si>
  <si>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</si>
  <si>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</si>
  <si>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</si>
  <si>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</si>
  <si>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</si>
  <si>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</si>
  <si>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</si>
  <si>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</si>
  <si>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</si>
  <si>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</si>
  <si>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</si>
  <si>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</si>
  <si>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</si>
  <si>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</si>
  <si>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</si>
  <si>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</si>
  <si>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</si>
  <si>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</si>
  <si>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</si>
  <si>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</si>
  <si>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</si>
  <si>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</si>
  <si>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</si>
  <si>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</si>
  <si>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</si>
  <si>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</si>
  <si>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</si>
  <si>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</si>
  <si>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</si>
  <si>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</si>
  <si>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</si>
  <si>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</si>
  <si>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</si>
  <si>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</si>
  <si>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</si>
  <si>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</si>
  <si>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</si>
  <si>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</si>
  <si>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</si>
  <si>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</si>
  <si>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</si>
  <si>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</si>
  <si>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</si>
  <si>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</si>
  <si>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</si>
  <si>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</si>
  <si>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</si>
  <si>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</si>
  <si>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</si>
  <si>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</si>
  <si>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</si>
  <si>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</si>
  <si>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</si>
  <si>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</si>
  <si>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</si>
  <si>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</si>
  <si>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</si>
  <si>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</si>
  <si>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</si>
  <si>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</si>
  <si>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</si>
  <si>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</si>
  <si>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</si>
  <si>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</si>
  <si>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</si>
  <si>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</si>
  <si>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</si>
  <si>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</si>
  <si>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</si>
  <si>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</si>
  <si>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</si>
  <si>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</si>
  <si>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</si>
  <si>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</si>
  <si>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</si>
  <si>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</si>
  <si>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</si>
  <si>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</si>
  <si>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</si>
  <si>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</si>
  <si>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</si>
  <si>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</si>
  <si>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</si>
  <si>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</si>
  <si>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</si>
  <si>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</si>
  <si>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</si>
  <si>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</si>
  <si>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</si>
  <si>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</si>
  <si>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</si>
  <si>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</si>
  <si>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</si>
  <si>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</si>
  <si>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</si>
  <si>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</si>
  <si>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</si>
  <si>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</si>
  <si>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</si>
  <si>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</si>
  <si>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</si>
  <si>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</si>
  <si>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</si>
  <si>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</si>
  <si>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</si>
  <si>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</si>
  <si>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</si>
  <si>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</si>
  <si>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</si>
  <si>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</si>
  <si>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</si>
  <si>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</si>
  <si>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</si>
  <si>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</si>
  <si>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</si>
  <si>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</si>
  <si>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</si>
  <si>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</si>
  <si>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</si>
  <si>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</si>
  <si>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</si>
  <si>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</si>
  <si>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</si>
  <si>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</si>
  <si>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</si>
  <si>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</si>
  <si>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</si>
  <si>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</si>
  <si>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</si>
  <si>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</si>
  <si>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</si>
  <si>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</si>
  <si>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</si>
  <si>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</si>
  <si>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</si>
  <si>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</si>
  <si>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</si>
  <si>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</si>
  <si>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</si>
  <si>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</si>
  <si>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</si>
  <si>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</si>
  <si>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</si>
  <si>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</si>
  <si>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</si>
  <si>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</si>
  <si>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</si>
  <si>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</si>
  <si>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</si>
  <si>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</si>
  <si>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</si>
  <si>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</si>
  <si>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</si>
  <si>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</si>
  <si>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</si>
  <si>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</si>
  <si>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</si>
  <si>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</si>
  <si>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</si>
  <si>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</si>
  <si>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</si>
  <si>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</si>
  <si>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</si>
  <si>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</si>
  <si>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</si>
  <si>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</si>
  <si>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</si>
  <si>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</si>
  <si>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</si>
  <si>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</si>
  <si>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</si>
  <si>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</si>
  <si>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</si>
  <si>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</si>
  <si>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</si>
  <si>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</si>
  <si>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</si>
  <si>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</si>
  <si>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</si>
  <si>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</si>
  <si>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</si>
  <si>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</si>
  <si>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</si>
  <si>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</si>
  <si>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</si>
  <si>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</si>
  <si>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</si>
  <si>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</si>
  <si>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</si>
  <si>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</si>
  <si>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</si>
  <si>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</si>
  <si>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</si>
  <si>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</si>
  <si>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</si>
  <si>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</si>
  <si>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</si>
  <si>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</si>
  <si>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</si>
  <si>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</si>
  <si>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</si>
  <si>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</si>
  <si>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</si>
  <si>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</si>
  <si>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</si>
  <si>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</si>
  <si>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</si>
  <si>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</si>
  <si>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</si>
  <si>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</si>
  <si>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</si>
  <si>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</si>
  <si>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</si>
  <si>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</si>
  <si>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</si>
  <si>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</si>
  <si>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</si>
  <si>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</si>
  <si>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</si>
  <si>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</si>
  <si>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</si>
  <si>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</si>
  <si>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</si>
  <si>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</si>
  <si>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</si>
  <si>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</si>
  <si>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</si>
  <si>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</si>
  <si>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</si>
  <si>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</si>
  <si>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</si>
  <si>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</si>
  <si>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</si>
  <si>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</si>
  <si>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</si>
  <si>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</si>
  <si>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</si>
  <si>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</si>
  <si>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</si>
  <si>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</si>
  <si>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</si>
  <si>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</si>
  <si>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</si>
  <si>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</si>
  <si>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</si>
  <si>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</si>
  <si>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</si>
  <si>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</si>
  <si>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</si>
  <si>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</si>
  <si>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</si>
  <si>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</si>
  <si>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</si>
  <si>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</si>
  <si>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</si>
  <si>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</si>
  <si>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</si>
  <si>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</si>
  <si>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</si>
  <si>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</si>
  <si>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</si>
  <si>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</si>
  <si>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</si>
  <si>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</si>
  <si>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</si>
  <si>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</si>
  <si>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</si>
  <si>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</si>
  <si>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</si>
  <si>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</si>
  <si>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</si>
  <si>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</si>
  <si>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</si>
  <si>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</si>
  <si>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</si>
  <si>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</si>
  <si>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</si>
  <si>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</si>
  <si>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</si>
  <si>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</si>
  <si>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</si>
  <si>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</si>
  <si>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</si>
  <si>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</si>
  <si>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</si>
  <si>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</si>
  <si>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</si>
  <si>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</si>
  <si>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</si>
  <si>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</si>
  <si>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</si>
  <si>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</si>
  <si>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</si>
  <si>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</si>
  <si>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</si>
  <si>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</si>
  <si>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</si>
  <si>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</si>
  <si>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</si>
  <si>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</si>
  <si>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</si>
  <si>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</si>
  <si>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</si>
  <si>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</si>
  <si>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</si>
  <si>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</si>
  <si>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</si>
  <si>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</si>
  <si>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</si>
  <si>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</si>
  <si>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</si>
  <si>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</si>
  <si>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</si>
  <si>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</si>
  <si>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</si>
  <si>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</si>
  <si>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</si>
  <si>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</si>
  <si>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</si>
  <si>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</si>
  <si>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</si>
  <si>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</si>
  <si>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</si>
  <si>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</si>
  <si>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</si>
  <si>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</si>
  <si>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</si>
  <si>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</si>
  <si>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</si>
  <si>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</si>
  <si>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</si>
  <si>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</si>
  <si>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</si>
  <si>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</si>
  <si>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</si>
  <si>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</si>
  <si>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</si>
  <si>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</si>
  <si>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</si>
  <si>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</si>
  <si>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</si>
  <si>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</si>
  <si>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</si>
  <si>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</si>
  <si>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</si>
  <si>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</si>
  <si>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</si>
  <si>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</si>
  <si>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</si>
  <si>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</si>
  <si>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</si>
  <si>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</si>
  <si>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</si>
  <si>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</si>
  <si>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</si>
  <si>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</si>
  <si>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</si>
  <si>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</si>
  <si>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</si>
  <si>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</si>
  <si>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</si>
  <si>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</si>
  <si>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</si>
  <si>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</si>
  <si>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</si>
  <si>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</si>
  <si>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</si>
  <si>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</si>
  <si>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</si>
  <si>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</si>
  <si>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</si>
  <si>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</si>
  <si>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</si>
  <si>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</si>
  <si>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</si>
  <si>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</si>
  <si>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</si>
  <si>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</si>
  <si>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</si>
  <si>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</si>
  <si>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</si>
  <si>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</si>
  <si>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</si>
  <si>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</si>
  <si>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</si>
  <si>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</si>
  <si>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</si>
  <si>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</si>
  <si>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</si>
  <si>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</si>
  <si>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</si>
  <si>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</si>
  <si>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</si>
  <si>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</si>
  <si>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</si>
  <si>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</si>
  <si>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</si>
  <si>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</si>
  <si>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</si>
  <si>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</si>
  <si>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</si>
  <si>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</si>
  <si>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</si>
  <si>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</si>
  <si>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</si>
  <si>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</si>
  <si>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</si>
  <si>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</si>
  <si>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</si>
  <si>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</si>
  <si>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</si>
  <si>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</si>
  <si>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</si>
  <si>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</si>
  <si>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</si>
  <si>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</si>
  <si>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</si>
  <si>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</si>
  <si>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</si>
  <si>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</si>
  <si>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</si>
  <si>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</si>
  <si>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</si>
  <si>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</si>
  <si>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</si>
  <si>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</si>
  <si>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</si>
  <si>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</si>
  <si>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</si>
  <si>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</si>
  <si>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</si>
  <si>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</si>
  <si>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</si>
  <si>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</si>
  <si>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</si>
  <si>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</si>
  <si>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</si>
  <si>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</si>
  <si>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</si>
  <si>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</si>
  <si>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</si>
  <si>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</si>
  <si>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</si>
  <si>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</si>
  <si>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</si>
  <si>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</si>
  <si>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</si>
  <si>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</si>
  <si>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</si>
  <si>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</si>
  <si>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</si>
  <si>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</si>
  <si>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</si>
  <si>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</si>
  <si>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</si>
  <si>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</si>
  <si>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</si>
  <si>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</si>
  <si>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</si>
  <si>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</si>
  <si>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</si>
  <si>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</si>
  <si>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</si>
  <si>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</si>
  <si>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</si>
  <si>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</si>
  <si>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</si>
  <si>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</si>
  <si>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</si>
  <si>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</si>
  <si>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</si>
  <si>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</si>
  <si>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</si>
  <si>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</si>
  <si>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</si>
  <si>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</si>
  <si>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</si>
  <si>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</si>
  <si>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</si>
  <si>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</si>
  <si>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</si>
  <si>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</si>
  <si>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</si>
  <si>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</si>
  <si>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</si>
  <si>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</si>
  <si>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</si>
  <si>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</si>
  <si>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</si>
  <si>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</si>
  <si>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</si>
  <si>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</si>
  <si>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</si>
  <si>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</si>
  <si>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</si>
  <si>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</si>
  <si>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</si>
  <si>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</si>
  <si>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</si>
  <si>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</si>
  <si>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</si>
  <si>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</si>
  <si>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</si>
  <si>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</si>
  <si>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</si>
  <si>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</si>
  <si>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</si>
  <si>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</si>
  <si>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</si>
  <si>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</si>
  <si>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</si>
  <si>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</si>
  <si>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</si>
  <si>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</si>
  <si>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</si>
  <si>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</si>
  <si>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</si>
  <si>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</si>
  <si>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</si>
  <si>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</si>
  <si>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</si>
  <si>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</si>
  <si>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</si>
  <si>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</si>
  <si>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</si>
  <si>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</si>
  <si>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</si>
  <si>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</si>
  <si>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</si>
  <si>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</si>
  <si>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</si>
  <si>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</si>
  <si>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</si>
  <si>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</si>
  <si>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</si>
  <si>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</si>
  <si>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</si>
  <si>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</si>
  <si>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</si>
  <si>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</si>
  <si>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</si>
  <si>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</si>
  <si>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</si>
  <si>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</si>
  <si>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</si>
  <si>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</si>
  <si>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</si>
  <si>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</si>
  <si>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</si>
  <si>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</si>
  <si>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</si>
  <si>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</si>
  <si>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</si>
  <si>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</si>
  <si>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</si>
  <si>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</si>
  <si>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t xml:space="preserve"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2021 год и на плановый период 2022 и 2023 годов"  
от  29 декабря 2020г.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</si>
</sst>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8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3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0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1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38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3" fillId="2" borderId="5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2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164" fontId="65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2" fillId="2" borderId="0" xfId="0" applyNumberFormat="1" applyFont="1" applyFill="1"/>
    <xf numFmtId="0" fontId="72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50" fillId="2" borderId="0" xfId="0" applyFont="1" applyFill="1"/>
    <xf numFmtId="164" fontId="71" fillId="2" borderId="0" xfId="0" applyNumberFormat="1" applyFont="1" applyFill="1"/>
    <xf numFmtId="0" fontId="71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0" fillId="2" borderId="0" xfId="0" applyNumberFormat="1" applyFont="1" applyFill="1"/>
    <xf numFmtId="0" fontId="7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3" fillId="2" borderId="0" xfId="0" applyNumberFormat="1" applyFont="1" applyFill="1" applyAlignment="1">
      <alignment horizontal="center" vertical="center"/>
    </xf>
    <xf numFmtId="0" fontId="73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5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4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5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10" fillId="2" borderId="0" xfId="0" applyNumberFormat="1" applyFont="1" applyFill="1"/>
    <xf numFmtId="0" fontId="10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66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8" fillId="2" borderId="0" xfId="0" applyNumberFormat="1" applyFont="1" applyFill="1"/>
    <xf numFmtId="164" fontId="69" fillId="2" borderId="0" xfId="0" applyNumberFormat="1" applyFont="1" applyFill="1"/>
    <xf numFmtId="0" fontId="69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/>
    </xf>
    <xf numFmtId="49" fontId="55" fillId="2" borderId="5" xfId="0" applyNumberFormat="1" applyFont="1" applyFill="1" applyBorder="1" applyAlignment="1">
      <alignment horizontal="center" vertical="center"/>
    </xf>
    <xf numFmtId="164" fontId="55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/>
    <xf numFmtId="0" fontId="29" fillId="2" borderId="0" xfId="0" applyFont="1" applyFill="1"/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164" fontId="47" fillId="2" borderId="0" xfId="0" applyNumberFormat="1" applyFont="1" applyFill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0" fontId="8" fillId="2" borderId="0" xfId="0" applyFont="1" applyFill="1"/>
    <xf numFmtId="0" fontId="2" fillId="2" borderId="5" xfId="0" applyNumberFormat="1" applyFont="1" applyFill="1" applyBorder="1" applyAlignment="1">
      <alignment horizontal="center" vertical="center" wrapText="1"/>
    </xf>
    <xf numFmtId="164" fontId="67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6" fillId="2" borderId="5" xfId="0" applyNumberFormat="1" applyFont="1" applyFill="1" applyBorder="1" applyAlignment="1">
      <alignment horizontal="center" vertical="center"/>
    </xf>
    <xf numFmtId="49" fontId="61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5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0" fillId="2" borderId="0" xfId="0" applyNumberFormat="1" applyFont="1" applyFill="1"/>
    <xf numFmtId="0" fontId="60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49" fontId="17" fillId="2" borderId="4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164" fontId="59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74" fillId="2" borderId="0" xfId="0" applyNumberFormat="1" applyFont="1" applyFill="1"/>
    <xf numFmtId="164" fontId="75" fillId="2" borderId="0" xfId="0" applyNumberFormat="1" applyFont="1" applyFill="1"/>
    <xf numFmtId="0" fontId="75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164" fontId="76" fillId="2" borderId="0" xfId="0" applyNumberFormat="1" applyFont="1" applyFill="1"/>
    <xf numFmtId="0" fontId="76" fillId="2" borderId="0" xfId="0" applyFont="1" applyFill="1"/>
    <xf numFmtId="164" fontId="77" fillId="2" borderId="0" xfId="0" applyNumberFormat="1" applyFont="1" applyFill="1"/>
    <xf numFmtId="0" fontId="77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0" fontId="36" fillId="2" borderId="5" xfId="0" applyFont="1" applyFill="1" applyBorder="1"/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0" fontId="78" fillId="2" borderId="0" xfId="0" applyFont="1" applyFill="1"/>
    <xf numFmtId="49" fontId="17" fillId="2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21" fillId="2" borderId="0" xfId="0" applyNumberFormat="1" applyFont="1" applyFill="1"/>
    <xf numFmtId="0" fontId="21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79" fillId="2" borderId="0" xfId="0" applyNumberFormat="1" applyFont="1" applyFill="1"/>
    <xf numFmtId="0" fontId="79" fillId="2" borderId="0" xfId="0" applyFont="1" applyFill="1"/>
    <xf numFmtId="164" fontId="80" fillId="2" borderId="0" xfId="0" applyNumberFormat="1" applyFont="1" applyFill="1"/>
    <xf numFmtId="0" fontId="80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50" fillId="0" borderId="0" xfId="0" applyNumberFormat="1" applyFont="1" applyFill="1"/>
    <xf numFmtId="164" fontId="13" fillId="0" borderId="0" xfId="0" applyNumberFormat="1" applyFont="1" applyFill="1"/>
    <xf numFmtId="0" fontId="13" fillId="0" borderId="0" xfId="0" applyFont="1" applyFill="1"/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38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0"/>
  <sheetViews>
    <sheetView tabSelected="1" view="pageBreakPreview" zoomScale="90" zoomScaleNormal="80" zoomScaleSheetLayoutView="90" workbookViewId="0">
      <selection sqref="A1:L1"/>
    </sheetView>
  </sheetViews>
  <sheetFormatPr defaultRowHeight="18.75" x14ac:dyDescent="0.25"/>
  <cols>
    <col min="1" max="1" width="90.85546875" style="3" customWidth="1"/>
    <col min="2" max="2" width="8.140625" style="9" customWidth="1"/>
    <col min="3" max="3" width="4.85546875" style="9" customWidth="1"/>
    <col min="4" max="4" width="4.5703125" style="9" customWidth="1"/>
    <col min="5" max="5" width="4.7109375" style="9" customWidth="1"/>
    <col min="6" max="6" width="4.42578125" style="9" customWidth="1"/>
    <col min="7" max="7" width="5" style="10" customWidth="1"/>
    <col min="8" max="8" width="9.5703125" style="9" customWidth="1"/>
    <col min="9" max="9" width="5.7109375" style="9" customWidth="1"/>
    <col min="10" max="11" width="15.85546875" style="9" customWidth="1"/>
    <col min="12" max="12" width="15.140625" style="9" customWidth="1"/>
    <col min="13" max="13" width="11.28515625" style="19" hidden="1" customWidth="1"/>
    <col min="14" max="15" width="8.85546875" style="20" hidden="1" customWidth="1"/>
  </cols>
  <sheetData>
    <row r="1" spans="1:15" s="1" customFormat="1" ht="174.6" customHeight="1" x14ac:dyDescent="0.25">
      <c r="A1" s="446" t="s">
        <v>735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19"/>
      <c r="N1" s="20"/>
      <c r="O1" s="20"/>
    </row>
    <row r="2" spans="1:15" ht="57.6" customHeight="1" x14ac:dyDescent="0.25">
      <c r="A2" s="447" t="s">
        <v>686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</row>
    <row r="3" spans="1:15" s="1" customFormat="1" ht="33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2"/>
      <c r="K3" s="454" t="s">
        <v>49</v>
      </c>
      <c r="L3" s="454"/>
      <c r="M3" s="19"/>
      <c r="N3" s="20"/>
      <c r="O3" s="20"/>
    </row>
    <row r="4" spans="1:15" s="2" customFormat="1" ht="37.5" x14ac:dyDescent="0.25">
      <c r="A4" s="13" t="s">
        <v>0</v>
      </c>
      <c r="B4" s="14" t="s">
        <v>113</v>
      </c>
      <c r="C4" s="15" t="s">
        <v>48</v>
      </c>
      <c r="D4" s="15" t="s">
        <v>50</v>
      </c>
      <c r="E4" s="451" t="s">
        <v>46</v>
      </c>
      <c r="F4" s="452"/>
      <c r="G4" s="452"/>
      <c r="H4" s="453"/>
      <c r="I4" s="15" t="s">
        <v>47</v>
      </c>
      <c r="J4" s="14" t="s">
        <v>281</v>
      </c>
      <c r="K4" s="14" t="s">
        <v>465</v>
      </c>
      <c r="L4" s="14" t="s">
        <v>687</v>
      </c>
      <c r="M4" s="21"/>
      <c r="N4" s="22"/>
      <c r="O4" s="22"/>
    </row>
    <row r="5" spans="1:15" s="5" customFormat="1" ht="17.45" x14ac:dyDescent="0.3">
      <c r="A5" s="16">
        <v>1</v>
      </c>
      <c r="B5" s="14">
        <v>2</v>
      </c>
      <c r="C5" s="15">
        <v>3</v>
      </c>
      <c r="D5" s="15">
        <v>4</v>
      </c>
      <c r="E5" s="451" t="s">
        <v>8</v>
      </c>
      <c r="F5" s="452"/>
      <c r="G5" s="452"/>
      <c r="H5" s="453"/>
      <c r="I5" s="15">
        <v>6</v>
      </c>
      <c r="J5" s="14">
        <v>7</v>
      </c>
      <c r="K5" s="14">
        <v>8</v>
      </c>
      <c r="L5" s="14">
        <v>9</v>
      </c>
      <c r="M5" s="23"/>
      <c r="N5" s="24"/>
      <c r="O5" s="24"/>
    </row>
    <row r="6" spans="1:15" s="4" customFormat="1" ht="20.25" x14ac:dyDescent="0.25">
      <c r="A6" s="17" t="s">
        <v>51</v>
      </c>
      <c r="B6" s="14"/>
      <c r="C6" s="8"/>
      <c r="D6" s="8"/>
      <c r="E6" s="451"/>
      <c r="F6" s="452"/>
      <c r="G6" s="452"/>
      <c r="H6" s="453"/>
      <c r="I6" s="8"/>
      <c r="J6" s="18">
        <f>SUM(J7+J301+J513+J755)</f>
        <v>2420596.3901</v>
      </c>
      <c r="K6" s="18">
        <f>SUM(K7+K301+K513+K755)</f>
        <v>2099968.8648199998</v>
      </c>
      <c r="L6" s="18">
        <f>SUM(L7+L301+L513+L755)</f>
        <v>2235489.7485599997</v>
      </c>
      <c r="M6" s="25"/>
      <c r="N6" s="26"/>
      <c r="O6" s="26"/>
    </row>
    <row r="7" spans="1:15" s="4" customFormat="1" ht="40.5" x14ac:dyDescent="0.25">
      <c r="A7" s="7" t="s">
        <v>435</v>
      </c>
      <c r="B7" s="14">
        <v>914</v>
      </c>
      <c r="C7" s="393"/>
      <c r="D7" s="394"/>
      <c r="E7" s="394"/>
      <c r="F7" s="394"/>
      <c r="G7" s="394"/>
      <c r="H7" s="395"/>
      <c r="I7" s="8"/>
      <c r="J7" s="18">
        <f>SUM(J8+J74+J96+J149+J167+J186+J236+J242+J279)</f>
        <v>330022.40000000002</v>
      </c>
      <c r="K7" s="18">
        <f>SUM(K8+K74+K96+K149+K167+K186+K236+K242+K279+K32)</f>
        <v>278608.40000000002</v>
      </c>
      <c r="L7" s="18">
        <f>SUM(L8+L74+L96+L149+L167+L186+L236+L242+L279+L32)</f>
        <v>297937.5</v>
      </c>
      <c r="M7" s="25"/>
      <c r="N7" s="26"/>
      <c r="O7" s="26"/>
    </row>
    <row r="8" spans="1:15" s="38" customFormat="1" x14ac:dyDescent="0.25">
      <c r="A8" s="29" t="s">
        <v>62</v>
      </c>
      <c r="B8" s="29">
        <v>914</v>
      </c>
      <c r="C8" s="34" t="s">
        <v>1</v>
      </c>
      <c r="D8" s="404"/>
      <c r="E8" s="405"/>
      <c r="F8" s="405"/>
      <c r="G8" s="405"/>
      <c r="H8" s="406"/>
      <c r="I8" s="34"/>
      <c r="J8" s="35">
        <f>SUM(J9+J14+J28+J40+J32)</f>
        <v>129362.3</v>
      </c>
      <c r="K8" s="35">
        <f>SUM(K9+K14+K28+K40)</f>
        <v>123834</v>
      </c>
      <c r="L8" s="35">
        <f>SUM(L9+L14+L28+L40)</f>
        <v>129102</v>
      </c>
      <c r="M8" s="36"/>
      <c r="N8" s="37"/>
      <c r="O8" s="37"/>
    </row>
    <row r="9" spans="1:15" s="44" customFormat="1" ht="37.5" x14ac:dyDescent="0.25">
      <c r="A9" s="39" t="s">
        <v>63</v>
      </c>
      <c r="B9" s="40">
        <v>914</v>
      </c>
      <c r="C9" s="41" t="s">
        <v>1</v>
      </c>
      <c r="D9" s="41" t="s">
        <v>5</v>
      </c>
      <c r="E9" s="407"/>
      <c r="F9" s="408"/>
      <c r="G9" s="408"/>
      <c r="H9" s="409"/>
      <c r="I9" s="41"/>
      <c r="J9" s="42">
        <f>SUM(J10)</f>
        <v>3019</v>
      </c>
      <c r="K9" s="42">
        <f t="shared" ref="K9:L12" si="0">SUM(K10)</f>
        <v>3050</v>
      </c>
      <c r="L9" s="42">
        <f t="shared" si="0"/>
        <v>3172</v>
      </c>
      <c r="M9" s="36"/>
      <c r="N9" s="43"/>
      <c r="O9" s="43"/>
    </row>
    <row r="10" spans="1:15" s="52" customFormat="1" ht="49.5" x14ac:dyDescent="0.25">
      <c r="A10" s="45" t="s">
        <v>114</v>
      </c>
      <c r="B10" s="46">
        <v>914</v>
      </c>
      <c r="C10" s="47" t="s">
        <v>1</v>
      </c>
      <c r="D10" s="47" t="s">
        <v>5</v>
      </c>
      <c r="E10" s="48" t="s">
        <v>42</v>
      </c>
      <c r="F10" s="48" t="s">
        <v>111</v>
      </c>
      <c r="G10" s="48" t="s">
        <v>112</v>
      </c>
      <c r="H10" s="48" t="s">
        <v>118</v>
      </c>
      <c r="I10" s="47"/>
      <c r="J10" s="49">
        <f>SUM(J11)</f>
        <v>3019</v>
      </c>
      <c r="K10" s="49">
        <f t="shared" si="0"/>
        <v>3050</v>
      </c>
      <c r="L10" s="49">
        <f t="shared" si="0"/>
        <v>3172</v>
      </c>
      <c r="M10" s="50"/>
      <c r="N10" s="51"/>
      <c r="O10" s="51"/>
    </row>
    <row r="11" spans="1:15" s="52" customFormat="1" ht="33" x14ac:dyDescent="0.25">
      <c r="A11" s="53" t="s">
        <v>115</v>
      </c>
      <c r="B11" s="54">
        <v>914</v>
      </c>
      <c r="C11" s="55" t="s">
        <v>1</v>
      </c>
      <c r="D11" s="55" t="s">
        <v>5</v>
      </c>
      <c r="E11" s="56" t="s">
        <v>42</v>
      </c>
      <c r="F11" s="56" t="s">
        <v>30</v>
      </c>
      <c r="G11" s="56" t="s">
        <v>112</v>
      </c>
      <c r="H11" s="56" t="s">
        <v>118</v>
      </c>
      <c r="I11" s="55"/>
      <c r="J11" s="57">
        <f>SUM(J12)</f>
        <v>3019</v>
      </c>
      <c r="K11" s="57">
        <f t="shared" si="0"/>
        <v>3050</v>
      </c>
      <c r="L11" s="57">
        <f t="shared" si="0"/>
        <v>3172</v>
      </c>
      <c r="M11" s="50"/>
      <c r="N11" s="51"/>
      <c r="O11" s="51"/>
    </row>
    <row r="12" spans="1:15" s="64" customFormat="1" ht="34.5" x14ac:dyDescent="0.25">
      <c r="A12" s="58" t="s">
        <v>116</v>
      </c>
      <c r="B12" s="59">
        <v>914</v>
      </c>
      <c r="C12" s="60" t="s">
        <v>1</v>
      </c>
      <c r="D12" s="60" t="s">
        <v>5</v>
      </c>
      <c r="E12" s="61" t="s">
        <v>42</v>
      </c>
      <c r="F12" s="61" t="s">
        <v>30</v>
      </c>
      <c r="G12" s="61" t="s">
        <v>1</v>
      </c>
      <c r="H12" s="61" t="s">
        <v>118</v>
      </c>
      <c r="I12" s="60"/>
      <c r="J12" s="62">
        <f>SUM(J13)</f>
        <v>3019</v>
      </c>
      <c r="K12" s="62">
        <f t="shared" si="0"/>
        <v>3050</v>
      </c>
      <c r="L12" s="62">
        <f t="shared" si="0"/>
        <v>3172</v>
      </c>
      <c r="M12" s="50"/>
      <c r="N12" s="63"/>
      <c r="O12" s="63"/>
    </row>
    <row r="13" spans="1:15" s="6" customFormat="1" ht="63" x14ac:dyDescent="0.25">
      <c r="A13" s="65" t="s">
        <v>286</v>
      </c>
      <c r="B13" s="66">
        <v>914</v>
      </c>
      <c r="C13" s="67" t="s">
        <v>1</v>
      </c>
      <c r="D13" s="67" t="s">
        <v>5</v>
      </c>
      <c r="E13" s="67" t="s">
        <v>42</v>
      </c>
      <c r="F13" s="67" t="s">
        <v>30</v>
      </c>
      <c r="G13" s="67" t="s">
        <v>1</v>
      </c>
      <c r="H13" s="67" t="s">
        <v>41</v>
      </c>
      <c r="I13" s="68" t="s">
        <v>54</v>
      </c>
      <c r="J13" s="69">
        <v>3019</v>
      </c>
      <c r="K13" s="69">
        <v>3050</v>
      </c>
      <c r="L13" s="69">
        <v>3172</v>
      </c>
      <c r="M13" s="27"/>
      <c r="N13" s="28"/>
      <c r="O13" s="28"/>
    </row>
    <row r="14" spans="1:15" s="75" customFormat="1" ht="56.25" x14ac:dyDescent="0.3">
      <c r="A14" s="70" t="s">
        <v>65</v>
      </c>
      <c r="B14" s="40">
        <v>914</v>
      </c>
      <c r="C14" s="71" t="s">
        <v>1</v>
      </c>
      <c r="D14" s="71" t="s">
        <v>7</v>
      </c>
      <c r="E14" s="424"/>
      <c r="F14" s="399"/>
      <c r="G14" s="399"/>
      <c r="H14" s="400"/>
      <c r="I14" s="72"/>
      <c r="J14" s="73">
        <f>SUM(J15)</f>
        <v>55743</v>
      </c>
      <c r="K14" s="73">
        <f t="shared" ref="K14:L14" si="1">SUM(K15)</f>
        <v>54536</v>
      </c>
      <c r="L14" s="73">
        <f t="shared" si="1"/>
        <v>56385</v>
      </c>
      <c r="M14" s="74"/>
      <c r="N14" s="74"/>
      <c r="O14" s="74"/>
    </row>
    <row r="15" spans="1:15" s="79" customFormat="1" ht="49.5" x14ac:dyDescent="0.3">
      <c r="A15" s="45" t="s">
        <v>114</v>
      </c>
      <c r="B15" s="46">
        <v>914</v>
      </c>
      <c r="C15" s="48" t="s">
        <v>1</v>
      </c>
      <c r="D15" s="48" t="s">
        <v>7</v>
      </c>
      <c r="E15" s="47" t="s">
        <v>42</v>
      </c>
      <c r="F15" s="47" t="s">
        <v>111</v>
      </c>
      <c r="G15" s="47" t="s">
        <v>112</v>
      </c>
      <c r="H15" s="47" t="s">
        <v>118</v>
      </c>
      <c r="I15" s="76"/>
      <c r="J15" s="77">
        <f>SUM(J16+J20+J23)</f>
        <v>55743</v>
      </c>
      <c r="K15" s="77">
        <f t="shared" ref="K15:L15" si="2">SUM(K16+K20+K23)</f>
        <v>54536</v>
      </c>
      <c r="L15" s="77">
        <f t="shared" si="2"/>
        <v>56385</v>
      </c>
      <c r="M15" s="78"/>
      <c r="N15" s="78"/>
      <c r="O15" s="78"/>
    </row>
    <row r="16" spans="1:15" s="79" customFormat="1" ht="33" x14ac:dyDescent="0.3">
      <c r="A16" s="53" t="s">
        <v>117</v>
      </c>
      <c r="B16" s="54">
        <v>914</v>
      </c>
      <c r="C16" s="56" t="s">
        <v>1</v>
      </c>
      <c r="D16" s="56" t="s">
        <v>7</v>
      </c>
      <c r="E16" s="55" t="s">
        <v>42</v>
      </c>
      <c r="F16" s="55" t="s">
        <v>16</v>
      </c>
      <c r="G16" s="55" t="s">
        <v>112</v>
      </c>
      <c r="H16" s="55" t="s">
        <v>118</v>
      </c>
      <c r="I16" s="80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  <c r="M16" s="78"/>
      <c r="N16" s="78"/>
      <c r="O16" s="78"/>
    </row>
    <row r="17" spans="1:15" s="84" customFormat="1" x14ac:dyDescent="0.3">
      <c r="A17" s="58" t="s">
        <v>339</v>
      </c>
      <c r="B17" s="59">
        <v>914</v>
      </c>
      <c r="C17" s="61" t="s">
        <v>1</v>
      </c>
      <c r="D17" s="61" t="s">
        <v>7</v>
      </c>
      <c r="E17" s="60" t="s">
        <v>42</v>
      </c>
      <c r="F17" s="60" t="s">
        <v>16</v>
      </c>
      <c r="G17" s="60" t="s">
        <v>1</v>
      </c>
      <c r="H17" s="60" t="s">
        <v>118</v>
      </c>
      <c r="I17" s="60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  <c r="M17" s="78"/>
      <c r="N17" s="83"/>
      <c r="O17" s="83"/>
    </row>
    <row r="18" spans="1:15" s="6" customFormat="1" ht="43.15" customHeight="1" x14ac:dyDescent="0.25">
      <c r="A18" s="65" t="s">
        <v>188</v>
      </c>
      <c r="B18" s="66">
        <v>914</v>
      </c>
      <c r="C18" s="67" t="s">
        <v>1</v>
      </c>
      <c r="D18" s="85" t="s">
        <v>7</v>
      </c>
      <c r="E18" s="67" t="s">
        <v>42</v>
      </c>
      <c r="F18" s="67" t="s">
        <v>16</v>
      </c>
      <c r="G18" s="67" t="s">
        <v>1</v>
      </c>
      <c r="H18" s="67" t="s">
        <v>41</v>
      </c>
      <c r="I18" s="68" t="s">
        <v>54</v>
      </c>
      <c r="J18" s="69">
        <v>12</v>
      </c>
      <c r="K18" s="69">
        <v>12</v>
      </c>
      <c r="L18" s="69">
        <v>12</v>
      </c>
      <c r="M18" s="27"/>
      <c r="N18" s="28"/>
      <c r="O18" s="28"/>
    </row>
    <row r="19" spans="1:15" s="6" customFormat="1" ht="31.5" x14ac:dyDescent="0.25">
      <c r="A19" s="65" t="s">
        <v>102</v>
      </c>
      <c r="B19" s="66">
        <v>914</v>
      </c>
      <c r="C19" s="67" t="s">
        <v>1</v>
      </c>
      <c r="D19" s="85" t="s">
        <v>7</v>
      </c>
      <c r="E19" s="67" t="s">
        <v>42</v>
      </c>
      <c r="F19" s="67" t="s">
        <v>16</v>
      </c>
      <c r="G19" s="67" t="s">
        <v>1</v>
      </c>
      <c r="H19" s="67" t="s">
        <v>41</v>
      </c>
      <c r="I19" s="68" t="s">
        <v>53</v>
      </c>
      <c r="J19" s="69">
        <v>62</v>
      </c>
      <c r="K19" s="69">
        <v>62</v>
      </c>
      <c r="L19" s="69">
        <v>62</v>
      </c>
      <c r="M19" s="27"/>
      <c r="N19" s="28"/>
      <c r="O19" s="28"/>
    </row>
    <row r="20" spans="1:15" s="89" customFormat="1" x14ac:dyDescent="0.3">
      <c r="A20" s="53" t="s">
        <v>119</v>
      </c>
      <c r="B20" s="54">
        <v>914</v>
      </c>
      <c r="C20" s="55" t="s">
        <v>1</v>
      </c>
      <c r="D20" s="86" t="s">
        <v>7</v>
      </c>
      <c r="E20" s="55" t="s">
        <v>42</v>
      </c>
      <c r="F20" s="55" t="s">
        <v>26</v>
      </c>
      <c r="G20" s="55" t="s">
        <v>112</v>
      </c>
      <c r="H20" s="55" t="s">
        <v>118</v>
      </c>
      <c r="I20" s="87"/>
      <c r="J20" s="81">
        <f>SUM(J21)</f>
        <v>1790</v>
      </c>
      <c r="K20" s="81">
        <f t="shared" ref="K20:L21" si="5">SUM(K21)</f>
        <v>500</v>
      </c>
      <c r="L20" s="81">
        <f t="shared" si="5"/>
        <v>500</v>
      </c>
      <c r="M20" s="78"/>
      <c r="N20" s="88"/>
      <c r="O20" s="88"/>
    </row>
    <row r="21" spans="1:15" s="93" customFormat="1" ht="33" customHeight="1" x14ac:dyDescent="0.3">
      <c r="A21" s="58" t="s">
        <v>340</v>
      </c>
      <c r="B21" s="59">
        <v>914</v>
      </c>
      <c r="C21" s="60" t="s">
        <v>1</v>
      </c>
      <c r="D21" s="90" t="s">
        <v>7</v>
      </c>
      <c r="E21" s="60" t="s">
        <v>42</v>
      </c>
      <c r="F21" s="60" t="s">
        <v>26</v>
      </c>
      <c r="G21" s="60" t="s">
        <v>1</v>
      </c>
      <c r="H21" s="60" t="s">
        <v>118</v>
      </c>
      <c r="I21" s="91"/>
      <c r="J21" s="82">
        <f>SUM(J22)</f>
        <v>1790</v>
      </c>
      <c r="K21" s="82">
        <f t="shared" si="5"/>
        <v>500</v>
      </c>
      <c r="L21" s="82">
        <f t="shared" si="5"/>
        <v>500</v>
      </c>
      <c r="M21" s="78"/>
      <c r="N21" s="92"/>
      <c r="O21" s="92"/>
    </row>
    <row r="22" spans="1:15" s="6" customFormat="1" ht="31.5" x14ac:dyDescent="0.25">
      <c r="A22" s="65" t="s">
        <v>102</v>
      </c>
      <c r="B22" s="66">
        <v>914</v>
      </c>
      <c r="C22" s="67" t="s">
        <v>1</v>
      </c>
      <c r="D22" s="362" t="s">
        <v>7</v>
      </c>
      <c r="E22" s="67" t="s">
        <v>42</v>
      </c>
      <c r="F22" s="67" t="s">
        <v>26</v>
      </c>
      <c r="G22" s="67" t="s">
        <v>1</v>
      </c>
      <c r="H22" s="67" t="s">
        <v>41</v>
      </c>
      <c r="I22" s="363" t="s">
        <v>53</v>
      </c>
      <c r="J22" s="69">
        <v>1790</v>
      </c>
      <c r="K22" s="69">
        <v>500</v>
      </c>
      <c r="L22" s="69">
        <v>500</v>
      </c>
      <c r="M22" s="27"/>
      <c r="N22" s="28"/>
      <c r="O22" s="28"/>
    </row>
    <row r="23" spans="1:15" s="89" customFormat="1" ht="33" x14ac:dyDescent="0.3">
      <c r="A23" s="53" t="s">
        <v>115</v>
      </c>
      <c r="B23" s="54">
        <v>914</v>
      </c>
      <c r="C23" s="55" t="s">
        <v>1</v>
      </c>
      <c r="D23" s="86" t="s">
        <v>7</v>
      </c>
      <c r="E23" s="55" t="s">
        <v>42</v>
      </c>
      <c r="F23" s="55" t="s">
        <v>30</v>
      </c>
      <c r="G23" s="55" t="s">
        <v>112</v>
      </c>
      <c r="H23" s="55" t="s">
        <v>118</v>
      </c>
      <c r="I23" s="94"/>
      <c r="J23" s="81">
        <f>SUM(J24)</f>
        <v>53879</v>
      </c>
      <c r="K23" s="81">
        <f t="shared" ref="K23:L23" si="6">SUM(K24)</f>
        <v>53962</v>
      </c>
      <c r="L23" s="81">
        <f t="shared" si="6"/>
        <v>55811</v>
      </c>
      <c r="M23" s="78"/>
      <c r="N23" s="88"/>
      <c r="O23" s="88"/>
    </row>
    <row r="24" spans="1:15" s="93" customFormat="1" ht="34.5" x14ac:dyDescent="0.3">
      <c r="A24" s="58" t="s">
        <v>116</v>
      </c>
      <c r="B24" s="59">
        <v>914</v>
      </c>
      <c r="C24" s="60" t="s">
        <v>1</v>
      </c>
      <c r="D24" s="90" t="s">
        <v>7</v>
      </c>
      <c r="E24" s="60" t="s">
        <v>42</v>
      </c>
      <c r="F24" s="60" t="s">
        <v>30</v>
      </c>
      <c r="G24" s="60" t="s">
        <v>1</v>
      </c>
      <c r="H24" s="60" t="s">
        <v>118</v>
      </c>
      <c r="I24" s="91"/>
      <c r="J24" s="82">
        <f>SUM(J25:J27)</f>
        <v>53879</v>
      </c>
      <c r="K24" s="82">
        <f t="shared" ref="K24:L24" si="7">SUM(K25:K27)</f>
        <v>53962</v>
      </c>
      <c r="L24" s="82">
        <f t="shared" si="7"/>
        <v>55811</v>
      </c>
      <c r="M24" s="78"/>
      <c r="N24" s="92"/>
      <c r="O24" s="92"/>
    </row>
    <row r="25" spans="1:15" s="6" customFormat="1" ht="47.25" x14ac:dyDescent="0.25">
      <c r="A25" s="65" t="s">
        <v>101</v>
      </c>
      <c r="B25" s="66">
        <v>914</v>
      </c>
      <c r="C25" s="67" t="s">
        <v>1</v>
      </c>
      <c r="D25" s="362" t="s">
        <v>7</v>
      </c>
      <c r="E25" s="67" t="s">
        <v>42</v>
      </c>
      <c r="F25" s="67" t="s">
        <v>30</v>
      </c>
      <c r="G25" s="67" t="s">
        <v>1</v>
      </c>
      <c r="H25" s="67" t="s">
        <v>41</v>
      </c>
      <c r="I25" s="363" t="s">
        <v>54</v>
      </c>
      <c r="J25" s="69">
        <v>44955</v>
      </c>
      <c r="K25" s="69">
        <v>43967</v>
      </c>
      <c r="L25" s="69">
        <v>45419</v>
      </c>
      <c r="M25" s="27">
        <v>-312</v>
      </c>
      <c r="N25" s="28"/>
      <c r="O25" s="28"/>
    </row>
    <row r="26" spans="1:15" s="6" customFormat="1" ht="31.5" x14ac:dyDescent="0.25">
      <c r="A26" s="65" t="s">
        <v>102</v>
      </c>
      <c r="B26" s="66">
        <v>914</v>
      </c>
      <c r="C26" s="67" t="s">
        <v>1</v>
      </c>
      <c r="D26" s="362" t="s">
        <v>7</v>
      </c>
      <c r="E26" s="67" t="s">
        <v>42</v>
      </c>
      <c r="F26" s="67" t="s">
        <v>30</v>
      </c>
      <c r="G26" s="67" t="s">
        <v>1</v>
      </c>
      <c r="H26" s="67" t="s">
        <v>41</v>
      </c>
      <c r="I26" s="363" t="s">
        <v>53</v>
      </c>
      <c r="J26" s="69">
        <v>8842</v>
      </c>
      <c r="K26" s="69">
        <v>9913</v>
      </c>
      <c r="L26" s="69">
        <v>10310</v>
      </c>
      <c r="M26" s="27">
        <v>-1107</v>
      </c>
      <c r="N26" s="28"/>
      <c r="O26" s="28"/>
    </row>
    <row r="27" spans="1:15" s="6" customFormat="1" ht="40.9" customHeight="1" x14ac:dyDescent="0.25">
      <c r="A27" s="65" t="s">
        <v>103</v>
      </c>
      <c r="B27" s="66">
        <v>914</v>
      </c>
      <c r="C27" s="67" t="s">
        <v>1</v>
      </c>
      <c r="D27" s="85" t="s">
        <v>7</v>
      </c>
      <c r="E27" s="67" t="s">
        <v>42</v>
      </c>
      <c r="F27" s="67" t="s">
        <v>30</v>
      </c>
      <c r="G27" s="67" t="s">
        <v>1</v>
      </c>
      <c r="H27" s="67" t="s">
        <v>41</v>
      </c>
      <c r="I27" s="68" t="s">
        <v>55</v>
      </c>
      <c r="J27" s="69">
        <v>82</v>
      </c>
      <c r="K27" s="69">
        <v>82</v>
      </c>
      <c r="L27" s="69">
        <v>82</v>
      </c>
      <c r="M27" s="27"/>
      <c r="N27" s="28"/>
      <c r="O27" s="28"/>
    </row>
    <row r="28" spans="1:15" s="6" customFormat="1" ht="17.45" hidden="1" x14ac:dyDescent="0.3">
      <c r="A28" s="95" t="s">
        <v>224</v>
      </c>
      <c r="B28" s="96">
        <v>914</v>
      </c>
      <c r="C28" s="97" t="s">
        <v>1</v>
      </c>
      <c r="D28" s="98" t="s">
        <v>11</v>
      </c>
      <c r="E28" s="99"/>
      <c r="F28" s="100"/>
      <c r="G28" s="100"/>
      <c r="H28" s="101"/>
      <c r="I28" s="101"/>
      <c r="J28" s="102">
        <f>SUM(J29)</f>
        <v>0</v>
      </c>
      <c r="K28" s="102">
        <f t="shared" ref="K28:L30" si="8">SUM(K29)</f>
        <v>0</v>
      </c>
      <c r="L28" s="102">
        <f t="shared" si="8"/>
        <v>0</v>
      </c>
      <c r="M28" s="27"/>
      <c r="N28" s="28"/>
      <c r="O28" s="28"/>
    </row>
    <row r="29" spans="1:15" s="79" customFormat="1" ht="33.6" hidden="1" x14ac:dyDescent="0.35">
      <c r="A29" s="45" t="s">
        <v>225</v>
      </c>
      <c r="B29" s="46">
        <v>914</v>
      </c>
      <c r="C29" s="48" t="s">
        <v>1</v>
      </c>
      <c r="D29" s="48" t="s">
        <v>11</v>
      </c>
      <c r="E29" s="47" t="s">
        <v>226</v>
      </c>
      <c r="F29" s="47" t="s">
        <v>111</v>
      </c>
      <c r="G29" s="47" t="s">
        <v>112</v>
      </c>
      <c r="H29" s="47" t="s">
        <v>118</v>
      </c>
      <c r="I29" s="76"/>
      <c r="J29" s="77">
        <f>SUM(J30)</f>
        <v>0</v>
      </c>
      <c r="K29" s="77">
        <f t="shared" si="8"/>
        <v>0</v>
      </c>
      <c r="L29" s="77">
        <f t="shared" si="8"/>
        <v>0</v>
      </c>
      <c r="M29" s="78"/>
      <c r="N29" s="78"/>
      <c r="O29" s="78"/>
    </row>
    <row r="30" spans="1:15" s="79" customFormat="1" ht="18" hidden="1" x14ac:dyDescent="0.35">
      <c r="A30" s="53" t="s">
        <v>232</v>
      </c>
      <c r="B30" s="54">
        <v>914</v>
      </c>
      <c r="C30" s="56" t="s">
        <v>1</v>
      </c>
      <c r="D30" s="56" t="s">
        <v>11</v>
      </c>
      <c r="E30" s="55" t="s">
        <v>226</v>
      </c>
      <c r="F30" s="55" t="s">
        <v>30</v>
      </c>
      <c r="G30" s="55" t="s">
        <v>112</v>
      </c>
      <c r="H30" s="55" t="s">
        <v>118</v>
      </c>
      <c r="I30" s="80"/>
      <c r="J30" s="81">
        <f>SUM(J31)</f>
        <v>0</v>
      </c>
      <c r="K30" s="81">
        <f t="shared" si="8"/>
        <v>0</v>
      </c>
      <c r="L30" s="81">
        <f t="shared" si="8"/>
        <v>0</v>
      </c>
      <c r="M30" s="78"/>
      <c r="N30" s="78"/>
      <c r="O30" s="78"/>
    </row>
    <row r="31" spans="1:15" s="6" customFormat="1" ht="45" hidden="1" customHeight="1" x14ac:dyDescent="0.3">
      <c r="A31" s="65" t="s">
        <v>287</v>
      </c>
      <c r="B31" s="66">
        <v>914</v>
      </c>
      <c r="C31" s="67" t="s">
        <v>1</v>
      </c>
      <c r="D31" s="85" t="s">
        <v>11</v>
      </c>
      <c r="E31" s="67" t="s">
        <v>226</v>
      </c>
      <c r="F31" s="67" t="s">
        <v>30</v>
      </c>
      <c r="G31" s="67" t="s">
        <v>112</v>
      </c>
      <c r="H31" s="67" t="s">
        <v>227</v>
      </c>
      <c r="I31" s="68" t="s">
        <v>53</v>
      </c>
      <c r="J31" s="69"/>
      <c r="K31" s="69"/>
      <c r="L31" s="69"/>
      <c r="M31" s="27"/>
      <c r="N31" s="28"/>
      <c r="O31" s="28"/>
    </row>
    <row r="32" spans="1:15" s="75" customFormat="1" ht="18" hidden="1" x14ac:dyDescent="0.35">
      <c r="A32" s="95" t="s">
        <v>467</v>
      </c>
      <c r="B32" s="96">
        <v>914</v>
      </c>
      <c r="C32" s="103" t="s">
        <v>1</v>
      </c>
      <c r="D32" s="99" t="s">
        <v>13</v>
      </c>
      <c r="E32" s="99"/>
      <c r="F32" s="100"/>
      <c r="G32" s="100"/>
      <c r="H32" s="101"/>
      <c r="I32" s="101"/>
      <c r="J32" s="102">
        <f>+J33+J37</f>
        <v>0</v>
      </c>
      <c r="K32" s="102">
        <f>SUM(K37)</f>
        <v>0</v>
      </c>
      <c r="L32" s="102">
        <f>SUM(L37)</f>
        <v>0</v>
      </c>
      <c r="M32" s="74"/>
      <c r="N32" s="74"/>
      <c r="O32" s="74"/>
    </row>
    <row r="33" spans="1:15" s="75" customFormat="1" ht="50.45" hidden="1" x14ac:dyDescent="0.35">
      <c r="A33" s="45" t="s">
        <v>114</v>
      </c>
      <c r="B33" s="46">
        <v>914</v>
      </c>
      <c r="C33" s="48" t="s">
        <v>1</v>
      </c>
      <c r="D33" s="48" t="s">
        <v>13</v>
      </c>
      <c r="E33" s="47" t="s">
        <v>42</v>
      </c>
      <c r="F33" s="47" t="s">
        <v>111</v>
      </c>
      <c r="G33" s="47" t="s">
        <v>112</v>
      </c>
      <c r="H33" s="47" t="s">
        <v>118</v>
      </c>
      <c r="I33" s="76"/>
      <c r="J33" s="77">
        <f>+J34</f>
        <v>0</v>
      </c>
      <c r="K33" s="77">
        <f t="shared" ref="K33:L33" si="9">+K34</f>
        <v>0</v>
      </c>
      <c r="L33" s="77">
        <f t="shared" si="9"/>
        <v>0</v>
      </c>
      <c r="M33" s="74"/>
      <c r="N33" s="74"/>
      <c r="O33" s="74"/>
    </row>
    <row r="34" spans="1:15" s="75" customFormat="1" ht="33.6" hidden="1" x14ac:dyDescent="0.35">
      <c r="A34" s="53" t="s">
        <v>115</v>
      </c>
      <c r="B34" s="54">
        <v>914</v>
      </c>
      <c r="C34" s="55" t="s">
        <v>1</v>
      </c>
      <c r="D34" s="86" t="s">
        <v>13</v>
      </c>
      <c r="E34" s="55" t="s">
        <v>42</v>
      </c>
      <c r="F34" s="55" t="s">
        <v>30</v>
      </c>
      <c r="G34" s="55" t="s">
        <v>112</v>
      </c>
      <c r="H34" s="55" t="s">
        <v>118</v>
      </c>
      <c r="I34" s="94"/>
      <c r="J34" s="81">
        <f>SUM(J35)</f>
        <v>0</v>
      </c>
      <c r="K34" s="81">
        <f t="shared" ref="K34:L34" si="10">SUM(K35)</f>
        <v>0</v>
      </c>
      <c r="L34" s="81">
        <f t="shared" si="10"/>
        <v>0</v>
      </c>
      <c r="M34" s="74"/>
      <c r="N34" s="74"/>
      <c r="O34" s="74"/>
    </row>
    <row r="35" spans="1:15" s="75" customFormat="1" ht="33.6" hidden="1" x14ac:dyDescent="0.35">
      <c r="A35" s="58" t="s">
        <v>625</v>
      </c>
      <c r="B35" s="59">
        <v>914</v>
      </c>
      <c r="C35" s="60" t="s">
        <v>1</v>
      </c>
      <c r="D35" s="90" t="s">
        <v>13</v>
      </c>
      <c r="E35" s="60" t="s">
        <v>42</v>
      </c>
      <c r="F35" s="60" t="s">
        <v>30</v>
      </c>
      <c r="G35" s="104" t="s">
        <v>608</v>
      </c>
      <c r="H35" s="60" t="s">
        <v>118</v>
      </c>
      <c r="I35" s="91"/>
      <c r="J35" s="82">
        <f>+J36</f>
        <v>0</v>
      </c>
      <c r="K35" s="82">
        <f t="shared" ref="K35:L35" si="11">SUM(K36:K38)</f>
        <v>0</v>
      </c>
      <c r="L35" s="82">
        <f t="shared" si="11"/>
        <v>0</v>
      </c>
      <c r="M35" s="74"/>
      <c r="N35" s="74"/>
      <c r="O35" s="74"/>
    </row>
    <row r="36" spans="1:15" s="75" customFormat="1" ht="31.15" hidden="1" x14ac:dyDescent="0.35">
      <c r="A36" s="65" t="s">
        <v>289</v>
      </c>
      <c r="B36" s="105">
        <v>914</v>
      </c>
      <c r="C36" s="68" t="s">
        <v>1</v>
      </c>
      <c r="D36" s="85" t="s">
        <v>13</v>
      </c>
      <c r="E36" s="67" t="s">
        <v>42</v>
      </c>
      <c r="F36" s="67" t="s">
        <v>30</v>
      </c>
      <c r="G36" s="67" t="s">
        <v>608</v>
      </c>
      <c r="H36" s="67" t="s">
        <v>24</v>
      </c>
      <c r="I36" s="68" t="s">
        <v>53</v>
      </c>
      <c r="J36" s="69"/>
      <c r="K36" s="102"/>
      <c r="L36" s="102"/>
      <c r="M36" s="74"/>
      <c r="N36" s="74"/>
      <c r="O36" s="74"/>
    </row>
    <row r="37" spans="1:15" s="107" customFormat="1" ht="33.6" hidden="1" x14ac:dyDescent="0.35">
      <c r="A37" s="45" t="s">
        <v>225</v>
      </c>
      <c r="B37" s="46">
        <v>914</v>
      </c>
      <c r="C37" s="48" t="s">
        <v>1</v>
      </c>
      <c r="D37" s="48" t="s">
        <v>13</v>
      </c>
      <c r="E37" s="47" t="s">
        <v>226</v>
      </c>
      <c r="F37" s="47" t="s">
        <v>16</v>
      </c>
      <c r="G37" s="47" t="s">
        <v>112</v>
      </c>
      <c r="H37" s="47" t="s">
        <v>118</v>
      </c>
      <c r="I37" s="76"/>
      <c r="J37" s="77">
        <f>SUM(J38)</f>
        <v>0</v>
      </c>
      <c r="K37" s="77">
        <f t="shared" ref="K37:L38" si="12">SUM(K38)</f>
        <v>0</v>
      </c>
      <c r="L37" s="77">
        <f t="shared" si="12"/>
        <v>0</v>
      </c>
      <c r="M37" s="78"/>
      <c r="N37" s="106"/>
      <c r="O37" s="106"/>
    </row>
    <row r="38" spans="1:15" s="107" customFormat="1" ht="18" hidden="1" x14ac:dyDescent="0.35">
      <c r="A38" s="53" t="s">
        <v>468</v>
      </c>
      <c r="B38" s="54">
        <v>914</v>
      </c>
      <c r="C38" s="56" t="s">
        <v>1</v>
      </c>
      <c r="D38" s="56" t="s">
        <v>13</v>
      </c>
      <c r="E38" s="55" t="s">
        <v>226</v>
      </c>
      <c r="F38" s="55" t="s">
        <v>16</v>
      </c>
      <c r="G38" s="55" t="s">
        <v>112</v>
      </c>
      <c r="H38" s="55" t="s">
        <v>118</v>
      </c>
      <c r="I38" s="80"/>
      <c r="J38" s="81">
        <f>+J39</f>
        <v>0</v>
      </c>
      <c r="K38" s="81">
        <f t="shared" si="12"/>
        <v>0</v>
      </c>
      <c r="L38" s="81">
        <f t="shared" si="12"/>
        <v>0</v>
      </c>
      <c r="M38" s="78"/>
      <c r="N38" s="106"/>
      <c r="O38" s="106"/>
    </row>
    <row r="39" spans="1:15" s="109" customFormat="1" ht="31.15" hidden="1" x14ac:dyDescent="0.35">
      <c r="A39" s="65" t="s">
        <v>469</v>
      </c>
      <c r="B39" s="66">
        <v>914</v>
      </c>
      <c r="C39" s="67" t="s">
        <v>1</v>
      </c>
      <c r="D39" s="85" t="s">
        <v>13</v>
      </c>
      <c r="E39" s="67" t="s">
        <v>226</v>
      </c>
      <c r="F39" s="67" t="s">
        <v>16</v>
      </c>
      <c r="G39" s="67" t="s">
        <v>112</v>
      </c>
      <c r="H39" s="67" t="s">
        <v>470</v>
      </c>
      <c r="I39" s="68" t="s">
        <v>55</v>
      </c>
      <c r="J39" s="69">
        <v>0</v>
      </c>
      <c r="K39" s="69"/>
      <c r="L39" s="69"/>
      <c r="M39" s="78"/>
      <c r="N39" s="108"/>
      <c r="O39" s="108"/>
    </row>
    <row r="40" spans="1:15" s="6" customFormat="1" x14ac:dyDescent="0.3">
      <c r="A40" s="70" t="s">
        <v>68</v>
      </c>
      <c r="B40" s="110">
        <v>914</v>
      </c>
      <c r="C40" s="111" t="s">
        <v>1</v>
      </c>
      <c r="D40" s="71" t="s">
        <v>33</v>
      </c>
      <c r="E40" s="424"/>
      <c r="F40" s="399"/>
      <c r="G40" s="399"/>
      <c r="H40" s="400"/>
      <c r="I40" s="72"/>
      <c r="J40" s="73">
        <f>SUM(J41+J47++J70)</f>
        <v>70600.3</v>
      </c>
      <c r="K40" s="73">
        <f t="shared" ref="K40:L40" si="13">SUM(K41+K47)</f>
        <v>66248</v>
      </c>
      <c r="L40" s="73">
        <f t="shared" si="13"/>
        <v>69545</v>
      </c>
      <c r="M40" s="27"/>
      <c r="N40" s="28"/>
      <c r="O40" s="28"/>
    </row>
    <row r="41" spans="1:15" s="109" customFormat="1" ht="33" x14ac:dyDescent="0.3">
      <c r="A41" s="45" t="s">
        <v>120</v>
      </c>
      <c r="B41" s="112">
        <v>914</v>
      </c>
      <c r="C41" s="113" t="s">
        <v>1</v>
      </c>
      <c r="D41" s="114" t="s">
        <v>33</v>
      </c>
      <c r="E41" s="47" t="s">
        <v>3</v>
      </c>
      <c r="F41" s="47" t="s">
        <v>111</v>
      </c>
      <c r="G41" s="47" t="s">
        <v>112</v>
      </c>
      <c r="H41" s="47" t="s">
        <v>118</v>
      </c>
      <c r="I41" s="115"/>
      <c r="J41" s="77">
        <f>SUM(J42)</f>
        <v>2884</v>
      </c>
      <c r="K41" s="77">
        <f t="shared" ref="K41:L45" si="14">SUM(K42)</f>
        <v>2999</v>
      </c>
      <c r="L41" s="77">
        <f t="shared" si="14"/>
        <v>3119</v>
      </c>
      <c r="M41" s="78"/>
      <c r="N41" s="108"/>
      <c r="O41" s="108"/>
    </row>
    <row r="42" spans="1:15" s="6" customFormat="1" x14ac:dyDescent="0.25">
      <c r="A42" s="53" t="s">
        <v>121</v>
      </c>
      <c r="B42" s="116">
        <v>914</v>
      </c>
      <c r="C42" s="117" t="s">
        <v>1</v>
      </c>
      <c r="D42" s="118" t="s">
        <v>33</v>
      </c>
      <c r="E42" s="55" t="s">
        <v>3</v>
      </c>
      <c r="F42" s="55" t="s">
        <v>16</v>
      </c>
      <c r="G42" s="55" t="s">
        <v>112</v>
      </c>
      <c r="H42" s="55" t="s">
        <v>118</v>
      </c>
      <c r="I42" s="94"/>
      <c r="J42" s="81">
        <f>SUM(J43+J45)</f>
        <v>2884</v>
      </c>
      <c r="K42" s="81">
        <f t="shared" ref="K42:L42" si="15">SUM(K43+K45)</f>
        <v>2999</v>
      </c>
      <c r="L42" s="81">
        <f t="shared" si="15"/>
        <v>3119</v>
      </c>
      <c r="M42" s="27"/>
      <c r="N42" s="28"/>
      <c r="O42" s="28"/>
    </row>
    <row r="43" spans="1:15" s="89" customFormat="1" ht="34.5" x14ac:dyDescent="0.3">
      <c r="A43" s="58" t="s">
        <v>279</v>
      </c>
      <c r="B43" s="59">
        <v>914</v>
      </c>
      <c r="C43" s="119" t="s">
        <v>1</v>
      </c>
      <c r="D43" s="120" t="s">
        <v>33</v>
      </c>
      <c r="E43" s="60" t="s">
        <v>3</v>
      </c>
      <c r="F43" s="60" t="s">
        <v>16</v>
      </c>
      <c r="G43" s="60" t="s">
        <v>1</v>
      </c>
      <c r="H43" s="60" t="s">
        <v>118</v>
      </c>
      <c r="I43" s="91"/>
      <c r="J43" s="82">
        <f>SUM(J44)</f>
        <v>786</v>
      </c>
      <c r="K43" s="82">
        <f t="shared" si="14"/>
        <v>817</v>
      </c>
      <c r="L43" s="82">
        <f t="shared" si="14"/>
        <v>850</v>
      </c>
      <c r="M43" s="78"/>
      <c r="N43" s="88"/>
      <c r="O43" s="88"/>
    </row>
    <row r="44" spans="1:15" s="89" customFormat="1" ht="31.5" x14ac:dyDescent="0.3">
      <c r="A44" s="65" t="s">
        <v>288</v>
      </c>
      <c r="B44" s="66">
        <v>914</v>
      </c>
      <c r="C44" s="67" t="s">
        <v>1</v>
      </c>
      <c r="D44" s="85" t="s">
        <v>33</v>
      </c>
      <c r="E44" s="67" t="s">
        <v>3</v>
      </c>
      <c r="F44" s="67" t="s">
        <v>16</v>
      </c>
      <c r="G44" s="67" t="s">
        <v>1</v>
      </c>
      <c r="H44" s="67" t="s">
        <v>24</v>
      </c>
      <c r="I44" s="68" t="s">
        <v>53</v>
      </c>
      <c r="J44" s="69">
        <v>786</v>
      </c>
      <c r="K44" s="69">
        <v>817</v>
      </c>
      <c r="L44" s="69">
        <v>850</v>
      </c>
      <c r="M44" s="78">
        <v>-250</v>
      </c>
      <c r="N44" s="88"/>
      <c r="O44" s="88"/>
    </row>
    <row r="45" spans="1:15" s="93" customFormat="1" x14ac:dyDescent="0.3">
      <c r="A45" s="58" t="s">
        <v>280</v>
      </c>
      <c r="B45" s="59">
        <v>914</v>
      </c>
      <c r="C45" s="119" t="s">
        <v>1</v>
      </c>
      <c r="D45" s="120" t="s">
        <v>33</v>
      </c>
      <c r="E45" s="60" t="s">
        <v>3</v>
      </c>
      <c r="F45" s="60" t="s">
        <v>16</v>
      </c>
      <c r="G45" s="60" t="s">
        <v>5</v>
      </c>
      <c r="H45" s="60" t="s">
        <v>118</v>
      </c>
      <c r="I45" s="91"/>
      <c r="J45" s="82">
        <f>SUM(J46)</f>
        <v>2098</v>
      </c>
      <c r="K45" s="82">
        <f t="shared" si="14"/>
        <v>2182</v>
      </c>
      <c r="L45" s="82">
        <f t="shared" si="14"/>
        <v>2269</v>
      </c>
      <c r="M45" s="78"/>
      <c r="N45" s="92"/>
      <c r="O45" s="92"/>
    </row>
    <row r="46" spans="1:15" s="93" customFormat="1" ht="31.5" x14ac:dyDescent="0.3">
      <c r="A46" s="65" t="s">
        <v>289</v>
      </c>
      <c r="B46" s="66">
        <v>914</v>
      </c>
      <c r="C46" s="67" t="s">
        <v>1</v>
      </c>
      <c r="D46" s="85" t="s">
        <v>33</v>
      </c>
      <c r="E46" s="67" t="s">
        <v>3</v>
      </c>
      <c r="F46" s="67" t="s">
        <v>16</v>
      </c>
      <c r="G46" s="67" t="s">
        <v>5</v>
      </c>
      <c r="H46" s="67" t="s">
        <v>24</v>
      </c>
      <c r="I46" s="68" t="s">
        <v>53</v>
      </c>
      <c r="J46" s="69">
        <v>2098</v>
      </c>
      <c r="K46" s="69">
        <v>2182</v>
      </c>
      <c r="L46" s="69">
        <v>2269</v>
      </c>
      <c r="M46" s="78"/>
      <c r="N46" s="92"/>
      <c r="O46" s="92"/>
    </row>
    <row r="47" spans="1:15" s="6" customFormat="1" ht="49.5" x14ac:dyDescent="0.25">
      <c r="A47" s="45" t="s">
        <v>114</v>
      </c>
      <c r="B47" s="46">
        <v>914</v>
      </c>
      <c r="C47" s="47" t="s">
        <v>1</v>
      </c>
      <c r="D47" s="121" t="s">
        <v>33</v>
      </c>
      <c r="E47" s="47" t="s">
        <v>42</v>
      </c>
      <c r="F47" s="47" t="s">
        <v>111</v>
      </c>
      <c r="G47" s="47" t="s">
        <v>112</v>
      </c>
      <c r="H47" s="47" t="s">
        <v>118</v>
      </c>
      <c r="I47" s="115"/>
      <c r="J47" s="77">
        <f>SUM(J48+J59)</f>
        <v>66130</v>
      </c>
      <c r="K47" s="77">
        <f t="shared" ref="K47:L47" si="16">SUM(K48+K59)</f>
        <v>63249</v>
      </c>
      <c r="L47" s="77">
        <f t="shared" si="16"/>
        <v>66426</v>
      </c>
      <c r="M47" s="27"/>
      <c r="N47" s="28"/>
      <c r="O47" s="28"/>
    </row>
    <row r="48" spans="1:15" s="6" customFormat="1" ht="33" x14ac:dyDescent="0.25">
      <c r="A48" s="53" t="s">
        <v>115</v>
      </c>
      <c r="B48" s="54">
        <v>914</v>
      </c>
      <c r="C48" s="55" t="s">
        <v>1</v>
      </c>
      <c r="D48" s="86" t="s">
        <v>33</v>
      </c>
      <c r="E48" s="55" t="s">
        <v>42</v>
      </c>
      <c r="F48" s="55" t="s">
        <v>30</v>
      </c>
      <c r="G48" s="55" t="s">
        <v>112</v>
      </c>
      <c r="H48" s="55" t="s">
        <v>118</v>
      </c>
      <c r="I48" s="94"/>
      <c r="J48" s="81">
        <f>SUM(J49)</f>
        <v>1857</v>
      </c>
      <c r="K48" s="81">
        <f t="shared" ref="K48:L48" si="17">SUM(K49)</f>
        <v>1876</v>
      </c>
      <c r="L48" s="81">
        <f t="shared" si="17"/>
        <v>1944</v>
      </c>
      <c r="M48" s="27"/>
      <c r="N48" s="28"/>
      <c r="O48" s="28"/>
    </row>
    <row r="49" spans="1:15" s="6" customFormat="1" ht="34.5" x14ac:dyDescent="0.25">
      <c r="A49" s="122" t="s">
        <v>116</v>
      </c>
      <c r="B49" s="59">
        <v>914</v>
      </c>
      <c r="C49" s="60" t="s">
        <v>1</v>
      </c>
      <c r="D49" s="90" t="s">
        <v>33</v>
      </c>
      <c r="E49" s="60" t="s">
        <v>42</v>
      </c>
      <c r="F49" s="60" t="s">
        <v>30</v>
      </c>
      <c r="G49" s="60" t="s">
        <v>1</v>
      </c>
      <c r="H49" s="60" t="s">
        <v>118</v>
      </c>
      <c r="I49" s="91"/>
      <c r="J49" s="82">
        <f>+J50+J53+J56</f>
        <v>1857</v>
      </c>
      <c r="K49" s="82">
        <f t="shared" ref="K49:L49" si="18">+K50+K53+K56</f>
        <v>1876</v>
      </c>
      <c r="L49" s="82">
        <f t="shared" si="18"/>
        <v>1944</v>
      </c>
      <c r="M49" s="27"/>
      <c r="N49" s="28"/>
      <c r="O49" s="28"/>
    </row>
    <row r="50" spans="1:15" s="6" customFormat="1" ht="69" customHeight="1" x14ac:dyDescent="0.25">
      <c r="A50" s="65" t="s">
        <v>403</v>
      </c>
      <c r="B50" s="40">
        <v>914</v>
      </c>
      <c r="C50" s="41" t="s">
        <v>1</v>
      </c>
      <c r="D50" s="123" t="s">
        <v>33</v>
      </c>
      <c r="E50" s="41" t="s">
        <v>42</v>
      </c>
      <c r="F50" s="41" t="s">
        <v>30</v>
      </c>
      <c r="G50" s="41" t="s">
        <v>1</v>
      </c>
      <c r="H50" s="41" t="s">
        <v>348</v>
      </c>
      <c r="I50" s="124"/>
      <c r="J50" s="73">
        <f>+J51+J52</f>
        <v>936</v>
      </c>
      <c r="K50" s="73">
        <f t="shared" ref="K50:L50" si="19">+K51+K52</f>
        <v>945</v>
      </c>
      <c r="L50" s="73">
        <f t="shared" si="19"/>
        <v>977</v>
      </c>
      <c r="M50" s="27"/>
      <c r="N50" s="28"/>
      <c r="O50" s="28"/>
    </row>
    <row r="51" spans="1:15" s="6" customFormat="1" ht="94.5" x14ac:dyDescent="0.25">
      <c r="A51" s="65" t="s">
        <v>363</v>
      </c>
      <c r="B51" s="66">
        <v>914</v>
      </c>
      <c r="C51" s="67" t="s">
        <v>1</v>
      </c>
      <c r="D51" s="85" t="s">
        <v>33</v>
      </c>
      <c r="E51" s="67" t="s">
        <v>42</v>
      </c>
      <c r="F51" s="67" t="s">
        <v>30</v>
      </c>
      <c r="G51" s="67" t="s">
        <v>1</v>
      </c>
      <c r="H51" s="67" t="s">
        <v>348</v>
      </c>
      <c r="I51" s="68" t="s">
        <v>54</v>
      </c>
      <c r="J51" s="69">
        <v>927</v>
      </c>
      <c r="K51" s="69">
        <v>927</v>
      </c>
      <c r="L51" s="69">
        <v>927</v>
      </c>
      <c r="M51" s="27"/>
      <c r="N51" s="28"/>
      <c r="O51" s="28"/>
    </row>
    <row r="52" spans="1:15" s="6" customFormat="1" ht="78.75" x14ac:dyDescent="0.25">
      <c r="A52" s="65" t="s">
        <v>364</v>
      </c>
      <c r="B52" s="66">
        <v>914</v>
      </c>
      <c r="C52" s="67" t="s">
        <v>1</v>
      </c>
      <c r="D52" s="85" t="s">
        <v>33</v>
      </c>
      <c r="E52" s="67" t="s">
        <v>42</v>
      </c>
      <c r="F52" s="67" t="s">
        <v>30</v>
      </c>
      <c r="G52" s="67" t="s">
        <v>1</v>
      </c>
      <c r="H52" s="67" t="s">
        <v>348</v>
      </c>
      <c r="I52" s="68" t="s">
        <v>53</v>
      </c>
      <c r="J52" s="69">
        <v>9</v>
      </c>
      <c r="K52" s="69">
        <v>18</v>
      </c>
      <c r="L52" s="69">
        <v>50</v>
      </c>
      <c r="M52" s="27"/>
      <c r="N52" s="28"/>
      <c r="O52" s="28"/>
    </row>
    <row r="53" spans="1:15" s="6" customFormat="1" ht="30.6" customHeight="1" x14ac:dyDescent="0.25">
      <c r="A53" s="65" t="s">
        <v>404</v>
      </c>
      <c r="B53" s="96">
        <v>914</v>
      </c>
      <c r="C53" s="97" t="s">
        <v>1</v>
      </c>
      <c r="D53" s="98" t="s">
        <v>33</v>
      </c>
      <c r="E53" s="97" t="s">
        <v>42</v>
      </c>
      <c r="F53" s="97" t="s">
        <v>30</v>
      </c>
      <c r="G53" s="97" t="s">
        <v>1</v>
      </c>
      <c r="H53" s="97" t="s">
        <v>43</v>
      </c>
      <c r="I53" s="125"/>
      <c r="J53" s="102">
        <f>+J54+J55</f>
        <v>513</v>
      </c>
      <c r="K53" s="102">
        <f t="shared" ref="K53:L53" si="20">+K54+K55</f>
        <v>518</v>
      </c>
      <c r="L53" s="102">
        <f t="shared" si="20"/>
        <v>537</v>
      </c>
      <c r="M53" s="27"/>
      <c r="N53" s="28"/>
      <c r="O53" s="28"/>
    </row>
    <row r="54" spans="1:15" s="6" customFormat="1" ht="63" x14ac:dyDescent="0.25">
      <c r="A54" s="65" t="s">
        <v>290</v>
      </c>
      <c r="B54" s="66">
        <v>914</v>
      </c>
      <c r="C54" s="67" t="s">
        <v>1</v>
      </c>
      <c r="D54" s="85" t="s">
        <v>33</v>
      </c>
      <c r="E54" s="67" t="s">
        <v>42</v>
      </c>
      <c r="F54" s="67" t="s">
        <v>30</v>
      </c>
      <c r="G54" s="67" t="s">
        <v>1</v>
      </c>
      <c r="H54" s="67" t="s">
        <v>43</v>
      </c>
      <c r="I54" s="68" t="s">
        <v>54</v>
      </c>
      <c r="J54" s="69">
        <v>508</v>
      </c>
      <c r="K54" s="69">
        <v>508</v>
      </c>
      <c r="L54" s="69">
        <v>508</v>
      </c>
      <c r="M54" s="27"/>
      <c r="N54" s="28"/>
      <c r="O54" s="28"/>
    </row>
    <row r="55" spans="1:15" s="89" customFormat="1" ht="47.25" x14ac:dyDescent="0.3">
      <c r="A55" s="65" t="s">
        <v>291</v>
      </c>
      <c r="B55" s="66">
        <v>914</v>
      </c>
      <c r="C55" s="67" t="s">
        <v>1</v>
      </c>
      <c r="D55" s="85" t="s">
        <v>33</v>
      </c>
      <c r="E55" s="67" t="s">
        <v>42</v>
      </c>
      <c r="F55" s="67" t="s">
        <v>30</v>
      </c>
      <c r="G55" s="67" t="s">
        <v>1</v>
      </c>
      <c r="H55" s="67" t="s">
        <v>43</v>
      </c>
      <c r="I55" s="68" t="s">
        <v>53</v>
      </c>
      <c r="J55" s="69">
        <v>5</v>
      </c>
      <c r="K55" s="69">
        <v>10</v>
      </c>
      <c r="L55" s="69">
        <v>29</v>
      </c>
      <c r="M55" s="78"/>
      <c r="N55" s="88"/>
      <c r="O55" s="88"/>
    </row>
    <row r="56" spans="1:15" s="128" customFormat="1" ht="47.25" x14ac:dyDescent="0.3">
      <c r="A56" s="65" t="s">
        <v>405</v>
      </c>
      <c r="B56" s="96">
        <v>914</v>
      </c>
      <c r="C56" s="97" t="s">
        <v>1</v>
      </c>
      <c r="D56" s="98" t="s">
        <v>33</v>
      </c>
      <c r="E56" s="97" t="s">
        <v>42</v>
      </c>
      <c r="F56" s="97" t="s">
        <v>30</v>
      </c>
      <c r="G56" s="97" t="s">
        <v>1</v>
      </c>
      <c r="H56" s="97" t="s">
        <v>44</v>
      </c>
      <c r="I56" s="125"/>
      <c r="J56" s="102">
        <f>+J57+J58</f>
        <v>408</v>
      </c>
      <c r="K56" s="102">
        <f t="shared" ref="K56:L56" si="21">+K57+K58</f>
        <v>413</v>
      </c>
      <c r="L56" s="102">
        <f t="shared" si="21"/>
        <v>430</v>
      </c>
      <c r="M56" s="126"/>
      <c r="N56" s="127"/>
      <c r="O56" s="127"/>
    </row>
    <row r="57" spans="1:15" s="6" customFormat="1" ht="63" x14ac:dyDescent="0.25">
      <c r="A57" s="65" t="s">
        <v>292</v>
      </c>
      <c r="B57" s="66">
        <v>914</v>
      </c>
      <c r="C57" s="67" t="s">
        <v>1</v>
      </c>
      <c r="D57" s="85" t="s">
        <v>33</v>
      </c>
      <c r="E57" s="67" t="s">
        <v>42</v>
      </c>
      <c r="F57" s="67" t="s">
        <v>30</v>
      </c>
      <c r="G57" s="67" t="s">
        <v>1</v>
      </c>
      <c r="H57" s="67" t="s">
        <v>44</v>
      </c>
      <c r="I57" s="68" t="s">
        <v>54</v>
      </c>
      <c r="J57" s="69">
        <v>385</v>
      </c>
      <c r="K57" s="69">
        <v>385</v>
      </c>
      <c r="L57" s="69">
        <v>385</v>
      </c>
      <c r="M57" s="27"/>
      <c r="N57" s="28"/>
      <c r="O57" s="28"/>
    </row>
    <row r="58" spans="1:15" s="6" customFormat="1" ht="47.25" x14ac:dyDescent="0.25">
      <c r="A58" s="65" t="s">
        <v>293</v>
      </c>
      <c r="B58" s="66">
        <v>914</v>
      </c>
      <c r="C58" s="67" t="s">
        <v>1</v>
      </c>
      <c r="D58" s="85" t="s">
        <v>33</v>
      </c>
      <c r="E58" s="67" t="s">
        <v>42</v>
      </c>
      <c r="F58" s="67" t="s">
        <v>30</v>
      </c>
      <c r="G58" s="67" t="s">
        <v>1</v>
      </c>
      <c r="H58" s="67" t="s">
        <v>44</v>
      </c>
      <c r="I58" s="68" t="s">
        <v>53</v>
      </c>
      <c r="J58" s="69">
        <v>23</v>
      </c>
      <c r="K58" s="69">
        <v>28</v>
      </c>
      <c r="L58" s="69">
        <v>45</v>
      </c>
      <c r="M58" s="27"/>
      <c r="N58" s="28"/>
      <c r="O58" s="28"/>
    </row>
    <row r="59" spans="1:15" s="6" customFormat="1" ht="33" x14ac:dyDescent="0.25">
      <c r="A59" s="53" t="s">
        <v>471</v>
      </c>
      <c r="B59" s="54">
        <v>914</v>
      </c>
      <c r="C59" s="55" t="s">
        <v>1</v>
      </c>
      <c r="D59" s="86" t="s">
        <v>33</v>
      </c>
      <c r="E59" s="55" t="s">
        <v>42</v>
      </c>
      <c r="F59" s="55" t="s">
        <v>31</v>
      </c>
      <c r="G59" s="55" t="s">
        <v>112</v>
      </c>
      <c r="H59" s="55" t="s">
        <v>118</v>
      </c>
      <c r="I59" s="94"/>
      <c r="J59" s="81">
        <f>+J60+J65</f>
        <v>64273</v>
      </c>
      <c r="K59" s="81">
        <f t="shared" ref="K59:L59" si="22">+K60+K65</f>
        <v>61373</v>
      </c>
      <c r="L59" s="81">
        <f t="shared" si="22"/>
        <v>64482</v>
      </c>
      <c r="M59" s="27"/>
      <c r="N59" s="28"/>
      <c r="O59" s="28"/>
    </row>
    <row r="60" spans="1:15" s="6" customFormat="1" ht="34.5" x14ac:dyDescent="0.25">
      <c r="A60" s="58" t="s">
        <v>122</v>
      </c>
      <c r="B60" s="59">
        <v>914</v>
      </c>
      <c r="C60" s="60" t="s">
        <v>1</v>
      </c>
      <c r="D60" s="90" t="s">
        <v>33</v>
      </c>
      <c r="E60" s="60" t="s">
        <v>42</v>
      </c>
      <c r="F60" s="60" t="s">
        <v>31</v>
      </c>
      <c r="G60" s="60" t="s">
        <v>1</v>
      </c>
      <c r="H60" s="60" t="s">
        <v>118</v>
      </c>
      <c r="I60" s="91"/>
      <c r="J60" s="82">
        <f>+J61+J62+J63+J64</f>
        <v>56133</v>
      </c>
      <c r="K60" s="82">
        <f t="shared" ref="K60:L60" si="23">SUM(K61:K64)</f>
        <v>53129</v>
      </c>
      <c r="L60" s="82">
        <f t="shared" si="23"/>
        <v>55834</v>
      </c>
      <c r="M60" s="27"/>
      <c r="N60" s="28"/>
      <c r="O60" s="28"/>
    </row>
    <row r="61" spans="1:15" s="365" customFormat="1" ht="47.25" x14ac:dyDescent="0.25">
      <c r="A61" s="65" t="s">
        <v>189</v>
      </c>
      <c r="B61" s="66">
        <v>914</v>
      </c>
      <c r="C61" s="67" t="s">
        <v>1</v>
      </c>
      <c r="D61" s="362" t="s">
        <v>33</v>
      </c>
      <c r="E61" s="67" t="s">
        <v>42</v>
      </c>
      <c r="F61" s="67" t="s">
        <v>31</v>
      </c>
      <c r="G61" s="67" t="s">
        <v>1</v>
      </c>
      <c r="H61" s="67" t="s">
        <v>6</v>
      </c>
      <c r="I61" s="363" t="s">
        <v>54</v>
      </c>
      <c r="J61" s="69">
        <v>41282</v>
      </c>
      <c r="K61" s="69">
        <v>41346</v>
      </c>
      <c r="L61" s="69">
        <v>43580</v>
      </c>
      <c r="M61" s="36"/>
      <c r="N61" s="364"/>
      <c r="O61" s="364"/>
    </row>
    <row r="62" spans="1:15" s="131" customFormat="1" ht="30.6" customHeight="1" x14ac:dyDescent="0.25">
      <c r="A62" s="129" t="s">
        <v>187</v>
      </c>
      <c r="B62" s="66">
        <v>914</v>
      </c>
      <c r="C62" s="67" t="s">
        <v>1</v>
      </c>
      <c r="D62" s="85" t="s">
        <v>33</v>
      </c>
      <c r="E62" s="67" t="s">
        <v>42</v>
      </c>
      <c r="F62" s="67" t="s">
        <v>31</v>
      </c>
      <c r="G62" s="67" t="s">
        <v>1</v>
      </c>
      <c r="H62" s="67" t="s">
        <v>6</v>
      </c>
      <c r="I62" s="68" t="s">
        <v>53</v>
      </c>
      <c r="J62" s="69">
        <v>14824</v>
      </c>
      <c r="K62" s="69">
        <v>11756</v>
      </c>
      <c r="L62" s="69">
        <v>12227</v>
      </c>
      <c r="M62" s="130">
        <v>-1000</v>
      </c>
      <c r="N62" s="130"/>
      <c r="O62" s="130"/>
    </row>
    <row r="63" spans="1:15" s="134" customFormat="1" ht="31.15" hidden="1" x14ac:dyDescent="0.3">
      <c r="A63" s="129" t="s">
        <v>452</v>
      </c>
      <c r="B63" s="66">
        <v>914</v>
      </c>
      <c r="C63" s="67" t="s">
        <v>1</v>
      </c>
      <c r="D63" s="85" t="s">
        <v>33</v>
      </c>
      <c r="E63" s="67" t="s">
        <v>42</v>
      </c>
      <c r="F63" s="67" t="s">
        <v>31</v>
      </c>
      <c r="G63" s="67" t="s">
        <v>1</v>
      </c>
      <c r="H63" s="67" t="s">
        <v>6</v>
      </c>
      <c r="I63" s="68" t="s">
        <v>58</v>
      </c>
      <c r="J63" s="69"/>
      <c r="K63" s="69"/>
      <c r="L63" s="69"/>
      <c r="M63" s="132"/>
      <c r="N63" s="133"/>
      <c r="O63" s="133"/>
    </row>
    <row r="64" spans="1:15" s="136" customFormat="1" ht="31.5" x14ac:dyDescent="0.25">
      <c r="A64" s="65" t="s">
        <v>106</v>
      </c>
      <c r="B64" s="66">
        <v>914</v>
      </c>
      <c r="C64" s="67" t="s">
        <v>1</v>
      </c>
      <c r="D64" s="85" t="s">
        <v>33</v>
      </c>
      <c r="E64" s="67" t="s">
        <v>42</v>
      </c>
      <c r="F64" s="67" t="s">
        <v>31</v>
      </c>
      <c r="G64" s="67" t="s">
        <v>1</v>
      </c>
      <c r="H64" s="67" t="s">
        <v>6</v>
      </c>
      <c r="I64" s="68" t="s">
        <v>55</v>
      </c>
      <c r="J64" s="69">
        <v>27</v>
      </c>
      <c r="K64" s="69">
        <v>27</v>
      </c>
      <c r="L64" s="69">
        <v>27</v>
      </c>
      <c r="M64" s="132"/>
      <c r="N64" s="135"/>
      <c r="O64" s="135"/>
    </row>
    <row r="65" spans="1:15" s="6" customFormat="1" ht="34.5" x14ac:dyDescent="0.25">
      <c r="A65" s="58" t="s">
        <v>522</v>
      </c>
      <c r="B65" s="59">
        <v>914</v>
      </c>
      <c r="C65" s="60" t="s">
        <v>1</v>
      </c>
      <c r="D65" s="90" t="s">
        <v>33</v>
      </c>
      <c r="E65" s="60" t="s">
        <v>42</v>
      </c>
      <c r="F65" s="60" t="s">
        <v>31</v>
      </c>
      <c r="G65" s="60" t="s">
        <v>5</v>
      </c>
      <c r="H65" s="60" t="s">
        <v>118</v>
      </c>
      <c r="I65" s="91"/>
      <c r="J65" s="82">
        <f>+J66+J67+J68+J69</f>
        <v>8140</v>
      </c>
      <c r="K65" s="82">
        <f t="shared" ref="K65:L65" si="24">SUM(K66:K69)</f>
        <v>8244</v>
      </c>
      <c r="L65" s="82">
        <f t="shared" si="24"/>
        <v>8648</v>
      </c>
      <c r="M65" s="27"/>
      <c r="N65" s="28"/>
      <c r="O65" s="28"/>
    </row>
    <row r="66" spans="1:15" s="6" customFormat="1" ht="47.25" x14ac:dyDescent="0.25">
      <c r="A66" s="65" t="s">
        <v>189</v>
      </c>
      <c r="B66" s="66">
        <v>914</v>
      </c>
      <c r="C66" s="67" t="s">
        <v>1</v>
      </c>
      <c r="D66" s="85" t="s">
        <v>33</v>
      </c>
      <c r="E66" s="67" t="s">
        <v>42</v>
      </c>
      <c r="F66" s="67" t="s">
        <v>31</v>
      </c>
      <c r="G66" s="67" t="s">
        <v>5</v>
      </c>
      <c r="H66" s="67" t="s">
        <v>6</v>
      </c>
      <c r="I66" s="68" t="s">
        <v>54</v>
      </c>
      <c r="J66" s="69">
        <v>7376</v>
      </c>
      <c r="K66" s="69">
        <v>7450</v>
      </c>
      <c r="L66" s="69">
        <v>7822</v>
      </c>
      <c r="M66" s="27"/>
      <c r="N66" s="28"/>
      <c r="O66" s="28"/>
    </row>
    <row r="67" spans="1:15" s="6" customFormat="1" ht="30" customHeight="1" x14ac:dyDescent="0.25">
      <c r="A67" s="129" t="s">
        <v>187</v>
      </c>
      <c r="B67" s="66">
        <v>914</v>
      </c>
      <c r="C67" s="67" t="s">
        <v>1</v>
      </c>
      <c r="D67" s="85" t="s">
        <v>33</v>
      </c>
      <c r="E67" s="67" t="s">
        <v>42</v>
      </c>
      <c r="F67" s="67" t="s">
        <v>31</v>
      </c>
      <c r="G67" s="67" t="s">
        <v>5</v>
      </c>
      <c r="H67" s="67" t="s">
        <v>6</v>
      </c>
      <c r="I67" s="68" t="s">
        <v>53</v>
      </c>
      <c r="J67" s="69">
        <v>763</v>
      </c>
      <c r="K67" s="69">
        <v>793</v>
      </c>
      <c r="L67" s="69">
        <v>825</v>
      </c>
      <c r="M67" s="27"/>
      <c r="N67" s="28"/>
      <c r="O67" s="28"/>
    </row>
    <row r="68" spans="1:15" s="138" customFormat="1" ht="0.6" hidden="1" customHeight="1" x14ac:dyDescent="0.3">
      <c r="A68" s="129" t="s">
        <v>452</v>
      </c>
      <c r="B68" s="66">
        <v>914</v>
      </c>
      <c r="C68" s="67" t="s">
        <v>1</v>
      </c>
      <c r="D68" s="85" t="s">
        <v>33</v>
      </c>
      <c r="E68" s="67" t="s">
        <v>42</v>
      </c>
      <c r="F68" s="67" t="s">
        <v>31</v>
      </c>
      <c r="G68" s="67" t="s">
        <v>5</v>
      </c>
      <c r="H68" s="67" t="s">
        <v>6</v>
      </c>
      <c r="I68" s="68" t="s">
        <v>58</v>
      </c>
      <c r="J68" s="69"/>
      <c r="K68" s="69"/>
      <c r="L68" s="69"/>
      <c r="M68" s="27"/>
      <c r="N68" s="137"/>
      <c r="O68" s="137"/>
    </row>
    <row r="69" spans="1:15" s="140" customFormat="1" ht="31.5" x14ac:dyDescent="0.25">
      <c r="A69" s="65" t="s">
        <v>106</v>
      </c>
      <c r="B69" s="66">
        <v>914</v>
      </c>
      <c r="C69" s="67" t="s">
        <v>1</v>
      </c>
      <c r="D69" s="85" t="s">
        <v>33</v>
      </c>
      <c r="E69" s="67" t="s">
        <v>42</v>
      </c>
      <c r="F69" s="67" t="s">
        <v>31</v>
      </c>
      <c r="G69" s="67" t="s">
        <v>5</v>
      </c>
      <c r="H69" s="67" t="s">
        <v>6</v>
      </c>
      <c r="I69" s="68" t="s">
        <v>55</v>
      </c>
      <c r="J69" s="69">
        <v>1</v>
      </c>
      <c r="K69" s="69">
        <v>1</v>
      </c>
      <c r="L69" s="69">
        <v>1</v>
      </c>
      <c r="M69" s="27"/>
      <c r="N69" s="139"/>
      <c r="O69" s="139"/>
    </row>
    <row r="70" spans="1:15" s="140" customFormat="1" ht="33" x14ac:dyDescent="0.25">
      <c r="A70" s="45" t="s">
        <v>482</v>
      </c>
      <c r="B70" s="46">
        <v>914</v>
      </c>
      <c r="C70" s="47" t="s">
        <v>1</v>
      </c>
      <c r="D70" s="47" t="s">
        <v>33</v>
      </c>
      <c r="E70" s="47" t="s">
        <v>228</v>
      </c>
      <c r="F70" s="47" t="s">
        <v>111</v>
      </c>
      <c r="G70" s="47" t="s">
        <v>112</v>
      </c>
      <c r="H70" s="47" t="s">
        <v>118</v>
      </c>
      <c r="I70" s="115"/>
      <c r="J70" s="77">
        <f>+J71</f>
        <v>1586.3</v>
      </c>
      <c r="K70" s="77">
        <f t="shared" ref="K70:L71" si="25">+K71</f>
        <v>0</v>
      </c>
      <c r="L70" s="77">
        <f t="shared" si="25"/>
        <v>0</v>
      </c>
      <c r="M70" s="27"/>
      <c r="N70" s="139"/>
      <c r="O70" s="139"/>
    </row>
    <row r="71" spans="1:15" s="140" customFormat="1" ht="33" x14ac:dyDescent="0.25">
      <c r="A71" s="53" t="s">
        <v>483</v>
      </c>
      <c r="B71" s="54">
        <v>914</v>
      </c>
      <c r="C71" s="55" t="s">
        <v>1</v>
      </c>
      <c r="D71" s="55" t="s">
        <v>33</v>
      </c>
      <c r="E71" s="55" t="s">
        <v>228</v>
      </c>
      <c r="F71" s="55" t="s">
        <v>16</v>
      </c>
      <c r="G71" s="55" t="s">
        <v>112</v>
      </c>
      <c r="H71" s="55" t="s">
        <v>118</v>
      </c>
      <c r="I71" s="94"/>
      <c r="J71" s="81">
        <f>+J72</f>
        <v>1586.3</v>
      </c>
      <c r="K71" s="81">
        <f t="shared" si="25"/>
        <v>0</v>
      </c>
      <c r="L71" s="81">
        <f t="shared" si="25"/>
        <v>0</v>
      </c>
      <c r="M71" s="27"/>
      <c r="N71" s="139"/>
      <c r="O71" s="139"/>
    </row>
    <row r="72" spans="1:15" s="140" customFormat="1" ht="34.5" x14ac:dyDescent="0.25">
      <c r="A72" s="58" t="s">
        <v>484</v>
      </c>
      <c r="B72" s="59">
        <v>914</v>
      </c>
      <c r="C72" s="60" t="s">
        <v>1</v>
      </c>
      <c r="D72" s="60" t="s">
        <v>33</v>
      </c>
      <c r="E72" s="60" t="s">
        <v>228</v>
      </c>
      <c r="F72" s="60" t="s">
        <v>16</v>
      </c>
      <c r="G72" s="60" t="s">
        <v>1</v>
      </c>
      <c r="H72" s="60" t="s">
        <v>118</v>
      </c>
      <c r="I72" s="91"/>
      <c r="J72" s="82">
        <f>+J73</f>
        <v>1586.3</v>
      </c>
      <c r="K72" s="82">
        <f t="shared" ref="K72:L72" si="26">+K73</f>
        <v>0</v>
      </c>
      <c r="L72" s="82">
        <f t="shared" si="26"/>
        <v>0</v>
      </c>
      <c r="M72" s="27"/>
      <c r="N72" s="139"/>
      <c r="O72" s="139"/>
    </row>
    <row r="73" spans="1:15" s="140" customFormat="1" ht="31.5" x14ac:dyDescent="0.25">
      <c r="A73" s="65" t="s">
        <v>578</v>
      </c>
      <c r="B73" s="66">
        <v>914</v>
      </c>
      <c r="C73" s="67" t="s">
        <v>1</v>
      </c>
      <c r="D73" s="67" t="s">
        <v>33</v>
      </c>
      <c r="E73" s="67" t="s">
        <v>228</v>
      </c>
      <c r="F73" s="67" t="s">
        <v>16</v>
      </c>
      <c r="G73" s="67" t="s">
        <v>1</v>
      </c>
      <c r="H73" s="67" t="s">
        <v>579</v>
      </c>
      <c r="I73" s="68" t="s">
        <v>53</v>
      </c>
      <c r="J73" s="69">
        <v>1586.3</v>
      </c>
      <c r="K73" s="69">
        <v>0</v>
      </c>
      <c r="L73" s="69">
        <v>0</v>
      </c>
      <c r="M73" s="27"/>
      <c r="N73" s="139"/>
      <c r="O73" s="139"/>
    </row>
    <row r="74" spans="1:15" s="6" customFormat="1" x14ac:dyDescent="0.25">
      <c r="A74" s="29" t="s">
        <v>69</v>
      </c>
      <c r="B74" s="29">
        <v>914</v>
      </c>
      <c r="C74" s="30" t="s">
        <v>2</v>
      </c>
      <c r="D74" s="412"/>
      <c r="E74" s="413"/>
      <c r="F74" s="413"/>
      <c r="G74" s="413"/>
      <c r="H74" s="414"/>
      <c r="I74" s="141"/>
      <c r="J74" s="32">
        <f>+J75+J80</f>
        <v>3211</v>
      </c>
      <c r="K74" s="32">
        <f t="shared" ref="K74:L74" si="27">+K75+K80</f>
        <v>2764</v>
      </c>
      <c r="L74" s="32">
        <f t="shared" si="27"/>
        <v>2397</v>
      </c>
      <c r="M74" s="27"/>
      <c r="N74" s="28"/>
      <c r="O74" s="28"/>
    </row>
    <row r="75" spans="1:15" s="6" customFormat="1" ht="56.25" x14ac:dyDescent="0.25">
      <c r="A75" s="142" t="s">
        <v>70</v>
      </c>
      <c r="B75" s="142">
        <v>914</v>
      </c>
      <c r="C75" s="71" t="s">
        <v>2</v>
      </c>
      <c r="D75" s="71" t="s">
        <v>15</v>
      </c>
      <c r="E75" s="443"/>
      <c r="F75" s="444"/>
      <c r="G75" s="444"/>
      <c r="H75" s="445"/>
      <c r="I75" s="143"/>
      <c r="J75" s="73">
        <f>SUM(J76)</f>
        <v>300</v>
      </c>
      <c r="K75" s="73">
        <f t="shared" ref="K75:L78" si="28">SUM(K76)</f>
        <v>300</v>
      </c>
      <c r="L75" s="73">
        <f t="shared" si="28"/>
        <v>300</v>
      </c>
      <c r="M75" s="27"/>
      <c r="N75" s="28"/>
      <c r="O75" s="28"/>
    </row>
    <row r="76" spans="1:15" s="6" customFormat="1" ht="66" x14ac:dyDescent="0.25">
      <c r="A76" s="45" t="s">
        <v>123</v>
      </c>
      <c r="B76" s="144">
        <v>914</v>
      </c>
      <c r="C76" s="48" t="s">
        <v>2</v>
      </c>
      <c r="D76" s="48" t="s">
        <v>15</v>
      </c>
      <c r="E76" s="47" t="s">
        <v>11</v>
      </c>
      <c r="F76" s="47" t="s">
        <v>111</v>
      </c>
      <c r="G76" s="47" t="s">
        <v>112</v>
      </c>
      <c r="H76" s="47" t="s">
        <v>118</v>
      </c>
      <c r="I76" s="145"/>
      <c r="J76" s="77">
        <f>SUM(J77)</f>
        <v>300</v>
      </c>
      <c r="K76" s="77">
        <f t="shared" si="28"/>
        <v>300</v>
      </c>
      <c r="L76" s="77">
        <f t="shared" si="28"/>
        <v>300</v>
      </c>
      <c r="M76" s="27"/>
      <c r="N76" s="28"/>
      <c r="O76" s="28"/>
    </row>
    <row r="77" spans="1:15" s="6" customFormat="1" ht="49.5" x14ac:dyDescent="0.25">
      <c r="A77" s="53" t="s">
        <v>124</v>
      </c>
      <c r="B77" s="146">
        <v>914</v>
      </c>
      <c r="C77" s="56" t="s">
        <v>2</v>
      </c>
      <c r="D77" s="56" t="s">
        <v>15</v>
      </c>
      <c r="E77" s="55" t="s">
        <v>11</v>
      </c>
      <c r="F77" s="55" t="s">
        <v>16</v>
      </c>
      <c r="G77" s="55" t="s">
        <v>112</v>
      </c>
      <c r="H77" s="55" t="s">
        <v>118</v>
      </c>
      <c r="I77" s="147"/>
      <c r="J77" s="81">
        <f>SUM(J78)</f>
        <v>300</v>
      </c>
      <c r="K77" s="81">
        <f t="shared" si="28"/>
        <v>300</v>
      </c>
      <c r="L77" s="81">
        <f t="shared" si="28"/>
        <v>300</v>
      </c>
      <c r="M77" s="27"/>
      <c r="N77" s="28"/>
      <c r="O77" s="28"/>
    </row>
    <row r="78" spans="1:15" s="6" customFormat="1" ht="51.75" x14ac:dyDescent="0.25">
      <c r="A78" s="58" t="s">
        <v>650</v>
      </c>
      <c r="B78" s="148">
        <v>914</v>
      </c>
      <c r="C78" s="61" t="s">
        <v>2</v>
      </c>
      <c r="D78" s="61" t="s">
        <v>15</v>
      </c>
      <c r="E78" s="60" t="s">
        <v>11</v>
      </c>
      <c r="F78" s="60" t="s">
        <v>16</v>
      </c>
      <c r="G78" s="60" t="s">
        <v>2</v>
      </c>
      <c r="H78" s="60" t="s">
        <v>118</v>
      </c>
      <c r="I78" s="149"/>
      <c r="J78" s="82">
        <f>SUM(J79)</f>
        <v>300</v>
      </c>
      <c r="K78" s="82">
        <f t="shared" si="28"/>
        <v>300</v>
      </c>
      <c r="L78" s="82">
        <f t="shared" si="28"/>
        <v>300</v>
      </c>
      <c r="M78" s="27"/>
      <c r="N78" s="28"/>
      <c r="O78" s="28"/>
    </row>
    <row r="79" spans="1:15" s="6" customFormat="1" ht="31.5" x14ac:dyDescent="0.25">
      <c r="A79" s="129" t="s">
        <v>651</v>
      </c>
      <c r="B79" s="66">
        <v>914</v>
      </c>
      <c r="C79" s="67" t="s">
        <v>2</v>
      </c>
      <c r="D79" s="85" t="s">
        <v>15</v>
      </c>
      <c r="E79" s="67" t="s">
        <v>11</v>
      </c>
      <c r="F79" s="67" t="s">
        <v>16</v>
      </c>
      <c r="G79" s="67" t="s">
        <v>2</v>
      </c>
      <c r="H79" s="67" t="s">
        <v>24</v>
      </c>
      <c r="I79" s="68" t="s">
        <v>53</v>
      </c>
      <c r="J79" s="69">
        <v>300</v>
      </c>
      <c r="K79" s="69">
        <v>300</v>
      </c>
      <c r="L79" s="69">
        <v>300</v>
      </c>
      <c r="M79" s="27">
        <v>450</v>
      </c>
      <c r="N79" s="28"/>
      <c r="O79" s="28"/>
    </row>
    <row r="80" spans="1:15" s="140" customFormat="1" ht="49.9" customHeight="1" x14ac:dyDescent="0.25">
      <c r="A80" s="150" t="s">
        <v>71</v>
      </c>
      <c r="B80" s="71" t="s">
        <v>169</v>
      </c>
      <c r="C80" s="71" t="s">
        <v>2</v>
      </c>
      <c r="D80" s="71" t="s">
        <v>35</v>
      </c>
      <c r="E80" s="448"/>
      <c r="F80" s="449"/>
      <c r="G80" s="449"/>
      <c r="H80" s="450"/>
      <c r="I80" s="72"/>
      <c r="J80" s="73">
        <f>SUM(J81)</f>
        <v>2911</v>
      </c>
      <c r="K80" s="73">
        <f t="shared" ref="K80:L80" si="29">SUM(K81)</f>
        <v>2464</v>
      </c>
      <c r="L80" s="73">
        <f t="shared" si="29"/>
        <v>2097</v>
      </c>
      <c r="M80" s="27"/>
      <c r="N80" s="139"/>
      <c r="O80" s="139"/>
    </row>
    <row r="81" spans="1:15" s="6" customFormat="1" ht="33" x14ac:dyDescent="0.25">
      <c r="A81" s="45" t="s">
        <v>684</v>
      </c>
      <c r="B81" s="48" t="s">
        <v>169</v>
      </c>
      <c r="C81" s="48" t="s">
        <v>2</v>
      </c>
      <c r="D81" s="48" t="s">
        <v>35</v>
      </c>
      <c r="E81" s="47" t="s">
        <v>1</v>
      </c>
      <c r="F81" s="47" t="s">
        <v>111</v>
      </c>
      <c r="G81" s="47" t="s">
        <v>112</v>
      </c>
      <c r="H81" s="47" t="s">
        <v>118</v>
      </c>
      <c r="I81" s="47"/>
      <c r="J81" s="77">
        <f>(J82+J93)</f>
        <v>2911</v>
      </c>
      <c r="K81" s="77">
        <f>K93+K82</f>
        <v>2464</v>
      </c>
      <c r="L81" s="77">
        <f>L93+L82</f>
        <v>2097</v>
      </c>
      <c r="M81" s="27"/>
      <c r="N81" s="28"/>
      <c r="O81" s="28"/>
    </row>
    <row r="82" spans="1:15" s="153" customFormat="1" ht="33" x14ac:dyDescent="0.25">
      <c r="A82" s="53" t="s">
        <v>685</v>
      </c>
      <c r="B82" s="56" t="s">
        <v>169</v>
      </c>
      <c r="C82" s="56" t="s">
        <v>2</v>
      </c>
      <c r="D82" s="56" t="s">
        <v>35</v>
      </c>
      <c r="E82" s="55" t="s">
        <v>1</v>
      </c>
      <c r="F82" s="55" t="s">
        <v>16</v>
      </c>
      <c r="G82" s="55" t="s">
        <v>112</v>
      </c>
      <c r="H82" s="55" t="s">
        <v>118</v>
      </c>
      <c r="I82" s="55"/>
      <c r="J82" s="81">
        <f>(J83+J85+J87+J89+J91)</f>
        <v>2841</v>
      </c>
      <c r="K82" s="81">
        <f>(K83+K85+K87+K89+K91)</f>
        <v>2394</v>
      </c>
      <c r="L82" s="81">
        <f>(L83+L85+L87+L89+L91)</f>
        <v>2027</v>
      </c>
      <c r="M82" s="151"/>
      <c r="N82" s="152"/>
      <c r="O82" s="152"/>
    </row>
    <row r="83" spans="1:15" s="155" customFormat="1" ht="34.5" x14ac:dyDescent="0.25">
      <c r="A83" s="122" t="s">
        <v>677</v>
      </c>
      <c r="B83" s="59">
        <v>914</v>
      </c>
      <c r="C83" s="60" t="s">
        <v>2</v>
      </c>
      <c r="D83" s="90" t="s">
        <v>35</v>
      </c>
      <c r="E83" s="61" t="s">
        <v>1</v>
      </c>
      <c r="F83" s="61" t="s">
        <v>16</v>
      </c>
      <c r="G83" s="61" t="s">
        <v>1</v>
      </c>
      <c r="H83" s="61" t="s">
        <v>118</v>
      </c>
      <c r="I83" s="91"/>
      <c r="J83" s="82">
        <f>J84</f>
        <v>2740</v>
      </c>
      <c r="K83" s="82">
        <f>K84</f>
        <v>1892</v>
      </c>
      <c r="L83" s="82">
        <f>L84</f>
        <v>1944</v>
      </c>
      <c r="M83" s="154"/>
      <c r="N83" s="154"/>
      <c r="O83" s="154"/>
    </row>
    <row r="84" spans="1:15" s="162" customFormat="1" ht="49.5" x14ac:dyDescent="0.25">
      <c r="A84" s="156" t="s">
        <v>676</v>
      </c>
      <c r="B84" s="157">
        <v>914</v>
      </c>
      <c r="C84" s="72" t="s">
        <v>2</v>
      </c>
      <c r="D84" s="158" t="s">
        <v>35</v>
      </c>
      <c r="E84" s="159" t="s">
        <v>1</v>
      </c>
      <c r="F84" s="159" t="s">
        <v>16</v>
      </c>
      <c r="G84" s="159" t="s">
        <v>1</v>
      </c>
      <c r="H84" s="159" t="s">
        <v>4</v>
      </c>
      <c r="I84" s="160" t="s">
        <v>53</v>
      </c>
      <c r="J84" s="161">
        <v>2740</v>
      </c>
      <c r="K84" s="161">
        <v>1892</v>
      </c>
      <c r="L84" s="161">
        <v>1944</v>
      </c>
      <c r="M84" s="27"/>
      <c r="N84" s="27"/>
      <c r="O84" s="27"/>
    </row>
    <row r="85" spans="1:15" s="164" customFormat="1" ht="34.5" x14ac:dyDescent="0.25">
      <c r="A85" s="122" t="s">
        <v>675</v>
      </c>
      <c r="B85" s="59">
        <v>914</v>
      </c>
      <c r="C85" s="60" t="s">
        <v>2</v>
      </c>
      <c r="D85" s="90" t="s">
        <v>35</v>
      </c>
      <c r="E85" s="61" t="s">
        <v>1</v>
      </c>
      <c r="F85" s="61" t="s">
        <v>16</v>
      </c>
      <c r="G85" s="61" t="s">
        <v>5</v>
      </c>
      <c r="H85" s="61" t="s">
        <v>118</v>
      </c>
      <c r="I85" s="91"/>
      <c r="J85" s="82">
        <f>J86</f>
        <v>22</v>
      </c>
      <c r="K85" s="82">
        <f>K86</f>
        <v>23</v>
      </c>
      <c r="L85" s="82">
        <f>L86</f>
        <v>24</v>
      </c>
      <c r="M85" s="163"/>
      <c r="N85" s="163"/>
      <c r="O85" s="163"/>
    </row>
    <row r="86" spans="1:15" s="6" customFormat="1" ht="49.5" x14ac:dyDescent="0.25">
      <c r="A86" s="156" t="s">
        <v>674</v>
      </c>
      <c r="B86" s="66">
        <v>914</v>
      </c>
      <c r="C86" s="67" t="s">
        <v>2</v>
      </c>
      <c r="D86" s="85" t="s">
        <v>35</v>
      </c>
      <c r="E86" s="165" t="s">
        <v>1</v>
      </c>
      <c r="F86" s="165" t="s">
        <v>16</v>
      </c>
      <c r="G86" s="165" t="s">
        <v>5</v>
      </c>
      <c r="H86" s="165" t="s">
        <v>4</v>
      </c>
      <c r="I86" s="68" t="s">
        <v>53</v>
      </c>
      <c r="J86" s="69">
        <v>22</v>
      </c>
      <c r="K86" s="69">
        <v>23</v>
      </c>
      <c r="L86" s="69">
        <v>24</v>
      </c>
      <c r="M86" s="27"/>
      <c r="N86" s="28"/>
      <c r="O86" s="28"/>
    </row>
    <row r="87" spans="1:15" s="167" customFormat="1" x14ac:dyDescent="0.25">
      <c r="A87" s="122" t="s">
        <v>673</v>
      </c>
      <c r="B87" s="59">
        <v>914</v>
      </c>
      <c r="C87" s="60" t="s">
        <v>2</v>
      </c>
      <c r="D87" s="90" t="s">
        <v>35</v>
      </c>
      <c r="E87" s="61" t="s">
        <v>1</v>
      </c>
      <c r="F87" s="61" t="s">
        <v>16</v>
      </c>
      <c r="G87" s="61" t="s">
        <v>2</v>
      </c>
      <c r="H87" s="61" t="s">
        <v>118</v>
      </c>
      <c r="I87" s="91"/>
      <c r="J87" s="82">
        <f>J88</f>
        <v>9</v>
      </c>
      <c r="K87" s="82">
        <f>K88</f>
        <v>9</v>
      </c>
      <c r="L87" s="82">
        <f>L88</f>
        <v>9</v>
      </c>
      <c r="M87" s="166"/>
      <c r="N87" s="166"/>
      <c r="O87" s="166"/>
    </row>
    <row r="88" spans="1:15" s="6" customFormat="1" ht="33" x14ac:dyDescent="0.25">
      <c r="A88" s="168" t="s">
        <v>672</v>
      </c>
      <c r="B88" s="157">
        <v>914</v>
      </c>
      <c r="C88" s="72" t="s">
        <v>2</v>
      </c>
      <c r="D88" s="158" t="s">
        <v>35</v>
      </c>
      <c r="E88" s="159" t="s">
        <v>1</v>
      </c>
      <c r="F88" s="159" t="s">
        <v>16</v>
      </c>
      <c r="G88" s="159" t="s">
        <v>2</v>
      </c>
      <c r="H88" s="159" t="s">
        <v>4</v>
      </c>
      <c r="I88" s="160" t="s">
        <v>53</v>
      </c>
      <c r="J88" s="161">
        <v>9</v>
      </c>
      <c r="K88" s="161">
        <v>9</v>
      </c>
      <c r="L88" s="161">
        <v>9</v>
      </c>
      <c r="M88" s="27"/>
      <c r="N88" s="28"/>
      <c r="O88" s="28"/>
    </row>
    <row r="89" spans="1:15" s="6" customFormat="1" ht="34.5" x14ac:dyDescent="0.25">
      <c r="A89" s="122" t="s">
        <v>671</v>
      </c>
      <c r="B89" s="59">
        <v>914</v>
      </c>
      <c r="C89" s="60" t="s">
        <v>2</v>
      </c>
      <c r="D89" s="90" t="s">
        <v>35</v>
      </c>
      <c r="E89" s="61" t="s">
        <v>1</v>
      </c>
      <c r="F89" s="61" t="s">
        <v>16</v>
      </c>
      <c r="G89" s="61" t="s">
        <v>7</v>
      </c>
      <c r="H89" s="61" t="s">
        <v>118</v>
      </c>
      <c r="I89" s="91"/>
      <c r="J89" s="82">
        <f>J90</f>
        <v>40</v>
      </c>
      <c r="K89" s="82">
        <f>K90</f>
        <v>40</v>
      </c>
      <c r="L89" s="82">
        <f>L90</f>
        <v>40</v>
      </c>
      <c r="M89" s="27"/>
      <c r="N89" s="28"/>
      <c r="O89" s="28"/>
    </row>
    <row r="90" spans="1:15" s="6" customFormat="1" ht="33" x14ac:dyDescent="0.25">
      <c r="A90" s="156" t="s">
        <v>669</v>
      </c>
      <c r="B90" s="157">
        <v>914</v>
      </c>
      <c r="C90" s="72" t="s">
        <v>2</v>
      </c>
      <c r="D90" s="158" t="s">
        <v>35</v>
      </c>
      <c r="E90" s="159" t="s">
        <v>1</v>
      </c>
      <c r="F90" s="159" t="s">
        <v>16</v>
      </c>
      <c r="G90" s="159" t="s">
        <v>7</v>
      </c>
      <c r="H90" s="159" t="s">
        <v>4</v>
      </c>
      <c r="I90" s="160" t="s">
        <v>53</v>
      </c>
      <c r="J90" s="161">
        <v>40</v>
      </c>
      <c r="K90" s="161">
        <v>40</v>
      </c>
      <c r="L90" s="161">
        <v>40</v>
      </c>
      <c r="M90" s="27"/>
      <c r="N90" s="28"/>
      <c r="O90" s="28"/>
    </row>
    <row r="91" spans="1:15" s="6" customFormat="1" ht="37.9" customHeight="1" x14ac:dyDescent="0.25">
      <c r="A91" s="122" t="s">
        <v>670</v>
      </c>
      <c r="B91" s="59">
        <v>914</v>
      </c>
      <c r="C91" s="60" t="s">
        <v>2</v>
      </c>
      <c r="D91" s="90" t="s">
        <v>35</v>
      </c>
      <c r="E91" s="61" t="s">
        <v>1</v>
      </c>
      <c r="F91" s="61" t="s">
        <v>16</v>
      </c>
      <c r="G91" s="61" t="s">
        <v>11</v>
      </c>
      <c r="H91" s="61" t="s">
        <v>118</v>
      </c>
      <c r="I91" s="91"/>
      <c r="J91" s="82">
        <f>SUM(J92)</f>
        <v>30</v>
      </c>
      <c r="K91" s="82">
        <f t="shared" ref="K91:L91" si="30">SUM(K92)</f>
        <v>430</v>
      </c>
      <c r="L91" s="82">
        <f t="shared" si="30"/>
        <v>10</v>
      </c>
      <c r="M91" s="27"/>
      <c r="N91" s="28"/>
      <c r="O91" s="28"/>
    </row>
    <row r="92" spans="1:15" s="170" customFormat="1" ht="47.25" x14ac:dyDescent="0.25">
      <c r="A92" s="65" t="s">
        <v>668</v>
      </c>
      <c r="B92" s="66">
        <v>914</v>
      </c>
      <c r="C92" s="67" t="s">
        <v>2</v>
      </c>
      <c r="D92" s="85" t="s">
        <v>35</v>
      </c>
      <c r="E92" s="165" t="s">
        <v>1</v>
      </c>
      <c r="F92" s="165" t="s">
        <v>16</v>
      </c>
      <c r="G92" s="165" t="s">
        <v>11</v>
      </c>
      <c r="H92" s="165" t="s">
        <v>4</v>
      </c>
      <c r="I92" s="68" t="s">
        <v>53</v>
      </c>
      <c r="J92" s="69">
        <v>30</v>
      </c>
      <c r="K92" s="69">
        <v>430</v>
      </c>
      <c r="L92" s="69">
        <v>10</v>
      </c>
      <c r="M92" s="151"/>
      <c r="N92" s="169"/>
      <c r="O92" s="169"/>
    </row>
    <row r="93" spans="1:15" s="172" customFormat="1" ht="49.5" x14ac:dyDescent="0.25">
      <c r="A93" s="168" t="s">
        <v>678</v>
      </c>
      <c r="B93" s="54">
        <v>914</v>
      </c>
      <c r="C93" s="55" t="s">
        <v>2</v>
      </c>
      <c r="D93" s="86" t="s">
        <v>35</v>
      </c>
      <c r="E93" s="56" t="s">
        <v>1</v>
      </c>
      <c r="F93" s="56" t="s">
        <v>26</v>
      </c>
      <c r="G93" s="56" t="s">
        <v>112</v>
      </c>
      <c r="H93" s="56" t="s">
        <v>118</v>
      </c>
      <c r="I93" s="94"/>
      <c r="J93" s="81">
        <f>J94</f>
        <v>70</v>
      </c>
      <c r="K93" s="81">
        <f>K94</f>
        <v>70</v>
      </c>
      <c r="L93" s="81">
        <f>L94</f>
        <v>70</v>
      </c>
      <c r="M93" s="171"/>
      <c r="N93" s="171"/>
      <c r="O93" s="171"/>
    </row>
    <row r="94" spans="1:15" s="174" customFormat="1" ht="34.5" x14ac:dyDescent="0.25">
      <c r="A94" s="122" t="s">
        <v>666</v>
      </c>
      <c r="B94" s="59">
        <v>914</v>
      </c>
      <c r="C94" s="60" t="s">
        <v>2</v>
      </c>
      <c r="D94" s="90" t="s">
        <v>35</v>
      </c>
      <c r="E94" s="61" t="s">
        <v>1</v>
      </c>
      <c r="F94" s="61" t="s">
        <v>26</v>
      </c>
      <c r="G94" s="61" t="s">
        <v>1</v>
      </c>
      <c r="H94" s="61" t="s">
        <v>118</v>
      </c>
      <c r="I94" s="91"/>
      <c r="J94" s="82">
        <f>SUM(J95)</f>
        <v>70</v>
      </c>
      <c r="K94" s="82">
        <f t="shared" ref="K94:L94" si="31">SUM(K95)</f>
        <v>70</v>
      </c>
      <c r="L94" s="82">
        <f t="shared" si="31"/>
        <v>70</v>
      </c>
      <c r="M94" s="151"/>
      <c r="N94" s="173"/>
      <c r="O94" s="173"/>
    </row>
    <row r="95" spans="1:15" s="176" customFormat="1" ht="31.5" x14ac:dyDescent="0.25">
      <c r="A95" s="65" t="s">
        <v>667</v>
      </c>
      <c r="B95" s="66">
        <v>914</v>
      </c>
      <c r="C95" s="67" t="s">
        <v>2</v>
      </c>
      <c r="D95" s="85" t="s">
        <v>35</v>
      </c>
      <c r="E95" s="165" t="s">
        <v>1</v>
      </c>
      <c r="F95" s="165" t="s">
        <v>26</v>
      </c>
      <c r="G95" s="165" t="s">
        <v>1</v>
      </c>
      <c r="H95" s="165" t="s">
        <v>4</v>
      </c>
      <c r="I95" s="68" t="s">
        <v>53</v>
      </c>
      <c r="J95" s="69">
        <v>70</v>
      </c>
      <c r="K95" s="69">
        <v>70</v>
      </c>
      <c r="L95" s="69">
        <v>70</v>
      </c>
      <c r="M95" s="151"/>
      <c r="N95" s="175"/>
      <c r="O95" s="175"/>
    </row>
    <row r="96" spans="1:15" s="177" customFormat="1" x14ac:dyDescent="0.25">
      <c r="A96" s="29" t="s">
        <v>72</v>
      </c>
      <c r="B96" s="29">
        <v>914</v>
      </c>
      <c r="C96" s="30" t="s">
        <v>7</v>
      </c>
      <c r="D96" s="412"/>
      <c r="E96" s="413"/>
      <c r="F96" s="413"/>
      <c r="G96" s="413"/>
      <c r="H96" s="414"/>
      <c r="I96" s="31"/>
      <c r="J96" s="32">
        <f>SUM(J102+J112+J127+J132+J97)</f>
        <v>30402.6</v>
      </c>
      <c r="K96" s="32">
        <f>SUM(K102+K112+K127+K132+K97)</f>
        <v>25869.4</v>
      </c>
      <c r="L96" s="32">
        <f>SUM(L102+L112+L127+L132+L97)</f>
        <v>26934.7</v>
      </c>
      <c r="M96" s="151"/>
      <c r="N96" s="151"/>
      <c r="O96" s="151"/>
    </row>
    <row r="97" spans="1:15" s="177" customFormat="1" x14ac:dyDescent="0.25">
      <c r="A97" s="39" t="s">
        <v>705</v>
      </c>
      <c r="B97" s="40">
        <v>914</v>
      </c>
      <c r="C97" s="71" t="s">
        <v>7</v>
      </c>
      <c r="D97" s="71" t="s">
        <v>1</v>
      </c>
      <c r="E97" s="412"/>
      <c r="F97" s="413"/>
      <c r="G97" s="413"/>
      <c r="H97" s="414"/>
      <c r="I97" s="31"/>
      <c r="J97" s="73">
        <f>+J98</f>
        <v>112</v>
      </c>
      <c r="K97" s="73">
        <f t="shared" ref="K97:L97" si="32">+K98</f>
        <v>112</v>
      </c>
      <c r="L97" s="73">
        <f t="shared" si="32"/>
        <v>112</v>
      </c>
      <c r="M97" s="151"/>
      <c r="N97" s="151"/>
      <c r="O97" s="151"/>
    </row>
    <row r="98" spans="1:15" s="177" customFormat="1" ht="37.5" x14ac:dyDescent="0.25">
      <c r="A98" s="214" t="s">
        <v>706</v>
      </c>
      <c r="B98" s="46">
        <v>914</v>
      </c>
      <c r="C98" s="48" t="s">
        <v>7</v>
      </c>
      <c r="D98" s="48" t="s">
        <v>1</v>
      </c>
      <c r="E98" s="48" t="s">
        <v>13</v>
      </c>
      <c r="F98" s="48" t="s">
        <v>111</v>
      </c>
      <c r="G98" s="48" t="s">
        <v>112</v>
      </c>
      <c r="H98" s="48" t="s">
        <v>118</v>
      </c>
      <c r="I98" s="76"/>
      <c r="J98" s="77">
        <f>+J99</f>
        <v>112</v>
      </c>
      <c r="K98" s="77">
        <f t="shared" ref="K98:L100" si="33">+K99</f>
        <v>112</v>
      </c>
      <c r="L98" s="77">
        <f t="shared" si="33"/>
        <v>112</v>
      </c>
      <c r="M98" s="151"/>
      <c r="N98" s="151"/>
      <c r="O98" s="151"/>
    </row>
    <row r="99" spans="1:15" s="177" customFormat="1" ht="37.5" x14ac:dyDescent="0.25">
      <c r="A99" s="314" t="s">
        <v>707</v>
      </c>
      <c r="B99" s="54">
        <v>914</v>
      </c>
      <c r="C99" s="56" t="s">
        <v>7</v>
      </c>
      <c r="D99" s="56" t="s">
        <v>1</v>
      </c>
      <c r="E99" s="56" t="s">
        <v>13</v>
      </c>
      <c r="F99" s="56" t="s">
        <v>16</v>
      </c>
      <c r="G99" s="56" t="s">
        <v>112</v>
      </c>
      <c r="H99" s="56" t="s">
        <v>118</v>
      </c>
      <c r="I99" s="80"/>
      <c r="J99" s="81">
        <f>+J100</f>
        <v>112</v>
      </c>
      <c r="K99" s="81">
        <f t="shared" si="33"/>
        <v>112</v>
      </c>
      <c r="L99" s="81">
        <f t="shared" si="33"/>
        <v>112</v>
      </c>
      <c r="M99" s="151"/>
      <c r="N99" s="151"/>
      <c r="O99" s="151"/>
    </row>
    <row r="100" spans="1:15" s="176" customFormat="1" ht="37.5" x14ac:dyDescent="0.25">
      <c r="A100" s="349" t="s">
        <v>708</v>
      </c>
      <c r="B100" s="59">
        <v>914</v>
      </c>
      <c r="C100" s="61" t="s">
        <v>7</v>
      </c>
      <c r="D100" s="61" t="s">
        <v>1</v>
      </c>
      <c r="E100" s="61" t="s">
        <v>13</v>
      </c>
      <c r="F100" s="61" t="s">
        <v>16</v>
      </c>
      <c r="G100" s="61" t="s">
        <v>1</v>
      </c>
      <c r="H100" s="61" t="s">
        <v>118</v>
      </c>
      <c r="I100" s="188"/>
      <c r="J100" s="82">
        <f>+J101</f>
        <v>112</v>
      </c>
      <c r="K100" s="82">
        <f t="shared" si="33"/>
        <v>112</v>
      </c>
      <c r="L100" s="82">
        <f t="shared" si="33"/>
        <v>112</v>
      </c>
      <c r="M100" s="175"/>
      <c r="N100" s="175"/>
      <c r="O100" s="175"/>
    </row>
    <row r="101" spans="1:15" s="177" customFormat="1" ht="31.5" x14ac:dyDescent="0.25">
      <c r="A101" s="257" t="s">
        <v>709</v>
      </c>
      <c r="B101" s="157">
        <v>914</v>
      </c>
      <c r="C101" s="159" t="s">
        <v>7</v>
      </c>
      <c r="D101" s="159" t="s">
        <v>1</v>
      </c>
      <c r="E101" s="159" t="s">
        <v>13</v>
      </c>
      <c r="F101" s="159" t="s">
        <v>16</v>
      </c>
      <c r="G101" s="159" t="s">
        <v>1</v>
      </c>
      <c r="H101" s="159" t="s">
        <v>710</v>
      </c>
      <c r="I101" s="72" t="s">
        <v>55</v>
      </c>
      <c r="J101" s="161">
        <v>112</v>
      </c>
      <c r="K101" s="161">
        <v>112</v>
      </c>
      <c r="L101" s="161">
        <v>112</v>
      </c>
      <c r="M101" s="151"/>
      <c r="N101" s="151"/>
      <c r="O101" s="151"/>
    </row>
    <row r="102" spans="1:15" s="153" customFormat="1" ht="19.899999999999999" customHeight="1" x14ac:dyDescent="0.25">
      <c r="A102" s="39" t="s">
        <v>73</v>
      </c>
      <c r="B102" s="40">
        <v>914</v>
      </c>
      <c r="C102" s="71" t="s">
        <v>7</v>
      </c>
      <c r="D102" s="71" t="s">
        <v>11</v>
      </c>
      <c r="E102" s="178"/>
      <c r="F102" s="178"/>
      <c r="G102" s="178"/>
      <c r="H102" s="179"/>
      <c r="I102" s="72"/>
      <c r="J102" s="73">
        <f>SUM(J103+J108)</f>
        <v>2596.6</v>
      </c>
      <c r="K102" s="73">
        <f>SUM(K103+K108)</f>
        <v>2812.4</v>
      </c>
      <c r="L102" s="73">
        <f>SUM(L103+L108)</f>
        <v>2805.8</v>
      </c>
      <c r="M102" s="151"/>
      <c r="N102" s="152"/>
      <c r="O102" s="152"/>
    </row>
    <row r="103" spans="1:15" s="153" customFormat="1" ht="58.9" customHeight="1" x14ac:dyDescent="0.25">
      <c r="A103" s="45" t="s">
        <v>130</v>
      </c>
      <c r="B103" s="46">
        <v>914</v>
      </c>
      <c r="C103" s="48" t="s">
        <v>7</v>
      </c>
      <c r="D103" s="48" t="s">
        <v>11</v>
      </c>
      <c r="E103" s="48" t="s">
        <v>14</v>
      </c>
      <c r="F103" s="48" t="s">
        <v>111</v>
      </c>
      <c r="G103" s="48" t="s">
        <v>112</v>
      </c>
      <c r="H103" s="48" t="s">
        <v>118</v>
      </c>
      <c r="I103" s="47"/>
      <c r="J103" s="77">
        <f t="shared" ref="J103:L104" si="34">SUM(J104)</f>
        <v>2000</v>
      </c>
      <c r="K103" s="77">
        <f t="shared" si="34"/>
        <v>2000</v>
      </c>
      <c r="L103" s="77">
        <f t="shared" si="34"/>
        <v>2000</v>
      </c>
      <c r="M103" s="151"/>
      <c r="N103" s="152"/>
      <c r="O103" s="152"/>
    </row>
    <row r="104" spans="1:15" s="153" customFormat="1" ht="33" x14ac:dyDescent="0.25">
      <c r="A104" s="53" t="s">
        <v>181</v>
      </c>
      <c r="B104" s="54">
        <v>914</v>
      </c>
      <c r="C104" s="56" t="s">
        <v>7</v>
      </c>
      <c r="D104" s="56" t="s">
        <v>11</v>
      </c>
      <c r="E104" s="56" t="s">
        <v>14</v>
      </c>
      <c r="F104" s="56" t="s">
        <v>16</v>
      </c>
      <c r="G104" s="56" t="s">
        <v>112</v>
      </c>
      <c r="H104" s="56" t="s">
        <v>118</v>
      </c>
      <c r="I104" s="55"/>
      <c r="J104" s="81">
        <f t="shared" si="34"/>
        <v>2000</v>
      </c>
      <c r="K104" s="81">
        <f t="shared" si="34"/>
        <v>2000</v>
      </c>
      <c r="L104" s="81">
        <f t="shared" si="34"/>
        <v>2000</v>
      </c>
      <c r="M104" s="151"/>
      <c r="N104" s="152"/>
      <c r="O104" s="152"/>
    </row>
    <row r="105" spans="1:15" s="153" customFormat="1" x14ac:dyDescent="0.25">
      <c r="A105" s="58" t="s">
        <v>215</v>
      </c>
      <c r="B105" s="59">
        <v>914</v>
      </c>
      <c r="C105" s="61" t="s">
        <v>7</v>
      </c>
      <c r="D105" s="61" t="s">
        <v>11</v>
      </c>
      <c r="E105" s="61" t="s">
        <v>14</v>
      </c>
      <c r="F105" s="61" t="s">
        <v>16</v>
      </c>
      <c r="G105" s="61" t="s">
        <v>1</v>
      </c>
      <c r="H105" s="61" t="s">
        <v>118</v>
      </c>
      <c r="I105" s="60"/>
      <c r="J105" s="82">
        <f>+J106+J107</f>
        <v>2000</v>
      </c>
      <c r="K105" s="82">
        <f>SUM(K106)</f>
        <v>2000</v>
      </c>
      <c r="L105" s="82">
        <f>SUM(L106)</f>
        <v>2000</v>
      </c>
      <c r="M105" s="151"/>
      <c r="N105" s="152"/>
      <c r="O105" s="152"/>
    </row>
    <row r="106" spans="1:15" s="153" customFormat="1" ht="42" customHeight="1" x14ac:dyDescent="0.25">
      <c r="A106" s="65" t="s">
        <v>107</v>
      </c>
      <c r="B106" s="66">
        <v>914</v>
      </c>
      <c r="C106" s="67" t="s">
        <v>7</v>
      </c>
      <c r="D106" s="362" t="s">
        <v>11</v>
      </c>
      <c r="E106" s="67" t="s">
        <v>14</v>
      </c>
      <c r="F106" s="67" t="s">
        <v>16</v>
      </c>
      <c r="G106" s="67" t="s">
        <v>1</v>
      </c>
      <c r="H106" s="67" t="s">
        <v>24</v>
      </c>
      <c r="I106" s="363" t="s">
        <v>53</v>
      </c>
      <c r="J106" s="69">
        <v>2000</v>
      </c>
      <c r="K106" s="69">
        <v>2000</v>
      </c>
      <c r="L106" s="69">
        <v>2000</v>
      </c>
      <c r="M106" s="151"/>
      <c r="N106" s="152"/>
      <c r="O106" s="152"/>
    </row>
    <row r="107" spans="1:15" s="182" customFormat="1" ht="62.45" hidden="1" customHeight="1" x14ac:dyDescent="0.35">
      <c r="A107" s="65" t="s">
        <v>429</v>
      </c>
      <c r="B107" s="66">
        <v>914</v>
      </c>
      <c r="C107" s="67" t="s">
        <v>7</v>
      </c>
      <c r="D107" s="67" t="s">
        <v>11</v>
      </c>
      <c r="E107" s="67" t="s">
        <v>14</v>
      </c>
      <c r="F107" s="67" t="s">
        <v>16</v>
      </c>
      <c r="G107" s="67" t="s">
        <v>1</v>
      </c>
      <c r="H107" s="67" t="s">
        <v>430</v>
      </c>
      <c r="I107" s="68" t="s">
        <v>59</v>
      </c>
      <c r="J107" s="69">
        <v>0</v>
      </c>
      <c r="K107" s="69">
        <v>0</v>
      </c>
      <c r="L107" s="69">
        <v>0</v>
      </c>
      <c r="M107" s="180"/>
      <c r="N107" s="181"/>
      <c r="O107" s="181"/>
    </row>
    <row r="108" spans="1:15" s="184" customFormat="1" ht="49.5" x14ac:dyDescent="0.3">
      <c r="A108" s="45" t="s">
        <v>216</v>
      </c>
      <c r="B108" s="46">
        <v>914</v>
      </c>
      <c r="C108" s="48" t="s">
        <v>7</v>
      </c>
      <c r="D108" s="48" t="s">
        <v>11</v>
      </c>
      <c r="E108" s="48" t="s">
        <v>217</v>
      </c>
      <c r="F108" s="48" t="s">
        <v>111</v>
      </c>
      <c r="G108" s="48" t="s">
        <v>112</v>
      </c>
      <c r="H108" s="48" t="s">
        <v>118</v>
      </c>
      <c r="I108" s="76"/>
      <c r="J108" s="77">
        <f>SUM(J109)</f>
        <v>596.6</v>
      </c>
      <c r="K108" s="77">
        <f t="shared" ref="K108:L108" si="35">SUM(K109)</f>
        <v>812.4</v>
      </c>
      <c r="L108" s="77">
        <f t="shared" si="35"/>
        <v>805.8</v>
      </c>
      <c r="M108" s="180"/>
      <c r="N108" s="183"/>
      <c r="O108" s="183"/>
    </row>
    <row r="109" spans="1:15" s="187" customFormat="1" ht="40.15" customHeight="1" x14ac:dyDescent="0.3">
      <c r="A109" s="53" t="s">
        <v>518</v>
      </c>
      <c r="B109" s="54">
        <v>914</v>
      </c>
      <c r="C109" s="56" t="s">
        <v>7</v>
      </c>
      <c r="D109" s="56" t="s">
        <v>11</v>
      </c>
      <c r="E109" s="56" t="s">
        <v>217</v>
      </c>
      <c r="F109" s="56" t="s">
        <v>516</v>
      </c>
      <c r="G109" s="56" t="s">
        <v>112</v>
      </c>
      <c r="H109" s="56" t="s">
        <v>118</v>
      </c>
      <c r="I109" s="80"/>
      <c r="J109" s="81">
        <f>SUM(J110)</f>
        <v>596.6</v>
      </c>
      <c r="K109" s="81">
        <f t="shared" ref="K109:L110" si="36">SUM(K110)</f>
        <v>812.4</v>
      </c>
      <c r="L109" s="81">
        <f t="shared" si="36"/>
        <v>805.8</v>
      </c>
      <c r="M109" s="185"/>
      <c r="N109" s="186"/>
      <c r="O109" s="186"/>
    </row>
    <row r="110" spans="1:15" s="6" customFormat="1" ht="44.45" customHeight="1" x14ac:dyDescent="0.25">
      <c r="A110" s="58" t="s">
        <v>517</v>
      </c>
      <c r="B110" s="59">
        <v>914</v>
      </c>
      <c r="C110" s="61" t="s">
        <v>7</v>
      </c>
      <c r="D110" s="61" t="s">
        <v>11</v>
      </c>
      <c r="E110" s="61" t="s">
        <v>217</v>
      </c>
      <c r="F110" s="61" t="s">
        <v>516</v>
      </c>
      <c r="G110" s="61" t="s">
        <v>1</v>
      </c>
      <c r="H110" s="61" t="s">
        <v>118</v>
      </c>
      <c r="I110" s="188"/>
      <c r="J110" s="82">
        <f>SUM(J111)</f>
        <v>596.6</v>
      </c>
      <c r="K110" s="82">
        <f t="shared" si="36"/>
        <v>812.4</v>
      </c>
      <c r="L110" s="82">
        <f t="shared" si="36"/>
        <v>805.8</v>
      </c>
      <c r="M110" s="27"/>
      <c r="N110" s="28"/>
      <c r="O110" s="28"/>
    </row>
    <row r="111" spans="1:15" s="6" customFormat="1" ht="29.45" customHeight="1" x14ac:dyDescent="0.25">
      <c r="A111" s="65" t="s">
        <v>105</v>
      </c>
      <c r="B111" s="157">
        <v>914</v>
      </c>
      <c r="C111" s="159" t="s">
        <v>7</v>
      </c>
      <c r="D111" s="159" t="s">
        <v>11</v>
      </c>
      <c r="E111" s="159" t="s">
        <v>217</v>
      </c>
      <c r="F111" s="159" t="s">
        <v>516</v>
      </c>
      <c r="G111" s="159" t="s">
        <v>1</v>
      </c>
      <c r="H111" s="159" t="s">
        <v>519</v>
      </c>
      <c r="I111" s="72" t="s">
        <v>53</v>
      </c>
      <c r="J111" s="161">
        <v>596.6</v>
      </c>
      <c r="K111" s="161">
        <v>812.4</v>
      </c>
      <c r="L111" s="161">
        <v>805.8</v>
      </c>
      <c r="M111" s="27"/>
      <c r="N111" s="28"/>
      <c r="O111" s="28"/>
    </row>
    <row r="112" spans="1:15" s="6" customFormat="1" ht="16.899999999999999" customHeight="1" x14ac:dyDescent="0.25">
      <c r="A112" s="39" t="s">
        <v>283</v>
      </c>
      <c r="B112" s="40">
        <v>914</v>
      </c>
      <c r="C112" s="71" t="s">
        <v>7</v>
      </c>
      <c r="D112" s="71" t="s">
        <v>14</v>
      </c>
      <c r="E112" s="178"/>
      <c r="F112" s="178"/>
      <c r="G112" s="178"/>
      <c r="H112" s="179"/>
      <c r="I112" s="72"/>
      <c r="J112" s="73">
        <f>SUM(J117+J113)</f>
        <v>6000</v>
      </c>
      <c r="K112" s="73">
        <f t="shared" ref="K112:L112" si="37">SUM(K117+K113)</f>
        <v>0</v>
      </c>
      <c r="L112" s="73">
        <f t="shared" si="37"/>
        <v>0</v>
      </c>
      <c r="M112" s="27"/>
      <c r="N112" s="28"/>
      <c r="O112" s="28"/>
    </row>
    <row r="113" spans="1:15" s="6" customFormat="1" ht="33" x14ac:dyDescent="0.25">
      <c r="A113" s="45" t="s">
        <v>120</v>
      </c>
      <c r="B113" s="46">
        <v>914</v>
      </c>
      <c r="C113" s="48" t="s">
        <v>7</v>
      </c>
      <c r="D113" s="48" t="s">
        <v>14</v>
      </c>
      <c r="E113" s="48" t="s">
        <v>3</v>
      </c>
      <c r="F113" s="48" t="s">
        <v>111</v>
      </c>
      <c r="G113" s="48" t="s">
        <v>112</v>
      </c>
      <c r="H113" s="48" t="s">
        <v>118</v>
      </c>
      <c r="I113" s="72"/>
      <c r="J113" s="77">
        <f>J114</f>
        <v>0</v>
      </c>
      <c r="K113" s="77">
        <f t="shared" ref="K113:L113" si="38">K114</f>
        <v>0</v>
      </c>
      <c r="L113" s="77">
        <f t="shared" si="38"/>
        <v>0</v>
      </c>
      <c r="M113" s="27"/>
      <c r="N113" s="28"/>
      <c r="O113" s="28"/>
    </row>
    <row r="114" spans="1:15" s="6" customFormat="1" x14ac:dyDescent="0.25">
      <c r="A114" s="53" t="s">
        <v>121</v>
      </c>
      <c r="B114" s="54">
        <v>914</v>
      </c>
      <c r="C114" s="56" t="s">
        <v>7</v>
      </c>
      <c r="D114" s="56" t="s">
        <v>14</v>
      </c>
      <c r="E114" s="56" t="s">
        <v>3</v>
      </c>
      <c r="F114" s="56" t="s">
        <v>16</v>
      </c>
      <c r="G114" s="56" t="s">
        <v>112</v>
      </c>
      <c r="H114" s="56" t="s">
        <v>118</v>
      </c>
      <c r="I114" s="72"/>
      <c r="J114" s="81">
        <f>J115</f>
        <v>0</v>
      </c>
      <c r="K114" s="81">
        <f t="shared" ref="K114:L114" si="39">K115</f>
        <v>0</v>
      </c>
      <c r="L114" s="81">
        <f t="shared" si="39"/>
        <v>0</v>
      </c>
      <c r="M114" s="27"/>
      <c r="N114" s="28"/>
      <c r="O114" s="28"/>
    </row>
    <row r="115" spans="1:15" s="190" customFormat="1" ht="51.75" x14ac:dyDescent="0.25">
      <c r="A115" s="58" t="s">
        <v>362</v>
      </c>
      <c r="B115" s="59">
        <v>914</v>
      </c>
      <c r="C115" s="61" t="s">
        <v>7</v>
      </c>
      <c r="D115" s="61" t="s">
        <v>14</v>
      </c>
      <c r="E115" s="61" t="s">
        <v>3</v>
      </c>
      <c r="F115" s="61" t="s">
        <v>16</v>
      </c>
      <c r="G115" s="61" t="s">
        <v>2</v>
      </c>
      <c r="H115" s="61" t="s">
        <v>118</v>
      </c>
      <c r="I115" s="72"/>
      <c r="J115" s="82">
        <f>J116</f>
        <v>0</v>
      </c>
      <c r="K115" s="82">
        <f t="shared" ref="K115:L115" si="40">K116</f>
        <v>0</v>
      </c>
      <c r="L115" s="82">
        <f t="shared" si="40"/>
        <v>0</v>
      </c>
      <c r="M115" s="189"/>
      <c r="N115" s="189"/>
      <c r="O115" s="189"/>
    </row>
    <row r="116" spans="1:15" s="193" customFormat="1" ht="30.6" customHeight="1" x14ac:dyDescent="0.25">
      <c r="A116" s="129" t="s">
        <v>365</v>
      </c>
      <c r="B116" s="157">
        <v>914</v>
      </c>
      <c r="C116" s="159" t="s">
        <v>7</v>
      </c>
      <c r="D116" s="159" t="s">
        <v>14</v>
      </c>
      <c r="E116" s="159" t="s">
        <v>3</v>
      </c>
      <c r="F116" s="159" t="s">
        <v>16</v>
      </c>
      <c r="G116" s="159" t="s">
        <v>2</v>
      </c>
      <c r="H116" s="159" t="s">
        <v>24</v>
      </c>
      <c r="I116" s="72" t="s">
        <v>55</v>
      </c>
      <c r="J116" s="161">
        <v>0</v>
      </c>
      <c r="K116" s="161">
        <v>0</v>
      </c>
      <c r="L116" s="161">
        <v>0</v>
      </c>
      <c r="M116" s="191"/>
      <c r="N116" s="192"/>
      <c r="O116" s="192"/>
    </row>
    <row r="117" spans="1:15" s="195" customFormat="1" ht="40.9" customHeight="1" x14ac:dyDescent="0.25">
      <c r="A117" s="45" t="s">
        <v>126</v>
      </c>
      <c r="B117" s="46">
        <v>914</v>
      </c>
      <c r="C117" s="48" t="s">
        <v>7</v>
      </c>
      <c r="D117" s="48" t="s">
        <v>14</v>
      </c>
      <c r="E117" s="48" t="s">
        <v>27</v>
      </c>
      <c r="F117" s="48" t="s">
        <v>111</v>
      </c>
      <c r="G117" s="48" t="s">
        <v>112</v>
      </c>
      <c r="H117" s="48" t="s">
        <v>118</v>
      </c>
      <c r="I117" s="47"/>
      <c r="J117" s="77">
        <f>SUM(J118+J123)</f>
        <v>6000</v>
      </c>
      <c r="K117" s="77">
        <f t="shared" ref="K117:L117" si="41">SUM(K118+K123)</f>
        <v>0</v>
      </c>
      <c r="L117" s="77">
        <f t="shared" si="41"/>
        <v>0</v>
      </c>
      <c r="M117" s="191"/>
      <c r="N117" s="194"/>
      <c r="O117" s="194"/>
    </row>
    <row r="118" spans="1:15" s="198" customFormat="1" ht="49.5" x14ac:dyDescent="0.25">
      <c r="A118" s="53" t="s">
        <v>284</v>
      </c>
      <c r="B118" s="54">
        <v>914</v>
      </c>
      <c r="C118" s="56" t="s">
        <v>7</v>
      </c>
      <c r="D118" s="56" t="s">
        <v>14</v>
      </c>
      <c r="E118" s="56" t="s">
        <v>27</v>
      </c>
      <c r="F118" s="56" t="s">
        <v>16</v>
      </c>
      <c r="G118" s="56" t="s">
        <v>112</v>
      </c>
      <c r="H118" s="56" t="s">
        <v>118</v>
      </c>
      <c r="I118" s="55"/>
      <c r="J118" s="81">
        <f>+J119+J121</f>
        <v>6000</v>
      </c>
      <c r="K118" s="81">
        <f t="shared" ref="J118:L121" si="42">SUM(K119)</f>
        <v>0</v>
      </c>
      <c r="L118" s="81">
        <f t="shared" si="42"/>
        <v>0</v>
      </c>
      <c r="M118" s="196"/>
      <c r="N118" s="197"/>
      <c r="O118" s="197"/>
    </row>
    <row r="119" spans="1:15" s="6" customFormat="1" ht="34.5" x14ac:dyDescent="0.25">
      <c r="A119" s="58" t="s">
        <v>285</v>
      </c>
      <c r="B119" s="59">
        <v>914</v>
      </c>
      <c r="C119" s="61" t="s">
        <v>7</v>
      </c>
      <c r="D119" s="61" t="s">
        <v>14</v>
      </c>
      <c r="E119" s="61" t="s">
        <v>27</v>
      </c>
      <c r="F119" s="61" t="s">
        <v>16</v>
      </c>
      <c r="G119" s="61" t="s">
        <v>1</v>
      </c>
      <c r="H119" s="61" t="s">
        <v>118</v>
      </c>
      <c r="I119" s="60"/>
      <c r="J119" s="82">
        <f t="shared" si="42"/>
        <v>6000</v>
      </c>
      <c r="K119" s="82">
        <f t="shared" si="42"/>
        <v>0</v>
      </c>
      <c r="L119" s="82">
        <f t="shared" si="42"/>
        <v>0</v>
      </c>
      <c r="M119" s="27"/>
      <c r="N119" s="28"/>
      <c r="O119" s="28"/>
    </row>
    <row r="120" spans="1:15" s="75" customFormat="1" ht="28.9" customHeight="1" x14ac:dyDescent="0.3">
      <c r="A120" s="65" t="s">
        <v>294</v>
      </c>
      <c r="B120" s="66">
        <v>914</v>
      </c>
      <c r="C120" s="67" t="s">
        <v>7</v>
      </c>
      <c r="D120" s="85" t="s">
        <v>14</v>
      </c>
      <c r="E120" s="67" t="s">
        <v>27</v>
      </c>
      <c r="F120" s="67" t="s">
        <v>16</v>
      </c>
      <c r="G120" s="67" t="s">
        <v>1</v>
      </c>
      <c r="H120" s="67" t="s">
        <v>282</v>
      </c>
      <c r="I120" s="68" t="s">
        <v>53</v>
      </c>
      <c r="J120" s="69">
        <v>6000</v>
      </c>
      <c r="K120" s="69"/>
      <c r="L120" s="69"/>
      <c r="M120" s="74"/>
      <c r="N120" s="74"/>
      <c r="O120" s="74"/>
    </row>
    <row r="121" spans="1:15" s="75" customFormat="1" ht="22.9" hidden="1" customHeight="1" x14ac:dyDescent="0.35">
      <c r="A121" s="58" t="s">
        <v>592</v>
      </c>
      <c r="B121" s="59">
        <v>914</v>
      </c>
      <c r="C121" s="61" t="s">
        <v>7</v>
      </c>
      <c r="D121" s="61" t="s">
        <v>14</v>
      </c>
      <c r="E121" s="61" t="s">
        <v>27</v>
      </c>
      <c r="F121" s="61" t="s">
        <v>16</v>
      </c>
      <c r="G121" s="61" t="s">
        <v>5</v>
      </c>
      <c r="H121" s="61" t="s">
        <v>118</v>
      </c>
      <c r="I121" s="60"/>
      <c r="J121" s="82">
        <f t="shared" si="42"/>
        <v>0</v>
      </c>
      <c r="K121" s="82">
        <f t="shared" si="42"/>
        <v>0</v>
      </c>
      <c r="L121" s="82">
        <f t="shared" si="42"/>
        <v>0</v>
      </c>
      <c r="M121" s="74"/>
      <c r="N121" s="74"/>
      <c r="O121" s="74"/>
    </row>
    <row r="122" spans="1:15" s="75" customFormat="1" ht="37.9" hidden="1" customHeight="1" x14ac:dyDescent="0.35">
      <c r="A122" s="65" t="s">
        <v>593</v>
      </c>
      <c r="B122" s="66">
        <v>914</v>
      </c>
      <c r="C122" s="67" t="s">
        <v>7</v>
      </c>
      <c r="D122" s="85" t="s">
        <v>14</v>
      </c>
      <c r="E122" s="67" t="s">
        <v>27</v>
      </c>
      <c r="F122" s="67" t="s">
        <v>16</v>
      </c>
      <c r="G122" s="67" t="s">
        <v>5</v>
      </c>
      <c r="H122" s="67" t="s">
        <v>24</v>
      </c>
      <c r="I122" s="68" t="s">
        <v>53</v>
      </c>
      <c r="J122" s="69">
        <v>0</v>
      </c>
      <c r="K122" s="69"/>
      <c r="L122" s="69"/>
      <c r="M122" s="74">
        <v>19.3</v>
      </c>
      <c r="N122" s="74"/>
      <c r="O122" s="74"/>
    </row>
    <row r="123" spans="1:15" s="200" customFormat="1" ht="0.6" hidden="1" customHeight="1" x14ac:dyDescent="0.35">
      <c r="A123" s="45" t="s">
        <v>208</v>
      </c>
      <c r="B123" s="46">
        <v>914</v>
      </c>
      <c r="C123" s="48" t="s">
        <v>7</v>
      </c>
      <c r="D123" s="48" t="s">
        <v>14</v>
      </c>
      <c r="E123" s="47" t="s">
        <v>27</v>
      </c>
      <c r="F123" s="47" t="s">
        <v>111</v>
      </c>
      <c r="G123" s="47" t="s">
        <v>112</v>
      </c>
      <c r="H123" s="47" t="s">
        <v>118</v>
      </c>
      <c r="I123" s="68"/>
      <c r="J123" s="77">
        <f>SUM(J124)</f>
        <v>0</v>
      </c>
      <c r="K123" s="77">
        <f t="shared" ref="K123:L125" si="43">SUM(K124)</f>
        <v>0</v>
      </c>
      <c r="L123" s="77">
        <f t="shared" si="43"/>
        <v>0</v>
      </c>
      <c r="M123" s="74"/>
      <c r="N123" s="199"/>
      <c r="O123" s="199"/>
    </row>
    <row r="124" spans="1:15" s="202" customFormat="1" ht="33.6" hidden="1" x14ac:dyDescent="0.35">
      <c r="A124" s="53" t="s">
        <v>127</v>
      </c>
      <c r="B124" s="54">
        <v>914</v>
      </c>
      <c r="C124" s="56" t="s">
        <v>7</v>
      </c>
      <c r="D124" s="118" t="s">
        <v>14</v>
      </c>
      <c r="E124" s="55" t="s">
        <v>27</v>
      </c>
      <c r="F124" s="55" t="s">
        <v>26</v>
      </c>
      <c r="G124" s="55" t="s">
        <v>112</v>
      </c>
      <c r="H124" s="55" t="s">
        <v>118</v>
      </c>
      <c r="I124" s="68"/>
      <c r="J124" s="81">
        <f>SUM(J125)</f>
        <v>0</v>
      </c>
      <c r="K124" s="81">
        <f t="shared" si="43"/>
        <v>0</v>
      </c>
      <c r="L124" s="81">
        <f t="shared" si="43"/>
        <v>0</v>
      </c>
      <c r="M124" s="74"/>
      <c r="N124" s="201"/>
      <c r="O124" s="201"/>
    </row>
    <row r="125" spans="1:15" s="205" customFormat="1" ht="33.6" hidden="1" x14ac:dyDescent="0.35">
      <c r="A125" s="58" t="s">
        <v>345</v>
      </c>
      <c r="B125" s="59">
        <v>914</v>
      </c>
      <c r="C125" s="61" t="s">
        <v>7</v>
      </c>
      <c r="D125" s="61" t="s">
        <v>14</v>
      </c>
      <c r="E125" s="61" t="s">
        <v>27</v>
      </c>
      <c r="F125" s="61" t="s">
        <v>26</v>
      </c>
      <c r="G125" s="61" t="s">
        <v>7</v>
      </c>
      <c r="H125" s="61" t="s">
        <v>118</v>
      </c>
      <c r="I125" s="68"/>
      <c r="J125" s="82">
        <f>SUM(J126)</f>
        <v>0</v>
      </c>
      <c r="K125" s="82">
        <f t="shared" si="43"/>
        <v>0</v>
      </c>
      <c r="L125" s="82">
        <f t="shared" si="43"/>
        <v>0</v>
      </c>
      <c r="M125" s="203"/>
      <c r="N125" s="204"/>
      <c r="O125" s="204"/>
    </row>
    <row r="126" spans="1:15" s="6" customFormat="1" ht="31.15" hidden="1" x14ac:dyDescent="0.3">
      <c r="A126" s="129" t="s">
        <v>347</v>
      </c>
      <c r="B126" s="66">
        <v>914</v>
      </c>
      <c r="C126" s="67" t="s">
        <v>7</v>
      </c>
      <c r="D126" s="85" t="s">
        <v>14</v>
      </c>
      <c r="E126" s="67" t="s">
        <v>27</v>
      </c>
      <c r="F126" s="67" t="s">
        <v>26</v>
      </c>
      <c r="G126" s="67" t="s">
        <v>7</v>
      </c>
      <c r="H126" s="67" t="s">
        <v>346</v>
      </c>
      <c r="I126" s="68" t="s">
        <v>55</v>
      </c>
      <c r="J126" s="69"/>
      <c r="K126" s="69"/>
      <c r="L126" s="69"/>
      <c r="M126" s="27"/>
      <c r="N126" s="28"/>
      <c r="O126" s="28"/>
    </row>
    <row r="127" spans="1:15" s="6" customFormat="1" x14ac:dyDescent="0.25">
      <c r="A127" s="39" t="s">
        <v>74</v>
      </c>
      <c r="B127" s="40">
        <v>914</v>
      </c>
      <c r="C127" s="71" t="s">
        <v>7</v>
      </c>
      <c r="D127" s="71" t="s">
        <v>15</v>
      </c>
      <c r="E127" s="415"/>
      <c r="F127" s="416"/>
      <c r="G127" s="416"/>
      <c r="H127" s="417"/>
      <c r="I127" s="72"/>
      <c r="J127" s="73">
        <f>SUM(J128)</f>
        <v>6084.5</v>
      </c>
      <c r="K127" s="73">
        <f t="shared" ref="K127:L127" si="44">SUM(K128)</f>
        <v>6635</v>
      </c>
      <c r="L127" s="73">
        <f t="shared" si="44"/>
        <v>6906.4</v>
      </c>
      <c r="M127" s="27"/>
      <c r="N127" s="28"/>
      <c r="O127" s="28"/>
    </row>
    <row r="128" spans="1:15" s="6" customFormat="1" ht="33" x14ac:dyDescent="0.25">
      <c r="A128" s="45" t="s">
        <v>208</v>
      </c>
      <c r="B128" s="46">
        <v>914</v>
      </c>
      <c r="C128" s="48" t="s">
        <v>7</v>
      </c>
      <c r="D128" s="114" t="s">
        <v>15</v>
      </c>
      <c r="E128" s="47" t="s">
        <v>27</v>
      </c>
      <c r="F128" s="47" t="s">
        <v>111</v>
      </c>
      <c r="G128" s="47" t="s">
        <v>112</v>
      </c>
      <c r="H128" s="47" t="s">
        <v>118</v>
      </c>
      <c r="I128" s="115"/>
      <c r="J128" s="77">
        <f>SUM(J129)</f>
        <v>6084.5</v>
      </c>
      <c r="K128" s="77">
        <f t="shared" ref="K128:L130" si="45">SUM(K129)</f>
        <v>6635</v>
      </c>
      <c r="L128" s="77">
        <f t="shared" si="45"/>
        <v>6906.4</v>
      </c>
      <c r="M128" s="27"/>
      <c r="N128" s="28"/>
      <c r="O128" s="28"/>
    </row>
    <row r="129" spans="1:15" s="6" customFormat="1" ht="33" x14ac:dyDescent="0.25">
      <c r="A129" s="53" t="s">
        <v>127</v>
      </c>
      <c r="B129" s="54">
        <v>914</v>
      </c>
      <c r="C129" s="56" t="s">
        <v>7</v>
      </c>
      <c r="D129" s="118" t="s">
        <v>15</v>
      </c>
      <c r="E129" s="55" t="s">
        <v>27</v>
      </c>
      <c r="F129" s="55" t="s">
        <v>26</v>
      </c>
      <c r="G129" s="55" t="s">
        <v>112</v>
      </c>
      <c r="H129" s="55" t="s">
        <v>118</v>
      </c>
      <c r="I129" s="94"/>
      <c r="J129" s="81">
        <f>SUM(J130)</f>
        <v>6084.5</v>
      </c>
      <c r="K129" s="81">
        <f t="shared" si="45"/>
        <v>6635</v>
      </c>
      <c r="L129" s="81">
        <f t="shared" si="45"/>
        <v>6906.4</v>
      </c>
      <c r="M129" s="27"/>
      <c r="N129" s="28"/>
      <c r="O129" s="28"/>
    </row>
    <row r="130" spans="1:15" s="6" customFormat="1" ht="34.5" x14ac:dyDescent="0.25">
      <c r="A130" s="122" t="s">
        <v>190</v>
      </c>
      <c r="B130" s="59">
        <v>914</v>
      </c>
      <c r="C130" s="61" t="s">
        <v>7</v>
      </c>
      <c r="D130" s="120" t="s">
        <v>15</v>
      </c>
      <c r="E130" s="60" t="s">
        <v>27</v>
      </c>
      <c r="F130" s="60" t="s">
        <v>26</v>
      </c>
      <c r="G130" s="60" t="s">
        <v>5</v>
      </c>
      <c r="H130" s="60" t="s">
        <v>118</v>
      </c>
      <c r="I130" s="91"/>
      <c r="J130" s="82">
        <f>SUM(J131)</f>
        <v>6084.5</v>
      </c>
      <c r="K130" s="82">
        <f t="shared" si="45"/>
        <v>6635</v>
      </c>
      <c r="L130" s="82">
        <f t="shared" si="45"/>
        <v>6906.4</v>
      </c>
      <c r="M130" s="27"/>
      <c r="N130" s="28"/>
      <c r="O130" s="28"/>
    </row>
    <row r="131" spans="1:15" s="6" customFormat="1" ht="47.25" x14ac:dyDescent="0.25">
      <c r="A131" s="65" t="s">
        <v>537</v>
      </c>
      <c r="B131" s="66">
        <v>914</v>
      </c>
      <c r="C131" s="67" t="s">
        <v>7</v>
      </c>
      <c r="D131" s="85" t="s">
        <v>15</v>
      </c>
      <c r="E131" s="67" t="s">
        <v>27</v>
      </c>
      <c r="F131" s="67" t="s">
        <v>26</v>
      </c>
      <c r="G131" s="67" t="s">
        <v>5</v>
      </c>
      <c r="H131" s="67" t="s">
        <v>191</v>
      </c>
      <c r="I131" s="68" t="s">
        <v>53</v>
      </c>
      <c r="J131" s="69">
        <v>6084.5</v>
      </c>
      <c r="K131" s="69">
        <v>6635</v>
      </c>
      <c r="L131" s="69">
        <v>6906.4</v>
      </c>
      <c r="M131" s="27">
        <v>-1594</v>
      </c>
      <c r="N131" s="28"/>
      <c r="O131" s="28"/>
    </row>
    <row r="132" spans="1:15" s="6" customFormat="1" ht="31.15" customHeight="1" x14ac:dyDescent="0.25">
      <c r="A132" s="39" t="s">
        <v>75</v>
      </c>
      <c r="B132" s="40">
        <v>914</v>
      </c>
      <c r="C132" s="71" t="s">
        <v>7</v>
      </c>
      <c r="D132" s="71" t="s">
        <v>32</v>
      </c>
      <c r="E132" s="424"/>
      <c r="F132" s="399"/>
      <c r="G132" s="399"/>
      <c r="H132" s="400"/>
      <c r="I132" s="72"/>
      <c r="J132" s="73">
        <f>SUM(J133+J145)</f>
        <v>15609.5</v>
      </c>
      <c r="K132" s="73">
        <f t="shared" ref="K132:L132" si="46">SUM(K133+K145)</f>
        <v>16310</v>
      </c>
      <c r="L132" s="73">
        <f t="shared" si="46"/>
        <v>17110.5</v>
      </c>
      <c r="M132" s="27"/>
      <c r="N132" s="28"/>
      <c r="O132" s="28"/>
    </row>
    <row r="133" spans="1:15" s="153" customFormat="1" ht="49.5" x14ac:dyDescent="0.25">
      <c r="A133" s="45" t="s">
        <v>679</v>
      </c>
      <c r="B133" s="46">
        <v>914</v>
      </c>
      <c r="C133" s="48" t="s">
        <v>7</v>
      </c>
      <c r="D133" s="114" t="s">
        <v>32</v>
      </c>
      <c r="E133" s="47" t="s">
        <v>7</v>
      </c>
      <c r="F133" s="47" t="s">
        <v>111</v>
      </c>
      <c r="G133" s="47" t="s">
        <v>112</v>
      </c>
      <c r="H133" s="47" t="s">
        <v>118</v>
      </c>
      <c r="I133" s="115"/>
      <c r="J133" s="77">
        <f>J134</f>
        <v>15600</v>
      </c>
      <c r="K133" s="77">
        <f t="shared" ref="K133:L133" si="47">K134</f>
        <v>16300</v>
      </c>
      <c r="L133" s="77">
        <f t="shared" si="47"/>
        <v>17100</v>
      </c>
      <c r="M133" s="151"/>
      <c r="N133" s="152"/>
      <c r="O133" s="152"/>
    </row>
    <row r="134" spans="1:15" s="75" customFormat="1" ht="31.15" customHeight="1" x14ac:dyDescent="0.3">
      <c r="A134" s="53" t="s">
        <v>128</v>
      </c>
      <c r="B134" s="54">
        <v>914</v>
      </c>
      <c r="C134" s="56" t="s">
        <v>7</v>
      </c>
      <c r="D134" s="118" t="s">
        <v>32</v>
      </c>
      <c r="E134" s="55" t="s">
        <v>7</v>
      </c>
      <c r="F134" s="55" t="s">
        <v>16</v>
      </c>
      <c r="G134" s="55" t="s">
        <v>112</v>
      </c>
      <c r="H134" s="55" t="s">
        <v>118</v>
      </c>
      <c r="I134" s="94"/>
      <c r="J134" s="81">
        <f>J135+J137+J139+J141+J143</f>
        <v>15600</v>
      </c>
      <c r="K134" s="81">
        <f t="shared" ref="K134:L134" si="48">K135+K137+K139+K141+K143</f>
        <v>16300</v>
      </c>
      <c r="L134" s="81">
        <f t="shared" si="48"/>
        <v>17100</v>
      </c>
      <c r="M134" s="74"/>
      <c r="N134" s="74"/>
      <c r="O134" s="74"/>
    </row>
    <row r="135" spans="1:15" s="79" customFormat="1" ht="50.45" hidden="1" x14ac:dyDescent="0.35">
      <c r="A135" s="58" t="s">
        <v>129</v>
      </c>
      <c r="B135" s="59">
        <v>914</v>
      </c>
      <c r="C135" s="61" t="s">
        <v>7</v>
      </c>
      <c r="D135" s="120" t="s">
        <v>32</v>
      </c>
      <c r="E135" s="60" t="s">
        <v>7</v>
      </c>
      <c r="F135" s="60" t="s">
        <v>16</v>
      </c>
      <c r="G135" s="60" t="s">
        <v>1</v>
      </c>
      <c r="H135" s="60" t="s">
        <v>118</v>
      </c>
      <c r="I135" s="91"/>
      <c r="J135" s="82">
        <f>SUM(J136)</f>
        <v>0</v>
      </c>
      <c r="K135" s="82">
        <f t="shared" ref="K135:L135" si="49">SUM(K136)</f>
        <v>0</v>
      </c>
      <c r="L135" s="82">
        <f t="shared" si="49"/>
        <v>0</v>
      </c>
      <c r="M135" s="78"/>
      <c r="N135" s="78"/>
      <c r="O135" s="78"/>
    </row>
    <row r="136" spans="1:15" s="79" customFormat="1" ht="31.15" hidden="1" x14ac:dyDescent="0.35">
      <c r="A136" s="65" t="s">
        <v>295</v>
      </c>
      <c r="B136" s="66">
        <v>914</v>
      </c>
      <c r="C136" s="67" t="s">
        <v>7</v>
      </c>
      <c r="D136" s="85" t="s">
        <v>32</v>
      </c>
      <c r="E136" s="165" t="s">
        <v>7</v>
      </c>
      <c r="F136" s="165" t="s">
        <v>16</v>
      </c>
      <c r="G136" s="165" t="s">
        <v>1</v>
      </c>
      <c r="H136" s="165" t="s">
        <v>22</v>
      </c>
      <c r="I136" s="68" t="s">
        <v>55</v>
      </c>
      <c r="J136" s="69">
        <v>0</v>
      </c>
      <c r="K136" s="69">
        <v>0</v>
      </c>
      <c r="L136" s="69">
        <v>0</v>
      </c>
      <c r="M136" s="78"/>
      <c r="N136" s="78"/>
      <c r="O136" s="78"/>
    </row>
    <row r="137" spans="1:15" s="93" customFormat="1" ht="84" hidden="1" x14ac:dyDescent="0.35">
      <c r="A137" s="58" t="s">
        <v>622</v>
      </c>
      <c r="B137" s="59">
        <v>914</v>
      </c>
      <c r="C137" s="206" t="s">
        <v>7</v>
      </c>
      <c r="D137" s="207" t="s">
        <v>32</v>
      </c>
      <c r="E137" s="208" t="s">
        <v>7</v>
      </c>
      <c r="F137" s="208" t="s">
        <v>16</v>
      </c>
      <c r="G137" s="208" t="s">
        <v>5</v>
      </c>
      <c r="H137" s="209" t="s">
        <v>118</v>
      </c>
      <c r="I137" s="209"/>
      <c r="J137" s="82">
        <f>+J138</f>
        <v>0</v>
      </c>
      <c r="K137" s="82">
        <f t="shared" ref="K137:L143" si="50">+K138</f>
        <v>0</v>
      </c>
      <c r="L137" s="82">
        <f t="shared" si="50"/>
        <v>0</v>
      </c>
      <c r="M137" s="78"/>
      <c r="N137" s="92"/>
      <c r="O137" s="92"/>
    </row>
    <row r="138" spans="1:15" s="6" customFormat="1" ht="28.15" hidden="1" customHeight="1" x14ac:dyDescent="0.3">
      <c r="A138" s="65" t="s">
        <v>295</v>
      </c>
      <c r="B138" s="66">
        <v>914</v>
      </c>
      <c r="C138" s="67" t="s">
        <v>7</v>
      </c>
      <c r="D138" s="85" t="s">
        <v>32</v>
      </c>
      <c r="E138" s="165" t="s">
        <v>7</v>
      </c>
      <c r="F138" s="165" t="s">
        <v>16</v>
      </c>
      <c r="G138" s="165" t="s">
        <v>5</v>
      </c>
      <c r="H138" s="210" t="s">
        <v>22</v>
      </c>
      <c r="I138" s="68" t="s">
        <v>55</v>
      </c>
      <c r="J138" s="69">
        <v>0</v>
      </c>
      <c r="K138" s="69">
        <v>0</v>
      </c>
      <c r="L138" s="69">
        <v>0</v>
      </c>
      <c r="M138" s="27"/>
      <c r="N138" s="28"/>
      <c r="O138" s="28"/>
    </row>
    <row r="139" spans="1:15" s="6" customFormat="1" ht="94.5" customHeight="1" x14ac:dyDescent="0.25">
      <c r="A139" s="58" t="s">
        <v>623</v>
      </c>
      <c r="B139" s="59">
        <v>914</v>
      </c>
      <c r="C139" s="206" t="s">
        <v>7</v>
      </c>
      <c r="D139" s="207" t="s">
        <v>32</v>
      </c>
      <c r="E139" s="208" t="s">
        <v>7</v>
      </c>
      <c r="F139" s="208" t="s">
        <v>16</v>
      </c>
      <c r="G139" s="208" t="s">
        <v>2</v>
      </c>
      <c r="H139" s="209" t="s">
        <v>118</v>
      </c>
      <c r="I139" s="209"/>
      <c r="J139" s="82">
        <f>+J140</f>
        <v>15600</v>
      </c>
      <c r="K139" s="82">
        <f t="shared" si="50"/>
        <v>16300</v>
      </c>
      <c r="L139" s="82">
        <f t="shared" si="50"/>
        <v>17100</v>
      </c>
      <c r="M139" s="27"/>
      <c r="N139" s="28"/>
      <c r="O139" s="28"/>
    </row>
    <row r="140" spans="1:15" s="6" customFormat="1" ht="34.15" customHeight="1" x14ac:dyDescent="0.25">
      <c r="A140" s="65" t="s">
        <v>295</v>
      </c>
      <c r="B140" s="66">
        <v>914</v>
      </c>
      <c r="C140" s="67" t="s">
        <v>7</v>
      </c>
      <c r="D140" s="85" t="s">
        <v>32</v>
      </c>
      <c r="E140" s="165" t="s">
        <v>7</v>
      </c>
      <c r="F140" s="165" t="s">
        <v>16</v>
      </c>
      <c r="G140" s="165" t="s">
        <v>2</v>
      </c>
      <c r="H140" s="210" t="s">
        <v>22</v>
      </c>
      <c r="I140" s="68" t="s">
        <v>55</v>
      </c>
      <c r="J140" s="69">
        <v>15600</v>
      </c>
      <c r="K140" s="69">
        <v>16300</v>
      </c>
      <c r="L140" s="69">
        <v>17100</v>
      </c>
      <c r="M140" s="27"/>
      <c r="N140" s="28"/>
      <c r="O140" s="28"/>
    </row>
    <row r="141" spans="1:15" s="6" customFormat="1" ht="1.1499999999999999" hidden="1" customHeight="1" x14ac:dyDescent="0.3">
      <c r="A141" s="58" t="s">
        <v>624</v>
      </c>
      <c r="B141" s="59">
        <v>914</v>
      </c>
      <c r="C141" s="206" t="s">
        <v>7</v>
      </c>
      <c r="D141" s="207" t="s">
        <v>32</v>
      </c>
      <c r="E141" s="208" t="s">
        <v>7</v>
      </c>
      <c r="F141" s="208" t="s">
        <v>16</v>
      </c>
      <c r="G141" s="208" t="s">
        <v>7</v>
      </c>
      <c r="H141" s="209" t="s">
        <v>118</v>
      </c>
      <c r="I141" s="209"/>
      <c r="J141" s="82">
        <f>+J142</f>
        <v>0</v>
      </c>
      <c r="K141" s="82">
        <f t="shared" si="50"/>
        <v>0</v>
      </c>
      <c r="L141" s="82">
        <f t="shared" si="50"/>
        <v>0</v>
      </c>
      <c r="M141" s="27"/>
      <c r="N141" s="28"/>
      <c r="O141" s="28"/>
    </row>
    <row r="142" spans="1:15" s="6" customFormat="1" ht="28.15" hidden="1" customHeight="1" x14ac:dyDescent="0.3">
      <c r="A142" s="65" t="s">
        <v>295</v>
      </c>
      <c r="B142" s="66">
        <v>914</v>
      </c>
      <c r="C142" s="67" t="s">
        <v>7</v>
      </c>
      <c r="D142" s="85" t="s">
        <v>32</v>
      </c>
      <c r="E142" s="165" t="s">
        <v>7</v>
      </c>
      <c r="F142" s="165" t="s">
        <v>16</v>
      </c>
      <c r="G142" s="165" t="s">
        <v>7</v>
      </c>
      <c r="H142" s="210" t="s">
        <v>22</v>
      </c>
      <c r="I142" s="68" t="s">
        <v>55</v>
      </c>
      <c r="J142" s="69">
        <v>0</v>
      </c>
      <c r="K142" s="69">
        <v>0</v>
      </c>
      <c r="L142" s="69">
        <v>0</v>
      </c>
      <c r="M142" s="27"/>
      <c r="N142" s="28"/>
      <c r="O142" s="28"/>
    </row>
    <row r="143" spans="1:15" s="6" customFormat="1" ht="55.15" hidden="1" customHeight="1" x14ac:dyDescent="0.3">
      <c r="A143" s="58" t="s">
        <v>621</v>
      </c>
      <c r="B143" s="59">
        <v>914</v>
      </c>
      <c r="C143" s="206" t="s">
        <v>7</v>
      </c>
      <c r="D143" s="207" t="s">
        <v>32</v>
      </c>
      <c r="E143" s="208" t="s">
        <v>7</v>
      </c>
      <c r="F143" s="208" t="s">
        <v>16</v>
      </c>
      <c r="G143" s="208" t="s">
        <v>11</v>
      </c>
      <c r="H143" s="209" t="s">
        <v>118</v>
      </c>
      <c r="I143" s="68"/>
      <c r="J143" s="82">
        <f>+J144</f>
        <v>0</v>
      </c>
      <c r="K143" s="82">
        <f t="shared" si="50"/>
        <v>0</v>
      </c>
      <c r="L143" s="82">
        <f t="shared" si="50"/>
        <v>0</v>
      </c>
      <c r="M143" s="27"/>
      <c r="N143" s="28"/>
      <c r="O143" s="28"/>
    </row>
    <row r="144" spans="1:15" s="6" customFormat="1" ht="57" hidden="1" customHeight="1" x14ac:dyDescent="0.3">
      <c r="A144" s="65" t="s">
        <v>653</v>
      </c>
      <c r="B144" s="66">
        <v>914</v>
      </c>
      <c r="C144" s="67" t="s">
        <v>7</v>
      </c>
      <c r="D144" s="85" t="s">
        <v>32</v>
      </c>
      <c r="E144" s="165" t="s">
        <v>7</v>
      </c>
      <c r="F144" s="165" t="s">
        <v>16</v>
      </c>
      <c r="G144" s="165" t="s">
        <v>11</v>
      </c>
      <c r="H144" s="210" t="s">
        <v>652</v>
      </c>
      <c r="I144" s="68" t="s">
        <v>53</v>
      </c>
      <c r="J144" s="69">
        <v>0</v>
      </c>
      <c r="K144" s="69">
        <v>0</v>
      </c>
      <c r="L144" s="69">
        <v>0</v>
      </c>
      <c r="M144" s="27"/>
      <c r="N144" s="28"/>
      <c r="O144" s="28"/>
    </row>
    <row r="145" spans="1:15" s="6" customFormat="1" ht="33" x14ac:dyDescent="0.25">
      <c r="A145" s="45" t="s">
        <v>475</v>
      </c>
      <c r="B145" s="46">
        <v>914</v>
      </c>
      <c r="C145" s="47" t="s">
        <v>7</v>
      </c>
      <c r="D145" s="121" t="s">
        <v>32</v>
      </c>
      <c r="E145" s="48" t="s">
        <v>478</v>
      </c>
      <c r="F145" s="48" t="s">
        <v>111</v>
      </c>
      <c r="G145" s="48" t="s">
        <v>112</v>
      </c>
      <c r="H145" s="48" t="s">
        <v>118</v>
      </c>
      <c r="I145" s="68"/>
      <c r="J145" s="77">
        <f t="shared" ref="J145:L147" si="51">J146</f>
        <v>9.5</v>
      </c>
      <c r="K145" s="77">
        <f t="shared" si="51"/>
        <v>10</v>
      </c>
      <c r="L145" s="77">
        <f t="shared" si="51"/>
        <v>10.5</v>
      </c>
      <c r="M145" s="27"/>
      <c r="N145" s="28"/>
      <c r="O145" s="28"/>
    </row>
    <row r="146" spans="1:15" s="6" customFormat="1" ht="33" x14ac:dyDescent="0.25">
      <c r="A146" s="53" t="s">
        <v>479</v>
      </c>
      <c r="B146" s="54">
        <v>914</v>
      </c>
      <c r="C146" s="56" t="s">
        <v>7</v>
      </c>
      <c r="D146" s="118" t="s">
        <v>32</v>
      </c>
      <c r="E146" s="55" t="s">
        <v>478</v>
      </c>
      <c r="F146" s="55" t="s">
        <v>16</v>
      </c>
      <c r="G146" s="55" t="s">
        <v>112</v>
      </c>
      <c r="H146" s="55" t="s">
        <v>118</v>
      </c>
      <c r="I146" s="68"/>
      <c r="J146" s="81">
        <f t="shared" si="51"/>
        <v>9.5</v>
      </c>
      <c r="K146" s="81">
        <f t="shared" si="51"/>
        <v>10</v>
      </c>
      <c r="L146" s="81">
        <f t="shared" si="51"/>
        <v>10.5</v>
      </c>
      <c r="M146" s="27"/>
      <c r="N146" s="28"/>
      <c r="O146" s="28"/>
    </row>
    <row r="147" spans="1:15" s="6" customFormat="1" ht="34.5" x14ac:dyDescent="0.25">
      <c r="A147" s="58" t="s">
        <v>476</v>
      </c>
      <c r="B147" s="59">
        <v>914</v>
      </c>
      <c r="C147" s="61" t="s">
        <v>7</v>
      </c>
      <c r="D147" s="120" t="s">
        <v>32</v>
      </c>
      <c r="E147" s="60" t="s">
        <v>478</v>
      </c>
      <c r="F147" s="60" t="s">
        <v>16</v>
      </c>
      <c r="G147" s="60" t="s">
        <v>1</v>
      </c>
      <c r="H147" s="60" t="s">
        <v>118</v>
      </c>
      <c r="I147" s="68"/>
      <c r="J147" s="82">
        <f t="shared" si="51"/>
        <v>9.5</v>
      </c>
      <c r="K147" s="82">
        <f t="shared" si="51"/>
        <v>10</v>
      </c>
      <c r="L147" s="82">
        <f t="shared" si="51"/>
        <v>10.5</v>
      </c>
      <c r="M147" s="27"/>
      <c r="N147" s="28"/>
      <c r="O147" s="28"/>
    </row>
    <row r="148" spans="1:15" s="153" customFormat="1" ht="31.5" x14ac:dyDescent="0.25">
      <c r="A148" s="129" t="s">
        <v>477</v>
      </c>
      <c r="B148" s="105">
        <v>914</v>
      </c>
      <c r="C148" s="68" t="s">
        <v>7</v>
      </c>
      <c r="D148" s="67" t="s">
        <v>32</v>
      </c>
      <c r="E148" s="165" t="s">
        <v>478</v>
      </c>
      <c r="F148" s="165" t="s">
        <v>16</v>
      </c>
      <c r="G148" s="165" t="s">
        <v>1</v>
      </c>
      <c r="H148" s="165" t="s">
        <v>24</v>
      </c>
      <c r="I148" s="68" t="s">
        <v>53</v>
      </c>
      <c r="J148" s="69">
        <v>9.5</v>
      </c>
      <c r="K148" s="69">
        <v>10</v>
      </c>
      <c r="L148" s="69">
        <v>10.5</v>
      </c>
      <c r="M148" s="151"/>
      <c r="N148" s="152"/>
      <c r="O148" s="152"/>
    </row>
    <row r="149" spans="1:15" s="131" customFormat="1" x14ac:dyDescent="0.25">
      <c r="A149" s="29" t="s">
        <v>76</v>
      </c>
      <c r="B149" s="211">
        <v>914</v>
      </c>
      <c r="C149" s="33" t="s">
        <v>11</v>
      </c>
      <c r="D149" s="412"/>
      <c r="E149" s="413"/>
      <c r="F149" s="413"/>
      <c r="G149" s="413"/>
      <c r="H149" s="414"/>
      <c r="I149" s="31"/>
      <c r="J149" s="32">
        <f>SUM(J150)</f>
        <v>9000</v>
      </c>
      <c r="K149" s="32">
        <f t="shared" ref="K149:O149" si="52">SUM(K150)</f>
        <v>10853</v>
      </c>
      <c r="L149" s="32">
        <f t="shared" si="52"/>
        <v>23671.8</v>
      </c>
      <c r="M149" s="32">
        <f t="shared" si="52"/>
        <v>0</v>
      </c>
      <c r="N149" s="32">
        <f t="shared" si="52"/>
        <v>0</v>
      </c>
      <c r="O149" s="32">
        <f t="shared" si="52"/>
        <v>0</v>
      </c>
    </row>
    <row r="150" spans="1:15" s="213" customFormat="1" x14ac:dyDescent="0.3">
      <c r="A150" s="70" t="s">
        <v>77</v>
      </c>
      <c r="B150" s="110">
        <v>914</v>
      </c>
      <c r="C150" s="111" t="s">
        <v>11</v>
      </c>
      <c r="D150" s="71" t="s">
        <v>11</v>
      </c>
      <c r="E150" s="415"/>
      <c r="F150" s="416"/>
      <c r="G150" s="416"/>
      <c r="H150" s="417"/>
      <c r="I150" s="72"/>
      <c r="J150" s="73">
        <f>+J151+J163</f>
        <v>9000</v>
      </c>
      <c r="K150" s="73">
        <f t="shared" ref="K150:L150" si="53">+K151+K163</f>
        <v>10853</v>
      </c>
      <c r="L150" s="73">
        <f t="shared" si="53"/>
        <v>23671.8</v>
      </c>
      <c r="M150" s="78"/>
      <c r="N150" s="212"/>
      <c r="O150" s="212"/>
    </row>
    <row r="151" spans="1:15" s="213" customFormat="1" ht="56.25" x14ac:dyDescent="0.3">
      <c r="A151" s="214" t="s">
        <v>130</v>
      </c>
      <c r="B151" s="112">
        <v>914</v>
      </c>
      <c r="C151" s="113" t="s">
        <v>11</v>
      </c>
      <c r="D151" s="114" t="s">
        <v>11</v>
      </c>
      <c r="E151" s="47" t="s">
        <v>14</v>
      </c>
      <c r="F151" s="47" t="s">
        <v>111</v>
      </c>
      <c r="G151" s="47" t="s">
        <v>112</v>
      </c>
      <c r="H151" s="47" t="s">
        <v>118</v>
      </c>
      <c r="I151" s="68"/>
      <c r="J151" s="77">
        <f>+J152</f>
        <v>0</v>
      </c>
      <c r="K151" s="77">
        <f t="shared" ref="K151:L152" si="54">+K152</f>
        <v>10853</v>
      </c>
      <c r="L151" s="77">
        <f t="shared" si="54"/>
        <v>23671.8</v>
      </c>
      <c r="M151" s="78"/>
      <c r="N151" s="212"/>
      <c r="O151" s="212"/>
    </row>
    <row r="152" spans="1:15" s="213" customFormat="1" ht="33" x14ac:dyDescent="0.3">
      <c r="A152" s="53" t="s">
        <v>472</v>
      </c>
      <c r="B152" s="116">
        <v>914</v>
      </c>
      <c r="C152" s="117" t="s">
        <v>11</v>
      </c>
      <c r="D152" s="118" t="s">
        <v>11</v>
      </c>
      <c r="E152" s="55" t="s">
        <v>14</v>
      </c>
      <c r="F152" s="55" t="s">
        <v>26</v>
      </c>
      <c r="G152" s="55" t="s">
        <v>112</v>
      </c>
      <c r="H152" s="55" t="s">
        <v>118</v>
      </c>
      <c r="I152" s="68"/>
      <c r="J152" s="81">
        <f>+J153</f>
        <v>0</v>
      </c>
      <c r="K152" s="81">
        <f t="shared" si="54"/>
        <v>10853</v>
      </c>
      <c r="L152" s="81">
        <f t="shared" si="54"/>
        <v>23671.8</v>
      </c>
      <c r="M152" s="78"/>
      <c r="N152" s="212"/>
      <c r="O152" s="212"/>
    </row>
    <row r="153" spans="1:15" s="213" customFormat="1" ht="34.5" x14ac:dyDescent="0.3">
      <c r="A153" s="58" t="s">
        <v>473</v>
      </c>
      <c r="B153" s="215">
        <v>914</v>
      </c>
      <c r="C153" s="119" t="s">
        <v>11</v>
      </c>
      <c r="D153" s="120" t="s">
        <v>11</v>
      </c>
      <c r="E153" s="60" t="s">
        <v>14</v>
      </c>
      <c r="F153" s="60" t="s">
        <v>26</v>
      </c>
      <c r="G153" s="60" t="s">
        <v>1</v>
      </c>
      <c r="H153" s="60" t="s">
        <v>118</v>
      </c>
      <c r="I153" s="68"/>
      <c r="J153" s="82">
        <f>+J154+J157</f>
        <v>0</v>
      </c>
      <c r="K153" s="82">
        <f>+K155+K156+K157</f>
        <v>10853</v>
      </c>
      <c r="L153" s="82">
        <f>+L155+L156+L157</f>
        <v>23671.8</v>
      </c>
      <c r="M153" s="78"/>
      <c r="N153" s="212"/>
      <c r="O153" s="212"/>
    </row>
    <row r="154" spans="1:15" s="213" customFormat="1" ht="23.45" customHeight="1" x14ac:dyDescent="0.3">
      <c r="A154" s="129" t="s">
        <v>558</v>
      </c>
      <c r="B154" s="96">
        <v>914</v>
      </c>
      <c r="C154" s="97" t="s">
        <v>11</v>
      </c>
      <c r="D154" s="98" t="s">
        <v>11</v>
      </c>
      <c r="E154" s="97" t="s">
        <v>14</v>
      </c>
      <c r="F154" s="97" t="s">
        <v>26</v>
      </c>
      <c r="G154" s="97" t="s">
        <v>1</v>
      </c>
      <c r="H154" s="97" t="s">
        <v>545</v>
      </c>
      <c r="I154" s="68"/>
      <c r="J154" s="73">
        <f>+J155+J156</f>
        <v>0</v>
      </c>
      <c r="K154" s="73">
        <f>+K155+K156</f>
        <v>10853</v>
      </c>
      <c r="L154" s="73">
        <f t="shared" ref="L154" si="55">+L155+L156</f>
        <v>23671.8</v>
      </c>
      <c r="M154" s="78"/>
      <c r="N154" s="212"/>
      <c r="O154" s="212"/>
    </row>
    <row r="155" spans="1:15" s="213" customFormat="1" ht="31.5" x14ac:dyDescent="0.3">
      <c r="A155" s="65" t="s">
        <v>560</v>
      </c>
      <c r="B155" s="66">
        <v>914</v>
      </c>
      <c r="C155" s="67" t="s">
        <v>11</v>
      </c>
      <c r="D155" s="85" t="s">
        <v>11</v>
      </c>
      <c r="E155" s="67" t="s">
        <v>14</v>
      </c>
      <c r="F155" s="67" t="s">
        <v>26</v>
      </c>
      <c r="G155" s="67" t="s">
        <v>1</v>
      </c>
      <c r="H155" s="67" t="s">
        <v>545</v>
      </c>
      <c r="I155" s="68" t="s">
        <v>57</v>
      </c>
      <c r="J155" s="69">
        <v>0</v>
      </c>
      <c r="K155" s="69">
        <v>10332</v>
      </c>
      <c r="L155" s="69">
        <v>22535.5</v>
      </c>
      <c r="M155" s="74">
        <v>-4539.2</v>
      </c>
      <c r="N155" s="212"/>
      <c r="O155" s="212"/>
    </row>
    <row r="156" spans="1:15" s="213" customFormat="1" ht="30.6" customHeight="1" x14ac:dyDescent="0.3">
      <c r="A156" s="129" t="s">
        <v>559</v>
      </c>
      <c r="B156" s="66">
        <v>914</v>
      </c>
      <c r="C156" s="67" t="s">
        <v>11</v>
      </c>
      <c r="D156" s="85" t="s">
        <v>11</v>
      </c>
      <c r="E156" s="67" t="s">
        <v>14</v>
      </c>
      <c r="F156" s="67" t="s">
        <v>26</v>
      </c>
      <c r="G156" s="67" t="s">
        <v>1</v>
      </c>
      <c r="H156" s="67" t="s">
        <v>545</v>
      </c>
      <c r="I156" s="68" t="s">
        <v>57</v>
      </c>
      <c r="J156" s="69">
        <v>0</v>
      </c>
      <c r="K156" s="69">
        <v>521</v>
      </c>
      <c r="L156" s="69">
        <v>1136.3</v>
      </c>
      <c r="M156" s="74">
        <v>-760</v>
      </c>
      <c r="N156" s="212"/>
      <c r="O156" s="212"/>
    </row>
    <row r="157" spans="1:15" s="213" customFormat="1" ht="0.6" hidden="1" customHeight="1" x14ac:dyDescent="0.35">
      <c r="A157" s="129" t="s">
        <v>561</v>
      </c>
      <c r="B157" s="216">
        <v>914</v>
      </c>
      <c r="C157" s="125" t="s">
        <v>11</v>
      </c>
      <c r="D157" s="98" t="s">
        <v>11</v>
      </c>
      <c r="E157" s="217" t="s">
        <v>14</v>
      </c>
      <c r="F157" s="217" t="s">
        <v>26</v>
      </c>
      <c r="G157" s="217" t="s">
        <v>1</v>
      </c>
      <c r="H157" s="217" t="s">
        <v>24</v>
      </c>
      <c r="I157" s="125"/>
      <c r="J157" s="102">
        <v>0</v>
      </c>
      <c r="K157" s="102"/>
      <c r="L157" s="102"/>
      <c r="M157" s="78"/>
      <c r="N157" s="212"/>
      <c r="O157" s="212"/>
    </row>
    <row r="158" spans="1:15" s="213" customFormat="1" ht="31.15" hidden="1" x14ac:dyDescent="0.35">
      <c r="A158" s="65" t="s">
        <v>562</v>
      </c>
      <c r="B158" s="105">
        <v>914</v>
      </c>
      <c r="C158" s="68" t="s">
        <v>11</v>
      </c>
      <c r="D158" s="85" t="s">
        <v>11</v>
      </c>
      <c r="E158" s="165" t="s">
        <v>14</v>
      </c>
      <c r="F158" s="165" t="s">
        <v>26</v>
      </c>
      <c r="G158" s="165" t="s">
        <v>1</v>
      </c>
      <c r="H158" s="165" t="s">
        <v>24</v>
      </c>
      <c r="I158" s="68" t="s">
        <v>57</v>
      </c>
      <c r="J158" s="69">
        <v>0</v>
      </c>
      <c r="K158" s="69"/>
      <c r="L158" s="69"/>
      <c r="M158" s="78"/>
      <c r="N158" s="212"/>
      <c r="O158" s="212"/>
    </row>
    <row r="159" spans="1:15" s="109" customFormat="1" ht="50.45" hidden="1" x14ac:dyDescent="0.35">
      <c r="A159" s="45" t="s">
        <v>175</v>
      </c>
      <c r="B159" s="112">
        <v>914</v>
      </c>
      <c r="C159" s="113" t="s">
        <v>11</v>
      </c>
      <c r="D159" s="114" t="s">
        <v>11</v>
      </c>
      <c r="E159" s="47" t="s">
        <v>45</v>
      </c>
      <c r="F159" s="47" t="s">
        <v>111</v>
      </c>
      <c r="G159" s="47" t="s">
        <v>112</v>
      </c>
      <c r="H159" s="47" t="s">
        <v>118</v>
      </c>
      <c r="I159" s="115"/>
      <c r="J159" s="77">
        <f>SUM(J160)</f>
        <v>0</v>
      </c>
      <c r="K159" s="77">
        <f t="shared" ref="K159:L160" si="56">SUM(K160)</f>
        <v>0</v>
      </c>
      <c r="L159" s="77">
        <f t="shared" si="56"/>
        <v>0</v>
      </c>
      <c r="M159" s="78"/>
      <c r="N159" s="108"/>
      <c r="O159" s="108"/>
    </row>
    <row r="160" spans="1:15" s="219" customFormat="1" ht="17.45" hidden="1" x14ac:dyDescent="0.35">
      <c r="A160" s="53" t="s">
        <v>464</v>
      </c>
      <c r="B160" s="116">
        <v>914</v>
      </c>
      <c r="C160" s="117" t="s">
        <v>11</v>
      </c>
      <c r="D160" s="118" t="s">
        <v>11</v>
      </c>
      <c r="E160" s="55" t="s">
        <v>45</v>
      </c>
      <c r="F160" s="55" t="s">
        <v>26</v>
      </c>
      <c r="G160" s="55" t="s">
        <v>112</v>
      </c>
      <c r="H160" s="55" t="s">
        <v>118</v>
      </c>
      <c r="I160" s="94"/>
      <c r="J160" s="81">
        <f>SUM(J161)</f>
        <v>0</v>
      </c>
      <c r="K160" s="81">
        <f t="shared" si="56"/>
        <v>0</v>
      </c>
      <c r="L160" s="81">
        <f t="shared" si="56"/>
        <v>0</v>
      </c>
      <c r="M160" s="126"/>
      <c r="N160" s="218"/>
      <c r="O160" s="218"/>
    </row>
    <row r="161" spans="1:15" s="219" customFormat="1" ht="33.6" hidden="1" x14ac:dyDescent="0.35">
      <c r="A161" s="58" t="s">
        <v>466</v>
      </c>
      <c r="B161" s="215">
        <v>914</v>
      </c>
      <c r="C161" s="60" t="s">
        <v>11</v>
      </c>
      <c r="D161" s="90" t="s">
        <v>11</v>
      </c>
      <c r="E161" s="60" t="s">
        <v>45</v>
      </c>
      <c r="F161" s="60" t="s">
        <v>26</v>
      </c>
      <c r="G161" s="60" t="s">
        <v>1</v>
      </c>
      <c r="H161" s="60" t="s">
        <v>118</v>
      </c>
      <c r="I161" s="91"/>
      <c r="J161" s="82">
        <f>SUM(J162:J162)</f>
        <v>0</v>
      </c>
      <c r="K161" s="82">
        <f>SUM(K162:K162)</f>
        <v>0</v>
      </c>
      <c r="L161" s="82">
        <f>SUM(L162:L162)</f>
        <v>0</v>
      </c>
      <c r="M161" s="126"/>
      <c r="N161" s="218"/>
      <c r="O161" s="218"/>
    </row>
    <row r="162" spans="1:15" s="6" customFormat="1" ht="30" hidden="1" customHeight="1" x14ac:dyDescent="0.3">
      <c r="A162" s="65" t="s">
        <v>296</v>
      </c>
      <c r="B162" s="105">
        <v>914</v>
      </c>
      <c r="C162" s="67" t="s">
        <v>11</v>
      </c>
      <c r="D162" s="85" t="s">
        <v>11</v>
      </c>
      <c r="E162" s="67" t="s">
        <v>45</v>
      </c>
      <c r="F162" s="67" t="s">
        <v>26</v>
      </c>
      <c r="G162" s="67" t="s">
        <v>1</v>
      </c>
      <c r="H162" s="67" t="s">
        <v>25</v>
      </c>
      <c r="I162" s="68" t="s">
        <v>57</v>
      </c>
      <c r="J162" s="69">
        <v>0</v>
      </c>
      <c r="K162" s="69"/>
      <c r="L162" s="69"/>
      <c r="M162" s="27">
        <v>-4503</v>
      </c>
      <c r="N162" s="28"/>
      <c r="O162" s="28"/>
    </row>
    <row r="163" spans="1:15" s="109" customFormat="1" ht="49.5" x14ac:dyDescent="0.3">
      <c r="A163" s="45" t="s">
        <v>175</v>
      </c>
      <c r="B163" s="112">
        <v>914</v>
      </c>
      <c r="C163" s="113" t="s">
        <v>11</v>
      </c>
      <c r="D163" s="114" t="s">
        <v>11</v>
      </c>
      <c r="E163" s="47" t="s">
        <v>45</v>
      </c>
      <c r="F163" s="47" t="s">
        <v>111</v>
      </c>
      <c r="G163" s="47" t="s">
        <v>112</v>
      </c>
      <c r="H163" s="47" t="s">
        <v>118</v>
      </c>
      <c r="I163" s="115"/>
      <c r="J163" s="77">
        <f>SUM(J164)</f>
        <v>9000</v>
      </c>
      <c r="K163" s="77">
        <f t="shared" ref="K163:L164" si="57">SUM(K164)</f>
        <v>0</v>
      </c>
      <c r="L163" s="77">
        <f t="shared" si="57"/>
        <v>0</v>
      </c>
      <c r="M163" s="108"/>
      <c r="N163" s="108"/>
    </row>
    <row r="164" spans="1:15" s="219" customFormat="1" x14ac:dyDescent="0.3">
      <c r="A164" s="53" t="s">
        <v>464</v>
      </c>
      <c r="B164" s="116">
        <v>914</v>
      </c>
      <c r="C164" s="117" t="s">
        <v>11</v>
      </c>
      <c r="D164" s="118" t="s">
        <v>11</v>
      </c>
      <c r="E164" s="55" t="s">
        <v>45</v>
      </c>
      <c r="F164" s="55" t="s">
        <v>26</v>
      </c>
      <c r="G164" s="55" t="s">
        <v>112</v>
      </c>
      <c r="H164" s="55" t="s">
        <v>118</v>
      </c>
      <c r="I164" s="94"/>
      <c r="J164" s="81">
        <f>SUM(J165)</f>
        <v>9000</v>
      </c>
      <c r="K164" s="81">
        <f t="shared" si="57"/>
        <v>0</v>
      </c>
      <c r="L164" s="81">
        <f t="shared" si="57"/>
        <v>0</v>
      </c>
      <c r="M164" s="218"/>
      <c r="N164" s="218"/>
    </row>
    <row r="165" spans="1:15" s="219" customFormat="1" ht="34.5" x14ac:dyDescent="0.3">
      <c r="A165" s="58" t="s">
        <v>466</v>
      </c>
      <c r="B165" s="215">
        <v>914</v>
      </c>
      <c r="C165" s="60" t="s">
        <v>11</v>
      </c>
      <c r="D165" s="90" t="s">
        <v>11</v>
      </c>
      <c r="E165" s="60" t="s">
        <v>45</v>
      </c>
      <c r="F165" s="60" t="s">
        <v>26</v>
      </c>
      <c r="G165" s="60" t="s">
        <v>1</v>
      </c>
      <c r="H165" s="60" t="s">
        <v>118</v>
      </c>
      <c r="I165" s="91"/>
      <c r="J165" s="82">
        <f>SUM(J166:J166)</f>
        <v>9000</v>
      </c>
      <c r="K165" s="82">
        <f>SUM(K166:K166)</f>
        <v>0</v>
      </c>
      <c r="L165" s="82">
        <f>SUM(L166:L166)</f>
        <v>0</v>
      </c>
      <c r="M165" s="218"/>
      <c r="N165" s="218"/>
    </row>
    <row r="166" spans="1:15" s="6" customFormat="1" ht="31.5" x14ac:dyDescent="0.25">
      <c r="A166" s="65" t="s">
        <v>296</v>
      </c>
      <c r="B166" s="105">
        <v>914</v>
      </c>
      <c r="C166" s="67" t="s">
        <v>11</v>
      </c>
      <c r="D166" s="362" t="s">
        <v>11</v>
      </c>
      <c r="E166" s="67" t="s">
        <v>45</v>
      </c>
      <c r="F166" s="67" t="s">
        <v>26</v>
      </c>
      <c r="G166" s="67" t="s">
        <v>1</v>
      </c>
      <c r="H166" s="67" t="s">
        <v>25</v>
      </c>
      <c r="I166" s="363" t="s">
        <v>57</v>
      </c>
      <c r="J166" s="69">
        <v>9000</v>
      </c>
      <c r="K166" s="69">
        <v>0</v>
      </c>
      <c r="L166" s="69">
        <v>0</v>
      </c>
      <c r="M166" s="28"/>
      <c r="N166" s="28"/>
    </row>
    <row r="167" spans="1:15" s="6" customFormat="1" x14ac:dyDescent="0.25">
      <c r="A167" s="29" t="s">
        <v>78</v>
      </c>
      <c r="B167" s="29">
        <v>914</v>
      </c>
      <c r="C167" s="30" t="s">
        <v>13</v>
      </c>
      <c r="D167" s="412"/>
      <c r="E167" s="413"/>
      <c r="F167" s="413"/>
      <c r="G167" s="413"/>
      <c r="H167" s="414"/>
      <c r="I167" s="31"/>
      <c r="J167" s="32">
        <f>SUM(J168)</f>
        <v>72059.199999999997</v>
      </c>
      <c r="K167" s="32">
        <f t="shared" ref="K167:L167" si="58">SUM(K168)</f>
        <v>61205</v>
      </c>
      <c r="L167" s="32">
        <f t="shared" si="58"/>
        <v>61493</v>
      </c>
      <c r="M167" s="27"/>
      <c r="N167" s="28"/>
      <c r="O167" s="28"/>
    </row>
    <row r="168" spans="1:15" s="6" customFormat="1" x14ac:dyDescent="0.25">
      <c r="A168" s="39" t="s">
        <v>209</v>
      </c>
      <c r="B168" s="40">
        <v>914</v>
      </c>
      <c r="C168" s="71" t="s">
        <v>13</v>
      </c>
      <c r="D168" s="71" t="s">
        <v>2</v>
      </c>
      <c r="E168" s="418"/>
      <c r="F168" s="419"/>
      <c r="G168" s="419"/>
      <c r="H168" s="420"/>
      <c r="I168" s="72"/>
      <c r="J168" s="73">
        <f>SUM(J169)</f>
        <v>72059.199999999997</v>
      </c>
      <c r="K168" s="73">
        <f t="shared" ref="K168:L169" si="59">SUM(K169)</f>
        <v>61205</v>
      </c>
      <c r="L168" s="73">
        <f t="shared" si="59"/>
        <v>61493</v>
      </c>
      <c r="M168" s="27"/>
      <c r="N168" s="28"/>
      <c r="O168" s="28"/>
    </row>
    <row r="169" spans="1:15" s="6" customFormat="1" ht="33" x14ac:dyDescent="0.25">
      <c r="A169" s="45" t="s">
        <v>139</v>
      </c>
      <c r="B169" s="46">
        <v>914</v>
      </c>
      <c r="C169" s="47" t="s">
        <v>13</v>
      </c>
      <c r="D169" s="121" t="s">
        <v>2</v>
      </c>
      <c r="E169" s="48" t="s">
        <v>29</v>
      </c>
      <c r="F169" s="48" t="s">
        <v>111</v>
      </c>
      <c r="G169" s="48" t="s">
        <v>112</v>
      </c>
      <c r="H169" s="48" t="s">
        <v>118</v>
      </c>
      <c r="I169" s="115"/>
      <c r="J169" s="77">
        <f>SUM(J170)</f>
        <v>72059.199999999997</v>
      </c>
      <c r="K169" s="77">
        <f t="shared" si="59"/>
        <v>61205</v>
      </c>
      <c r="L169" s="77">
        <f t="shared" si="59"/>
        <v>61493</v>
      </c>
      <c r="M169" s="27"/>
      <c r="N169" s="28"/>
      <c r="O169" s="28"/>
    </row>
    <row r="170" spans="1:15" s="6" customFormat="1" x14ac:dyDescent="0.25">
      <c r="A170" s="53" t="s">
        <v>140</v>
      </c>
      <c r="B170" s="54">
        <v>914</v>
      </c>
      <c r="C170" s="55" t="s">
        <v>13</v>
      </c>
      <c r="D170" s="86" t="s">
        <v>2</v>
      </c>
      <c r="E170" s="56" t="s">
        <v>29</v>
      </c>
      <c r="F170" s="56" t="s">
        <v>30</v>
      </c>
      <c r="G170" s="56" t="s">
        <v>112</v>
      </c>
      <c r="H170" s="56" t="s">
        <v>118</v>
      </c>
      <c r="I170" s="94"/>
      <c r="J170" s="81">
        <f>+J171+J180</f>
        <v>72059.199999999997</v>
      </c>
      <c r="K170" s="81">
        <f t="shared" ref="K170:L170" si="60">+K171+K180</f>
        <v>61205</v>
      </c>
      <c r="L170" s="81">
        <f t="shared" si="60"/>
        <v>61493</v>
      </c>
      <c r="M170" s="27"/>
      <c r="N170" s="28"/>
      <c r="O170" s="28"/>
    </row>
    <row r="171" spans="1:15" s="153" customFormat="1" ht="51.75" x14ac:dyDescent="0.25">
      <c r="A171" s="58" t="s">
        <v>141</v>
      </c>
      <c r="B171" s="59">
        <v>914</v>
      </c>
      <c r="C171" s="60" t="s">
        <v>13</v>
      </c>
      <c r="D171" s="90" t="s">
        <v>2</v>
      </c>
      <c r="E171" s="61" t="s">
        <v>29</v>
      </c>
      <c r="F171" s="61" t="s">
        <v>30</v>
      </c>
      <c r="G171" s="61" t="s">
        <v>1</v>
      </c>
      <c r="H171" s="61" t="s">
        <v>118</v>
      </c>
      <c r="I171" s="91"/>
      <c r="J171" s="82">
        <f>+J172</f>
        <v>66964</v>
      </c>
      <c r="K171" s="82">
        <f t="shared" ref="K171:L171" si="61">+K172+K178</f>
        <v>61205</v>
      </c>
      <c r="L171" s="82">
        <f t="shared" si="61"/>
        <v>61493</v>
      </c>
      <c r="M171" s="151"/>
      <c r="N171" s="152"/>
      <c r="O171" s="152"/>
    </row>
    <row r="172" spans="1:15" s="190" customFormat="1" ht="31.5" x14ac:dyDescent="0.25">
      <c r="A172" s="129" t="s">
        <v>401</v>
      </c>
      <c r="B172" s="96">
        <v>914</v>
      </c>
      <c r="C172" s="97" t="s">
        <v>13</v>
      </c>
      <c r="D172" s="98" t="s">
        <v>2</v>
      </c>
      <c r="E172" s="97" t="s">
        <v>29</v>
      </c>
      <c r="F172" s="97" t="s">
        <v>30</v>
      </c>
      <c r="G172" s="97" t="s">
        <v>1</v>
      </c>
      <c r="H172" s="97" t="s">
        <v>6</v>
      </c>
      <c r="I172" s="91"/>
      <c r="J172" s="82">
        <f>+J173+J174+J176+J175</f>
        <v>66964</v>
      </c>
      <c r="K172" s="82">
        <f t="shared" ref="K172:L172" si="62">+K173+K174+K176</f>
        <v>61205</v>
      </c>
      <c r="L172" s="82">
        <f t="shared" si="62"/>
        <v>61493</v>
      </c>
      <c r="M172" s="189"/>
      <c r="N172" s="189"/>
      <c r="O172" s="189"/>
    </row>
    <row r="173" spans="1:15" s="193" customFormat="1" ht="47.25" x14ac:dyDescent="0.25">
      <c r="A173" s="65" t="s">
        <v>189</v>
      </c>
      <c r="B173" s="66">
        <v>914</v>
      </c>
      <c r="C173" s="67" t="s">
        <v>13</v>
      </c>
      <c r="D173" s="85" t="s">
        <v>2</v>
      </c>
      <c r="E173" s="67" t="s">
        <v>29</v>
      </c>
      <c r="F173" s="67" t="s">
        <v>30</v>
      </c>
      <c r="G173" s="67" t="s">
        <v>1</v>
      </c>
      <c r="H173" s="67" t="s">
        <v>6</v>
      </c>
      <c r="I173" s="68" t="s">
        <v>54</v>
      </c>
      <c r="J173" s="69">
        <v>52888</v>
      </c>
      <c r="K173" s="69">
        <v>52888</v>
      </c>
      <c r="L173" s="69">
        <v>52888</v>
      </c>
      <c r="M173" s="191"/>
      <c r="N173" s="192"/>
      <c r="O173" s="192"/>
    </row>
    <row r="174" spans="1:15" s="195" customFormat="1" ht="31.5" x14ac:dyDescent="0.25">
      <c r="A174" s="65" t="s">
        <v>105</v>
      </c>
      <c r="B174" s="66">
        <v>914</v>
      </c>
      <c r="C174" s="67" t="s">
        <v>13</v>
      </c>
      <c r="D174" s="85" t="s">
        <v>2</v>
      </c>
      <c r="E174" s="67" t="s">
        <v>29</v>
      </c>
      <c r="F174" s="67" t="s">
        <v>30</v>
      </c>
      <c r="G174" s="67" t="s">
        <v>1</v>
      </c>
      <c r="H174" s="67" t="s">
        <v>6</v>
      </c>
      <c r="I174" s="68" t="s">
        <v>53</v>
      </c>
      <c r="J174" s="69">
        <v>12964</v>
      </c>
      <c r="K174" s="69">
        <v>7205</v>
      </c>
      <c r="L174" s="69">
        <v>7493</v>
      </c>
      <c r="M174" s="191">
        <v>-1100</v>
      </c>
      <c r="N174" s="194"/>
      <c r="O174" s="194"/>
    </row>
    <row r="175" spans="1:15" s="195" customFormat="1" ht="47.25" x14ac:dyDescent="0.25">
      <c r="A175" s="220" t="s">
        <v>604</v>
      </c>
      <c r="B175" s="66">
        <v>914</v>
      </c>
      <c r="C175" s="67" t="s">
        <v>13</v>
      </c>
      <c r="D175" s="85" t="s">
        <v>2</v>
      </c>
      <c r="E175" s="67" t="s">
        <v>29</v>
      </c>
      <c r="F175" s="67" t="s">
        <v>30</v>
      </c>
      <c r="G175" s="67" t="s">
        <v>1</v>
      </c>
      <c r="H175" s="67" t="s">
        <v>6</v>
      </c>
      <c r="I175" s="68" t="s">
        <v>57</v>
      </c>
      <c r="J175" s="69">
        <v>0</v>
      </c>
      <c r="K175" s="69">
        <v>0</v>
      </c>
      <c r="L175" s="69">
        <v>0</v>
      </c>
      <c r="M175" s="191"/>
      <c r="N175" s="194"/>
      <c r="O175" s="194"/>
    </row>
    <row r="176" spans="1:15" s="198" customFormat="1" ht="36" customHeight="1" x14ac:dyDescent="0.25">
      <c r="A176" s="65" t="s">
        <v>192</v>
      </c>
      <c r="B176" s="66">
        <v>914</v>
      </c>
      <c r="C176" s="67" t="s">
        <v>13</v>
      </c>
      <c r="D176" s="85" t="s">
        <v>2</v>
      </c>
      <c r="E176" s="67" t="s">
        <v>29</v>
      </c>
      <c r="F176" s="67" t="s">
        <v>30</v>
      </c>
      <c r="G176" s="67" t="s">
        <v>1</v>
      </c>
      <c r="H176" s="67" t="s">
        <v>6</v>
      </c>
      <c r="I176" s="68" t="s">
        <v>55</v>
      </c>
      <c r="J176" s="69">
        <v>1112</v>
      </c>
      <c r="K176" s="69">
        <v>1112</v>
      </c>
      <c r="L176" s="69">
        <v>1112</v>
      </c>
      <c r="M176" s="196"/>
      <c r="N176" s="197"/>
      <c r="O176" s="197"/>
    </row>
    <row r="177" spans="1:15" s="198" customFormat="1" ht="30.6" hidden="1" customHeight="1" x14ac:dyDescent="0.3">
      <c r="A177" s="65" t="s">
        <v>192</v>
      </c>
      <c r="B177" s="66">
        <v>914</v>
      </c>
      <c r="C177" s="67" t="s">
        <v>13</v>
      </c>
      <c r="D177" s="85" t="s">
        <v>2</v>
      </c>
      <c r="E177" s="67" t="s">
        <v>29</v>
      </c>
      <c r="F177" s="67" t="s">
        <v>30</v>
      </c>
      <c r="G177" s="67" t="s">
        <v>1</v>
      </c>
      <c r="H177" s="67" t="s">
        <v>254</v>
      </c>
      <c r="I177" s="68" t="s">
        <v>54</v>
      </c>
      <c r="J177" s="69"/>
      <c r="K177" s="69"/>
      <c r="L177" s="69"/>
      <c r="M177" s="196"/>
      <c r="N177" s="197"/>
      <c r="O177" s="197"/>
    </row>
    <row r="178" spans="1:15" s="198" customFormat="1" ht="1.1499999999999999" hidden="1" customHeight="1" x14ac:dyDescent="0.3">
      <c r="A178" s="129" t="s">
        <v>606</v>
      </c>
      <c r="B178" s="96">
        <v>914</v>
      </c>
      <c r="C178" s="97" t="s">
        <v>13</v>
      </c>
      <c r="D178" s="98" t="s">
        <v>5</v>
      </c>
      <c r="E178" s="97" t="s">
        <v>29</v>
      </c>
      <c r="F178" s="97" t="s">
        <v>30</v>
      </c>
      <c r="G178" s="97" t="s">
        <v>1</v>
      </c>
      <c r="H178" s="97" t="s">
        <v>605</v>
      </c>
      <c r="I178" s="125"/>
      <c r="J178" s="102">
        <f>+J179</f>
        <v>0</v>
      </c>
      <c r="K178" s="102"/>
      <c r="L178" s="102"/>
      <c r="M178" s="196"/>
      <c r="N178" s="197"/>
      <c r="O178" s="197"/>
    </row>
    <row r="179" spans="1:15" s="198" customFormat="1" ht="31.15" hidden="1" x14ac:dyDescent="0.3">
      <c r="A179" s="129" t="s">
        <v>607</v>
      </c>
      <c r="B179" s="96">
        <v>914</v>
      </c>
      <c r="C179" s="97" t="s">
        <v>13</v>
      </c>
      <c r="D179" s="98" t="s">
        <v>2</v>
      </c>
      <c r="E179" s="97" t="s">
        <v>29</v>
      </c>
      <c r="F179" s="97" t="s">
        <v>30</v>
      </c>
      <c r="G179" s="97" t="s">
        <v>1</v>
      </c>
      <c r="H179" s="97" t="s">
        <v>605</v>
      </c>
      <c r="I179" s="125" t="s">
        <v>53</v>
      </c>
      <c r="J179" s="102">
        <v>0</v>
      </c>
      <c r="K179" s="102">
        <v>0</v>
      </c>
      <c r="L179" s="102">
        <v>0</v>
      </c>
      <c r="M179" s="196"/>
      <c r="N179" s="197"/>
      <c r="O179" s="197"/>
    </row>
    <row r="180" spans="1:15" s="198" customFormat="1" x14ac:dyDescent="0.25">
      <c r="A180" s="129" t="s">
        <v>402</v>
      </c>
      <c r="B180" s="96">
        <v>914</v>
      </c>
      <c r="C180" s="97" t="s">
        <v>13</v>
      </c>
      <c r="D180" s="97" t="s">
        <v>2</v>
      </c>
      <c r="E180" s="97" t="s">
        <v>29</v>
      </c>
      <c r="F180" s="97" t="s">
        <v>30</v>
      </c>
      <c r="G180" s="97" t="s">
        <v>341</v>
      </c>
      <c r="H180" s="97" t="s">
        <v>118</v>
      </c>
      <c r="I180" s="331"/>
      <c r="J180" s="102">
        <f>+J182+J183+J185</f>
        <v>5095.2</v>
      </c>
      <c r="K180" s="102">
        <f t="shared" ref="K180:L180" si="63">+K182+K183+K185</f>
        <v>0</v>
      </c>
      <c r="L180" s="102">
        <f t="shared" si="63"/>
        <v>0</v>
      </c>
      <c r="M180" s="196"/>
      <c r="N180" s="197"/>
      <c r="O180" s="197"/>
    </row>
    <row r="181" spans="1:15" s="6" customFormat="1" ht="46.9" hidden="1" x14ac:dyDescent="0.3">
      <c r="A181" s="221" t="s">
        <v>571</v>
      </c>
      <c r="B181" s="66">
        <v>914</v>
      </c>
      <c r="C181" s="67" t="s">
        <v>13</v>
      </c>
      <c r="D181" s="67" t="s">
        <v>2</v>
      </c>
      <c r="E181" s="67" t="s">
        <v>29</v>
      </c>
      <c r="F181" s="67" t="s">
        <v>30</v>
      </c>
      <c r="G181" s="67" t="s">
        <v>1</v>
      </c>
      <c r="H181" s="67" t="s">
        <v>573</v>
      </c>
      <c r="I181" s="68" t="s">
        <v>53</v>
      </c>
      <c r="J181" s="69"/>
      <c r="K181" s="69"/>
      <c r="L181" s="69"/>
      <c r="M181" s="27"/>
      <c r="N181" s="28"/>
      <c r="O181" s="28"/>
    </row>
    <row r="182" spans="1:15" s="6" customFormat="1" ht="47.25" x14ac:dyDescent="0.25">
      <c r="A182" s="221" t="s">
        <v>664</v>
      </c>
      <c r="B182" s="66">
        <v>914</v>
      </c>
      <c r="C182" s="67" t="s">
        <v>13</v>
      </c>
      <c r="D182" s="67" t="s">
        <v>2</v>
      </c>
      <c r="E182" s="67" t="s">
        <v>29</v>
      </c>
      <c r="F182" s="67" t="s">
        <v>30</v>
      </c>
      <c r="G182" s="67" t="s">
        <v>341</v>
      </c>
      <c r="H182" s="67" t="s">
        <v>704</v>
      </c>
      <c r="I182" s="68" t="s">
        <v>53</v>
      </c>
      <c r="J182" s="69">
        <v>4240.8</v>
      </c>
      <c r="K182" s="69">
        <v>0</v>
      </c>
      <c r="L182" s="69">
        <v>0</v>
      </c>
      <c r="M182" s="27"/>
      <c r="N182" s="28"/>
      <c r="O182" s="28"/>
    </row>
    <row r="183" spans="1:15" s="6" customFormat="1" ht="47.25" x14ac:dyDescent="0.25">
      <c r="A183" s="221" t="s">
        <v>572</v>
      </c>
      <c r="B183" s="66">
        <v>914</v>
      </c>
      <c r="C183" s="67" t="s">
        <v>13</v>
      </c>
      <c r="D183" s="67" t="s">
        <v>2</v>
      </c>
      <c r="E183" s="67" t="s">
        <v>29</v>
      </c>
      <c r="F183" s="67" t="s">
        <v>30</v>
      </c>
      <c r="G183" s="67" t="s">
        <v>341</v>
      </c>
      <c r="H183" s="67" t="s">
        <v>704</v>
      </c>
      <c r="I183" s="68" t="s">
        <v>53</v>
      </c>
      <c r="J183" s="69">
        <v>748.4</v>
      </c>
      <c r="K183" s="69">
        <v>0</v>
      </c>
      <c r="L183" s="69">
        <v>0</v>
      </c>
      <c r="M183" s="27"/>
      <c r="N183" s="28"/>
      <c r="O183" s="28"/>
    </row>
    <row r="184" spans="1:15" s="6" customFormat="1" ht="46.9" hidden="1" x14ac:dyDescent="0.3">
      <c r="A184" s="221" t="s">
        <v>572</v>
      </c>
      <c r="B184" s="66">
        <v>914</v>
      </c>
      <c r="C184" s="67" t="s">
        <v>13</v>
      </c>
      <c r="D184" s="67" t="s">
        <v>2</v>
      </c>
      <c r="E184" s="67" t="s">
        <v>29</v>
      </c>
      <c r="F184" s="67" t="s">
        <v>30</v>
      </c>
      <c r="G184" s="67" t="s">
        <v>1</v>
      </c>
      <c r="H184" s="67" t="s">
        <v>573</v>
      </c>
      <c r="I184" s="68" t="s">
        <v>53</v>
      </c>
      <c r="J184" s="69"/>
      <c r="K184" s="69"/>
      <c r="L184" s="69"/>
      <c r="M184" s="27"/>
      <c r="N184" s="28"/>
      <c r="O184" s="28"/>
    </row>
    <row r="185" spans="1:15" s="6" customFormat="1" ht="47.25" x14ac:dyDescent="0.25">
      <c r="A185" s="221" t="s">
        <v>665</v>
      </c>
      <c r="B185" s="66">
        <v>914</v>
      </c>
      <c r="C185" s="67" t="s">
        <v>13</v>
      </c>
      <c r="D185" s="67" t="s">
        <v>2</v>
      </c>
      <c r="E185" s="67" t="s">
        <v>29</v>
      </c>
      <c r="F185" s="67" t="s">
        <v>30</v>
      </c>
      <c r="G185" s="67" t="s">
        <v>341</v>
      </c>
      <c r="H185" s="67" t="s">
        <v>704</v>
      </c>
      <c r="I185" s="68" t="s">
        <v>53</v>
      </c>
      <c r="J185" s="69">
        <v>106</v>
      </c>
      <c r="K185" s="69">
        <v>0</v>
      </c>
      <c r="L185" s="69">
        <v>0</v>
      </c>
      <c r="M185" s="27"/>
      <c r="N185" s="28"/>
      <c r="O185" s="28"/>
    </row>
    <row r="186" spans="1:15" s="6" customFormat="1" x14ac:dyDescent="0.25">
      <c r="A186" s="29" t="s">
        <v>83</v>
      </c>
      <c r="B186" s="29">
        <v>914</v>
      </c>
      <c r="C186" s="30" t="s">
        <v>14</v>
      </c>
      <c r="D186" s="412"/>
      <c r="E186" s="413"/>
      <c r="F186" s="413"/>
      <c r="G186" s="413"/>
      <c r="H186" s="414"/>
      <c r="I186" s="31"/>
      <c r="J186" s="32">
        <f>SUM(J187+J231)</f>
        <v>42509.4</v>
      </c>
      <c r="K186" s="32">
        <f>SUM(K187+K231)</f>
        <v>22255</v>
      </c>
      <c r="L186" s="32">
        <f>SUM(L187+L231)</f>
        <v>22498</v>
      </c>
      <c r="M186" s="27"/>
      <c r="N186" s="28"/>
      <c r="O186" s="28"/>
    </row>
    <row r="187" spans="1:15" s="6" customFormat="1" x14ac:dyDescent="0.25">
      <c r="A187" s="39" t="s">
        <v>84</v>
      </c>
      <c r="B187" s="40">
        <v>914</v>
      </c>
      <c r="C187" s="71" t="s">
        <v>14</v>
      </c>
      <c r="D187" s="71" t="s">
        <v>1</v>
      </c>
      <c r="E187" s="415"/>
      <c r="F187" s="416"/>
      <c r="G187" s="416"/>
      <c r="H187" s="417"/>
      <c r="I187" s="72"/>
      <c r="J187" s="73">
        <f>SUM(J192+J227+J188)</f>
        <v>42509.4</v>
      </c>
      <c r="K187" s="73">
        <f>SUM(K192+K227+K188)</f>
        <v>22255</v>
      </c>
      <c r="L187" s="73">
        <f>SUM(L192+L227+Q188)</f>
        <v>22498</v>
      </c>
      <c r="M187" s="27"/>
      <c r="N187" s="28"/>
      <c r="O187" s="28"/>
    </row>
    <row r="188" spans="1:15" s="219" customFormat="1" ht="57" customHeight="1" x14ac:dyDescent="0.3">
      <c r="A188" s="45" t="s">
        <v>656</v>
      </c>
      <c r="B188" s="112">
        <v>914</v>
      </c>
      <c r="C188" s="115" t="s">
        <v>14</v>
      </c>
      <c r="D188" s="47" t="s">
        <v>1</v>
      </c>
      <c r="E188" s="47" t="s">
        <v>1</v>
      </c>
      <c r="F188" s="47" t="s">
        <v>16</v>
      </c>
      <c r="G188" s="47" t="s">
        <v>112</v>
      </c>
      <c r="H188" s="47" t="s">
        <v>118</v>
      </c>
      <c r="I188" s="115"/>
      <c r="J188" s="77">
        <f t="shared" ref="J188:L190" si="64">J189</f>
        <v>75</v>
      </c>
      <c r="K188" s="77">
        <f t="shared" si="64"/>
        <v>75</v>
      </c>
      <c r="L188" s="77">
        <f t="shared" si="64"/>
        <v>0</v>
      </c>
      <c r="M188" s="126"/>
      <c r="N188" s="218"/>
      <c r="O188" s="218"/>
    </row>
    <row r="189" spans="1:15" s="219" customFormat="1" ht="39" customHeight="1" x14ac:dyDescent="0.3">
      <c r="A189" s="53" t="s">
        <v>655</v>
      </c>
      <c r="B189" s="116">
        <v>914</v>
      </c>
      <c r="C189" s="94" t="s">
        <v>14</v>
      </c>
      <c r="D189" s="55" t="s">
        <v>1</v>
      </c>
      <c r="E189" s="55" t="s">
        <v>1</v>
      </c>
      <c r="F189" s="55" t="s">
        <v>16</v>
      </c>
      <c r="G189" s="55" t="s">
        <v>112</v>
      </c>
      <c r="H189" s="55" t="s">
        <v>118</v>
      </c>
      <c r="I189" s="94"/>
      <c r="J189" s="81">
        <f t="shared" si="64"/>
        <v>75</v>
      </c>
      <c r="K189" s="81">
        <f t="shared" si="64"/>
        <v>75</v>
      </c>
      <c r="L189" s="81">
        <f t="shared" si="64"/>
        <v>0</v>
      </c>
      <c r="M189" s="126"/>
      <c r="N189" s="218"/>
      <c r="O189" s="218"/>
    </row>
    <row r="190" spans="1:15" s="219" customFormat="1" ht="23.45" customHeight="1" x14ac:dyDescent="0.3">
      <c r="A190" s="58" t="s">
        <v>654</v>
      </c>
      <c r="B190" s="215">
        <v>914</v>
      </c>
      <c r="C190" s="91" t="s">
        <v>14</v>
      </c>
      <c r="D190" s="60" t="s">
        <v>1</v>
      </c>
      <c r="E190" s="60" t="s">
        <v>1</v>
      </c>
      <c r="F190" s="60" t="s">
        <v>16</v>
      </c>
      <c r="G190" s="60" t="s">
        <v>2</v>
      </c>
      <c r="H190" s="60" t="s">
        <v>118</v>
      </c>
      <c r="I190" s="91"/>
      <c r="J190" s="82">
        <f t="shared" si="64"/>
        <v>75</v>
      </c>
      <c r="K190" s="82">
        <f t="shared" si="64"/>
        <v>75</v>
      </c>
      <c r="L190" s="82">
        <f t="shared" si="64"/>
        <v>0</v>
      </c>
      <c r="M190" s="126"/>
      <c r="N190" s="218"/>
      <c r="O190" s="218"/>
    </row>
    <row r="191" spans="1:15" s="219" customFormat="1" ht="37.9" customHeight="1" x14ac:dyDescent="0.3">
      <c r="A191" s="65" t="s">
        <v>105</v>
      </c>
      <c r="B191" s="105">
        <v>914</v>
      </c>
      <c r="C191" s="68" t="s">
        <v>14</v>
      </c>
      <c r="D191" s="67" t="s">
        <v>1</v>
      </c>
      <c r="E191" s="67" t="s">
        <v>1</v>
      </c>
      <c r="F191" s="67" t="s">
        <v>16</v>
      </c>
      <c r="G191" s="67" t="s">
        <v>2</v>
      </c>
      <c r="H191" s="67" t="s">
        <v>6</v>
      </c>
      <c r="I191" s="68" t="s">
        <v>53</v>
      </c>
      <c r="J191" s="69">
        <v>75</v>
      </c>
      <c r="K191" s="69">
        <v>75</v>
      </c>
      <c r="L191" s="69">
        <v>0</v>
      </c>
      <c r="M191" s="126"/>
      <c r="N191" s="218"/>
      <c r="O191" s="218"/>
    </row>
    <row r="192" spans="1:15" s="6" customFormat="1" ht="33" x14ac:dyDescent="0.25">
      <c r="A192" s="45" t="s">
        <v>139</v>
      </c>
      <c r="B192" s="46">
        <v>914</v>
      </c>
      <c r="C192" s="48" t="s">
        <v>14</v>
      </c>
      <c r="D192" s="114" t="s">
        <v>1</v>
      </c>
      <c r="E192" s="47" t="s">
        <v>29</v>
      </c>
      <c r="F192" s="47" t="s">
        <v>111</v>
      </c>
      <c r="G192" s="47" t="s">
        <v>112</v>
      </c>
      <c r="H192" s="47" t="s">
        <v>118</v>
      </c>
      <c r="I192" s="115"/>
      <c r="J192" s="77">
        <f>SUM(J193+J218+J224)</f>
        <v>42424.4</v>
      </c>
      <c r="K192" s="77">
        <f>SUM(K193+K218+K224)</f>
        <v>22170</v>
      </c>
      <c r="L192" s="77">
        <f>SUM(L193+L218+L224)</f>
        <v>22488</v>
      </c>
      <c r="M192" s="27"/>
      <c r="N192" s="28"/>
      <c r="O192" s="28"/>
    </row>
    <row r="193" spans="1:15" s="109" customFormat="1" x14ac:dyDescent="0.3">
      <c r="A193" s="53" t="s">
        <v>151</v>
      </c>
      <c r="B193" s="54">
        <v>914</v>
      </c>
      <c r="C193" s="56" t="s">
        <v>14</v>
      </c>
      <c r="D193" s="118" t="s">
        <v>1</v>
      </c>
      <c r="E193" s="55" t="s">
        <v>29</v>
      </c>
      <c r="F193" s="55" t="s">
        <v>16</v>
      </c>
      <c r="G193" s="55" t="s">
        <v>112</v>
      </c>
      <c r="H193" s="55" t="s">
        <v>118</v>
      </c>
      <c r="I193" s="94"/>
      <c r="J193" s="81">
        <f>+J194+J206+J210</f>
        <v>24209.4</v>
      </c>
      <c r="K193" s="81">
        <f>SUM(K194+K202+K210)</f>
        <v>13177</v>
      </c>
      <c r="L193" s="81">
        <f>SUM(L194+L202+L210)</f>
        <v>13309</v>
      </c>
      <c r="M193" s="78"/>
      <c r="N193" s="108"/>
      <c r="O193" s="108"/>
    </row>
    <row r="194" spans="1:15" s="219" customFormat="1" ht="34.5" x14ac:dyDescent="0.3">
      <c r="A194" s="58" t="s">
        <v>152</v>
      </c>
      <c r="B194" s="59">
        <v>914</v>
      </c>
      <c r="C194" s="61" t="s">
        <v>14</v>
      </c>
      <c r="D194" s="120" t="s">
        <v>1</v>
      </c>
      <c r="E194" s="60" t="s">
        <v>29</v>
      </c>
      <c r="F194" s="60" t="s">
        <v>16</v>
      </c>
      <c r="G194" s="60" t="s">
        <v>1</v>
      </c>
      <c r="H194" s="60" t="s">
        <v>118</v>
      </c>
      <c r="I194" s="91"/>
      <c r="J194" s="82">
        <f>+J195</f>
        <v>13903</v>
      </c>
      <c r="K194" s="82">
        <f>+K195</f>
        <v>13177</v>
      </c>
      <c r="L194" s="82">
        <f>+L195+L214</f>
        <v>13309</v>
      </c>
      <c r="M194" s="126"/>
      <c r="N194" s="218"/>
      <c r="O194" s="218"/>
    </row>
    <row r="195" spans="1:15" s="6" customFormat="1" ht="31.5" x14ac:dyDescent="0.25">
      <c r="A195" s="129" t="s">
        <v>401</v>
      </c>
      <c r="B195" s="96">
        <v>914</v>
      </c>
      <c r="C195" s="97" t="s">
        <v>14</v>
      </c>
      <c r="D195" s="98" t="s">
        <v>1</v>
      </c>
      <c r="E195" s="97" t="s">
        <v>29</v>
      </c>
      <c r="F195" s="97" t="s">
        <v>16</v>
      </c>
      <c r="G195" s="97" t="s">
        <v>1</v>
      </c>
      <c r="H195" s="97" t="s">
        <v>6</v>
      </c>
      <c r="I195" s="91"/>
      <c r="J195" s="73">
        <f>+J196+J200+J201</f>
        <v>13903</v>
      </c>
      <c r="K195" s="73">
        <f>+K196+K200+K201</f>
        <v>13177</v>
      </c>
      <c r="L195" s="73">
        <f>+L196+L200+L201</f>
        <v>13309</v>
      </c>
      <c r="M195" s="27"/>
      <c r="N195" s="28"/>
      <c r="O195" s="28"/>
    </row>
    <row r="196" spans="1:15" s="6" customFormat="1" ht="48" customHeight="1" x14ac:dyDescent="0.25">
      <c r="A196" s="65" t="s">
        <v>189</v>
      </c>
      <c r="B196" s="66">
        <v>914</v>
      </c>
      <c r="C196" s="67" t="s">
        <v>14</v>
      </c>
      <c r="D196" s="85" t="s">
        <v>1</v>
      </c>
      <c r="E196" s="67" t="s">
        <v>29</v>
      </c>
      <c r="F196" s="67" t="s">
        <v>16</v>
      </c>
      <c r="G196" s="67" t="s">
        <v>1</v>
      </c>
      <c r="H196" s="67" t="s">
        <v>6</v>
      </c>
      <c r="I196" s="68" t="s">
        <v>54</v>
      </c>
      <c r="J196" s="69">
        <v>9868</v>
      </c>
      <c r="K196" s="69">
        <v>9868</v>
      </c>
      <c r="L196" s="69">
        <v>9868</v>
      </c>
      <c r="M196" s="27"/>
      <c r="N196" s="28"/>
      <c r="O196" s="28"/>
    </row>
    <row r="197" spans="1:15" s="6" customFormat="1" ht="18" hidden="1" x14ac:dyDescent="0.3">
      <c r="A197" s="65"/>
      <c r="B197" s="66"/>
      <c r="C197" s="67"/>
      <c r="D197" s="85"/>
      <c r="E197" s="67"/>
      <c r="F197" s="67"/>
      <c r="G197" s="67"/>
      <c r="H197" s="67"/>
      <c r="I197" s="68"/>
      <c r="J197" s="69"/>
      <c r="K197" s="69"/>
      <c r="L197" s="69"/>
      <c r="M197" s="27"/>
      <c r="N197" s="28"/>
      <c r="O197" s="28"/>
    </row>
    <row r="198" spans="1:15" s="6" customFormat="1" ht="18" hidden="1" x14ac:dyDescent="0.3">
      <c r="A198" s="65"/>
      <c r="B198" s="66"/>
      <c r="C198" s="67"/>
      <c r="D198" s="85"/>
      <c r="E198" s="67"/>
      <c r="F198" s="67"/>
      <c r="G198" s="67"/>
      <c r="H198" s="67"/>
      <c r="I198" s="68"/>
      <c r="J198" s="69"/>
      <c r="K198" s="69"/>
      <c r="L198" s="69"/>
      <c r="M198" s="27"/>
      <c r="N198" s="28"/>
      <c r="O198" s="28"/>
    </row>
    <row r="199" spans="1:15" s="6" customFormat="1" ht="18" hidden="1" x14ac:dyDescent="0.3">
      <c r="A199" s="65"/>
      <c r="B199" s="66"/>
      <c r="C199" s="67"/>
      <c r="D199" s="85"/>
      <c r="E199" s="67"/>
      <c r="F199" s="67"/>
      <c r="G199" s="67"/>
      <c r="H199" s="67"/>
      <c r="I199" s="68"/>
      <c r="J199" s="69"/>
      <c r="K199" s="69"/>
      <c r="L199" s="69"/>
      <c r="M199" s="27"/>
      <c r="N199" s="28"/>
      <c r="O199" s="28"/>
    </row>
    <row r="200" spans="1:15" s="6" customFormat="1" ht="33" customHeight="1" x14ac:dyDescent="0.25">
      <c r="A200" s="65" t="s">
        <v>105</v>
      </c>
      <c r="B200" s="66">
        <v>914</v>
      </c>
      <c r="C200" s="67" t="s">
        <v>14</v>
      </c>
      <c r="D200" s="85" t="s">
        <v>1</v>
      </c>
      <c r="E200" s="67" t="s">
        <v>29</v>
      </c>
      <c r="F200" s="67" t="s">
        <v>16</v>
      </c>
      <c r="G200" s="67" t="s">
        <v>1</v>
      </c>
      <c r="H200" s="67" t="s">
        <v>6</v>
      </c>
      <c r="I200" s="68" t="s">
        <v>53</v>
      </c>
      <c r="J200" s="69">
        <v>4016</v>
      </c>
      <c r="K200" s="69">
        <v>3290</v>
      </c>
      <c r="L200" s="69">
        <v>3422</v>
      </c>
      <c r="M200" s="27">
        <v>-158.80000000000001</v>
      </c>
      <c r="N200" s="28"/>
      <c r="O200" s="28"/>
    </row>
    <row r="201" spans="1:15" s="6" customFormat="1" ht="33.6" customHeight="1" x14ac:dyDescent="0.25">
      <c r="A201" s="65" t="s">
        <v>108</v>
      </c>
      <c r="B201" s="66">
        <v>914</v>
      </c>
      <c r="C201" s="67" t="s">
        <v>14</v>
      </c>
      <c r="D201" s="85" t="s">
        <v>1</v>
      </c>
      <c r="E201" s="67" t="s">
        <v>29</v>
      </c>
      <c r="F201" s="67" t="s">
        <v>16</v>
      </c>
      <c r="G201" s="67" t="s">
        <v>1</v>
      </c>
      <c r="H201" s="67" t="s">
        <v>6</v>
      </c>
      <c r="I201" s="68" t="s">
        <v>55</v>
      </c>
      <c r="J201" s="69">
        <v>19</v>
      </c>
      <c r="K201" s="69">
        <v>19</v>
      </c>
      <c r="L201" s="69">
        <v>19</v>
      </c>
      <c r="M201" s="27"/>
      <c r="N201" s="28"/>
      <c r="O201" s="28"/>
    </row>
    <row r="202" spans="1:15" s="224" customFormat="1" ht="27" hidden="1" customHeight="1" x14ac:dyDescent="0.3">
      <c r="A202" s="129" t="s">
        <v>659</v>
      </c>
      <c r="B202" s="96">
        <v>914</v>
      </c>
      <c r="C202" s="97" t="s">
        <v>14</v>
      </c>
      <c r="D202" s="98" t="s">
        <v>1</v>
      </c>
      <c r="E202" s="97" t="s">
        <v>29</v>
      </c>
      <c r="F202" s="97" t="s">
        <v>16</v>
      </c>
      <c r="G202" s="97" t="s">
        <v>1</v>
      </c>
      <c r="H202" s="97" t="s">
        <v>223</v>
      </c>
      <c r="I202" s="125"/>
      <c r="J202" s="102">
        <f>J204+J203</f>
        <v>0</v>
      </c>
      <c r="K202" s="102">
        <f>K204+K203</f>
        <v>0</v>
      </c>
      <c r="L202" s="102">
        <f>+L204+L203</f>
        <v>0</v>
      </c>
      <c r="M202" s="222"/>
      <c r="N202" s="223"/>
      <c r="O202" s="223"/>
    </row>
    <row r="203" spans="1:15" s="6" customFormat="1" ht="27" hidden="1" customHeight="1" x14ac:dyDescent="0.3">
      <c r="A203" s="65" t="s">
        <v>663</v>
      </c>
      <c r="B203" s="66">
        <v>914</v>
      </c>
      <c r="C203" s="67" t="s">
        <v>14</v>
      </c>
      <c r="D203" s="85" t="s">
        <v>1</v>
      </c>
      <c r="E203" s="67" t="s">
        <v>29</v>
      </c>
      <c r="F203" s="67" t="s">
        <v>16</v>
      </c>
      <c r="G203" s="67" t="s">
        <v>1</v>
      </c>
      <c r="H203" s="67" t="s">
        <v>223</v>
      </c>
      <c r="I203" s="68" t="s">
        <v>53</v>
      </c>
      <c r="J203" s="69">
        <v>0</v>
      </c>
      <c r="K203" s="69">
        <v>0</v>
      </c>
      <c r="L203" s="69">
        <v>0</v>
      </c>
      <c r="M203" s="27"/>
      <c r="N203" s="28"/>
      <c r="O203" s="28"/>
    </row>
    <row r="204" spans="1:15" s="6" customFormat="1" ht="27" hidden="1" customHeight="1" x14ac:dyDescent="0.3">
      <c r="A204" s="65" t="s">
        <v>662</v>
      </c>
      <c r="B204" s="66">
        <v>914</v>
      </c>
      <c r="C204" s="67" t="s">
        <v>14</v>
      </c>
      <c r="D204" s="85" t="s">
        <v>1</v>
      </c>
      <c r="E204" s="67" t="s">
        <v>29</v>
      </c>
      <c r="F204" s="67" t="s">
        <v>16</v>
      </c>
      <c r="G204" s="67" t="s">
        <v>1</v>
      </c>
      <c r="H204" s="67" t="s">
        <v>223</v>
      </c>
      <c r="I204" s="68" t="s">
        <v>53</v>
      </c>
      <c r="J204" s="69">
        <v>0</v>
      </c>
      <c r="K204" s="69">
        <v>0</v>
      </c>
      <c r="L204" s="69">
        <v>0</v>
      </c>
      <c r="M204" s="27"/>
      <c r="N204" s="28"/>
      <c r="O204" s="28"/>
    </row>
    <row r="205" spans="1:15" s="6" customFormat="1" ht="0.6" hidden="1" customHeight="1" x14ac:dyDescent="0.3">
      <c r="A205" s="129" t="s">
        <v>607</v>
      </c>
      <c r="B205" s="96">
        <v>914</v>
      </c>
      <c r="C205" s="97" t="s">
        <v>14</v>
      </c>
      <c r="D205" s="98" t="s">
        <v>1</v>
      </c>
      <c r="E205" s="97" t="s">
        <v>29</v>
      </c>
      <c r="F205" s="97" t="s">
        <v>16</v>
      </c>
      <c r="G205" s="97" t="s">
        <v>1</v>
      </c>
      <c r="H205" s="97" t="s">
        <v>605</v>
      </c>
      <c r="I205" s="125" t="s">
        <v>53</v>
      </c>
      <c r="J205" s="102">
        <v>0</v>
      </c>
      <c r="K205" s="102"/>
      <c r="L205" s="102"/>
      <c r="M205" s="27"/>
      <c r="N205" s="28"/>
      <c r="O205" s="28"/>
    </row>
    <row r="206" spans="1:15" s="6" customFormat="1" ht="28.9" customHeight="1" x14ac:dyDescent="0.25">
      <c r="A206" s="129" t="s">
        <v>402</v>
      </c>
      <c r="B206" s="96">
        <v>914</v>
      </c>
      <c r="C206" s="97" t="s">
        <v>14</v>
      </c>
      <c r="D206" s="332" t="s">
        <v>1</v>
      </c>
      <c r="E206" s="97" t="s">
        <v>29</v>
      </c>
      <c r="F206" s="97" t="s">
        <v>16</v>
      </c>
      <c r="G206" s="97" t="s">
        <v>341</v>
      </c>
      <c r="H206" s="97" t="s">
        <v>118</v>
      </c>
      <c r="I206" s="331"/>
      <c r="J206" s="102">
        <f>+J207+J208+J209</f>
        <v>10000</v>
      </c>
      <c r="K206" s="102">
        <f t="shared" ref="K206:L206" si="65">+K207+K208+K209</f>
        <v>0</v>
      </c>
      <c r="L206" s="102">
        <f t="shared" si="65"/>
        <v>0</v>
      </c>
      <c r="M206" s="27"/>
      <c r="N206" s="28"/>
      <c r="O206" s="28"/>
    </row>
    <row r="207" spans="1:15" s="6" customFormat="1" ht="0.6" hidden="1" customHeight="1" x14ac:dyDescent="0.3">
      <c r="A207" s="129" t="s">
        <v>702</v>
      </c>
      <c r="B207" s="66">
        <v>914</v>
      </c>
      <c r="C207" s="67" t="s">
        <v>14</v>
      </c>
      <c r="D207" s="333" t="s">
        <v>1</v>
      </c>
      <c r="E207" s="67" t="s">
        <v>29</v>
      </c>
      <c r="F207" s="67" t="s">
        <v>16</v>
      </c>
      <c r="G207" s="67" t="s">
        <v>341</v>
      </c>
      <c r="H207" s="67" t="s">
        <v>701</v>
      </c>
      <c r="I207" s="334" t="s">
        <v>53</v>
      </c>
      <c r="J207" s="69"/>
      <c r="K207" s="69"/>
      <c r="L207" s="69"/>
      <c r="M207" s="27"/>
      <c r="N207" s="28"/>
      <c r="O207" s="28"/>
    </row>
    <row r="208" spans="1:15" s="6" customFormat="1" ht="34.9" customHeight="1" x14ac:dyDescent="0.25">
      <c r="A208" s="129" t="s">
        <v>703</v>
      </c>
      <c r="B208" s="66">
        <v>914</v>
      </c>
      <c r="C208" s="67" t="s">
        <v>14</v>
      </c>
      <c r="D208" s="333" t="s">
        <v>1</v>
      </c>
      <c r="E208" s="67" t="s">
        <v>29</v>
      </c>
      <c r="F208" s="67" t="s">
        <v>16</v>
      </c>
      <c r="G208" s="67" t="s">
        <v>341</v>
      </c>
      <c r="H208" s="67" t="s">
        <v>701</v>
      </c>
      <c r="I208" s="334" t="s">
        <v>53</v>
      </c>
      <c r="J208" s="69">
        <v>10000</v>
      </c>
      <c r="K208" s="69">
        <v>0</v>
      </c>
      <c r="L208" s="69">
        <v>0</v>
      </c>
      <c r="M208" s="27"/>
      <c r="N208" s="28"/>
      <c r="O208" s="28"/>
    </row>
    <row r="209" spans="1:19" s="6" customFormat="1" ht="34.9" hidden="1" customHeight="1" x14ac:dyDescent="0.3">
      <c r="A209" s="129" t="s">
        <v>700</v>
      </c>
      <c r="B209" s="66">
        <v>914</v>
      </c>
      <c r="C209" s="67" t="s">
        <v>14</v>
      </c>
      <c r="D209" s="333" t="s">
        <v>1</v>
      </c>
      <c r="E209" s="67" t="s">
        <v>29</v>
      </c>
      <c r="F209" s="67" t="s">
        <v>16</v>
      </c>
      <c r="G209" s="67" t="s">
        <v>341</v>
      </c>
      <c r="H209" s="67" t="s">
        <v>701</v>
      </c>
      <c r="I209" s="334" t="s">
        <v>53</v>
      </c>
      <c r="J209" s="69"/>
      <c r="K209" s="69"/>
      <c r="L209" s="69"/>
      <c r="M209" s="27"/>
      <c r="N209" s="28"/>
      <c r="O209" s="28"/>
    </row>
    <row r="210" spans="1:19" s="224" customFormat="1" ht="27" customHeight="1" x14ac:dyDescent="0.25">
      <c r="A210" s="129" t="s">
        <v>699</v>
      </c>
      <c r="B210" s="96">
        <v>914</v>
      </c>
      <c r="C210" s="97" t="s">
        <v>14</v>
      </c>
      <c r="D210" s="319" t="s">
        <v>1</v>
      </c>
      <c r="E210" s="97" t="s">
        <v>29</v>
      </c>
      <c r="F210" s="97" t="s">
        <v>16</v>
      </c>
      <c r="G210" s="97" t="s">
        <v>660</v>
      </c>
      <c r="H210" s="97" t="s">
        <v>118</v>
      </c>
      <c r="I210" s="320"/>
      <c r="J210" s="102">
        <f>J213+J212+J211</f>
        <v>306.39999999999998</v>
      </c>
      <c r="K210" s="102">
        <f>K213+K212+K211</f>
        <v>0</v>
      </c>
      <c r="L210" s="102">
        <f>L213+L212+L211</f>
        <v>0</v>
      </c>
      <c r="M210" s="222"/>
      <c r="N210" s="223"/>
      <c r="O210" s="223"/>
      <c r="P210" s="318"/>
      <c r="Q210" s="318"/>
      <c r="R210" s="318"/>
      <c r="S210" s="318"/>
    </row>
    <row r="211" spans="1:19" s="6" customFormat="1" ht="27" customHeight="1" x14ac:dyDescent="0.25">
      <c r="A211" s="65" t="s">
        <v>657</v>
      </c>
      <c r="B211" s="66">
        <v>914</v>
      </c>
      <c r="C211" s="67" t="s">
        <v>14</v>
      </c>
      <c r="D211" s="321" t="s">
        <v>1</v>
      </c>
      <c r="E211" s="67" t="s">
        <v>29</v>
      </c>
      <c r="F211" s="67" t="s">
        <v>16</v>
      </c>
      <c r="G211" s="67" t="s">
        <v>660</v>
      </c>
      <c r="H211" s="67" t="s">
        <v>661</v>
      </c>
      <c r="I211" s="322" t="s">
        <v>53</v>
      </c>
      <c r="J211" s="69">
        <v>255</v>
      </c>
      <c r="K211" s="69">
        <v>0</v>
      </c>
      <c r="L211" s="69">
        <v>0</v>
      </c>
      <c r="M211" s="27"/>
      <c r="N211" s="28"/>
      <c r="O211" s="28"/>
    </row>
    <row r="212" spans="1:19" s="6" customFormat="1" ht="27" customHeight="1" x14ac:dyDescent="0.25">
      <c r="A212" s="65" t="s">
        <v>658</v>
      </c>
      <c r="B212" s="66">
        <v>914</v>
      </c>
      <c r="C212" s="67" t="s">
        <v>14</v>
      </c>
      <c r="D212" s="321" t="s">
        <v>1</v>
      </c>
      <c r="E212" s="67" t="s">
        <v>29</v>
      </c>
      <c r="F212" s="67" t="s">
        <v>16</v>
      </c>
      <c r="G212" s="67" t="s">
        <v>660</v>
      </c>
      <c r="H212" s="67" t="s">
        <v>661</v>
      </c>
      <c r="I212" s="322" t="s">
        <v>53</v>
      </c>
      <c r="J212" s="69">
        <v>45</v>
      </c>
      <c r="K212" s="69">
        <v>0</v>
      </c>
      <c r="L212" s="69">
        <v>0</v>
      </c>
      <c r="M212" s="27"/>
      <c r="N212" s="28"/>
      <c r="O212" s="28"/>
    </row>
    <row r="213" spans="1:19" s="6" customFormat="1" ht="31.5" customHeight="1" x14ac:dyDescent="0.25">
      <c r="A213" s="65" t="s">
        <v>658</v>
      </c>
      <c r="B213" s="66">
        <v>914</v>
      </c>
      <c r="C213" s="67" t="s">
        <v>14</v>
      </c>
      <c r="D213" s="321" t="s">
        <v>1</v>
      </c>
      <c r="E213" s="67" t="s">
        <v>29</v>
      </c>
      <c r="F213" s="67" t="s">
        <v>16</v>
      </c>
      <c r="G213" s="67" t="s">
        <v>660</v>
      </c>
      <c r="H213" s="67" t="s">
        <v>661</v>
      </c>
      <c r="I213" s="322" t="s">
        <v>53</v>
      </c>
      <c r="J213" s="69">
        <v>6.4</v>
      </c>
      <c r="K213" s="69">
        <v>0</v>
      </c>
      <c r="L213" s="69">
        <v>0</v>
      </c>
      <c r="M213" s="27"/>
      <c r="N213" s="28"/>
      <c r="O213" s="28"/>
    </row>
    <row r="214" spans="1:19" s="109" customFormat="1" ht="27.6" hidden="1" customHeight="1" x14ac:dyDescent="0.35">
      <c r="A214" s="65" t="s">
        <v>400</v>
      </c>
      <c r="B214" s="96">
        <v>914</v>
      </c>
      <c r="C214" s="97" t="s">
        <v>14</v>
      </c>
      <c r="D214" s="98" t="s">
        <v>1</v>
      </c>
      <c r="E214" s="97" t="s">
        <v>29</v>
      </c>
      <c r="F214" s="97" t="s">
        <v>16</v>
      </c>
      <c r="G214" s="97" t="s">
        <v>1</v>
      </c>
      <c r="H214" s="97" t="s">
        <v>223</v>
      </c>
      <c r="I214" s="125"/>
      <c r="J214" s="102">
        <f>+J215+J216+J217</f>
        <v>0</v>
      </c>
      <c r="K214" s="102"/>
      <c r="L214" s="102"/>
      <c r="M214" s="78"/>
      <c r="N214" s="108"/>
      <c r="O214" s="108"/>
    </row>
    <row r="215" spans="1:19" s="219" customFormat="1" ht="31.15" hidden="1" x14ac:dyDescent="0.35">
      <c r="A215" s="65" t="s">
        <v>366</v>
      </c>
      <c r="B215" s="66">
        <v>914</v>
      </c>
      <c r="C215" s="67" t="s">
        <v>14</v>
      </c>
      <c r="D215" s="85" t="s">
        <v>1</v>
      </c>
      <c r="E215" s="67" t="s">
        <v>29</v>
      </c>
      <c r="F215" s="67" t="s">
        <v>16</v>
      </c>
      <c r="G215" s="67" t="s">
        <v>1</v>
      </c>
      <c r="H215" s="67" t="s">
        <v>223</v>
      </c>
      <c r="I215" s="68" t="s">
        <v>53</v>
      </c>
      <c r="J215" s="69"/>
      <c r="K215" s="69"/>
      <c r="L215" s="69"/>
      <c r="M215" s="126"/>
      <c r="N215" s="218"/>
      <c r="O215" s="218"/>
    </row>
    <row r="216" spans="1:19" s="6" customFormat="1" ht="31.15" hidden="1" x14ac:dyDescent="0.3">
      <c r="A216" s="65" t="s">
        <v>367</v>
      </c>
      <c r="B216" s="66">
        <v>914</v>
      </c>
      <c r="C216" s="67" t="s">
        <v>14</v>
      </c>
      <c r="D216" s="85" t="s">
        <v>1</v>
      </c>
      <c r="E216" s="67" t="s">
        <v>29</v>
      </c>
      <c r="F216" s="67" t="s">
        <v>16</v>
      </c>
      <c r="G216" s="67" t="s">
        <v>1</v>
      </c>
      <c r="H216" s="67" t="s">
        <v>223</v>
      </c>
      <c r="I216" s="68" t="s">
        <v>53</v>
      </c>
      <c r="J216" s="69"/>
      <c r="K216" s="69"/>
      <c r="L216" s="69"/>
      <c r="M216" s="27"/>
      <c r="N216" s="28"/>
      <c r="O216" s="28"/>
    </row>
    <row r="217" spans="1:19" s="213" customFormat="1" ht="31.15" hidden="1" x14ac:dyDescent="0.35">
      <c r="A217" s="65" t="s">
        <v>368</v>
      </c>
      <c r="B217" s="66">
        <v>914</v>
      </c>
      <c r="C217" s="67" t="s">
        <v>14</v>
      </c>
      <c r="D217" s="85" t="s">
        <v>1</v>
      </c>
      <c r="E217" s="67" t="s">
        <v>29</v>
      </c>
      <c r="F217" s="67" t="s">
        <v>16</v>
      </c>
      <c r="G217" s="67" t="s">
        <v>1</v>
      </c>
      <c r="H217" s="143" t="s">
        <v>223</v>
      </c>
      <c r="I217" s="68" t="s">
        <v>53</v>
      </c>
      <c r="J217" s="69"/>
      <c r="K217" s="69"/>
      <c r="L217" s="69"/>
      <c r="M217" s="78"/>
      <c r="N217" s="212"/>
      <c r="O217" s="212"/>
    </row>
    <row r="218" spans="1:19" s="109" customFormat="1" x14ac:dyDescent="0.3">
      <c r="A218" s="53" t="s">
        <v>153</v>
      </c>
      <c r="B218" s="54">
        <v>914</v>
      </c>
      <c r="C218" s="55" t="s">
        <v>14</v>
      </c>
      <c r="D218" s="86" t="s">
        <v>1</v>
      </c>
      <c r="E218" s="55" t="s">
        <v>29</v>
      </c>
      <c r="F218" s="55" t="s">
        <v>26</v>
      </c>
      <c r="G218" s="55" t="s">
        <v>112</v>
      </c>
      <c r="H218" s="55" t="s">
        <v>118</v>
      </c>
      <c r="I218" s="94"/>
      <c r="J218" s="81">
        <f>SUM(J219)</f>
        <v>16259</v>
      </c>
      <c r="K218" s="81">
        <f t="shared" ref="K218:L218" si="66">SUM(K219)</f>
        <v>6959</v>
      </c>
      <c r="L218" s="81">
        <f t="shared" si="66"/>
        <v>7064</v>
      </c>
      <c r="M218" s="78"/>
      <c r="N218" s="108"/>
      <c r="O218" s="108"/>
    </row>
    <row r="219" spans="1:19" s="226" customFormat="1" ht="34.5" x14ac:dyDescent="0.3">
      <c r="A219" s="58" t="s">
        <v>152</v>
      </c>
      <c r="B219" s="59">
        <v>914</v>
      </c>
      <c r="C219" s="60" t="s">
        <v>14</v>
      </c>
      <c r="D219" s="90" t="s">
        <v>1</v>
      </c>
      <c r="E219" s="60" t="s">
        <v>29</v>
      </c>
      <c r="F219" s="60" t="s">
        <v>26</v>
      </c>
      <c r="G219" s="60" t="s">
        <v>1</v>
      </c>
      <c r="H219" s="60" t="s">
        <v>118</v>
      </c>
      <c r="I219" s="91"/>
      <c r="J219" s="82">
        <f>SUM(J220:J223)</f>
        <v>16259</v>
      </c>
      <c r="K219" s="82">
        <f t="shared" ref="K219:L219" si="67">SUM(K220:K223)</f>
        <v>6959</v>
      </c>
      <c r="L219" s="82">
        <f t="shared" si="67"/>
        <v>7064</v>
      </c>
      <c r="M219" s="78"/>
      <c r="N219" s="225"/>
      <c r="O219" s="225"/>
    </row>
    <row r="220" spans="1:19" s="6" customFormat="1" ht="43.9" customHeight="1" x14ac:dyDescent="0.25">
      <c r="A220" s="65" t="s">
        <v>189</v>
      </c>
      <c r="B220" s="66">
        <v>914</v>
      </c>
      <c r="C220" s="67" t="s">
        <v>14</v>
      </c>
      <c r="D220" s="85" t="s">
        <v>1</v>
      </c>
      <c r="E220" s="67" t="s">
        <v>29</v>
      </c>
      <c r="F220" s="67" t="s">
        <v>26</v>
      </c>
      <c r="G220" s="67" t="s">
        <v>1</v>
      </c>
      <c r="H220" s="67" t="s">
        <v>6</v>
      </c>
      <c r="I220" s="68" t="s">
        <v>54</v>
      </c>
      <c r="J220" s="69">
        <v>4115</v>
      </c>
      <c r="K220" s="69">
        <v>4115</v>
      </c>
      <c r="L220" s="69">
        <v>4115</v>
      </c>
      <c r="M220" s="27"/>
      <c r="N220" s="28"/>
      <c r="O220" s="28"/>
    </row>
    <row r="221" spans="1:19" s="190" customFormat="1" ht="31.5" x14ac:dyDescent="0.25">
      <c r="A221" s="65" t="s">
        <v>105</v>
      </c>
      <c r="B221" s="66">
        <v>914</v>
      </c>
      <c r="C221" s="67" t="s">
        <v>14</v>
      </c>
      <c r="D221" s="85" t="s">
        <v>1</v>
      </c>
      <c r="E221" s="67" t="s">
        <v>29</v>
      </c>
      <c r="F221" s="67" t="s">
        <v>26</v>
      </c>
      <c r="G221" s="67" t="s">
        <v>1</v>
      </c>
      <c r="H221" s="67" t="s">
        <v>6</v>
      </c>
      <c r="I221" s="68" t="s">
        <v>53</v>
      </c>
      <c r="J221" s="69">
        <v>11920</v>
      </c>
      <c r="K221" s="69">
        <v>2620</v>
      </c>
      <c r="L221" s="69">
        <v>2725</v>
      </c>
      <c r="M221" s="189">
        <v>-400</v>
      </c>
      <c r="N221" s="189"/>
      <c r="O221" s="189"/>
    </row>
    <row r="222" spans="1:19" s="193" customFormat="1" ht="28.15" customHeight="1" x14ac:dyDescent="0.25">
      <c r="A222" s="65" t="s">
        <v>108</v>
      </c>
      <c r="B222" s="66">
        <v>914</v>
      </c>
      <c r="C222" s="67" t="s">
        <v>14</v>
      </c>
      <c r="D222" s="85" t="s">
        <v>1</v>
      </c>
      <c r="E222" s="67" t="s">
        <v>29</v>
      </c>
      <c r="F222" s="67" t="s">
        <v>26</v>
      </c>
      <c r="G222" s="67" t="s">
        <v>1</v>
      </c>
      <c r="H222" s="67" t="s">
        <v>6</v>
      </c>
      <c r="I222" s="68" t="s">
        <v>55</v>
      </c>
      <c r="J222" s="69">
        <v>224</v>
      </c>
      <c r="K222" s="69">
        <v>224</v>
      </c>
      <c r="L222" s="69">
        <v>224</v>
      </c>
      <c r="M222" s="191"/>
      <c r="N222" s="192"/>
      <c r="O222" s="192"/>
    </row>
    <row r="223" spans="1:19" s="6" customFormat="1" ht="31.15" hidden="1" x14ac:dyDescent="0.3">
      <c r="A223" s="221" t="s">
        <v>297</v>
      </c>
      <c r="B223" s="66">
        <v>914</v>
      </c>
      <c r="C223" s="67" t="s">
        <v>14</v>
      </c>
      <c r="D223" s="85" t="s">
        <v>1</v>
      </c>
      <c r="E223" s="67" t="s">
        <v>29</v>
      </c>
      <c r="F223" s="67" t="s">
        <v>26</v>
      </c>
      <c r="G223" s="67" t="s">
        <v>1</v>
      </c>
      <c r="H223" s="67" t="s">
        <v>25</v>
      </c>
      <c r="I223" s="68" t="s">
        <v>57</v>
      </c>
      <c r="J223" s="69"/>
      <c r="K223" s="69"/>
      <c r="L223" s="69"/>
      <c r="M223" s="27"/>
      <c r="N223" s="28"/>
      <c r="O223" s="28"/>
    </row>
    <row r="224" spans="1:19" s="6" customFormat="1" x14ac:dyDescent="0.25">
      <c r="A224" s="53" t="s">
        <v>154</v>
      </c>
      <c r="B224" s="54">
        <v>914</v>
      </c>
      <c r="C224" s="55" t="s">
        <v>14</v>
      </c>
      <c r="D224" s="86" t="s">
        <v>1</v>
      </c>
      <c r="E224" s="55" t="s">
        <v>29</v>
      </c>
      <c r="F224" s="55" t="s">
        <v>31</v>
      </c>
      <c r="G224" s="55" t="s">
        <v>112</v>
      </c>
      <c r="H224" s="55" t="s">
        <v>118</v>
      </c>
      <c r="I224" s="94"/>
      <c r="J224" s="81">
        <f>SUM(J225)</f>
        <v>1956</v>
      </c>
      <c r="K224" s="81">
        <f t="shared" ref="K224:L224" si="68">SUM(K225)</f>
        <v>2034</v>
      </c>
      <c r="L224" s="81">
        <f t="shared" si="68"/>
        <v>2115</v>
      </c>
      <c r="M224" s="27"/>
      <c r="N224" s="28"/>
      <c r="O224" s="28"/>
    </row>
    <row r="225" spans="1:15" s="6" customFormat="1" ht="30" customHeight="1" x14ac:dyDescent="0.25">
      <c r="A225" s="58" t="s">
        <v>230</v>
      </c>
      <c r="B225" s="59">
        <v>914</v>
      </c>
      <c r="C225" s="60" t="s">
        <v>14</v>
      </c>
      <c r="D225" s="90" t="s">
        <v>1</v>
      </c>
      <c r="E225" s="60" t="s">
        <v>29</v>
      </c>
      <c r="F225" s="60" t="s">
        <v>31</v>
      </c>
      <c r="G225" s="60" t="s">
        <v>5</v>
      </c>
      <c r="H225" s="60" t="s">
        <v>118</v>
      </c>
      <c r="I225" s="91"/>
      <c r="J225" s="82">
        <f>SUM(J226:J226)</f>
        <v>1956</v>
      </c>
      <c r="K225" s="82">
        <f>SUM(K226:K226)</f>
        <v>2034</v>
      </c>
      <c r="L225" s="82">
        <f>SUM(L226:L226)</f>
        <v>2115</v>
      </c>
      <c r="M225" s="27"/>
      <c r="N225" s="28"/>
      <c r="O225" s="28"/>
    </row>
    <row r="226" spans="1:15" s="153" customFormat="1" ht="31.5" x14ac:dyDescent="0.25">
      <c r="A226" s="65" t="s">
        <v>298</v>
      </c>
      <c r="B226" s="66">
        <v>914</v>
      </c>
      <c r="C226" s="67" t="s">
        <v>14</v>
      </c>
      <c r="D226" s="85" t="s">
        <v>1</v>
      </c>
      <c r="E226" s="67" t="s">
        <v>29</v>
      </c>
      <c r="F226" s="67" t="s">
        <v>31</v>
      </c>
      <c r="G226" s="67" t="s">
        <v>5</v>
      </c>
      <c r="H226" s="67" t="s">
        <v>24</v>
      </c>
      <c r="I226" s="68" t="s">
        <v>53</v>
      </c>
      <c r="J226" s="69">
        <v>1956</v>
      </c>
      <c r="K226" s="69">
        <v>2034</v>
      </c>
      <c r="L226" s="69">
        <v>2115</v>
      </c>
      <c r="M226" s="151">
        <v>-1368</v>
      </c>
      <c r="N226" s="152"/>
      <c r="O226" s="152"/>
    </row>
    <row r="227" spans="1:15" s="75" customFormat="1" ht="33" x14ac:dyDescent="0.3">
      <c r="A227" s="45" t="s">
        <v>142</v>
      </c>
      <c r="B227" s="46">
        <v>914</v>
      </c>
      <c r="C227" s="47" t="s">
        <v>14</v>
      </c>
      <c r="D227" s="121" t="s">
        <v>1</v>
      </c>
      <c r="E227" s="47" t="s">
        <v>32</v>
      </c>
      <c r="F227" s="47" t="s">
        <v>111</v>
      </c>
      <c r="G227" s="47" t="s">
        <v>112</v>
      </c>
      <c r="H227" s="47" t="s">
        <v>118</v>
      </c>
      <c r="I227" s="115"/>
      <c r="J227" s="77">
        <f>SUM(J228)</f>
        <v>10</v>
      </c>
      <c r="K227" s="77">
        <f t="shared" ref="K227:L229" si="69">SUM(K228)</f>
        <v>10</v>
      </c>
      <c r="L227" s="77">
        <f t="shared" si="69"/>
        <v>10</v>
      </c>
      <c r="M227" s="74"/>
      <c r="N227" s="74"/>
      <c r="O227" s="74"/>
    </row>
    <row r="228" spans="1:15" s="213" customFormat="1" x14ac:dyDescent="0.3">
      <c r="A228" s="53" t="s">
        <v>143</v>
      </c>
      <c r="B228" s="54">
        <v>914</v>
      </c>
      <c r="C228" s="55" t="s">
        <v>14</v>
      </c>
      <c r="D228" s="86" t="s">
        <v>1</v>
      </c>
      <c r="E228" s="55" t="s">
        <v>32</v>
      </c>
      <c r="F228" s="55" t="s">
        <v>16</v>
      </c>
      <c r="G228" s="55" t="s">
        <v>112</v>
      </c>
      <c r="H228" s="55" t="s">
        <v>118</v>
      </c>
      <c r="I228" s="94"/>
      <c r="J228" s="81">
        <f>SUM(J229)</f>
        <v>10</v>
      </c>
      <c r="K228" s="81">
        <f t="shared" si="69"/>
        <v>10</v>
      </c>
      <c r="L228" s="81">
        <f t="shared" si="69"/>
        <v>10</v>
      </c>
      <c r="M228" s="78"/>
      <c r="N228" s="212"/>
      <c r="O228" s="212"/>
    </row>
    <row r="229" spans="1:15" s="109" customFormat="1" x14ac:dyDescent="0.3">
      <c r="A229" s="58" t="s">
        <v>201</v>
      </c>
      <c r="B229" s="59">
        <v>914</v>
      </c>
      <c r="C229" s="60" t="s">
        <v>14</v>
      </c>
      <c r="D229" s="90" t="s">
        <v>1</v>
      </c>
      <c r="E229" s="60" t="s">
        <v>32</v>
      </c>
      <c r="F229" s="60" t="s">
        <v>16</v>
      </c>
      <c r="G229" s="60" t="s">
        <v>1</v>
      </c>
      <c r="H229" s="60" t="s">
        <v>118</v>
      </c>
      <c r="I229" s="91"/>
      <c r="J229" s="82">
        <f>SUM(J230)</f>
        <v>10</v>
      </c>
      <c r="K229" s="82">
        <f t="shared" si="69"/>
        <v>10</v>
      </c>
      <c r="L229" s="82">
        <f t="shared" si="69"/>
        <v>10</v>
      </c>
      <c r="M229" s="78"/>
      <c r="N229" s="108"/>
      <c r="O229" s="108"/>
    </row>
    <row r="230" spans="1:15" s="219" customFormat="1" ht="30.6" customHeight="1" x14ac:dyDescent="0.3">
      <c r="A230" s="65" t="s">
        <v>193</v>
      </c>
      <c r="B230" s="66">
        <v>914</v>
      </c>
      <c r="C230" s="67" t="s">
        <v>14</v>
      </c>
      <c r="D230" s="85" t="s">
        <v>1</v>
      </c>
      <c r="E230" s="67" t="s">
        <v>32</v>
      </c>
      <c r="F230" s="67" t="s">
        <v>16</v>
      </c>
      <c r="G230" s="67" t="s">
        <v>1</v>
      </c>
      <c r="H230" s="67" t="s">
        <v>6</v>
      </c>
      <c r="I230" s="68" t="s">
        <v>53</v>
      </c>
      <c r="J230" s="69">
        <v>10</v>
      </c>
      <c r="K230" s="69">
        <v>10</v>
      </c>
      <c r="L230" s="69">
        <v>10</v>
      </c>
      <c r="M230" s="126"/>
      <c r="N230" s="218"/>
      <c r="O230" s="218"/>
    </row>
    <row r="231" spans="1:15" s="6" customFormat="1" ht="18" hidden="1" x14ac:dyDescent="0.3">
      <c r="A231" s="39" t="s">
        <v>218</v>
      </c>
      <c r="B231" s="40">
        <v>914</v>
      </c>
      <c r="C231" s="71" t="s">
        <v>14</v>
      </c>
      <c r="D231" s="71" t="s">
        <v>7</v>
      </c>
      <c r="E231" s="415"/>
      <c r="F231" s="416"/>
      <c r="G231" s="416"/>
      <c r="H231" s="417"/>
      <c r="I231" s="72"/>
      <c r="J231" s="73">
        <f>SUM(J232)</f>
        <v>0</v>
      </c>
      <c r="K231" s="73">
        <f t="shared" ref="K231:L234" si="70">SUM(K232)</f>
        <v>0</v>
      </c>
      <c r="L231" s="73">
        <f t="shared" si="70"/>
        <v>0</v>
      </c>
      <c r="M231" s="27"/>
      <c r="N231" s="28"/>
      <c r="O231" s="28"/>
    </row>
    <row r="232" spans="1:15" s="153" customFormat="1" ht="33.6" hidden="1" x14ac:dyDescent="0.3">
      <c r="A232" s="45" t="s">
        <v>139</v>
      </c>
      <c r="B232" s="46">
        <v>914</v>
      </c>
      <c r="C232" s="48" t="s">
        <v>14</v>
      </c>
      <c r="D232" s="114" t="s">
        <v>7</v>
      </c>
      <c r="E232" s="47" t="s">
        <v>29</v>
      </c>
      <c r="F232" s="47" t="s">
        <v>111</v>
      </c>
      <c r="G232" s="47" t="s">
        <v>112</v>
      </c>
      <c r="H232" s="47" t="s">
        <v>118</v>
      </c>
      <c r="I232" s="115"/>
      <c r="J232" s="77">
        <f>SUM(J233)</f>
        <v>0</v>
      </c>
      <c r="K232" s="77">
        <f t="shared" si="70"/>
        <v>0</v>
      </c>
      <c r="L232" s="77">
        <f t="shared" si="70"/>
        <v>0</v>
      </c>
      <c r="M232" s="151"/>
      <c r="N232" s="152"/>
      <c r="O232" s="152"/>
    </row>
    <row r="233" spans="1:15" s="228" customFormat="1" ht="18" hidden="1" x14ac:dyDescent="0.35">
      <c r="A233" s="53" t="s">
        <v>210</v>
      </c>
      <c r="B233" s="54">
        <v>914</v>
      </c>
      <c r="C233" s="55" t="s">
        <v>14</v>
      </c>
      <c r="D233" s="86" t="s">
        <v>7</v>
      </c>
      <c r="E233" s="55" t="s">
        <v>29</v>
      </c>
      <c r="F233" s="55" t="s">
        <v>150</v>
      </c>
      <c r="G233" s="55" t="s">
        <v>112</v>
      </c>
      <c r="H233" s="55" t="s">
        <v>118</v>
      </c>
      <c r="I233" s="94"/>
      <c r="J233" s="81">
        <f>SUM(J234)</f>
        <v>0</v>
      </c>
      <c r="K233" s="81">
        <f t="shared" si="70"/>
        <v>0</v>
      </c>
      <c r="L233" s="81">
        <f t="shared" si="70"/>
        <v>0</v>
      </c>
      <c r="M233" s="74"/>
      <c r="N233" s="227"/>
      <c r="O233" s="227"/>
    </row>
    <row r="234" spans="1:15" s="213" customFormat="1" ht="33.6" hidden="1" x14ac:dyDescent="0.35">
      <c r="A234" s="58" t="s">
        <v>211</v>
      </c>
      <c r="B234" s="229">
        <v>914</v>
      </c>
      <c r="C234" s="230" t="s">
        <v>14</v>
      </c>
      <c r="D234" s="231" t="s">
        <v>7</v>
      </c>
      <c r="E234" s="230" t="s">
        <v>29</v>
      </c>
      <c r="F234" s="230" t="s">
        <v>150</v>
      </c>
      <c r="G234" s="230" t="s">
        <v>1</v>
      </c>
      <c r="H234" s="230" t="s">
        <v>24</v>
      </c>
      <c r="I234" s="232"/>
      <c r="J234" s="233">
        <f>SUM(J235)</f>
        <v>0</v>
      </c>
      <c r="K234" s="233">
        <f t="shared" si="70"/>
        <v>0</v>
      </c>
      <c r="L234" s="233">
        <f t="shared" si="70"/>
        <v>0</v>
      </c>
      <c r="M234" s="78"/>
      <c r="N234" s="212"/>
      <c r="O234" s="212"/>
    </row>
    <row r="235" spans="1:15" s="109" customFormat="1" ht="31.15" hidden="1" x14ac:dyDescent="0.35">
      <c r="A235" s="65" t="s">
        <v>299</v>
      </c>
      <c r="B235" s="66">
        <v>914</v>
      </c>
      <c r="C235" s="67" t="s">
        <v>14</v>
      </c>
      <c r="D235" s="85" t="s">
        <v>7</v>
      </c>
      <c r="E235" s="67" t="s">
        <v>29</v>
      </c>
      <c r="F235" s="67" t="s">
        <v>150</v>
      </c>
      <c r="G235" s="67" t="s">
        <v>1</v>
      </c>
      <c r="H235" s="67" t="s">
        <v>24</v>
      </c>
      <c r="I235" s="68" t="s">
        <v>53</v>
      </c>
      <c r="J235" s="69">
        <v>0</v>
      </c>
      <c r="K235" s="69"/>
      <c r="L235" s="69"/>
      <c r="M235" s="78"/>
      <c r="N235" s="108"/>
      <c r="O235" s="108"/>
    </row>
    <row r="236" spans="1:15" s="219" customFormat="1" ht="18" hidden="1" x14ac:dyDescent="0.35">
      <c r="A236" s="29" t="s">
        <v>85</v>
      </c>
      <c r="B236" s="29">
        <v>914</v>
      </c>
      <c r="C236" s="30" t="s">
        <v>15</v>
      </c>
      <c r="D236" s="412"/>
      <c r="E236" s="413"/>
      <c r="F236" s="413"/>
      <c r="G236" s="413"/>
      <c r="H236" s="414"/>
      <c r="I236" s="31"/>
      <c r="J236" s="32">
        <f>SUM(J237)</f>
        <v>0</v>
      </c>
      <c r="K236" s="32">
        <f t="shared" ref="K236:L240" si="71">SUM(K237)</f>
        <v>0</v>
      </c>
      <c r="L236" s="32">
        <f t="shared" si="71"/>
        <v>0</v>
      </c>
      <c r="M236" s="126"/>
      <c r="N236" s="218"/>
      <c r="O236" s="218"/>
    </row>
    <row r="237" spans="1:15" s="6" customFormat="1" ht="18" hidden="1" x14ac:dyDescent="0.3">
      <c r="A237" s="39" t="s">
        <v>86</v>
      </c>
      <c r="B237" s="40">
        <v>914</v>
      </c>
      <c r="C237" s="71" t="s">
        <v>15</v>
      </c>
      <c r="D237" s="71" t="s">
        <v>15</v>
      </c>
      <c r="E237" s="415"/>
      <c r="F237" s="416"/>
      <c r="G237" s="416"/>
      <c r="H237" s="417"/>
      <c r="I237" s="72"/>
      <c r="J237" s="73">
        <f>SUM(J238)</f>
        <v>0</v>
      </c>
      <c r="K237" s="73">
        <f t="shared" si="71"/>
        <v>0</v>
      </c>
      <c r="L237" s="73">
        <f t="shared" si="71"/>
        <v>0</v>
      </c>
      <c r="M237" s="27"/>
      <c r="N237" s="28"/>
      <c r="O237" s="28"/>
    </row>
    <row r="238" spans="1:15" s="228" customFormat="1" ht="50.45" hidden="1" x14ac:dyDescent="0.35">
      <c r="A238" s="45" t="s">
        <v>155</v>
      </c>
      <c r="B238" s="46">
        <v>914</v>
      </c>
      <c r="C238" s="48" t="s">
        <v>15</v>
      </c>
      <c r="D238" s="114" t="s">
        <v>15</v>
      </c>
      <c r="E238" s="47" t="s">
        <v>35</v>
      </c>
      <c r="F238" s="47" t="s">
        <v>111</v>
      </c>
      <c r="G238" s="47" t="s">
        <v>112</v>
      </c>
      <c r="H238" s="47" t="s">
        <v>118</v>
      </c>
      <c r="I238" s="115"/>
      <c r="J238" s="77">
        <f>SUM(J239)</f>
        <v>0</v>
      </c>
      <c r="K238" s="77">
        <f t="shared" si="71"/>
        <v>0</v>
      </c>
      <c r="L238" s="77">
        <f t="shared" si="71"/>
        <v>0</v>
      </c>
      <c r="M238" s="74"/>
      <c r="N238" s="227"/>
      <c r="O238" s="227"/>
    </row>
    <row r="239" spans="1:15" s="213" customFormat="1" ht="33.6" hidden="1" x14ac:dyDescent="0.35">
      <c r="A239" s="53" t="s">
        <v>350</v>
      </c>
      <c r="B239" s="54">
        <v>914</v>
      </c>
      <c r="C239" s="56" t="s">
        <v>15</v>
      </c>
      <c r="D239" s="118" t="s">
        <v>15</v>
      </c>
      <c r="E239" s="55" t="s">
        <v>35</v>
      </c>
      <c r="F239" s="55" t="s">
        <v>16</v>
      </c>
      <c r="G239" s="55" t="s">
        <v>112</v>
      </c>
      <c r="H239" s="55" t="s">
        <v>118</v>
      </c>
      <c r="I239" s="94"/>
      <c r="J239" s="81">
        <f>SUM(J240)</f>
        <v>0</v>
      </c>
      <c r="K239" s="81">
        <f t="shared" si="71"/>
        <v>0</v>
      </c>
      <c r="L239" s="81">
        <f t="shared" si="71"/>
        <v>0</v>
      </c>
      <c r="M239" s="78"/>
      <c r="N239" s="212"/>
      <c r="O239" s="212"/>
    </row>
    <row r="240" spans="1:15" s="109" customFormat="1" ht="33.6" hidden="1" x14ac:dyDescent="0.35">
      <c r="A240" s="58" t="s">
        <v>351</v>
      </c>
      <c r="B240" s="59">
        <v>914</v>
      </c>
      <c r="C240" s="61" t="s">
        <v>15</v>
      </c>
      <c r="D240" s="120" t="s">
        <v>15</v>
      </c>
      <c r="E240" s="60" t="s">
        <v>35</v>
      </c>
      <c r="F240" s="60" t="s">
        <v>16</v>
      </c>
      <c r="G240" s="60" t="s">
        <v>1</v>
      </c>
      <c r="H240" s="60" t="s">
        <v>118</v>
      </c>
      <c r="I240" s="91"/>
      <c r="J240" s="82">
        <f>SUM(J241)</f>
        <v>0</v>
      </c>
      <c r="K240" s="82">
        <f t="shared" si="71"/>
        <v>0</v>
      </c>
      <c r="L240" s="82">
        <f t="shared" si="71"/>
        <v>0</v>
      </c>
      <c r="M240" s="78"/>
      <c r="N240" s="108"/>
      <c r="O240" s="108"/>
    </row>
    <row r="241" spans="1:15" s="219" customFormat="1" ht="37.9" hidden="1" customHeight="1" x14ac:dyDescent="0.35">
      <c r="A241" s="65" t="s">
        <v>300</v>
      </c>
      <c r="B241" s="66">
        <v>914</v>
      </c>
      <c r="C241" s="67" t="s">
        <v>15</v>
      </c>
      <c r="D241" s="85" t="s">
        <v>15</v>
      </c>
      <c r="E241" s="67" t="s">
        <v>35</v>
      </c>
      <c r="F241" s="67" t="s">
        <v>16</v>
      </c>
      <c r="G241" s="67" t="s">
        <v>1</v>
      </c>
      <c r="H241" s="67" t="s">
        <v>25</v>
      </c>
      <c r="I241" s="68" t="s">
        <v>53</v>
      </c>
      <c r="J241" s="69">
        <v>0</v>
      </c>
      <c r="K241" s="69"/>
      <c r="L241" s="69"/>
      <c r="M241" s="126"/>
      <c r="N241" s="218"/>
      <c r="O241" s="218"/>
    </row>
    <row r="242" spans="1:15" s="6" customFormat="1" x14ac:dyDescent="0.25">
      <c r="A242" s="29" t="s">
        <v>87</v>
      </c>
      <c r="B242" s="211">
        <v>914</v>
      </c>
      <c r="C242" s="33">
        <v>10</v>
      </c>
      <c r="D242" s="412"/>
      <c r="E242" s="413"/>
      <c r="F242" s="413"/>
      <c r="G242" s="413"/>
      <c r="H242" s="414"/>
      <c r="I242" s="31"/>
      <c r="J242" s="32">
        <f>SUM(J243+J248+J268+J273)</f>
        <v>17394</v>
      </c>
      <c r="K242" s="32">
        <f>SUM(K243+K248+K268+K273)</f>
        <v>17394</v>
      </c>
      <c r="L242" s="32">
        <f>SUM(L243+L248+L268+L273)</f>
        <v>17394</v>
      </c>
      <c r="M242" s="27"/>
      <c r="N242" s="28"/>
      <c r="O242" s="28"/>
    </row>
    <row r="243" spans="1:15" s="6" customFormat="1" x14ac:dyDescent="0.25">
      <c r="A243" s="39" t="s">
        <v>88</v>
      </c>
      <c r="B243" s="110">
        <v>914</v>
      </c>
      <c r="C243" s="111">
        <v>10</v>
      </c>
      <c r="D243" s="71" t="s">
        <v>1</v>
      </c>
      <c r="E243" s="425"/>
      <c r="F243" s="426"/>
      <c r="G243" s="426"/>
      <c r="H243" s="427"/>
      <c r="I243" s="41"/>
      <c r="J243" s="73">
        <f>SUM(J244)</f>
        <v>11244</v>
      </c>
      <c r="K243" s="73">
        <f t="shared" ref="K243:L246" si="72">SUM(K244)</f>
        <v>11244</v>
      </c>
      <c r="L243" s="73">
        <f t="shared" si="72"/>
        <v>11244</v>
      </c>
      <c r="M243" s="27"/>
      <c r="N243" s="28"/>
      <c r="O243" s="28"/>
    </row>
    <row r="244" spans="1:15" s="219" customFormat="1" ht="33" x14ac:dyDescent="0.3">
      <c r="A244" s="45" t="s">
        <v>156</v>
      </c>
      <c r="B244" s="112">
        <v>914</v>
      </c>
      <c r="C244" s="113" t="s">
        <v>27</v>
      </c>
      <c r="D244" s="114" t="s">
        <v>1</v>
      </c>
      <c r="E244" s="47" t="s">
        <v>2</v>
      </c>
      <c r="F244" s="47" t="s">
        <v>111</v>
      </c>
      <c r="G244" s="47" t="s">
        <v>112</v>
      </c>
      <c r="H244" s="47" t="s">
        <v>118</v>
      </c>
      <c r="I244" s="115"/>
      <c r="J244" s="77">
        <f>SUM(J245)</f>
        <v>11244</v>
      </c>
      <c r="K244" s="77">
        <f t="shared" si="72"/>
        <v>11244</v>
      </c>
      <c r="L244" s="77">
        <f t="shared" si="72"/>
        <v>11244</v>
      </c>
      <c r="M244" s="126"/>
      <c r="N244" s="218"/>
      <c r="O244" s="218"/>
    </row>
    <row r="245" spans="1:15" s="6" customFormat="1" x14ac:dyDescent="0.25">
      <c r="A245" s="53" t="s">
        <v>157</v>
      </c>
      <c r="B245" s="116">
        <v>914</v>
      </c>
      <c r="C245" s="117" t="s">
        <v>27</v>
      </c>
      <c r="D245" s="118" t="s">
        <v>1</v>
      </c>
      <c r="E245" s="55" t="s">
        <v>2</v>
      </c>
      <c r="F245" s="55" t="s">
        <v>16</v>
      </c>
      <c r="G245" s="55" t="s">
        <v>112</v>
      </c>
      <c r="H245" s="55" t="s">
        <v>118</v>
      </c>
      <c r="I245" s="94"/>
      <c r="J245" s="81">
        <f>SUM(J246)</f>
        <v>11244</v>
      </c>
      <c r="K245" s="81">
        <f t="shared" si="72"/>
        <v>11244</v>
      </c>
      <c r="L245" s="81">
        <f t="shared" si="72"/>
        <v>11244</v>
      </c>
      <c r="M245" s="27"/>
      <c r="N245" s="28"/>
      <c r="O245" s="28"/>
    </row>
    <row r="246" spans="1:15" s="219" customFormat="1" x14ac:dyDescent="0.3">
      <c r="A246" s="58" t="s">
        <v>158</v>
      </c>
      <c r="B246" s="215">
        <v>914</v>
      </c>
      <c r="C246" s="119" t="s">
        <v>27</v>
      </c>
      <c r="D246" s="120" t="s">
        <v>1</v>
      </c>
      <c r="E246" s="60" t="s">
        <v>2</v>
      </c>
      <c r="F246" s="60" t="s">
        <v>16</v>
      </c>
      <c r="G246" s="60" t="s">
        <v>1</v>
      </c>
      <c r="H246" s="60" t="s">
        <v>118</v>
      </c>
      <c r="I246" s="91"/>
      <c r="J246" s="82">
        <f>SUM(J247)</f>
        <v>11244</v>
      </c>
      <c r="K246" s="82">
        <f t="shared" si="72"/>
        <v>11244</v>
      </c>
      <c r="L246" s="82">
        <f t="shared" si="72"/>
        <v>11244</v>
      </c>
      <c r="M246" s="126"/>
      <c r="N246" s="218"/>
      <c r="O246" s="218"/>
    </row>
    <row r="247" spans="1:15" s="6" customFormat="1" ht="31.5" x14ac:dyDescent="0.25">
      <c r="A247" s="65" t="s">
        <v>194</v>
      </c>
      <c r="B247" s="66">
        <v>914</v>
      </c>
      <c r="C247" s="67" t="s">
        <v>27</v>
      </c>
      <c r="D247" s="85" t="s">
        <v>1</v>
      </c>
      <c r="E247" s="165" t="s">
        <v>2</v>
      </c>
      <c r="F247" s="165" t="s">
        <v>16</v>
      </c>
      <c r="G247" s="165" t="s">
        <v>1</v>
      </c>
      <c r="H247" s="165" t="s">
        <v>17</v>
      </c>
      <c r="I247" s="68" t="s">
        <v>58</v>
      </c>
      <c r="J247" s="69">
        <v>11244</v>
      </c>
      <c r="K247" s="69">
        <v>11244</v>
      </c>
      <c r="L247" s="69">
        <v>11244</v>
      </c>
      <c r="M247" s="27">
        <v>-300</v>
      </c>
      <c r="N247" s="28"/>
      <c r="O247" s="28"/>
    </row>
    <row r="248" spans="1:15" s="213" customFormat="1" x14ac:dyDescent="0.3">
      <c r="A248" s="39" t="s">
        <v>89</v>
      </c>
      <c r="B248" s="110">
        <v>914</v>
      </c>
      <c r="C248" s="111" t="s">
        <v>27</v>
      </c>
      <c r="D248" s="71" t="s">
        <v>2</v>
      </c>
      <c r="E248" s="440"/>
      <c r="F248" s="441"/>
      <c r="G248" s="441"/>
      <c r="H248" s="442"/>
      <c r="I248" s="41"/>
      <c r="J248" s="73">
        <f>SUM(J249+J264+J258)</f>
        <v>5789</v>
      </c>
      <c r="K248" s="73">
        <f t="shared" ref="K248:L248" si="73">SUM(K249+K264+K258)</f>
        <v>5789</v>
      </c>
      <c r="L248" s="73">
        <f t="shared" si="73"/>
        <v>5789</v>
      </c>
      <c r="M248" s="78"/>
      <c r="N248" s="212"/>
      <c r="O248" s="212"/>
    </row>
    <row r="249" spans="1:15" s="109" customFormat="1" ht="33" x14ac:dyDescent="0.3">
      <c r="A249" s="45" t="s">
        <v>156</v>
      </c>
      <c r="B249" s="112">
        <v>914</v>
      </c>
      <c r="C249" s="113" t="s">
        <v>27</v>
      </c>
      <c r="D249" s="114" t="s">
        <v>2</v>
      </c>
      <c r="E249" s="48" t="s">
        <v>2</v>
      </c>
      <c r="F249" s="48" t="s">
        <v>111</v>
      </c>
      <c r="G249" s="48" t="s">
        <v>112</v>
      </c>
      <c r="H249" s="48" t="s">
        <v>118</v>
      </c>
      <c r="I249" s="115"/>
      <c r="J249" s="77">
        <f>SUM(J250)</f>
        <v>5219</v>
      </c>
      <c r="K249" s="77">
        <f t="shared" ref="K249:L249" si="74">SUM(K250)</f>
        <v>5219</v>
      </c>
      <c r="L249" s="77">
        <f t="shared" si="74"/>
        <v>5219</v>
      </c>
      <c r="M249" s="78"/>
      <c r="N249" s="108"/>
      <c r="O249" s="108"/>
    </row>
    <row r="250" spans="1:15" s="219" customFormat="1" x14ac:dyDescent="0.3">
      <c r="A250" s="53" t="s">
        <v>157</v>
      </c>
      <c r="B250" s="116">
        <v>914</v>
      </c>
      <c r="C250" s="117" t="s">
        <v>27</v>
      </c>
      <c r="D250" s="118" t="s">
        <v>2</v>
      </c>
      <c r="E250" s="56" t="s">
        <v>2</v>
      </c>
      <c r="F250" s="56" t="s">
        <v>16</v>
      </c>
      <c r="G250" s="56" t="s">
        <v>112</v>
      </c>
      <c r="H250" s="56" t="s">
        <v>118</v>
      </c>
      <c r="I250" s="94"/>
      <c r="J250" s="81">
        <f>SUM(J251+J254+J256)</f>
        <v>5219</v>
      </c>
      <c r="K250" s="81">
        <f t="shared" ref="K250:L250" si="75">SUM(K251+K254+K256)</f>
        <v>5219</v>
      </c>
      <c r="L250" s="81">
        <f t="shared" si="75"/>
        <v>5219</v>
      </c>
      <c r="M250" s="126"/>
      <c r="N250" s="218"/>
      <c r="O250" s="218"/>
    </row>
    <row r="251" spans="1:15" s="6" customFormat="1" x14ac:dyDescent="0.25">
      <c r="A251" s="58" t="s">
        <v>159</v>
      </c>
      <c r="B251" s="215">
        <v>914</v>
      </c>
      <c r="C251" s="119" t="s">
        <v>27</v>
      </c>
      <c r="D251" s="120" t="s">
        <v>2</v>
      </c>
      <c r="E251" s="61" t="s">
        <v>2</v>
      </c>
      <c r="F251" s="61" t="s">
        <v>16</v>
      </c>
      <c r="G251" s="61" t="s">
        <v>5</v>
      </c>
      <c r="H251" s="61" t="s">
        <v>118</v>
      </c>
      <c r="I251" s="91"/>
      <c r="J251" s="82">
        <f>+J252+J253</f>
        <v>500</v>
      </c>
      <c r="K251" s="82">
        <f t="shared" ref="K251:L251" si="76">SUM(K252)</f>
        <v>500</v>
      </c>
      <c r="L251" s="82">
        <f t="shared" si="76"/>
        <v>500</v>
      </c>
      <c r="M251" s="27"/>
      <c r="N251" s="28"/>
      <c r="O251" s="28"/>
    </row>
    <row r="252" spans="1:15" s="6" customFormat="1" ht="30.6" customHeight="1" x14ac:dyDescent="0.25">
      <c r="A252" s="65" t="s">
        <v>301</v>
      </c>
      <c r="B252" s="66">
        <v>914</v>
      </c>
      <c r="C252" s="67" t="s">
        <v>27</v>
      </c>
      <c r="D252" s="85" t="s">
        <v>2</v>
      </c>
      <c r="E252" s="165" t="s">
        <v>2</v>
      </c>
      <c r="F252" s="165" t="s">
        <v>16</v>
      </c>
      <c r="G252" s="165" t="s">
        <v>5</v>
      </c>
      <c r="H252" s="165" t="s">
        <v>18</v>
      </c>
      <c r="I252" s="68" t="s">
        <v>58</v>
      </c>
      <c r="J252" s="69">
        <v>500</v>
      </c>
      <c r="K252" s="69">
        <v>500</v>
      </c>
      <c r="L252" s="69">
        <v>500</v>
      </c>
      <c r="M252" s="27"/>
      <c r="N252" s="28"/>
      <c r="O252" s="28"/>
    </row>
    <row r="253" spans="1:15" s="6" customFormat="1" ht="46.9" hidden="1" x14ac:dyDescent="0.3">
      <c r="A253" s="65" t="s">
        <v>361</v>
      </c>
      <c r="B253" s="66">
        <v>914</v>
      </c>
      <c r="C253" s="67" t="s">
        <v>27</v>
      </c>
      <c r="D253" s="85" t="s">
        <v>2</v>
      </c>
      <c r="E253" s="165" t="s">
        <v>2</v>
      </c>
      <c r="F253" s="165" t="s">
        <v>16</v>
      </c>
      <c r="G253" s="165" t="s">
        <v>5</v>
      </c>
      <c r="H253" s="165" t="s">
        <v>254</v>
      </c>
      <c r="I253" s="68" t="s">
        <v>58</v>
      </c>
      <c r="J253" s="69"/>
      <c r="K253" s="69"/>
      <c r="L253" s="69"/>
      <c r="M253" s="27"/>
      <c r="N253" s="28"/>
      <c r="O253" s="28"/>
    </row>
    <row r="254" spans="1:15" s="6" customFormat="1" x14ac:dyDescent="0.25">
      <c r="A254" s="58" t="s">
        <v>160</v>
      </c>
      <c r="B254" s="59">
        <v>914</v>
      </c>
      <c r="C254" s="60" t="s">
        <v>27</v>
      </c>
      <c r="D254" s="90" t="s">
        <v>2</v>
      </c>
      <c r="E254" s="61" t="s">
        <v>2</v>
      </c>
      <c r="F254" s="61" t="s">
        <v>16</v>
      </c>
      <c r="G254" s="61" t="s">
        <v>2</v>
      </c>
      <c r="H254" s="61" t="s">
        <v>118</v>
      </c>
      <c r="I254" s="91"/>
      <c r="J254" s="82">
        <f>SUM(J255)</f>
        <v>2332</v>
      </c>
      <c r="K254" s="82">
        <f t="shared" ref="K254:L254" si="77">SUM(K255)</f>
        <v>2332</v>
      </c>
      <c r="L254" s="82">
        <f t="shared" si="77"/>
        <v>2332</v>
      </c>
      <c r="M254" s="27"/>
      <c r="N254" s="28"/>
      <c r="O254" s="28"/>
    </row>
    <row r="255" spans="1:15" s="6" customFormat="1" ht="47.25" x14ac:dyDescent="0.25">
      <c r="A255" s="65" t="s">
        <v>521</v>
      </c>
      <c r="B255" s="66">
        <v>914</v>
      </c>
      <c r="C255" s="67" t="s">
        <v>27</v>
      </c>
      <c r="D255" s="85" t="s">
        <v>2</v>
      </c>
      <c r="E255" s="165" t="s">
        <v>2</v>
      </c>
      <c r="F255" s="165" t="s">
        <v>16</v>
      </c>
      <c r="G255" s="165" t="s">
        <v>2</v>
      </c>
      <c r="H255" s="165" t="s">
        <v>19</v>
      </c>
      <c r="I255" s="68" t="s">
        <v>58</v>
      </c>
      <c r="J255" s="69">
        <v>2332</v>
      </c>
      <c r="K255" s="69">
        <v>2332</v>
      </c>
      <c r="L255" s="69">
        <v>2332</v>
      </c>
      <c r="M255" s="27">
        <v>-49</v>
      </c>
      <c r="N255" s="28"/>
      <c r="O255" s="28"/>
    </row>
    <row r="256" spans="1:15" s="6" customFormat="1" ht="34.5" x14ac:dyDescent="0.25">
      <c r="A256" s="58" t="s">
        <v>161</v>
      </c>
      <c r="B256" s="59">
        <v>914</v>
      </c>
      <c r="C256" s="60" t="s">
        <v>27</v>
      </c>
      <c r="D256" s="90" t="s">
        <v>2</v>
      </c>
      <c r="E256" s="61" t="s">
        <v>2</v>
      </c>
      <c r="F256" s="61" t="s">
        <v>16</v>
      </c>
      <c r="G256" s="61" t="s">
        <v>7</v>
      </c>
      <c r="H256" s="61" t="s">
        <v>118</v>
      </c>
      <c r="I256" s="91"/>
      <c r="J256" s="82">
        <f>SUM(J257)</f>
        <v>2387</v>
      </c>
      <c r="K256" s="82">
        <f t="shared" ref="K256:L256" si="78">SUM(K257)</f>
        <v>2387</v>
      </c>
      <c r="L256" s="82">
        <f t="shared" si="78"/>
        <v>2387</v>
      </c>
      <c r="M256" s="27"/>
      <c r="N256" s="28"/>
      <c r="O256" s="28"/>
    </row>
    <row r="257" spans="1:15" s="75" customFormat="1" ht="45.6" customHeight="1" x14ac:dyDescent="0.3">
      <c r="A257" s="65" t="s">
        <v>302</v>
      </c>
      <c r="B257" s="66">
        <v>914</v>
      </c>
      <c r="C257" s="67" t="s">
        <v>27</v>
      </c>
      <c r="D257" s="85" t="s">
        <v>2</v>
      </c>
      <c r="E257" s="165" t="s">
        <v>2</v>
      </c>
      <c r="F257" s="165" t="s">
        <v>16</v>
      </c>
      <c r="G257" s="165" t="s">
        <v>7</v>
      </c>
      <c r="H257" s="165" t="s">
        <v>20</v>
      </c>
      <c r="I257" s="68" t="s">
        <v>58</v>
      </c>
      <c r="J257" s="69">
        <v>2387</v>
      </c>
      <c r="K257" s="69">
        <v>2387</v>
      </c>
      <c r="L257" s="69">
        <v>2387</v>
      </c>
      <c r="M257" s="74"/>
      <c r="N257" s="74"/>
      <c r="O257" s="74"/>
    </row>
    <row r="258" spans="1:15" s="75" customFormat="1" ht="52.15" hidden="1" x14ac:dyDescent="0.35">
      <c r="A258" s="214" t="s">
        <v>130</v>
      </c>
      <c r="B258" s="112">
        <v>914</v>
      </c>
      <c r="C258" s="113" t="s">
        <v>27</v>
      </c>
      <c r="D258" s="114" t="s">
        <v>2</v>
      </c>
      <c r="E258" s="47" t="s">
        <v>14</v>
      </c>
      <c r="F258" s="47" t="s">
        <v>111</v>
      </c>
      <c r="G258" s="47" t="s">
        <v>112</v>
      </c>
      <c r="H258" s="47" t="s">
        <v>118</v>
      </c>
      <c r="I258" s="68"/>
      <c r="J258" s="77">
        <f>+J259</f>
        <v>0</v>
      </c>
      <c r="K258" s="77">
        <f t="shared" ref="K258:L260" si="79">+K259</f>
        <v>0</v>
      </c>
      <c r="L258" s="77">
        <f t="shared" si="79"/>
        <v>0</v>
      </c>
      <c r="M258" s="74"/>
      <c r="N258" s="74"/>
      <c r="O258" s="74"/>
    </row>
    <row r="259" spans="1:15" s="75" customFormat="1" ht="33.6" hidden="1" x14ac:dyDescent="0.35">
      <c r="A259" s="53" t="s">
        <v>472</v>
      </c>
      <c r="B259" s="116">
        <v>914</v>
      </c>
      <c r="C259" s="117" t="s">
        <v>27</v>
      </c>
      <c r="D259" s="118" t="s">
        <v>2</v>
      </c>
      <c r="E259" s="55" t="s">
        <v>14</v>
      </c>
      <c r="F259" s="55" t="s">
        <v>26</v>
      </c>
      <c r="G259" s="55" t="s">
        <v>112</v>
      </c>
      <c r="H259" s="55" t="s">
        <v>118</v>
      </c>
      <c r="I259" s="68"/>
      <c r="J259" s="81">
        <f>+J260</f>
        <v>0</v>
      </c>
      <c r="K259" s="81">
        <f t="shared" si="79"/>
        <v>0</v>
      </c>
      <c r="L259" s="81">
        <f t="shared" si="79"/>
        <v>0</v>
      </c>
      <c r="M259" s="74"/>
      <c r="N259" s="74"/>
      <c r="O259" s="74"/>
    </row>
    <row r="260" spans="1:15" s="75" customFormat="1" ht="33.6" hidden="1" x14ac:dyDescent="0.35">
      <c r="A260" s="58" t="s">
        <v>473</v>
      </c>
      <c r="B260" s="215">
        <v>914</v>
      </c>
      <c r="C260" s="119" t="s">
        <v>27</v>
      </c>
      <c r="D260" s="120" t="s">
        <v>2</v>
      </c>
      <c r="E260" s="60" t="s">
        <v>14</v>
      </c>
      <c r="F260" s="60" t="s">
        <v>26</v>
      </c>
      <c r="G260" s="60" t="s">
        <v>1</v>
      </c>
      <c r="H260" s="60" t="s">
        <v>118</v>
      </c>
      <c r="I260" s="68"/>
      <c r="J260" s="82">
        <f>+J261</f>
        <v>0</v>
      </c>
      <c r="K260" s="82">
        <f t="shared" si="79"/>
        <v>0</v>
      </c>
      <c r="L260" s="82">
        <f t="shared" si="79"/>
        <v>0</v>
      </c>
      <c r="M260" s="74"/>
      <c r="N260" s="74"/>
      <c r="O260" s="74"/>
    </row>
    <row r="261" spans="1:15" s="75" customFormat="1" ht="31.15" hidden="1" x14ac:dyDescent="0.35">
      <c r="A261" s="129" t="s">
        <v>558</v>
      </c>
      <c r="B261" s="96">
        <v>914</v>
      </c>
      <c r="C261" s="97" t="s">
        <v>27</v>
      </c>
      <c r="D261" s="98" t="s">
        <v>2</v>
      </c>
      <c r="E261" s="97" t="s">
        <v>14</v>
      </c>
      <c r="F261" s="97" t="s">
        <v>26</v>
      </c>
      <c r="G261" s="97" t="s">
        <v>1</v>
      </c>
      <c r="H261" s="97" t="s">
        <v>545</v>
      </c>
      <c r="I261" s="68"/>
      <c r="J261" s="73">
        <f>+J262+J263</f>
        <v>0</v>
      </c>
      <c r="K261" s="73">
        <f>+K262+K263</f>
        <v>0</v>
      </c>
      <c r="L261" s="73">
        <f t="shared" ref="L261" si="80">+L262+L263</f>
        <v>0</v>
      </c>
      <c r="M261" s="74"/>
      <c r="N261" s="74"/>
      <c r="O261" s="74"/>
    </row>
    <row r="262" spans="1:15" s="75" customFormat="1" ht="31.15" hidden="1" x14ac:dyDescent="0.35">
      <c r="A262" s="65" t="s">
        <v>560</v>
      </c>
      <c r="B262" s="66">
        <v>914</v>
      </c>
      <c r="C262" s="67" t="s">
        <v>27</v>
      </c>
      <c r="D262" s="85" t="s">
        <v>2</v>
      </c>
      <c r="E262" s="67" t="s">
        <v>14</v>
      </c>
      <c r="F262" s="67" t="s">
        <v>26</v>
      </c>
      <c r="G262" s="67" t="s">
        <v>1</v>
      </c>
      <c r="H262" s="67" t="s">
        <v>545</v>
      </c>
      <c r="I262" s="68" t="s">
        <v>57</v>
      </c>
      <c r="J262" s="69"/>
      <c r="K262" s="69">
        <v>0</v>
      </c>
      <c r="L262" s="69"/>
      <c r="M262" s="74"/>
      <c r="N262" s="74"/>
      <c r="O262" s="74"/>
    </row>
    <row r="263" spans="1:15" s="75" customFormat="1" ht="31.15" hidden="1" x14ac:dyDescent="0.35">
      <c r="A263" s="129" t="s">
        <v>559</v>
      </c>
      <c r="B263" s="66">
        <v>914</v>
      </c>
      <c r="C263" s="67" t="s">
        <v>27</v>
      </c>
      <c r="D263" s="85" t="s">
        <v>2</v>
      </c>
      <c r="E263" s="67" t="s">
        <v>14</v>
      </c>
      <c r="F263" s="67" t="s">
        <v>26</v>
      </c>
      <c r="G263" s="67" t="s">
        <v>1</v>
      </c>
      <c r="H263" s="67" t="s">
        <v>545</v>
      </c>
      <c r="I263" s="68" t="s">
        <v>57</v>
      </c>
      <c r="J263" s="69">
        <v>0</v>
      </c>
      <c r="K263" s="69">
        <v>0</v>
      </c>
      <c r="L263" s="69">
        <v>0</v>
      </c>
      <c r="M263" s="74"/>
      <c r="N263" s="74"/>
      <c r="O263" s="74"/>
    </row>
    <row r="264" spans="1:15" s="235" customFormat="1" ht="33" x14ac:dyDescent="0.3">
      <c r="A264" s="45" t="s">
        <v>126</v>
      </c>
      <c r="B264" s="112">
        <v>914</v>
      </c>
      <c r="C264" s="113" t="s">
        <v>27</v>
      </c>
      <c r="D264" s="114" t="s">
        <v>2</v>
      </c>
      <c r="E264" s="48" t="s">
        <v>27</v>
      </c>
      <c r="F264" s="48" t="s">
        <v>111</v>
      </c>
      <c r="G264" s="48" t="s">
        <v>112</v>
      </c>
      <c r="H264" s="48" t="s">
        <v>118</v>
      </c>
      <c r="I264" s="115"/>
      <c r="J264" s="77">
        <f>SUM(J265)</f>
        <v>570</v>
      </c>
      <c r="K264" s="77">
        <f t="shared" ref="K264:L266" si="81">SUM(K265)</f>
        <v>570</v>
      </c>
      <c r="L264" s="77">
        <f t="shared" si="81"/>
        <v>570</v>
      </c>
      <c r="M264" s="78"/>
      <c r="N264" s="234"/>
      <c r="O264" s="234"/>
    </row>
    <row r="265" spans="1:15" s="107" customFormat="1" ht="33" x14ac:dyDescent="0.3">
      <c r="A265" s="53" t="s">
        <v>127</v>
      </c>
      <c r="B265" s="116">
        <v>914</v>
      </c>
      <c r="C265" s="117" t="s">
        <v>27</v>
      </c>
      <c r="D265" s="118" t="s">
        <v>2</v>
      </c>
      <c r="E265" s="56" t="s">
        <v>27</v>
      </c>
      <c r="F265" s="56" t="s">
        <v>26</v>
      </c>
      <c r="G265" s="56" t="s">
        <v>112</v>
      </c>
      <c r="H265" s="56" t="s">
        <v>118</v>
      </c>
      <c r="I265" s="94"/>
      <c r="J265" s="81">
        <f>SUM(J266)</f>
        <v>570</v>
      </c>
      <c r="K265" s="81">
        <f t="shared" si="81"/>
        <v>570</v>
      </c>
      <c r="L265" s="81">
        <f t="shared" si="81"/>
        <v>570</v>
      </c>
      <c r="M265" s="78"/>
      <c r="N265" s="106"/>
      <c r="O265" s="106"/>
    </row>
    <row r="266" spans="1:15" s="219" customFormat="1" x14ac:dyDescent="0.3">
      <c r="A266" s="58" t="s">
        <v>222</v>
      </c>
      <c r="B266" s="215">
        <v>914</v>
      </c>
      <c r="C266" s="119" t="s">
        <v>27</v>
      </c>
      <c r="D266" s="120" t="s">
        <v>2</v>
      </c>
      <c r="E266" s="61" t="s">
        <v>27</v>
      </c>
      <c r="F266" s="61" t="s">
        <v>26</v>
      </c>
      <c r="G266" s="61" t="s">
        <v>1</v>
      </c>
      <c r="H266" s="61" t="s">
        <v>118</v>
      </c>
      <c r="I266" s="91"/>
      <c r="J266" s="82">
        <f>SUM(J267)</f>
        <v>570</v>
      </c>
      <c r="K266" s="82">
        <f t="shared" si="81"/>
        <v>570</v>
      </c>
      <c r="L266" s="82">
        <f t="shared" si="81"/>
        <v>570</v>
      </c>
      <c r="M266" s="126"/>
      <c r="N266" s="218"/>
      <c r="O266" s="218"/>
    </row>
    <row r="267" spans="1:15" s="6" customFormat="1" ht="34.9" customHeight="1" x14ac:dyDescent="0.25">
      <c r="A267" s="65" t="s">
        <v>303</v>
      </c>
      <c r="B267" s="66">
        <v>914</v>
      </c>
      <c r="C267" s="67" t="s">
        <v>27</v>
      </c>
      <c r="D267" s="85" t="s">
        <v>2</v>
      </c>
      <c r="E267" s="165" t="s">
        <v>27</v>
      </c>
      <c r="F267" s="165" t="s">
        <v>26</v>
      </c>
      <c r="G267" s="165" t="s">
        <v>1</v>
      </c>
      <c r="H267" s="165" t="s">
        <v>28</v>
      </c>
      <c r="I267" s="68" t="s">
        <v>58</v>
      </c>
      <c r="J267" s="69">
        <v>570</v>
      </c>
      <c r="K267" s="69">
        <v>570</v>
      </c>
      <c r="L267" s="69">
        <v>570</v>
      </c>
      <c r="M267" s="27"/>
      <c r="N267" s="28"/>
      <c r="O267" s="28"/>
    </row>
    <row r="268" spans="1:15" s="6" customFormat="1" ht="18" hidden="1" x14ac:dyDescent="0.3">
      <c r="A268" s="70" t="s">
        <v>90</v>
      </c>
      <c r="B268" s="110">
        <v>914</v>
      </c>
      <c r="C268" s="111" t="s">
        <v>27</v>
      </c>
      <c r="D268" s="71" t="s">
        <v>7</v>
      </c>
      <c r="E268" s="425"/>
      <c r="F268" s="426"/>
      <c r="G268" s="426"/>
      <c r="H268" s="427"/>
      <c r="I268" s="68"/>
      <c r="J268" s="102">
        <f>SUM(J269)</f>
        <v>0</v>
      </c>
      <c r="K268" s="102">
        <f t="shared" ref="K268:L271" si="82">SUM(K269)</f>
        <v>0</v>
      </c>
      <c r="L268" s="102">
        <f t="shared" si="82"/>
        <v>0</v>
      </c>
      <c r="M268" s="27"/>
      <c r="N268" s="28"/>
      <c r="O268" s="28"/>
    </row>
    <row r="269" spans="1:15" s="153" customFormat="1" ht="18" hidden="1" x14ac:dyDescent="0.3">
      <c r="A269" s="45" t="s">
        <v>131</v>
      </c>
      <c r="B269" s="112">
        <v>914</v>
      </c>
      <c r="C269" s="113" t="s">
        <v>27</v>
      </c>
      <c r="D269" s="114" t="s">
        <v>7</v>
      </c>
      <c r="E269" s="47" t="s">
        <v>5</v>
      </c>
      <c r="F269" s="47" t="s">
        <v>111</v>
      </c>
      <c r="G269" s="47" t="s">
        <v>112</v>
      </c>
      <c r="H269" s="47" t="s">
        <v>118</v>
      </c>
      <c r="I269" s="115"/>
      <c r="J269" s="236">
        <f>SUM(J270)</f>
        <v>0</v>
      </c>
      <c r="K269" s="236">
        <f t="shared" si="82"/>
        <v>0</v>
      </c>
      <c r="L269" s="236">
        <f t="shared" si="82"/>
        <v>0</v>
      </c>
      <c r="M269" s="151"/>
      <c r="N269" s="152"/>
      <c r="O269" s="152"/>
    </row>
    <row r="270" spans="1:15" s="75" customFormat="1" ht="33.6" hidden="1" x14ac:dyDescent="0.35">
      <c r="A270" s="53" t="s">
        <v>162</v>
      </c>
      <c r="B270" s="116">
        <v>914</v>
      </c>
      <c r="C270" s="117" t="s">
        <v>27</v>
      </c>
      <c r="D270" s="118" t="s">
        <v>7</v>
      </c>
      <c r="E270" s="55" t="s">
        <v>5</v>
      </c>
      <c r="F270" s="55" t="s">
        <v>9</v>
      </c>
      <c r="G270" s="55" t="s">
        <v>112</v>
      </c>
      <c r="H270" s="55" t="s">
        <v>118</v>
      </c>
      <c r="I270" s="94"/>
      <c r="J270" s="237">
        <f>SUM(J271)</f>
        <v>0</v>
      </c>
      <c r="K270" s="237">
        <f t="shared" si="82"/>
        <v>0</v>
      </c>
      <c r="L270" s="237">
        <f t="shared" si="82"/>
        <v>0</v>
      </c>
      <c r="M270" s="74"/>
      <c r="N270" s="74"/>
      <c r="O270" s="74"/>
    </row>
    <row r="271" spans="1:15" s="213" customFormat="1" ht="33.6" hidden="1" x14ac:dyDescent="0.35">
      <c r="A271" s="122" t="s">
        <v>165</v>
      </c>
      <c r="B271" s="59">
        <v>914</v>
      </c>
      <c r="C271" s="60" t="s">
        <v>27</v>
      </c>
      <c r="D271" s="90" t="s">
        <v>7</v>
      </c>
      <c r="E271" s="61" t="s">
        <v>5</v>
      </c>
      <c r="F271" s="61" t="s">
        <v>9</v>
      </c>
      <c r="G271" s="61" t="s">
        <v>11</v>
      </c>
      <c r="H271" s="61" t="s">
        <v>118</v>
      </c>
      <c r="I271" s="91"/>
      <c r="J271" s="82">
        <f>SUM(J272)</f>
        <v>0</v>
      </c>
      <c r="K271" s="82">
        <f t="shared" si="82"/>
        <v>0</v>
      </c>
      <c r="L271" s="82">
        <f t="shared" si="82"/>
        <v>0</v>
      </c>
      <c r="M271" s="78"/>
      <c r="N271" s="212"/>
      <c r="O271" s="212"/>
    </row>
    <row r="272" spans="1:15" s="109" customFormat="1" ht="46.9" hidden="1" x14ac:dyDescent="0.35">
      <c r="A272" s="65" t="s">
        <v>304</v>
      </c>
      <c r="B272" s="66">
        <v>914</v>
      </c>
      <c r="C272" s="67" t="s">
        <v>27</v>
      </c>
      <c r="D272" s="85" t="s">
        <v>7</v>
      </c>
      <c r="E272" s="165" t="s">
        <v>5</v>
      </c>
      <c r="F272" s="165" t="s">
        <v>9</v>
      </c>
      <c r="G272" s="165" t="s">
        <v>11</v>
      </c>
      <c r="H272" s="165" t="s">
        <v>12</v>
      </c>
      <c r="I272" s="68" t="s">
        <v>58</v>
      </c>
      <c r="J272" s="69">
        <v>0</v>
      </c>
      <c r="K272" s="69"/>
      <c r="L272" s="69"/>
      <c r="M272" s="78"/>
      <c r="N272" s="108"/>
      <c r="O272" s="108"/>
    </row>
    <row r="273" spans="1:15" s="219" customFormat="1" x14ac:dyDescent="0.3">
      <c r="A273" s="39" t="s">
        <v>91</v>
      </c>
      <c r="B273" s="110">
        <v>914</v>
      </c>
      <c r="C273" s="110">
        <v>10</v>
      </c>
      <c r="D273" s="71" t="s">
        <v>3</v>
      </c>
      <c r="E273" s="418"/>
      <c r="F273" s="419"/>
      <c r="G273" s="419"/>
      <c r="H273" s="420"/>
      <c r="I273" s="72"/>
      <c r="J273" s="73">
        <f t="shared" ref="J273:L276" si="83">SUM(J274)</f>
        <v>361</v>
      </c>
      <c r="K273" s="73">
        <f t="shared" si="83"/>
        <v>361</v>
      </c>
      <c r="L273" s="73">
        <f t="shared" si="83"/>
        <v>361</v>
      </c>
      <c r="M273" s="126"/>
      <c r="N273" s="218"/>
      <c r="O273" s="218"/>
    </row>
    <row r="274" spans="1:15" s="6" customFormat="1" ht="33" x14ac:dyDescent="0.25">
      <c r="A274" s="45" t="s">
        <v>156</v>
      </c>
      <c r="B274" s="112">
        <v>914</v>
      </c>
      <c r="C274" s="115" t="s">
        <v>27</v>
      </c>
      <c r="D274" s="121" t="s">
        <v>3</v>
      </c>
      <c r="E274" s="47" t="s">
        <v>2</v>
      </c>
      <c r="F274" s="47" t="s">
        <v>111</v>
      </c>
      <c r="G274" s="47" t="s">
        <v>112</v>
      </c>
      <c r="H274" s="47" t="s">
        <v>118</v>
      </c>
      <c r="I274" s="115"/>
      <c r="J274" s="77">
        <f t="shared" si="83"/>
        <v>361</v>
      </c>
      <c r="K274" s="77">
        <f t="shared" si="83"/>
        <v>361</v>
      </c>
      <c r="L274" s="77">
        <f t="shared" si="83"/>
        <v>361</v>
      </c>
      <c r="M274" s="27"/>
      <c r="N274" s="28"/>
      <c r="O274" s="28"/>
    </row>
    <row r="275" spans="1:15" s="239" customFormat="1" x14ac:dyDescent="0.3">
      <c r="A275" s="53" t="s">
        <v>157</v>
      </c>
      <c r="B275" s="116">
        <v>914</v>
      </c>
      <c r="C275" s="94" t="s">
        <v>27</v>
      </c>
      <c r="D275" s="86" t="s">
        <v>3</v>
      </c>
      <c r="E275" s="55" t="s">
        <v>2</v>
      </c>
      <c r="F275" s="55" t="s">
        <v>16</v>
      </c>
      <c r="G275" s="55" t="s">
        <v>112</v>
      </c>
      <c r="H275" s="55" t="s">
        <v>118</v>
      </c>
      <c r="I275" s="94"/>
      <c r="J275" s="81">
        <f t="shared" si="83"/>
        <v>361</v>
      </c>
      <c r="K275" s="81">
        <f t="shared" si="83"/>
        <v>361</v>
      </c>
      <c r="L275" s="81">
        <f t="shared" si="83"/>
        <v>361</v>
      </c>
      <c r="M275" s="74"/>
      <c r="N275" s="238"/>
      <c r="O275" s="238"/>
    </row>
    <row r="276" spans="1:15" s="213" customFormat="1" x14ac:dyDescent="0.3">
      <c r="A276" s="58" t="s">
        <v>182</v>
      </c>
      <c r="B276" s="215">
        <v>914</v>
      </c>
      <c r="C276" s="215">
        <v>10</v>
      </c>
      <c r="D276" s="120" t="s">
        <v>3</v>
      </c>
      <c r="E276" s="61" t="s">
        <v>2</v>
      </c>
      <c r="F276" s="61" t="s">
        <v>16</v>
      </c>
      <c r="G276" s="61" t="s">
        <v>11</v>
      </c>
      <c r="H276" s="61" t="s">
        <v>118</v>
      </c>
      <c r="I276" s="91"/>
      <c r="J276" s="82">
        <f>+J277+J278</f>
        <v>361</v>
      </c>
      <c r="K276" s="82">
        <f t="shared" si="83"/>
        <v>361</v>
      </c>
      <c r="L276" s="82">
        <f t="shared" si="83"/>
        <v>361</v>
      </c>
      <c r="M276" s="78"/>
      <c r="N276" s="212"/>
      <c r="O276" s="212"/>
    </row>
    <row r="277" spans="1:15" s="109" customFormat="1" ht="45" customHeight="1" x14ac:dyDescent="0.3">
      <c r="A277" s="65" t="s">
        <v>306</v>
      </c>
      <c r="B277" s="66">
        <v>914</v>
      </c>
      <c r="C277" s="67" t="s">
        <v>27</v>
      </c>
      <c r="D277" s="67" t="s">
        <v>3</v>
      </c>
      <c r="E277" s="165" t="s">
        <v>2</v>
      </c>
      <c r="F277" s="165" t="s">
        <v>16</v>
      </c>
      <c r="G277" s="165" t="s">
        <v>11</v>
      </c>
      <c r="H277" s="165" t="s">
        <v>21</v>
      </c>
      <c r="I277" s="68" t="s">
        <v>59</v>
      </c>
      <c r="J277" s="69">
        <v>361</v>
      </c>
      <c r="K277" s="69">
        <v>361</v>
      </c>
      <c r="L277" s="69">
        <v>361</v>
      </c>
      <c r="M277" s="78"/>
      <c r="N277" s="108"/>
      <c r="O277" s="108"/>
    </row>
    <row r="278" spans="1:15" s="219" customFormat="1" ht="1.1499999999999999" hidden="1" customHeight="1" x14ac:dyDescent="0.35">
      <c r="A278" s="65" t="s">
        <v>443</v>
      </c>
      <c r="B278" s="105">
        <v>914</v>
      </c>
      <c r="C278" s="68" t="s">
        <v>27</v>
      </c>
      <c r="D278" s="67" t="s">
        <v>3</v>
      </c>
      <c r="E278" s="165" t="s">
        <v>2</v>
      </c>
      <c r="F278" s="165" t="s">
        <v>16</v>
      </c>
      <c r="G278" s="165" t="s">
        <v>11</v>
      </c>
      <c r="H278" s="165" t="s">
        <v>278</v>
      </c>
      <c r="I278" s="68" t="s">
        <v>59</v>
      </c>
      <c r="J278" s="69">
        <v>0</v>
      </c>
      <c r="K278" s="69"/>
      <c r="L278" s="69"/>
      <c r="M278" s="126"/>
      <c r="N278" s="218"/>
      <c r="O278" s="218"/>
    </row>
    <row r="279" spans="1:15" s="6" customFormat="1" ht="22.15" customHeight="1" x14ac:dyDescent="0.25">
      <c r="A279" s="29" t="s">
        <v>92</v>
      </c>
      <c r="B279" s="211">
        <v>914</v>
      </c>
      <c r="C279" s="33">
        <v>11</v>
      </c>
      <c r="D279" s="412"/>
      <c r="E279" s="413"/>
      <c r="F279" s="413"/>
      <c r="G279" s="413"/>
      <c r="H279" s="414"/>
      <c r="I279" s="31"/>
      <c r="J279" s="32">
        <f>SUM(J280+J285+J292)</f>
        <v>26083.9</v>
      </c>
      <c r="K279" s="32">
        <f>SUM(K280+K285+K292)</f>
        <v>14434</v>
      </c>
      <c r="L279" s="32">
        <f>SUM(L280+L285+L292)</f>
        <v>14447</v>
      </c>
      <c r="M279" s="27"/>
      <c r="N279" s="28"/>
      <c r="O279" s="28"/>
    </row>
    <row r="280" spans="1:15" s="75" customFormat="1" x14ac:dyDescent="0.3">
      <c r="A280" s="39" t="s">
        <v>93</v>
      </c>
      <c r="B280" s="110">
        <v>914</v>
      </c>
      <c r="C280" s="111">
        <v>11</v>
      </c>
      <c r="D280" s="71" t="s">
        <v>1</v>
      </c>
      <c r="E280" s="418"/>
      <c r="F280" s="419"/>
      <c r="G280" s="419"/>
      <c r="H280" s="420"/>
      <c r="I280" s="72"/>
      <c r="J280" s="73">
        <f>SUM(J284)</f>
        <v>710</v>
      </c>
      <c r="K280" s="73">
        <f t="shared" ref="K280:L280" si="84">SUM(K284)</f>
        <v>322</v>
      </c>
      <c r="L280" s="73">
        <f t="shared" si="84"/>
        <v>335</v>
      </c>
      <c r="M280" s="74"/>
      <c r="N280" s="74"/>
      <c r="O280" s="74"/>
    </row>
    <row r="281" spans="1:15" s="213" customFormat="1" ht="33" x14ac:dyDescent="0.3">
      <c r="A281" s="45" t="s">
        <v>166</v>
      </c>
      <c r="B281" s="112">
        <v>914</v>
      </c>
      <c r="C281" s="113" t="s">
        <v>29</v>
      </c>
      <c r="D281" s="114" t="s">
        <v>1</v>
      </c>
      <c r="E281" s="48" t="s">
        <v>33</v>
      </c>
      <c r="F281" s="48" t="s">
        <v>111</v>
      </c>
      <c r="G281" s="48" t="s">
        <v>112</v>
      </c>
      <c r="H281" s="48" t="s">
        <v>118</v>
      </c>
      <c r="I281" s="115"/>
      <c r="J281" s="77">
        <f>SUM(J282)</f>
        <v>710</v>
      </c>
      <c r="K281" s="77">
        <f t="shared" ref="K281:L283" si="85">SUM(K282)</f>
        <v>322</v>
      </c>
      <c r="L281" s="77">
        <f t="shared" si="85"/>
        <v>335</v>
      </c>
      <c r="M281" s="78"/>
      <c r="N281" s="212"/>
      <c r="O281" s="212"/>
    </row>
    <row r="282" spans="1:15" s="109" customFormat="1" x14ac:dyDescent="0.3">
      <c r="A282" s="240" t="s">
        <v>167</v>
      </c>
      <c r="B282" s="116">
        <v>914</v>
      </c>
      <c r="C282" s="117" t="s">
        <v>29</v>
      </c>
      <c r="D282" s="118" t="s">
        <v>1</v>
      </c>
      <c r="E282" s="56" t="s">
        <v>33</v>
      </c>
      <c r="F282" s="56" t="s">
        <v>16</v>
      </c>
      <c r="G282" s="56" t="s">
        <v>112</v>
      </c>
      <c r="H282" s="56" t="s">
        <v>118</v>
      </c>
      <c r="I282" s="94"/>
      <c r="J282" s="81">
        <f>SUM(J283)</f>
        <v>710</v>
      </c>
      <c r="K282" s="81">
        <f t="shared" si="85"/>
        <v>322</v>
      </c>
      <c r="L282" s="81">
        <f t="shared" si="85"/>
        <v>335</v>
      </c>
      <c r="M282" s="78"/>
      <c r="N282" s="108"/>
      <c r="O282" s="108"/>
    </row>
    <row r="283" spans="1:15" s="219" customFormat="1" x14ac:dyDescent="0.3">
      <c r="A283" s="58" t="s">
        <v>168</v>
      </c>
      <c r="B283" s="215">
        <v>914</v>
      </c>
      <c r="C283" s="119" t="s">
        <v>29</v>
      </c>
      <c r="D283" s="120" t="s">
        <v>1</v>
      </c>
      <c r="E283" s="61" t="s">
        <v>33</v>
      </c>
      <c r="F283" s="61" t="s">
        <v>16</v>
      </c>
      <c r="G283" s="61" t="s">
        <v>1</v>
      </c>
      <c r="H283" s="61" t="s">
        <v>118</v>
      </c>
      <c r="I283" s="91"/>
      <c r="J283" s="82">
        <f>SUM(J284)</f>
        <v>710</v>
      </c>
      <c r="K283" s="82">
        <f t="shared" si="85"/>
        <v>322</v>
      </c>
      <c r="L283" s="82">
        <f t="shared" si="85"/>
        <v>335</v>
      </c>
      <c r="M283" s="126"/>
      <c r="N283" s="218"/>
      <c r="O283" s="218"/>
    </row>
    <row r="284" spans="1:15" s="6" customFormat="1" ht="31.5" x14ac:dyDescent="0.25">
      <c r="A284" s="65" t="s">
        <v>305</v>
      </c>
      <c r="B284" s="66">
        <v>914</v>
      </c>
      <c r="C284" s="67" t="s">
        <v>29</v>
      </c>
      <c r="D284" s="85" t="s">
        <v>1</v>
      </c>
      <c r="E284" s="67" t="s">
        <v>33</v>
      </c>
      <c r="F284" s="67" t="s">
        <v>16</v>
      </c>
      <c r="G284" s="67" t="s">
        <v>1</v>
      </c>
      <c r="H284" s="67" t="s">
        <v>34</v>
      </c>
      <c r="I284" s="68" t="s">
        <v>53</v>
      </c>
      <c r="J284" s="69">
        <v>710</v>
      </c>
      <c r="K284" s="69">
        <v>322</v>
      </c>
      <c r="L284" s="69">
        <v>335</v>
      </c>
      <c r="M284" s="27">
        <v>-540.20000000000005</v>
      </c>
      <c r="N284" s="28"/>
      <c r="O284" s="28"/>
    </row>
    <row r="285" spans="1:15" s="75" customFormat="1" x14ac:dyDescent="0.3">
      <c r="A285" s="39" t="s">
        <v>94</v>
      </c>
      <c r="B285" s="110">
        <v>914</v>
      </c>
      <c r="C285" s="111" t="s">
        <v>29</v>
      </c>
      <c r="D285" s="71" t="s">
        <v>5</v>
      </c>
      <c r="E285" s="428"/>
      <c r="F285" s="429"/>
      <c r="G285" s="429"/>
      <c r="H285" s="430"/>
      <c r="I285" s="67"/>
      <c r="J285" s="73">
        <f t="shared" ref="J285:L287" si="86">SUM(J286)</f>
        <v>16700</v>
      </c>
      <c r="K285" s="73">
        <f t="shared" si="86"/>
        <v>14112</v>
      </c>
      <c r="L285" s="73">
        <f t="shared" si="86"/>
        <v>14112</v>
      </c>
      <c r="M285" s="74"/>
      <c r="N285" s="74"/>
      <c r="O285" s="74"/>
    </row>
    <row r="286" spans="1:15" s="213" customFormat="1" ht="33" x14ac:dyDescent="0.3">
      <c r="A286" s="45" t="s">
        <v>166</v>
      </c>
      <c r="B286" s="112">
        <v>914</v>
      </c>
      <c r="C286" s="115" t="s">
        <v>29</v>
      </c>
      <c r="D286" s="121" t="s">
        <v>5</v>
      </c>
      <c r="E286" s="48" t="s">
        <v>33</v>
      </c>
      <c r="F286" s="48" t="s">
        <v>111</v>
      </c>
      <c r="G286" s="48" t="s">
        <v>112</v>
      </c>
      <c r="H286" s="48" t="s">
        <v>118</v>
      </c>
      <c r="I286" s="115"/>
      <c r="J286" s="77">
        <f t="shared" si="86"/>
        <v>16700</v>
      </c>
      <c r="K286" s="77">
        <f t="shared" si="86"/>
        <v>14112</v>
      </c>
      <c r="L286" s="77">
        <f t="shared" si="86"/>
        <v>14112</v>
      </c>
      <c r="M286" s="78"/>
      <c r="N286" s="212"/>
      <c r="O286" s="212"/>
    </row>
    <row r="287" spans="1:15" s="109" customFormat="1" x14ac:dyDescent="0.3">
      <c r="A287" s="240" t="s">
        <v>167</v>
      </c>
      <c r="B287" s="116">
        <v>914</v>
      </c>
      <c r="C287" s="94" t="s">
        <v>29</v>
      </c>
      <c r="D287" s="86" t="s">
        <v>5</v>
      </c>
      <c r="E287" s="56" t="s">
        <v>33</v>
      </c>
      <c r="F287" s="56" t="s">
        <v>16</v>
      </c>
      <c r="G287" s="56" t="s">
        <v>112</v>
      </c>
      <c r="H287" s="56" t="s">
        <v>118</v>
      </c>
      <c r="I287" s="94"/>
      <c r="J287" s="81">
        <f t="shared" si="86"/>
        <v>16700</v>
      </c>
      <c r="K287" s="81">
        <f t="shared" si="86"/>
        <v>14112</v>
      </c>
      <c r="L287" s="81">
        <f t="shared" si="86"/>
        <v>14112</v>
      </c>
      <c r="M287" s="78"/>
      <c r="N287" s="108"/>
      <c r="O287" s="108"/>
    </row>
    <row r="288" spans="1:15" s="219" customFormat="1" ht="16.899999999999999" customHeight="1" x14ac:dyDescent="0.3">
      <c r="A288" s="58" t="s">
        <v>168</v>
      </c>
      <c r="B288" s="215">
        <v>914</v>
      </c>
      <c r="C288" s="119" t="s">
        <v>29</v>
      </c>
      <c r="D288" s="120" t="s">
        <v>5</v>
      </c>
      <c r="E288" s="60" t="s">
        <v>33</v>
      </c>
      <c r="F288" s="60" t="s">
        <v>16</v>
      </c>
      <c r="G288" s="60" t="s">
        <v>1</v>
      </c>
      <c r="H288" s="60" t="s">
        <v>118</v>
      </c>
      <c r="I288" s="91"/>
      <c r="J288" s="82">
        <f>+J290+J291+J289</f>
        <v>16700</v>
      </c>
      <c r="K288" s="82">
        <f t="shared" ref="K288:L288" si="87">+K290+K291</f>
        <v>14112</v>
      </c>
      <c r="L288" s="82">
        <f t="shared" si="87"/>
        <v>14112</v>
      </c>
      <c r="M288" s="126"/>
      <c r="N288" s="218"/>
      <c r="O288" s="218"/>
    </row>
    <row r="289" spans="1:15" s="219" customFormat="1" ht="31.15" hidden="1" x14ac:dyDescent="0.35">
      <c r="A289" s="65" t="s">
        <v>618</v>
      </c>
      <c r="B289" s="66">
        <v>914</v>
      </c>
      <c r="C289" s="67" t="s">
        <v>29</v>
      </c>
      <c r="D289" s="85" t="s">
        <v>5</v>
      </c>
      <c r="E289" s="67" t="s">
        <v>33</v>
      </c>
      <c r="F289" s="67" t="s">
        <v>16</v>
      </c>
      <c r="G289" s="67" t="s">
        <v>1</v>
      </c>
      <c r="H289" s="67" t="s">
        <v>6</v>
      </c>
      <c r="I289" s="68" t="s">
        <v>53</v>
      </c>
      <c r="J289" s="161"/>
      <c r="K289" s="82"/>
      <c r="L289" s="82"/>
      <c r="M289" s="126"/>
      <c r="N289" s="218"/>
      <c r="O289" s="218"/>
    </row>
    <row r="290" spans="1:15" s="6" customFormat="1" ht="45.6" customHeight="1" x14ac:dyDescent="0.25">
      <c r="A290" s="65" t="s">
        <v>107</v>
      </c>
      <c r="B290" s="66">
        <v>914</v>
      </c>
      <c r="C290" s="67" t="s">
        <v>29</v>
      </c>
      <c r="D290" s="362" t="s">
        <v>5</v>
      </c>
      <c r="E290" s="67" t="s">
        <v>33</v>
      </c>
      <c r="F290" s="67" t="s">
        <v>16</v>
      </c>
      <c r="G290" s="67" t="s">
        <v>1</v>
      </c>
      <c r="H290" s="67" t="s">
        <v>6</v>
      </c>
      <c r="I290" s="363" t="s">
        <v>59</v>
      </c>
      <c r="J290" s="69">
        <v>16700</v>
      </c>
      <c r="K290" s="69">
        <v>14112</v>
      </c>
      <c r="L290" s="69">
        <v>14112</v>
      </c>
      <c r="M290" s="27"/>
      <c r="N290" s="28"/>
      <c r="O290" s="28"/>
    </row>
    <row r="291" spans="1:15" s="6" customFormat="1" ht="40.5" customHeight="1" x14ac:dyDescent="0.25">
      <c r="A291" s="65" t="s">
        <v>616</v>
      </c>
      <c r="B291" s="105">
        <v>914</v>
      </c>
      <c r="C291" s="68" t="s">
        <v>29</v>
      </c>
      <c r="D291" s="85" t="s">
        <v>5</v>
      </c>
      <c r="E291" s="67" t="s">
        <v>33</v>
      </c>
      <c r="F291" s="67" t="s">
        <v>16</v>
      </c>
      <c r="G291" s="67" t="s">
        <v>1</v>
      </c>
      <c r="H291" s="67" t="s">
        <v>617</v>
      </c>
      <c r="I291" s="68" t="s">
        <v>59</v>
      </c>
      <c r="J291" s="69"/>
      <c r="K291" s="69"/>
      <c r="L291" s="69"/>
      <c r="M291" s="27"/>
      <c r="N291" s="28"/>
      <c r="O291" s="28"/>
    </row>
    <row r="292" spans="1:15" s="388" customFormat="1" ht="30.75" customHeight="1" x14ac:dyDescent="0.25">
      <c r="A292" s="380" t="s">
        <v>95</v>
      </c>
      <c r="B292" s="381">
        <v>914</v>
      </c>
      <c r="C292" s="382" t="s">
        <v>29</v>
      </c>
      <c r="D292" s="383" t="s">
        <v>11</v>
      </c>
      <c r="E292" s="455"/>
      <c r="F292" s="456"/>
      <c r="G292" s="456"/>
      <c r="H292" s="457"/>
      <c r="I292" s="384"/>
      <c r="J292" s="385">
        <f>+J293</f>
        <v>8673.9</v>
      </c>
      <c r="K292" s="385">
        <f t="shared" ref="K292:L294" si="88">SUM(K293)</f>
        <v>0</v>
      </c>
      <c r="L292" s="385">
        <f t="shared" si="88"/>
        <v>0</v>
      </c>
      <c r="M292" s="386"/>
      <c r="N292" s="387"/>
      <c r="O292" s="387"/>
    </row>
    <row r="293" spans="1:15" s="6" customFormat="1" ht="57" customHeight="1" x14ac:dyDescent="0.25">
      <c r="A293" s="45" t="s">
        <v>733</v>
      </c>
      <c r="B293" s="112">
        <v>914</v>
      </c>
      <c r="C293" s="113" t="s">
        <v>29</v>
      </c>
      <c r="D293" s="114" t="s">
        <v>11</v>
      </c>
      <c r="E293" s="47" t="s">
        <v>14</v>
      </c>
      <c r="F293" s="47" t="s">
        <v>111</v>
      </c>
      <c r="G293" s="47" t="s">
        <v>112</v>
      </c>
      <c r="H293" s="47" t="s">
        <v>118</v>
      </c>
      <c r="I293" s="115"/>
      <c r="J293" s="77">
        <f>SUM(J294)</f>
        <v>8673.9</v>
      </c>
      <c r="K293" s="77">
        <f>SUM(K294)</f>
        <v>0</v>
      </c>
      <c r="L293" s="77">
        <f>SUM(L294)</f>
        <v>0</v>
      </c>
      <c r="M293" s="27"/>
      <c r="N293" s="28"/>
      <c r="O293" s="28"/>
    </row>
    <row r="294" spans="1:15" s="75" customFormat="1" ht="35.25" customHeight="1" x14ac:dyDescent="0.3">
      <c r="A294" s="53" t="s">
        <v>472</v>
      </c>
      <c r="B294" s="116">
        <v>914</v>
      </c>
      <c r="C294" s="117" t="s">
        <v>29</v>
      </c>
      <c r="D294" s="118" t="s">
        <v>11</v>
      </c>
      <c r="E294" s="55" t="s">
        <v>14</v>
      </c>
      <c r="F294" s="55" t="s">
        <v>26</v>
      </c>
      <c r="G294" s="55" t="s">
        <v>112</v>
      </c>
      <c r="H294" s="55" t="s">
        <v>118</v>
      </c>
      <c r="I294" s="94"/>
      <c r="J294" s="81">
        <f>SUM(J295)</f>
        <v>8673.9</v>
      </c>
      <c r="K294" s="81">
        <f t="shared" si="88"/>
        <v>0</v>
      </c>
      <c r="L294" s="81">
        <f t="shared" si="88"/>
        <v>0</v>
      </c>
      <c r="M294" s="74"/>
      <c r="N294" s="74"/>
      <c r="O294" s="74"/>
    </row>
    <row r="295" spans="1:15" s="213" customFormat="1" ht="35.25" customHeight="1" x14ac:dyDescent="0.3">
      <c r="A295" s="58" t="s">
        <v>492</v>
      </c>
      <c r="B295" s="215">
        <v>914</v>
      </c>
      <c r="C295" s="119" t="s">
        <v>29</v>
      </c>
      <c r="D295" s="120" t="s">
        <v>11</v>
      </c>
      <c r="E295" s="60" t="s">
        <v>14</v>
      </c>
      <c r="F295" s="60" t="s">
        <v>26</v>
      </c>
      <c r="G295" s="60" t="s">
        <v>5</v>
      </c>
      <c r="H295" s="60" t="s">
        <v>118</v>
      </c>
      <c r="I295" s="91"/>
      <c r="J295" s="82">
        <f>J296</f>
        <v>8673.9</v>
      </c>
      <c r="K295" s="82">
        <f t="shared" ref="K295:L295" si="89">K296</f>
        <v>0</v>
      </c>
      <c r="L295" s="82">
        <f t="shared" si="89"/>
        <v>0</v>
      </c>
      <c r="M295" s="78"/>
      <c r="N295" s="212"/>
      <c r="O295" s="212"/>
    </row>
    <row r="296" spans="1:15" s="109" customFormat="1" ht="35.25" customHeight="1" x14ac:dyDescent="0.3">
      <c r="A296" s="389" t="s">
        <v>734</v>
      </c>
      <c r="B296" s="96">
        <v>914</v>
      </c>
      <c r="C296" s="97" t="s">
        <v>29</v>
      </c>
      <c r="D296" s="97" t="s">
        <v>11</v>
      </c>
      <c r="E296" s="97" t="s">
        <v>14</v>
      </c>
      <c r="F296" s="97" t="s">
        <v>26</v>
      </c>
      <c r="G296" s="97" t="s">
        <v>5</v>
      </c>
      <c r="H296" s="97" t="s">
        <v>545</v>
      </c>
      <c r="I296" s="378"/>
      <c r="J296" s="390">
        <f>+J299+J300</f>
        <v>8673.9</v>
      </c>
      <c r="K296" s="390">
        <f t="shared" ref="K296:L296" si="90">+K299+K300</f>
        <v>0</v>
      </c>
      <c r="L296" s="390">
        <f t="shared" si="90"/>
        <v>0</v>
      </c>
      <c r="M296" s="78"/>
      <c r="N296" s="108"/>
      <c r="O296" s="108"/>
    </row>
    <row r="297" spans="1:15" s="109" customFormat="1" ht="35.25" hidden="1" customHeight="1" x14ac:dyDescent="0.3">
      <c r="A297" s="220" t="s">
        <v>587</v>
      </c>
      <c r="B297" s="66">
        <v>914</v>
      </c>
      <c r="C297" s="67" t="s">
        <v>29</v>
      </c>
      <c r="D297" s="67" t="s">
        <v>11</v>
      </c>
      <c r="E297" s="67" t="s">
        <v>14</v>
      </c>
      <c r="F297" s="67" t="s">
        <v>26</v>
      </c>
      <c r="G297" s="67" t="s">
        <v>5</v>
      </c>
      <c r="H297" s="67" t="s">
        <v>545</v>
      </c>
      <c r="I297" s="379" t="s">
        <v>57</v>
      </c>
      <c r="J297" s="391">
        <v>0</v>
      </c>
      <c r="K297" s="391">
        <v>0</v>
      </c>
      <c r="L297" s="391">
        <v>0</v>
      </c>
      <c r="M297" s="78"/>
      <c r="N297" s="108"/>
      <c r="O297" s="108"/>
    </row>
    <row r="298" spans="1:15" s="109" customFormat="1" ht="35.25" hidden="1" customHeight="1" x14ac:dyDescent="0.3">
      <c r="A298" s="220" t="s">
        <v>588</v>
      </c>
      <c r="B298" s="66">
        <v>914</v>
      </c>
      <c r="C298" s="67" t="s">
        <v>29</v>
      </c>
      <c r="D298" s="67" t="s">
        <v>11</v>
      </c>
      <c r="E298" s="67" t="s">
        <v>14</v>
      </c>
      <c r="F298" s="67" t="s">
        <v>26</v>
      </c>
      <c r="G298" s="67" t="s">
        <v>5</v>
      </c>
      <c r="H298" s="67" t="s">
        <v>545</v>
      </c>
      <c r="I298" s="379" t="s">
        <v>57</v>
      </c>
      <c r="J298" s="391">
        <v>0</v>
      </c>
      <c r="K298" s="391">
        <v>0</v>
      </c>
      <c r="L298" s="391">
        <v>0</v>
      </c>
      <c r="M298" s="78"/>
      <c r="N298" s="108"/>
      <c r="O298" s="108"/>
    </row>
    <row r="299" spans="1:15" s="109" customFormat="1" ht="35.25" customHeight="1" x14ac:dyDescent="0.3">
      <c r="A299" s="220" t="s">
        <v>731</v>
      </c>
      <c r="B299" s="66">
        <v>914</v>
      </c>
      <c r="C299" s="67" t="s">
        <v>29</v>
      </c>
      <c r="D299" s="67" t="s">
        <v>11</v>
      </c>
      <c r="E299" s="67" t="s">
        <v>14</v>
      </c>
      <c r="F299" s="67" t="s">
        <v>26</v>
      </c>
      <c r="G299" s="67" t="s">
        <v>5</v>
      </c>
      <c r="H299" s="67" t="s">
        <v>545</v>
      </c>
      <c r="I299" s="379" t="s">
        <v>57</v>
      </c>
      <c r="J299" s="391">
        <v>3173.9</v>
      </c>
      <c r="K299" s="69">
        <v>0</v>
      </c>
      <c r="L299" s="69">
        <v>0</v>
      </c>
      <c r="M299" s="78"/>
      <c r="N299" s="108"/>
      <c r="O299" s="108"/>
    </row>
    <row r="300" spans="1:15" s="219" customFormat="1" ht="35.25" customHeight="1" x14ac:dyDescent="0.3">
      <c r="A300" s="220" t="s">
        <v>589</v>
      </c>
      <c r="B300" s="66">
        <v>914</v>
      </c>
      <c r="C300" s="67" t="s">
        <v>29</v>
      </c>
      <c r="D300" s="67" t="s">
        <v>11</v>
      </c>
      <c r="E300" s="67" t="s">
        <v>14</v>
      </c>
      <c r="F300" s="67" t="s">
        <v>26</v>
      </c>
      <c r="G300" s="67" t="s">
        <v>5</v>
      </c>
      <c r="H300" s="67" t="s">
        <v>545</v>
      </c>
      <c r="I300" s="379" t="s">
        <v>57</v>
      </c>
      <c r="J300" s="391">
        <v>5500</v>
      </c>
      <c r="K300" s="392">
        <v>0</v>
      </c>
      <c r="L300" s="392">
        <v>0</v>
      </c>
      <c r="M300" s="126"/>
      <c r="N300" s="218"/>
      <c r="O300" s="218"/>
    </row>
    <row r="301" spans="1:15" s="6" customFormat="1" ht="60.75" x14ac:dyDescent="0.25">
      <c r="A301" s="241" t="s">
        <v>170</v>
      </c>
      <c r="B301" s="216">
        <v>927</v>
      </c>
      <c r="C301" s="401"/>
      <c r="D301" s="402"/>
      <c r="E301" s="402"/>
      <c r="F301" s="402"/>
      <c r="G301" s="402"/>
      <c r="H301" s="403"/>
      <c r="I301" s="125"/>
      <c r="J301" s="355">
        <f>SUM(J302+J320+J326+J444+J478+J484+J393+J357+J472)</f>
        <v>621016.89009999996</v>
      </c>
      <c r="K301" s="355">
        <f>SUM(K302+K320+K326+K444+K478+K484+K393+K357+K472)</f>
        <v>333461.76482000004</v>
      </c>
      <c r="L301" s="355">
        <f>SUM(L302+L320+L326+L444+L478+L484+L393+L357+L472)</f>
        <v>397541.34855999995</v>
      </c>
      <c r="M301" s="27"/>
      <c r="N301" s="28"/>
      <c r="O301" s="28"/>
    </row>
    <row r="302" spans="1:15" s="6" customFormat="1" x14ac:dyDescent="0.25">
      <c r="A302" s="29" t="s">
        <v>62</v>
      </c>
      <c r="B302" s="29">
        <v>927</v>
      </c>
      <c r="C302" s="34" t="s">
        <v>1</v>
      </c>
      <c r="D302" s="401"/>
      <c r="E302" s="402"/>
      <c r="F302" s="402"/>
      <c r="G302" s="402"/>
      <c r="H302" s="403"/>
      <c r="I302" s="125"/>
      <c r="J302" s="32">
        <f>SUM(J303+J310+J315)</f>
        <v>55383</v>
      </c>
      <c r="K302" s="32">
        <f t="shared" ref="K302:L302" si="91">SUM(K303+K310+K315)</f>
        <v>55565</v>
      </c>
      <c r="L302" s="32">
        <f t="shared" si="91"/>
        <v>56109</v>
      </c>
      <c r="M302" s="27"/>
      <c r="N302" s="28"/>
      <c r="O302" s="28"/>
    </row>
    <row r="303" spans="1:15" s="6" customFormat="1" x14ac:dyDescent="0.25">
      <c r="A303" s="39" t="s">
        <v>66</v>
      </c>
      <c r="B303" s="40">
        <v>927</v>
      </c>
      <c r="C303" s="71" t="s">
        <v>1</v>
      </c>
      <c r="D303" s="71" t="s">
        <v>3</v>
      </c>
      <c r="E303" s="415"/>
      <c r="F303" s="416"/>
      <c r="G303" s="416"/>
      <c r="H303" s="417"/>
      <c r="I303" s="72"/>
      <c r="J303" s="73">
        <f>SUM(J304)</f>
        <v>19083</v>
      </c>
      <c r="K303" s="73">
        <f t="shared" ref="K303:L305" si="92">SUM(K304)</f>
        <v>19265</v>
      </c>
      <c r="L303" s="73">
        <f t="shared" si="92"/>
        <v>19809</v>
      </c>
      <c r="M303" s="27"/>
      <c r="N303" s="28"/>
      <c r="O303" s="28"/>
    </row>
    <row r="304" spans="1:15" s="6" customFormat="1" ht="66" x14ac:dyDescent="0.25">
      <c r="A304" s="45" t="s">
        <v>171</v>
      </c>
      <c r="B304" s="46">
        <v>927</v>
      </c>
      <c r="C304" s="48" t="s">
        <v>1</v>
      </c>
      <c r="D304" s="114" t="s">
        <v>3</v>
      </c>
      <c r="E304" s="47" t="s">
        <v>36</v>
      </c>
      <c r="F304" s="47" t="s">
        <v>111</v>
      </c>
      <c r="G304" s="47" t="s">
        <v>112</v>
      </c>
      <c r="H304" s="47" t="s">
        <v>118</v>
      </c>
      <c r="I304" s="115"/>
      <c r="J304" s="77">
        <f>SUM(J305)</f>
        <v>19083</v>
      </c>
      <c r="K304" s="77">
        <f t="shared" si="92"/>
        <v>19265</v>
      </c>
      <c r="L304" s="77">
        <f t="shared" si="92"/>
        <v>19809</v>
      </c>
      <c r="M304" s="27"/>
      <c r="N304" s="28"/>
      <c r="O304" s="28"/>
    </row>
    <row r="305" spans="1:15" s="6" customFormat="1" x14ac:dyDescent="0.25">
      <c r="A305" s="53" t="s">
        <v>154</v>
      </c>
      <c r="B305" s="54">
        <v>927</v>
      </c>
      <c r="C305" s="56" t="s">
        <v>1</v>
      </c>
      <c r="D305" s="118" t="s">
        <v>3</v>
      </c>
      <c r="E305" s="55" t="s">
        <v>36</v>
      </c>
      <c r="F305" s="55" t="s">
        <v>30</v>
      </c>
      <c r="G305" s="55" t="s">
        <v>112</v>
      </c>
      <c r="H305" s="55" t="s">
        <v>118</v>
      </c>
      <c r="I305" s="94"/>
      <c r="J305" s="81">
        <f>SUM(J306)</f>
        <v>19083</v>
      </c>
      <c r="K305" s="81">
        <f t="shared" si="92"/>
        <v>19265</v>
      </c>
      <c r="L305" s="81">
        <f t="shared" si="92"/>
        <v>19809</v>
      </c>
      <c r="M305" s="27"/>
      <c r="N305" s="28"/>
      <c r="O305" s="28"/>
    </row>
    <row r="306" spans="1:15" s="6" customFormat="1" ht="34.5" x14ac:dyDescent="0.25">
      <c r="A306" s="58" t="s">
        <v>172</v>
      </c>
      <c r="B306" s="59">
        <v>927</v>
      </c>
      <c r="C306" s="61" t="s">
        <v>1</v>
      </c>
      <c r="D306" s="120" t="s">
        <v>3</v>
      </c>
      <c r="E306" s="60" t="s">
        <v>36</v>
      </c>
      <c r="F306" s="60" t="s">
        <v>30</v>
      </c>
      <c r="G306" s="60" t="s">
        <v>1</v>
      </c>
      <c r="H306" s="60" t="s">
        <v>118</v>
      </c>
      <c r="I306" s="91"/>
      <c r="J306" s="82">
        <f>SUM(J307:J309)</f>
        <v>19083</v>
      </c>
      <c r="K306" s="82">
        <f t="shared" ref="K306:L306" si="93">SUM(K307:K309)</f>
        <v>19265</v>
      </c>
      <c r="L306" s="82">
        <f t="shared" si="93"/>
        <v>19809</v>
      </c>
      <c r="M306" s="27"/>
      <c r="N306" s="28"/>
      <c r="O306" s="28"/>
    </row>
    <row r="307" spans="1:15" s="365" customFormat="1" ht="47.25" x14ac:dyDescent="0.25">
      <c r="A307" s="65" t="s">
        <v>195</v>
      </c>
      <c r="B307" s="66">
        <v>927</v>
      </c>
      <c r="C307" s="67" t="s">
        <v>1</v>
      </c>
      <c r="D307" s="362" t="s">
        <v>3</v>
      </c>
      <c r="E307" s="67" t="s">
        <v>36</v>
      </c>
      <c r="F307" s="67" t="s">
        <v>30</v>
      </c>
      <c r="G307" s="67" t="s">
        <v>1</v>
      </c>
      <c r="H307" s="67" t="s">
        <v>41</v>
      </c>
      <c r="I307" s="363" t="s">
        <v>54</v>
      </c>
      <c r="J307" s="69">
        <v>17171</v>
      </c>
      <c r="K307" s="69">
        <v>17353</v>
      </c>
      <c r="L307" s="69">
        <v>17897</v>
      </c>
      <c r="M307" s="36"/>
      <c r="N307" s="364"/>
      <c r="O307" s="364"/>
    </row>
    <row r="308" spans="1:15" s="367" customFormat="1" ht="31.5" x14ac:dyDescent="0.25">
      <c r="A308" s="65" t="s">
        <v>104</v>
      </c>
      <c r="B308" s="66">
        <v>927</v>
      </c>
      <c r="C308" s="67" t="s">
        <v>1</v>
      </c>
      <c r="D308" s="362" t="s">
        <v>3</v>
      </c>
      <c r="E308" s="67" t="s">
        <v>36</v>
      </c>
      <c r="F308" s="67" t="s">
        <v>30</v>
      </c>
      <c r="G308" s="67" t="s">
        <v>1</v>
      </c>
      <c r="H308" s="67" t="s">
        <v>41</v>
      </c>
      <c r="I308" s="363" t="s">
        <v>53</v>
      </c>
      <c r="J308" s="69">
        <v>1902</v>
      </c>
      <c r="K308" s="69">
        <v>1902</v>
      </c>
      <c r="L308" s="69">
        <v>1902</v>
      </c>
      <c r="M308" s="366"/>
      <c r="N308" s="366"/>
      <c r="O308" s="366"/>
    </row>
    <row r="309" spans="1:15" s="369" customFormat="1" ht="31.5" x14ac:dyDescent="0.25">
      <c r="A309" s="65" t="s">
        <v>307</v>
      </c>
      <c r="B309" s="66">
        <v>927</v>
      </c>
      <c r="C309" s="67" t="s">
        <v>1</v>
      </c>
      <c r="D309" s="362" t="s">
        <v>3</v>
      </c>
      <c r="E309" s="67" t="s">
        <v>36</v>
      </c>
      <c r="F309" s="67" t="s">
        <v>30</v>
      </c>
      <c r="G309" s="67" t="s">
        <v>1</v>
      </c>
      <c r="H309" s="67" t="s">
        <v>41</v>
      </c>
      <c r="I309" s="363" t="s">
        <v>55</v>
      </c>
      <c r="J309" s="69">
        <v>10</v>
      </c>
      <c r="K309" s="69">
        <v>10</v>
      </c>
      <c r="L309" s="69">
        <v>10</v>
      </c>
      <c r="M309" s="242"/>
      <c r="N309" s="368"/>
      <c r="O309" s="368"/>
    </row>
    <row r="310" spans="1:15" s="246" customFormat="1" x14ac:dyDescent="0.25">
      <c r="A310" s="243" t="s">
        <v>67</v>
      </c>
      <c r="B310" s="244">
        <v>927</v>
      </c>
      <c r="C310" s="111" t="s">
        <v>1</v>
      </c>
      <c r="D310" s="71">
        <v>11</v>
      </c>
      <c r="E310" s="431"/>
      <c r="F310" s="432"/>
      <c r="G310" s="432"/>
      <c r="H310" s="433"/>
      <c r="I310" s="72"/>
      <c r="J310" s="73">
        <f>SUM(J311)</f>
        <v>1300</v>
      </c>
      <c r="K310" s="73">
        <f t="shared" ref="K310:L313" si="94">SUM(K311)</f>
        <v>1300</v>
      </c>
      <c r="L310" s="73">
        <f t="shared" si="94"/>
        <v>1300</v>
      </c>
      <c r="M310" s="242"/>
      <c r="N310" s="245"/>
      <c r="O310" s="245"/>
    </row>
    <row r="311" spans="1:15" s="250" customFormat="1" ht="66" x14ac:dyDescent="0.3">
      <c r="A311" s="45" t="s">
        <v>171</v>
      </c>
      <c r="B311" s="247">
        <v>927</v>
      </c>
      <c r="C311" s="113" t="s">
        <v>1</v>
      </c>
      <c r="D311" s="114" t="s">
        <v>29</v>
      </c>
      <c r="E311" s="47" t="s">
        <v>36</v>
      </c>
      <c r="F311" s="47" t="s">
        <v>111</v>
      </c>
      <c r="G311" s="47" t="s">
        <v>112</v>
      </c>
      <c r="H311" s="47" t="s">
        <v>118</v>
      </c>
      <c r="I311" s="115"/>
      <c r="J311" s="77">
        <f>SUM(J312)</f>
        <v>1300</v>
      </c>
      <c r="K311" s="77">
        <f t="shared" si="94"/>
        <v>1300</v>
      </c>
      <c r="L311" s="77">
        <f t="shared" si="94"/>
        <v>1300</v>
      </c>
      <c r="M311" s="248"/>
      <c r="N311" s="249"/>
      <c r="O311" s="249"/>
    </row>
    <row r="312" spans="1:15" s="6" customFormat="1" x14ac:dyDescent="0.25">
      <c r="A312" s="53" t="s">
        <v>173</v>
      </c>
      <c r="B312" s="251">
        <v>927</v>
      </c>
      <c r="C312" s="117" t="s">
        <v>1</v>
      </c>
      <c r="D312" s="118" t="s">
        <v>29</v>
      </c>
      <c r="E312" s="55" t="s">
        <v>36</v>
      </c>
      <c r="F312" s="55" t="s">
        <v>16</v>
      </c>
      <c r="G312" s="55" t="s">
        <v>112</v>
      </c>
      <c r="H312" s="55" t="s">
        <v>118</v>
      </c>
      <c r="I312" s="94"/>
      <c r="J312" s="81">
        <f>SUM(J313)</f>
        <v>1300</v>
      </c>
      <c r="K312" s="81">
        <f t="shared" si="94"/>
        <v>1300</v>
      </c>
      <c r="L312" s="81">
        <f t="shared" si="94"/>
        <v>1300</v>
      </c>
      <c r="M312" s="27"/>
      <c r="N312" s="28"/>
      <c r="O312" s="28"/>
    </row>
    <row r="313" spans="1:15" s="153" customFormat="1" x14ac:dyDescent="0.25">
      <c r="A313" s="58" t="s">
        <v>174</v>
      </c>
      <c r="B313" s="252">
        <v>927</v>
      </c>
      <c r="C313" s="119" t="s">
        <v>1</v>
      </c>
      <c r="D313" s="120" t="s">
        <v>29</v>
      </c>
      <c r="E313" s="60" t="s">
        <v>36</v>
      </c>
      <c r="F313" s="60" t="s">
        <v>16</v>
      </c>
      <c r="G313" s="60" t="s">
        <v>7</v>
      </c>
      <c r="H313" s="60" t="s">
        <v>118</v>
      </c>
      <c r="I313" s="91"/>
      <c r="J313" s="82">
        <f>SUM(J314)</f>
        <v>1300</v>
      </c>
      <c r="K313" s="82">
        <f t="shared" si="94"/>
        <v>1300</v>
      </c>
      <c r="L313" s="82">
        <f t="shared" si="94"/>
        <v>1300</v>
      </c>
      <c r="M313" s="151"/>
      <c r="N313" s="152"/>
      <c r="O313" s="152"/>
    </row>
    <row r="314" spans="1:15" s="190" customFormat="1" ht="31.5" x14ac:dyDescent="0.25">
      <c r="A314" s="65" t="s">
        <v>308</v>
      </c>
      <c r="B314" s="66">
        <v>927</v>
      </c>
      <c r="C314" s="67" t="s">
        <v>1</v>
      </c>
      <c r="D314" s="85" t="s">
        <v>29</v>
      </c>
      <c r="E314" s="67" t="s">
        <v>36</v>
      </c>
      <c r="F314" s="67" t="s">
        <v>16</v>
      </c>
      <c r="G314" s="67" t="s">
        <v>7</v>
      </c>
      <c r="H314" s="67" t="s">
        <v>37</v>
      </c>
      <c r="I314" s="68" t="s">
        <v>55</v>
      </c>
      <c r="J314" s="69">
        <v>1300</v>
      </c>
      <c r="K314" s="69">
        <v>1300</v>
      </c>
      <c r="L314" s="69">
        <v>1300</v>
      </c>
      <c r="M314" s="189"/>
      <c r="N314" s="189"/>
      <c r="O314" s="189"/>
    </row>
    <row r="315" spans="1:15" s="193" customFormat="1" x14ac:dyDescent="0.25">
      <c r="A315" s="95" t="s">
        <v>68</v>
      </c>
      <c r="B315" s="216">
        <v>927</v>
      </c>
      <c r="C315" s="125" t="s">
        <v>1</v>
      </c>
      <c r="D315" s="98" t="s">
        <v>33</v>
      </c>
      <c r="E315" s="98"/>
      <c r="F315" s="253"/>
      <c r="G315" s="253"/>
      <c r="H315" s="125"/>
      <c r="I315" s="125"/>
      <c r="J315" s="102">
        <f>SUM(J316)</f>
        <v>35000</v>
      </c>
      <c r="K315" s="102">
        <f t="shared" ref="K315:L315" si="95">SUM(K316)</f>
        <v>35000</v>
      </c>
      <c r="L315" s="102">
        <f t="shared" si="95"/>
        <v>35000</v>
      </c>
      <c r="M315" s="191"/>
      <c r="N315" s="192"/>
      <c r="O315" s="192"/>
    </row>
    <row r="316" spans="1:15" s="195" customFormat="1" ht="66" x14ac:dyDescent="0.25">
      <c r="A316" s="45" t="s">
        <v>171</v>
      </c>
      <c r="B316" s="247">
        <v>927</v>
      </c>
      <c r="C316" s="113" t="s">
        <v>1</v>
      </c>
      <c r="D316" s="114" t="s">
        <v>33</v>
      </c>
      <c r="E316" s="47" t="s">
        <v>36</v>
      </c>
      <c r="F316" s="47" t="s">
        <v>111</v>
      </c>
      <c r="G316" s="47" t="s">
        <v>112</v>
      </c>
      <c r="H316" s="47" t="s">
        <v>118</v>
      </c>
      <c r="I316" s="115"/>
      <c r="J316" s="77">
        <f>SUM(J318)</f>
        <v>35000</v>
      </c>
      <c r="K316" s="77">
        <f t="shared" ref="K316:L316" si="96">SUM(K318)</f>
        <v>35000</v>
      </c>
      <c r="L316" s="77">
        <f t="shared" si="96"/>
        <v>35000</v>
      </c>
      <c r="M316" s="191"/>
      <c r="N316" s="194"/>
      <c r="O316" s="194"/>
    </row>
    <row r="317" spans="1:15" s="198" customFormat="1" x14ac:dyDescent="0.25">
      <c r="A317" s="53" t="s">
        <v>173</v>
      </c>
      <c r="B317" s="251">
        <v>927</v>
      </c>
      <c r="C317" s="117" t="s">
        <v>1</v>
      </c>
      <c r="D317" s="118" t="s">
        <v>33</v>
      </c>
      <c r="E317" s="55" t="s">
        <v>36</v>
      </c>
      <c r="F317" s="55" t="s">
        <v>16</v>
      </c>
      <c r="G317" s="55" t="s">
        <v>112</v>
      </c>
      <c r="H317" s="55" t="s">
        <v>118</v>
      </c>
      <c r="I317" s="94"/>
      <c r="J317" s="81">
        <f>SUM(J318)</f>
        <v>35000</v>
      </c>
      <c r="K317" s="81">
        <f t="shared" ref="K317:L318" si="97">SUM(K318)</f>
        <v>35000</v>
      </c>
      <c r="L317" s="81">
        <f t="shared" si="97"/>
        <v>35000</v>
      </c>
      <c r="M317" s="196"/>
      <c r="N317" s="197"/>
      <c r="O317" s="197"/>
    </row>
    <row r="318" spans="1:15" s="6" customFormat="1" ht="34.5" x14ac:dyDescent="0.25">
      <c r="A318" s="58" t="s">
        <v>212</v>
      </c>
      <c r="B318" s="252">
        <v>927</v>
      </c>
      <c r="C318" s="119" t="s">
        <v>1</v>
      </c>
      <c r="D318" s="120" t="s">
        <v>33</v>
      </c>
      <c r="E318" s="60" t="s">
        <v>36</v>
      </c>
      <c r="F318" s="60" t="s">
        <v>16</v>
      </c>
      <c r="G318" s="60" t="s">
        <v>14</v>
      </c>
      <c r="H318" s="60" t="s">
        <v>118</v>
      </c>
      <c r="I318" s="91"/>
      <c r="J318" s="82">
        <f>SUM(J319)</f>
        <v>35000</v>
      </c>
      <c r="K318" s="82">
        <f t="shared" si="97"/>
        <v>35000</v>
      </c>
      <c r="L318" s="82">
        <f t="shared" si="97"/>
        <v>35000</v>
      </c>
      <c r="M318" s="27"/>
      <c r="N318" s="28"/>
      <c r="O318" s="28"/>
    </row>
    <row r="319" spans="1:15" s="6" customFormat="1" ht="31.5" x14ac:dyDescent="0.25">
      <c r="A319" s="65" t="s">
        <v>213</v>
      </c>
      <c r="B319" s="66">
        <v>927</v>
      </c>
      <c r="C319" s="67" t="s">
        <v>1</v>
      </c>
      <c r="D319" s="85" t="s">
        <v>33</v>
      </c>
      <c r="E319" s="67" t="s">
        <v>36</v>
      </c>
      <c r="F319" s="67" t="s">
        <v>16</v>
      </c>
      <c r="G319" s="67" t="s">
        <v>14</v>
      </c>
      <c r="H319" s="67" t="s">
        <v>214</v>
      </c>
      <c r="I319" s="68" t="s">
        <v>55</v>
      </c>
      <c r="J319" s="69">
        <v>35000</v>
      </c>
      <c r="K319" s="69">
        <v>35000</v>
      </c>
      <c r="L319" s="69">
        <v>35000</v>
      </c>
      <c r="M319" s="27"/>
      <c r="N319" s="28"/>
      <c r="O319" s="28"/>
    </row>
    <row r="320" spans="1:15" s="193" customFormat="1" x14ac:dyDescent="0.25">
      <c r="A320" s="29" t="s">
        <v>69</v>
      </c>
      <c r="B320" s="29">
        <v>927</v>
      </c>
      <c r="C320" s="30" t="s">
        <v>2</v>
      </c>
      <c r="D320" s="412"/>
      <c r="E320" s="413"/>
      <c r="F320" s="413"/>
      <c r="G320" s="413"/>
      <c r="H320" s="414"/>
      <c r="I320" s="141"/>
      <c r="J320" s="32">
        <f>SUM(J321)</f>
        <v>6445</v>
      </c>
      <c r="K320" s="32">
        <f t="shared" ref="K320:L324" si="98">SUM(K321)</f>
        <v>6445</v>
      </c>
      <c r="L320" s="32">
        <f t="shared" si="98"/>
        <v>6445</v>
      </c>
      <c r="M320" s="191"/>
      <c r="N320" s="192"/>
      <c r="O320" s="192"/>
    </row>
    <row r="321" spans="1:15" s="195" customFormat="1" ht="56.25" x14ac:dyDescent="0.25">
      <c r="A321" s="142" t="s">
        <v>70</v>
      </c>
      <c r="B321" s="142">
        <v>927</v>
      </c>
      <c r="C321" s="71" t="s">
        <v>2</v>
      </c>
      <c r="D321" s="71" t="s">
        <v>15</v>
      </c>
      <c r="E321" s="443"/>
      <c r="F321" s="444"/>
      <c r="G321" s="444"/>
      <c r="H321" s="445"/>
      <c r="I321" s="143"/>
      <c r="J321" s="73">
        <f>SUM(J322)</f>
        <v>6445</v>
      </c>
      <c r="K321" s="73">
        <f t="shared" si="98"/>
        <v>6445</v>
      </c>
      <c r="L321" s="73">
        <f t="shared" si="98"/>
        <v>6445</v>
      </c>
      <c r="M321" s="191"/>
      <c r="N321" s="194"/>
      <c r="O321" s="194"/>
    </row>
    <row r="322" spans="1:15" s="198" customFormat="1" ht="73.900000000000006" customHeight="1" x14ac:dyDescent="0.25">
      <c r="A322" s="45" t="s">
        <v>123</v>
      </c>
      <c r="B322" s="144">
        <v>927</v>
      </c>
      <c r="C322" s="48" t="s">
        <v>2</v>
      </c>
      <c r="D322" s="48" t="s">
        <v>15</v>
      </c>
      <c r="E322" s="47" t="s">
        <v>11</v>
      </c>
      <c r="F322" s="47" t="s">
        <v>111</v>
      </c>
      <c r="G322" s="47" t="s">
        <v>112</v>
      </c>
      <c r="H322" s="47" t="s">
        <v>118</v>
      </c>
      <c r="I322" s="145"/>
      <c r="J322" s="77">
        <f>SUM(J323)</f>
        <v>6445</v>
      </c>
      <c r="K322" s="77">
        <f t="shared" si="98"/>
        <v>6445</v>
      </c>
      <c r="L322" s="77">
        <f t="shared" si="98"/>
        <v>6445</v>
      </c>
      <c r="M322" s="196"/>
      <c r="N322" s="197"/>
      <c r="O322" s="197"/>
    </row>
    <row r="323" spans="1:15" s="6" customFormat="1" ht="49.5" x14ac:dyDescent="0.25">
      <c r="A323" s="53" t="s">
        <v>124</v>
      </c>
      <c r="B323" s="146">
        <v>927</v>
      </c>
      <c r="C323" s="56" t="s">
        <v>2</v>
      </c>
      <c r="D323" s="56" t="s">
        <v>15</v>
      </c>
      <c r="E323" s="55" t="s">
        <v>11</v>
      </c>
      <c r="F323" s="55" t="s">
        <v>16</v>
      </c>
      <c r="G323" s="55" t="s">
        <v>112</v>
      </c>
      <c r="H323" s="55" t="s">
        <v>118</v>
      </c>
      <c r="I323" s="147"/>
      <c r="J323" s="81">
        <f>SUM(J324)</f>
        <v>6445</v>
      </c>
      <c r="K323" s="81">
        <f t="shared" si="98"/>
        <v>6445</v>
      </c>
      <c r="L323" s="81">
        <f t="shared" si="98"/>
        <v>6445</v>
      </c>
      <c r="M323" s="27"/>
      <c r="N323" s="28"/>
      <c r="O323" s="28"/>
    </row>
    <row r="324" spans="1:15" s="6" customFormat="1" ht="51.75" x14ac:dyDescent="0.25">
      <c r="A324" s="58" t="s">
        <v>125</v>
      </c>
      <c r="B324" s="148">
        <v>927</v>
      </c>
      <c r="C324" s="61" t="s">
        <v>2</v>
      </c>
      <c r="D324" s="61" t="s">
        <v>15</v>
      </c>
      <c r="E324" s="60" t="s">
        <v>11</v>
      </c>
      <c r="F324" s="60" t="s">
        <v>16</v>
      </c>
      <c r="G324" s="60" t="s">
        <v>1</v>
      </c>
      <c r="H324" s="60" t="s">
        <v>118</v>
      </c>
      <c r="I324" s="149"/>
      <c r="J324" s="82">
        <f>SUM(J325)</f>
        <v>6445</v>
      </c>
      <c r="K324" s="82">
        <f t="shared" si="98"/>
        <v>6445</v>
      </c>
      <c r="L324" s="82">
        <f t="shared" si="98"/>
        <v>6445</v>
      </c>
      <c r="M324" s="27"/>
      <c r="N324" s="28"/>
      <c r="O324" s="28"/>
    </row>
    <row r="325" spans="1:15" s="193" customFormat="1" ht="42.6" customHeight="1" x14ac:dyDescent="0.25">
      <c r="A325" s="65" t="s">
        <v>309</v>
      </c>
      <c r="B325" s="66">
        <v>927</v>
      </c>
      <c r="C325" s="67" t="s">
        <v>2</v>
      </c>
      <c r="D325" s="85" t="s">
        <v>15</v>
      </c>
      <c r="E325" s="67" t="s">
        <v>11</v>
      </c>
      <c r="F325" s="67" t="s">
        <v>16</v>
      </c>
      <c r="G325" s="67" t="s">
        <v>1</v>
      </c>
      <c r="H325" s="67" t="s">
        <v>23</v>
      </c>
      <c r="I325" s="68" t="s">
        <v>60</v>
      </c>
      <c r="J325" s="69">
        <v>6445</v>
      </c>
      <c r="K325" s="69">
        <v>6445</v>
      </c>
      <c r="L325" s="69">
        <v>6445</v>
      </c>
      <c r="M325" s="191"/>
      <c r="N325" s="192"/>
      <c r="O325" s="192"/>
    </row>
    <row r="326" spans="1:15" s="195" customFormat="1" x14ac:dyDescent="0.25">
      <c r="A326" s="29" t="s">
        <v>72</v>
      </c>
      <c r="B326" s="29">
        <v>927</v>
      </c>
      <c r="C326" s="30" t="s">
        <v>7</v>
      </c>
      <c r="D326" s="412"/>
      <c r="E326" s="413"/>
      <c r="F326" s="413"/>
      <c r="G326" s="413"/>
      <c r="H326" s="414"/>
      <c r="I326" s="31"/>
      <c r="J326" s="32">
        <f>SUM(J327+J346)</f>
        <v>212511.39009999999</v>
      </c>
      <c r="K326" s="32">
        <f>SUM(K327+K346)</f>
        <v>93744</v>
      </c>
      <c r="L326" s="32">
        <f>SUM(L327+L346)</f>
        <v>66351.600000000006</v>
      </c>
      <c r="M326" s="191"/>
      <c r="N326" s="194"/>
      <c r="O326" s="194"/>
    </row>
    <row r="327" spans="1:15" s="198" customFormat="1" ht="17.45" customHeight="1" x14ac:dyDescent="0.25">
      <c r="A327" s="39" t="s">
        <v>74</v>
      </c>
      <c r="B327" s="40">
        <v>927</v>
      </c>
      <c r="C327" s="71" t="s">
        <v>7</v>
      </c>
      <c r="D327" s="71" t="s">
        <v>15</v>
      </c>
      <c r="E327" s="415"/>
      <c r="F327" s="416"/>
      <c r="G327" s="416"/>
      <c r="H327" s="417"/>
      <c r="I327" s="72"/>
      <c r="J327" s="73">
        <f>+J328+J334+J340</f>
        <v>209149.9</v>
      </c>
      <c r="K327" s="73">
        <f t="shared" ref="K327:L327" si="99">+K328+K334+K340</f>
        <v>93744</v>
      </c>
      <c r="L327" s="73">
        <f t="shared" si="99"/>
        <v>66351.600000000006</v>
      </c>
      <c r="M327" s="196"/>
      <c r="N327" s="197"/>
      <c r="O327" s="197"/>
    </row>
    <row r="328" spans="1:15" s="6" customFormat="1" ht="33" x14ac:dyDescent="0.25">
      <c r="A328" s="45" t="s">
        <v>208</v>
      </c>
      <c r="B328" s="46">
        <v>927</v>
      </c>
      <c r="C328" s="48" t="s">
        <v>7</v>
      </c>
      <c r="D328" s="114" t="s">
        <v>15</v>
      </c>
      <c r="E328" s="47" t="s">
        <v>27</v>
      </c>
      <c r="F328" s="47" t="s">
        <v>111</v>
      </c>
      <c r="G328" s="47" t="s">
        <v>112</v>
      </c>
      <c r="H328" s="47" t="s">
        <v>118</v>
      </c>
      <c r="I328" s="115"/>
      <c r="J328" s="77">
        <f>SUM(J329)</f>
        <v>58455.6</v>
      </c>
      <c r="K328" s="77">
        <f t="shared" ref="K328:L341" si="100">SUM(K329)</f>
        <v>63744</v>
      </c>
      <c r="L328" s="77">
        <f t="shared" si="100"/>
        <v>66351.600000000006</v>
      </c>
      <c r="M328" s="27"/>
      <c r="N328" s="28"/>
      <c r="O328" s="28"/>
    </row>
    <row r="329" spans="1:15" s="6" customFormat="1" ht="33" x14ac:dyDescent="0.25">
      <c r="A329" s="53" t="s">
        <v>127</v>
      </c>
      <c r="B329" s="54">
        <v>927</v>
      </c>
      <c r="C329" s="56" t="s">
        <v>7</v>
      </c>
      <c r="D329" s="118" t="s">
        <v>15</v>
      </c>
      <c r="E329" s="55" t="s">
        <v>27</v>
      </c>
      <c r="F329" s="55" t="s">
        <v>26</v>
      </c>
      <c r="G329" s="55" t="s">
        <v>112</v>
      </c>
      <c r="H329" s="55" t="s">
        <v>118</v>
      </c>
      <c r="I329" s="94"/>
      <c r="J329" s="81">
        <f>SUM(J330)</f>
        <v>58455.6</v>
      </c>
      <c r="K329" s="81">
        <f t="shared" si="100"/>
        <v>63744</v>
      </c>
      <c r="L329" s="81">
        <f t="shared" si="100"/>
        <v>66351.600000000006</v>
      </c>
      <c r="M329" s="27"/>
      <c r="N329" s="28"/>
      <c r="O329" s="28"/>
    </row>
    <row r="330" spans="1:15" s="6" customFormat="1" ht="34.5" x14ac:dyDescent="0.25">
      <c r="A330" s="122" t="s">
        <v>190</v>
      </c>
      <c r="B330" s="59">
        <v>927</v>
      </c>
      <c r="C330" s="61" t="s">
        <v>7</v>
      </c>
      <c r="D330" s="120" t="s">
        <v>15</v>
      </c>
      <c r="E330" s="60" t="s">
        <v>27</v>
      </c>
      <c r="F330" s="60" t="s">
        <v>26</v>
      </c>
      <c r="G330" s="60" t="s">
        <v>5</v>
      </c>
      <c r="H330" s="60" t="s">
        <v>118</v>
      </c>
      <c r="I330" s="91"/>
      <c r="J330" s="82">
        <f>+J331+J332+J333</f>
        <v>58455.6</v>
      </c>
      <c r="K330" s="82">
        <f t="shared" ref="K330:L330" si="101">+K331+K332+K333</f>
        <v>63744</v>
      </c>
      <c r="L330" s="82">
        <f t="shared" si="101"/>
        <v>66351.600000000006</v>
      </c>
      <c r="M330" s="27"/>
      <c r="N330" s="28"/>
      <c r="O330" s="28"/>
    </row>
    <row r="331" spans="1:15" s="6" customFormat="1" ht="30.6" customHeight="1" x14ac:dyDescent="0.25">
      <c r="A331" s="65" t="s">
        <v>207</v>
      </c>
      <c r="B331" s="66">
        <v>927</v>
      </c>
      <c r="C331" s="67" t="s">
        <v>7</v>
      </c>
      <c r="D331" s="85" t="s">
        <v>15</v>
      </c>
      <c r="E331" s="67" t="s">
        <v>27</v>
      </c>
      <c r="F331" s="67" t="s">
        <v>26</v>
      </c>
      <c r="G331" s="67" t="s">
        <v>5</v>
      </c>
      <c r="H331" s="67" t="s">
        <v>191</v>
      </c>
      <c r="I331" s="68" t="s">
        <v>60</v>
      </c>
      <c r="J331" s="69">
        <v>58455.6</v>
      </c>
      <c r="K331" s="69">
        <v>63744</v>
      </c>
      <c r="L331" s="69">
        <v>66351.600000000006</v>
      </c>
      <c r="M331" s="27">
        <v>1594</v>
      </c>
      <c r="N331" s="28"/>
      <c r="O331" s="28"/>
    </row>
    <row r="332" spans="1:15" s="190" customFormat="1" ht="46.15" hidden="1" customHeight="1" x14ac:dyDescent="0.3">
      <c r="A332" s="129" t="s">
        <v>432</v>
      </c>
      <c r="B332" s="66">
        <v>927</v>
      </c>
      <c r="C332" s="67" t="s">
        <v>7</v>
      </c>
      <c r="D332" s="85" t="s">
        <v>15</v>
      </c>
      <c r="E332" s="67" t="s">
        <v>27</v>
      </c>
      <c r="F332" s="67" t="s">
        <v>26</v>
      </c>
      <c r="G332" s="67" t="s">
        <v>5</v>
      </c>
      <c r="H332" s="67" t="s">
        <v>431</v>
      </c>
      <c r="I332" s="68" t="s">
        <v>60</v>
      </c>
      <c r="J332" s="69"/>
      <c r="K332" s="69">
        <v>0</v>
      </c>
      <c r="L332" s="69"/>
      <c r="M332" s="189"/>
      <c r="N332" s="189"/>
      <c r="O332" s="189"/>
    </row>
    <row r="333" spans="1:15" s="190" customFormat="1" ht="78" hidden="1" x14ac:dyDescent="0.3">
      <c r="A333" s="129" t="s">
        <v>480</v>
      </c>
      <c r="B333" s="66">
        <v>927</v>
      </c>
      <c r="C333" s="67" t="s">
        <v>7</v>
      </c>
      <c r="D333" s="85" t="s">
        <v>15</v>
      </c>
      <c r="E333" s="67" t="s">
        <v>246</v>
      </c>
      <c r="F333" s="67" t="s">
        <v>16</v>
      </c>
      <c r="G333" s="67" t="s">
        <v>1</v>
      </c>
      <c r="H333" s="67" t="s">
        <v>546</v>
      </c>
      <c r="I333" s="68" t="s">
        <v>60</v>
      </c>
      <c r="J333" s="69">
        <v>0</v>
      </c>
      <c r="K333" s="69"/>
      <c r="L333" s="69"/>
      <c r="M333" s="189"/>
      <c r="N333" s="189"/>
      <c r="O333" s="189"/>
    </row>
    <row r="334" spans="1:15" s="193" customFormat="1" ht="33" x14ac:dyDescent="0.25">
      <c r="A334" s="45" t="s">
        <v>245</v>
      </c>
      <c r="B334" s="46">
        <v>927</v>
      </c>
      <c r="C334" s="48" t="s">
        <v>7</v>
      </c>
      <c r="D334" s="114" t="s">
        <v>15</v>
      </c>
      <c r="E334" s="47" t="s">
        <v>246</v>
      </c>
      <c r="F334" s="47" t="s">
        <v>111</v>
      </c>
      <c r="G334" s="47" t="s">
        <v>112</v>
      </c>
      <c r="H334" s="47" t="s">
        <v>118</v>
      </c>
      <c r="I334" s="115"/>
      <c r="J334" s="77">
        <f t="shared" ref="J334:L335" si="102">SUM(J335)</f>
        <v>0</v>
      </c>
      <c r="K334" s="77">
        <f t="shared" si="102"/>
        <v>30000</v>
      </c>
      <c r="L334" s="77">
        <f t="shared" si="102"/>
        <v>0</v>
      </c>
      <c r="M334" s="191"/>
      <c r="N334" s="192"/>
      <c r="O334" s="192"/>
    </row>
    <row r="335" spans="1:15" s="195" customFormat="1" ht="33" x14ac:dyDescent="0.25">
      <c r="A335" s="53" t="s">
        <v>248</v>
      </c>
      <c r="B335" s="54">
        <v>927</v>
      </c>
      <c r="C335" s="56" t="s">
        <v>7</v>
      </c>
      <c r="D335" s="118" t="s">
        <v>15</v>
      </c>
      <c r="E335" s="55" t="s">
        <v>246</v>
      </c>
      <c r="F335" s="55" t="s">
        <v>16</v>
      </c>
      <c r="G335" s="55" t="s">
        <v>112</v>
      </c>
      <c r="H335" s="55" t="s">
        <v>118</v>
      </c>
      <c r="I335" s="94"/>
      <c r="J335" s="81">
        <f t="shared" si="102"/>
        <v>0</v>
      </c>
      <c r="K335" s="81">
        <f t="shared" si="102"/>
        <v>30000</v>
      </c>
      <c r="L335" s="81">
        <f t="shared" si="102"/>
        <v>0</v>
      </c>
      <c r="M335" s="191"/>
      <c r="N335" s="194"/>
      <c r="O335" s="194"/>
    </row>
    <row r="336" spans="1:15" s="198" customFormat="1" ht="34.5" x14ac:dyDescent="0.25">
      <c r="A336" s="58" t="s">
        <v>249</v>
      </c>
      <c r="B336" s="59">
        <v>927</v>
      </c>
      <c r="C336" s="61" t="s">
        <v>7</v>
      </c>
      <c r="D336" s="120" t="s">
        <v>15</v>
      </c>
      <c r="E336" s="60" t="s">
        <v>246</v>
      </c>
      <c r="F336" s="60" t="s">
        <v>16</v>
      </c>
      <c r="G336" s="60" t="s">
        <v>1</v>
      </c>
      <c r="H336" s="60" t="s">
        <v>118</v>
      </c>
      <c r="I336" s="91"/>
      <c r="J336" s="82">
        <f>+J337+J338+J339</f>
        <v>0</v>
      </c>
      <c r="K336" s="82">
        <f t="shared" ref="K336:L336" si="103">+K337+K338+K339</f>
        <v>30000</v>
      </c>
      <c r="L336" s="82">
        <f t="shared" si="103"/>
        <v>0</v>
      </c>
      <c r="M336" s="196"/>
      <c r="N336" s="197"/>
      <c r="O336" s="197"/>
    </row>
    <row r="337" spans="1:15" s="6" customFormat="1" ht="0.6" hidden="1" customHeight="1" x14ac:dyDescent="0.3">
      <c r="A337" s="129" t="s">
        <v>421</v>
      </c>
      <c r="B337" s="66">
        <v>927</v>
      </c>
      <c r="C337" s="67" t="s">
        <v>7</v>
      </c>
      <c r="D337" s="85" t="s">
        <v>15</v>
      </c>
      <c r="E337" s="67" t="s">
        <v>246</v>
      </c>
      <c r="F337" s="67" t="s">
        <v>16</v>
      </c>
      <c r="G337" s="67" t="s">
        <v>1</v>
      </c>
      <c r="H337" s="67" t="s">
        <v>247</v>
      </c>
      <c r="I337" s="68" t="s">
        <v>60</v>
      </c>
      <c r="J337" s="69">
        <v>0</v>
      </c>
      <c r="K337" s="69">
        <v>0</v>
      </c>
      <c r="L337" s="69">
        <v>0</v>
      </c>
      <c r="M337" s="27"/>
      <c r="N337" s="28"/>
      <c r="O337" s="28"/>
    </row>
    <row r="338" spans="1:15" s="6" customFormat="1" ht="45" customHeight="1" x14ac:dyDescent="0.25">
      <c r="A338" s="129" t="s">
        <v>433</v>
      </c>
      <c r="B338" s="66">
        <v>927</v>
      </c>
      <c r="C338" s="67" t="s">
        <v>7</v>
      </c>
      <c r="D338" s="85" t="s">
        <v>15</v>
      </c>
      <c r="E338" s="67" t="s">
        <v>246</v>
      </c>
      <c r="F338" s="67" t="s">
        <v>16</v>
      </c>
      <c r="G338" s="67" t="s">
        <v>1</v>
      </c>
      <c r="H338" s="67" t="s">
        <v>434</v>
      </c>
      <c r="I338" s="68" t="s">
        <v>60</v>
      </c>
      <c r="J338" s="69">
        <v>0</v>
      </c>
      <c r="K338" s="69">
        <v>30000</v>
      </c>
      <c r="L338" s="69">
        <v>0</v>
      </c>
      <c r="M338" s="27"/>
      <c r="N338" s="28"/>
      <c r="O338" s="28"/>
    </row>
    <row r="339" spans="1:15" s="6" customFormat="1" ht="60.6" hidden="1" customHeight="1" x14ac:dyDescent="0.3">
      <c r="A339" s="129" t="s">
        <v>480</v>
      </c>
      <c r="B339" s="66">
        <v>927</v>
      </c>
      <c r="C339" s="67" t="s">
        <v>7</v>
      </c>
      <c r="D339" s="85" t="s">
        <v>15</v>
      </c>
      <c r="E339" s="67" t="s">
        <v>246</v>
      </c>
      <c r="F339" s="67" t="s">
        <v>16</v>
      </c>
      <c r="G339" s="67" t="s">
        <v>1</v>
      </c>
      <c r="H339" s="67" t="s">
        <v>481</v>
      </c>
      <c r="I339" s="68" t="s">
        <v>60</v>
      </c>
      <c r="J339" s="69">
        <v>0</v>
      </c>
      <c r="K339" s="69"/>
      <c r="L339" s="69"/>
      <c r="M339" s="27"/>
      <c r="N339" s="28"/>
      <c r="O339" s="28"/>
    </row>
    <row r="340" spans="1:15" s="6" customFormat="1" ht="33" x14ac:dyDescent="0.25">
      <c r="A340" s="45" t="s">
        <v>490</v>
      </c>
      <c r="B340" s="46">
        <v>927</v>
      </c>
      <c r="C340" s="48" t="s">
        <v>7</v>
      </c>
      <c r="D340" s="114" t="s">
        <v>15</v>
      </c>
      <c r="E340" s="47" t="s">
        <v>217</v>
      </c>
      <c r="F340" s="47" t="s">
        <v>111</v>
      </c>
      <c r="G340" s="47" t="s">
        <v>112</v>
      </c>
      <c r="H340" s="47" t="s">
        <v>118</v>
      </c>
      <c r="I340" s="115"/>
      <c r="J340" s="77">
        <f>+J341</f>
        <v>150694.29999999999</v>
      </c>
      <c r="K340" s="77">
        <f t="shared" si="100"/>
        <v>0</v>
      </c>
      <c r="L340" s="77">
        <f t="shared" si="100"/>
        <v>0</v>
      </c>
      <c r="M340" s="27"/>
      <c r="N340" s="28"/>
      <c r="O340" s="28"/>
    </row>
    <row r="341" spans="1:15" s="6" customFormat="1" ht="33" x14ac:dyDescent="0.25">
      <c r="A341" s="53" t="s">
        <v>491</v>
      </c>
      <c r="B341" s="54">
        <v>927</v>
      </c>
      <c r="C341" s="56" t="s">
        <v>7</v>
      </c>
      <c r="D341" s="118" t="s">
        <v>15</v>
      </c>
      <c r="E341" s="55" t="s">
        <v>217</v>
      </c>
      <c r="F341" s="55" t="s">
        <v>502</v>
      </c>
      <c r="G341" s="55" t="s">
        <v>112</v>
      </c>
      <c r="H341" s="55" t="s">
        <v>118</v>
      </c>
      <c r="I341" s="94"/>
      <c r="J341" s="81">
        <f>+J342</f>
        <v>150694.29999999999</v>
      </c>
      <c r="K341" s="81">
        <f t="shared" si="100"/>
        <v>0</v>
      </c>
      <c r="L341" s="81">
        <f t="shared" si="100"/>
        <v>0</v>
      </c>
      <c r="M341" s="27"/>
      <c r="N341" s="28"/>
      <c r="O341" s="28"/>
    </row>
    <row r="342" spans="1:15" s="6" customFormat="1" ht="30.6" customHeight="1" x14ac:dyDescent="0.25">
      <c r="A342" s="58" t="s">
        <v>492</v>
      </c>
      <c r="B342" s="59">
        <v>927</v>
      </c>
      <c r="C342" s="61" t="s">
        <v>7</v>
      </c>
      <c r="D342" s="120" t="s">
        <v>15</v>
      </c>
      <c r="E342" s="60" t="s">
        <v>217</v>
      </c>
      <c r="F342" s="60" t="s">
        <v>502</v>
      </c>
      <c r="G342" s="60" t="s">
        <v>5</v>
      </c>
      <c r="H342" s="60" t="s">
        <v>118</v>
      </c>
      <c r="I342" s="91"/>
      <c r="J342" s="82">
        <f>+J343+J344+J345</f>
        <v>150694.29999999999</v>
      </c>
      <c r="K342" s="82">
        <f t="shared" ref="K342:L342" si="104">+K343+K344+K345</f>
        <v>0</v>
      </c>
      <c r="L342" s="82">
        <f t="shared" si="104"/>
        <v>0</v>
      </c>
      <c r="M342" s="27"/>
      <c r="N342" s="28"/>
      <c r="O342" s="28"/>
    </row>
    <row r="343" spans="1:15" s="213" customFormat="1" ht="74.45" hidden="1" customHeight="1" x14ac:dyDescent="0.35">
      <c r="A343" s="65" t="s">
        <v>504</v>
      </c>
      <c r="B343" s="66">
        <v>927</v>
      </c>
      <c r="C343" s="67" t="s">
        <v>7</v>
      </c>
      <c r="D343" s="85" t="s">
        <v>15</v>
      </c>
      <c r="E343" s="67" t="s">
        <v>217</v>
      </c>
      <c r="F343" s="67" t="s">
        <v>502</v>
      </c>
      <c r="G343" s="67" t="s">
        <v>5</v>
      </c>
      <c r="H343" s="67" t="s">
        <v>503</v>
      </c>
      <c r="I343" s="68" t="s">
        <v>60</v>
      </c>
      <c r="J343" s="69">
        <v>0</v>
      </c>
      <c r="K343" s="69"/>
      <c r="L343" s="69"/>
      <c r="M343" s="78"/>
      <c r="N343" s="212"/>
      <c r="O343" s="212"/>
    </row>
    <row r="344" spans="1:15" s="109" customFormat="1" ht="53.45" customHeight="1" x14ac:dyDescent="0.3">
      <c r="A344" s="65" t="s">
        <v>729</v>
      </c>
      <c r="B344" s="66">
        <v>927</v>
      </c>
      <c r="C344" s="67" t="s">
        <v>7</v>
      </c>
      <c r="D344" s="85" t="s">
        <v>15</v>
      </c>
      <c r="E344" s="67" t="s">
        <v>217</v>
      </c>
      <c r="F344" s="67" t="s">
        <v>502</v>
      </c>
      <c r="G344" s="67" t="s">
        <v>5</v>
      </c>
      <c r="H344" s="67" t="s">
        <v>695</v>
      </c>
      <c r="I344" s="68" t="s">
        <v>60</v>
      </c>
      <c r="J344" s="69">
        <v>150694.29999999999</v>
      </c>
      <c r="K344" s="69">
        <v>0</v>
      </c>
      <c r="L344" s="69">
        <v>0</v>
      </c>
      <c r="M344" s="78"/>
      <c r="N344" s="108"/>
      <c r="O344" s="108"/>
    </row>
    <row r="345" spans="1:15" s="219" customFormat="1" ht="64.900000000000006" hidden="1" customHeight="1" x14ac:dyDescent="0.35">
      <c r="A345" s="65" t="s">
        <v>505</v>
      </c>
      <c r="B345" s="66">
        <v>927</v>
      </c>
      <c r="C345" s="67" t="s">
        <v>7</v>
      </c>
      <c r="D345" s="85" t="s">
        <v>15</v>
      </c>
      <c r="E345" s="67" t="s">
        <v>217</v>
      </c>
      <c r="F345" s="67" t="s">
        <v>502</v>
      </c>
      <c r="G345" s="67" t="s">
        <v>5</v>
      </c>
      <c r="H345" s="67" t="s">
        <v>503</v>
      </c>
      <c r="I345" s="68" t="s">
        <v>60</v>
      </c>
      <c r="J345" s="69">
        <v>0</v>
      </c>
      <c r="K345" s="69"/>
      <c r="L345" s="69"/>
      <c r="M345" s="126"/>
      <c r="N345" s="218"/>
      <c r="O345" s="218"/>
    </row>
    <row r="346" spans="1:15" s="6" customFormat="1" x14ac:dyDescent="0.25">
      <c r="A346" s="39" t="s">
        <v>75</v>
      </c>
      <c r="B346" s="40">
        <v>927</v>
      </c>
      <c r="C346" s="71" t="s">
        <v>7</v>
      </c>
      <c r="D346" s="71" t="s">
        <v>32</v>
      </c>
      <c r="E346" s="415"/>
      <c r="F346" s="416"/>
      <c r="G346" s="416"/>
      <c r="H346" s="417"/>
      <c r="I346" s="72"/>
      <c r="J346" s="73">
        <f>J351</f>
        <v>3361.4901</v>
      </c>
      <c r="K346" s="73">
        <f t="shared" ref="K346:L346" si="105">K351</f>
        <v>0</v>
      </c>
      <c r="L346" s="73">
        <f t="shared" si="105"/>
        <v>0</v>
      </c>
      <c r="M346" s="27"/>
      <c r="N346" s="28"/>
      <c r="O346" s="28"/>
    </row>
    <row r="347" spans="1:15" s="6" customFormat="1" ht="33.6" hidden="1" x14ac:dyDescent="0.3">
      <c r="A347" s="45" t="s">
        <v>437</v>
      </c>
      <c r="B347" s="112">
        <v>927</v>
      </c>
      <c r="C347" s="115" t="s">
        <v>7</v>
      </c>
      <c r="D347" s="121" t="s">
        <v>32</v>
      </c>
      <c r="E347" s="47" t="s">
        <v>11</v>
      </c>
      <c r="F347" s="47" t="s">
        <v>111</v>
      </c>
      <c r="G347" s="47" t="s">
        <v>112</v>
      </c>
      <c r="H347" s="47" t="s">
        <v>118</v>
      </c>
      <c r="I347" s="115"/>
      <c r="J347" s="77">
        <f>SUM(J348)</f>
        <v>0</v>
      </c>
      <c r="K347" s="77">
        <f t="shared" ref="K347:L349" si="106">SUM(K348)</f>
        <v>0</v>
      </c>
      <c r="L347" s="77">
        <f t="shared" si="106"/>
        <v>0</v>
      </c>
      <c r="M347" s="27"/>
      <c r="N347" s="28"/>
      <c r="O347" s="28"/>
    </row>
    <row r="348" spans="1:15" s="6" customFormat="1" ht="17.45" hidden="1" x14ac:dyDescent="0.3">
      <c r="A348" s="53" t="s">
        <v>438</v>
      </c>
      <c r="B348" s="116">
        <v>927</v>
      </c>
      <c r="C348" s="94" t="s">
        <v>7</v>
      </c>
      <c r="D348" s="86" t="s">
        <v>32</v>
      </c>
      <c r="E348" s="55" t="s">
        <v>11</v>
      </c>
      <c r="F348" s="55" t="s">
        <v>26</v>
      </c>
      <c r="G348" s="55" t="s">
        <v>112</v>
      </c>
      <c r="H348" s="55" t="s">
        <v>118</v>
      </c>
      <c r="I348" s="94"/>
      <c r="J348" s="81">
        <f>SUM(J349)</f>
        <v>0</v>
      </c>
      <c r="K348" s="81">
        <f t="shared" si="106"/>
        <v>0</v>
      </c>
      <c r="L348" s="81">
        <f t="shared" si="106"/>
        <v>0</v>
      </c>
      <c r="M348" s="27"/>
      <c r="N348" s="28"/>
      <c r="O348" s="28"/>
    </row>
    <row r="349" spans="1:15" s="6" customFormat="1" ht="17.45" hidden="1" x14ac:dyDescent="0.3">
      <c r="A349" s="58" t="s">
        <v>439</v>
      </c>
      <c r="B349" s="215">
        <v>927</v>
      </c>
      <c r="C349" s="91" t="s">
        <v>7</v>
      </c>
      <c r="D349" s="90" t="s">
        <v>32</v>
      </c>
      <c r="E349" s="60" t="s">
        <v>11</v>
      </c>
      <c r="F349" s="60" t="s">
        <v>26</v>
      </c>
      <c r="G349" s="60" t="s">
        <v>1</v>
      </c>
      <c r="H349" s="60" t="s">
        <v>118</v>
      </c>
      <c r="I349" s="91"/>
      <c r="J349" s="82">
        <f>SUM(J350)</f>
        <v>0</v>
      </c>
      <c r="K349" s="82">
        <f t="shared" si="106"/>
        <v>0</v>
      </c>
      <c r="L349" s="82">
        <f t="shared" si="106"/>
        <v>0</v>
      </c>
      <c r="M349" s="27"/>
      <c r="N349" s="28"/>
      <c r="O349" s="28"/>
    </row>
    <row r="350" spans="1:15" s="190" customFormat="1" ht="31.15" hidden="1" x14ac:dyDescent="0.3">
      <c r="A350" s="129" t="s">
        <v>441</v>
      </c>
      <c r="B350" s="66">
        <v>927</v>
      </c>
      <c r="C350" s="67" t="s">
        <v>7</v>
      </c>
      <c r="D350" s="85" t="s">
        <v>32</v>
      </c>
      <c r="E350" s="67" t="s">
        <v>11</v>
      </c>
      <c r="F350" s="67" t="s">
        <v>26</v>
      </c>
      <c r="G350" s="67" t="s">
        <v>1</v>
      </c>
      <c r="H350" s="67" t="s">
        <v>440</v>
      </c>
      <c r="I350" s="68" t="s">
        <v>60</v>
      </c>
      <c r="J350" s="69">
        <v>0</v>
      </c>
      <c r="K350" s="69"/>
      <c r="L350" s="69"/>
      <c r="M350" s="189"/>
      <c r="N350" s="189"/>
      <c r="O350" s="189"/>
    </row>
    <row r="351" spans="1:15" s="193" customFormat="1" ht="33" x14ac:dyDescent="0.25">
      <c r="A351" s="45" t="s">
        <v>490</v>
      </c>
      <c r="B351" s="112">
        <v>927</v>
      </c>
      <c r="C351" s="115" t="s">
        <v>7</v>
      </c>
      <c r="D351" s="121" t="s">
        <v>32</v>
      </c>
      <c r="E351" s="47" t="s">
        <v>217</v>
      </c>
      <c r="F351" s="47" t="s">
        <v>111</v>
      </c>
      <c r="G351" s="47" t="s">
        <v>112</v>
      </c>
      <c r="H351" s="47" t="s">
        <v>118</v>
      </c>
      <c r="I351" s="115"/>
      <c r="J351" s="77">
        <f>SUM(J352)</f>
        <v>3361.4901</v>
      </c>
      <c r="K351" s="77">
        <f t="shared" ref="K351:L352" si="107">SUM(K352)</f>
        <v>0</v>
      </c>
      <c r="L351" s="77">
        <f t="shared" si="107"/>
        <v>0</v>
      </c>
      <c r="M351" s="191"/>
      <c r="N351" s="192"/>
      <c r="O351" s="192"/>
    </row>
    <row r="352" spans="1:15" s="195" customFormat="1" ht="33" x14ac:dyDescent="0.25">
      <c r="A352" s="53" t="s">
        <v>491</v>
      </c>
      <c r="B352" s="116">
        <v>927</v>
      </c>
      <c r="C352" s="94" t="s">
        <v>7</v>
      </c>
      <c r="D352" s="86" t="s">
        <v>32</v>
      </c>
      <c r="E352" s="55" t="s">
        <v>217</v>
      </c>
      <c r="F352" s="55" t="s">
        <v>502</v>
      </c>
      <c r="G352" s="55" t="s">
        <v>112</v>
      </c>
      <c r="H352" s="55" t="s">
        <v>118</v>
      </c>
      <c r="I352" s="94"/>
      <c r="J352" s="81">
        <f>SUM(J353)</f>
        <v>3361.4901</v>
      </c>
      <c r="K352" s="81">
        <f t="shared" si="107"/>
        <v>0</v>
      </c>
      <c r="L352" s="81">
        <f t="shared" si="107"/>
        <v>0</v>
      </c>
      <c r="M352" s="191"/>
      <c r="N352" s="194"/>
      <c r="O352" s="194"/>
    </row>
    <row r="353" spans="1:15" s="6" customFormat="1" ht="34.5" x14ac:dyDescent="0.25">
      <c r="A353" s="58" t="s">
        <v>492</v>
      </c>
      <c r="B353" s="215">
        <v>927</v>
      </c>
      <c r="C353" s="91" t="s">
        <v>7</v>
      </c>
      <c r="D353" s="90" t="s">
        <v>32</v>
      </c>
      <c r="E353" s="60" t="s">
        <v>217</v>
      </c>
      <c r="F353" s="60" t="s">
        <v>502</v>
      </c>
      <c r="G353" s="60" t="s">
        <v>2</v>
      </c>
      <c r="H353" s="60" t="s">
        <v>118</v>
      </c>
      <c r="I353" s="91"/>
      <c r="J353" s="82">
        <f>+J354+J356+J355</f>
        <v>3361.4901</v>
      </c>
      <c r="K353" s="82">
        <f t="shared" ref="K353:L353" si="108">+K354+K356+K355</f>
        <v>0</v>
      </c>
      <c r="L353" s="82">
        <f t="shared" si="108"/>
        <v>0</v>
      </c>
      <c r="M353" s="27"/>
      <c r="N353" s="28"/>
      <c r="O353" s="28"/>
    </row>
    <row r="354" spans="1:15" s="6" customFormat="1" ht="46.9" hidden="1" x14ac:dyDescent="0.3">
      <c r="A354" s="65" t="s">
        <v>544</v>
      </c>
      <c r="B354" s="66">
        <v>927</v>
      </c>
      <c r="C354" s="67" t="s">
        <v>7</v>
      </c>
      <c r="D354" s="85" t="s">
        <v>32</v>
      </c>
      <c r="E354" s="67" t="s">
        <v>217</v>
      </c>
      <c r="F354" s="67" t="s">
        <v>502</v>
      </c>
      <c r="G354" s="67" t="s">
        <v>2</v>
      </c>
      <c r="H354" s="67" t="s">
        <v>545</v>
      </c>
      <c r="I354" s="68" t="s">
        <v>60</v>
      </c>
      <c r="J354" s="69">
        <v>0</v>
      </c>
      <c r="K354" s="69">
        <v>0</v>
      </c>
      <c r="L354" s="69">
        <v>0</v>
      </c>
      <c r="M354" s="27"/>
      <c r="N354" s="28"/>
      <c r="O354" s="28"/>
    </row>
    <row r="355" spans="1:15" s="6" customFormat="1" ht="47.25" x14ac:dyDescent="0.25">
      <c r="A355" s="65" t="s">
        <v>523</v>
      </c>
      <c r="B355" s="66">
        <v>927</v>
      </c>
      <c r="C355" s="67" t="s">
        <v>7</v>
      </c>
      <c r="D355" s="85" t="s">
        <v>32</v>
      </c>
      <c r="E355" s="67" t="s">
        <v>217</v>
      </c>
      <c r="F355" s="67" t="s">
        <v>502</v>
      </c>
      <c r="G355" s="67" t="s">
        <v>2</v>
      </c>
      <c r="H355" s="67" t="s">
        <v>545</v>
      </c>
      <c r="I355" s="68" t="s">
        <v>60</v>
      </c>
      <c r="J355" s="69">
        <v>2614.3901000000001</v>
      </c>
      <c r="K355" s="69">
        <v>0</v>
      </c>
      <c r="L355" s="69">
        <v>0</v>
      </c>
      <c r="M355" s="27"/>
      <c r="N355" s="28"/>
      <c r="O355" s="28"/>
    </row>
    <row r="356" spans="1:15" s="6" customFormat="1" ht="47.25" x14ac:dyDescent="0.25">
      <c r="A356" s="65" t="s">
        <v>524</v>
      </c>
      <c r="B356" s="66">
        <v>927</v>
      </c>
      <c r="C356" s="67" t="s">
        <v>7</v>
      </c>
      <c r="D356" s="67" t="s">
        <v>32</v>
      </c>
      <c r="E356" s="67" t="s">
        <v>217</v>
      </c>
      <c r="F356" s="67" t="s">
        <v>502</v>
      </c>
      <c r="G356" s="67" t="s">
        <v>2</v>
      </c>
      <c r="H356" s="67" t="s">
        <v>545</v>
      </c>
      <c r="I356" s="68" t="s">
        <v>60</v>
      </c>
      <c r="J356" s="69">
        <v>747.1</v>
      </c>
      <c r="K356" s="69">
        <v>0</v>
      </c>
      <c r="L356" s="69">
        <v>0</v>
      </c>
      <c r="M356" s="27"/>
      <c r="N356" s="28"/>
      <c r="O356" s="28"/>
    </row>
    <row r="357" spans="1:15" s="6" customFormat="1" ht="17.45" customHeight="1" x14ac:dyDescent="0.25">
      <c r="A357" s="29" t="s">
        <v>76</v>
      </c>
      <c r="B357" s="29">
        <v>927</v>
      </c>
      <c r="C357" s="30" t="s">
        <v>11</v>
      </c>
      <c r="D357" s="412"/>
      <c r="E357" s="413"/>
      <c r="F357" s="413"/>
      <c r="G357" s="413"/>
      <c r="H357" s="414"/>
      <c r="I357" s="31"/>
      <c r="J357" s="32">
        <f>+J358+J372+J363</f>
        <v>95314.299999999988</v>
      </c>
      <c r="K357" s="32">
        <f>+K358+K372+K363</f>
        <v>4429.8999999999996</v>
      </c>
      <c r="L357" s="32">
        <f>+L358+L372+L363</f>
        <v>29152.1</v>
      </c>
      <c r="M357" s="27"/>
      <c r="N357" s="28"/>
      <c r="O357" s="28"/>
    </row>
    <row r="358" spans="1:15" s="6" customFormat="1" ht="17.45" hidden="1" x14ac:dyDescent="0.3">
      <c r="A358" s="40" t="s">
        <v>276</v>
      </c>
      <c r="B358" s="96">
        <v>927</v>
      </c>
      <c r="C358" s="97" t="s">
        <v>11</v>
      </c>
      <c r="D358" s="97" t="s">
        <v>5</v>
      </c>
      <c r="E358" s="402"/>
      <c r="F358" s="402"/>
      <c r="G358" s="402"/>
      <c r="H358" s="403"/>
      <c r="I358" s="125"/>
      <c r="J358" s="102">
        <f>+J359</f>
        <v>0</v>
      </c>
      <c r="K358" s="102">
        <f>+K359</f>
        <v>0</v>
      </c>
      <c r="L358" s="102"/>
      <c r="M358" s="27"/>
      <c r="N358" s="28"/>
      <c r="O358" s="28"/>
    </row>
    <row r="359" spans="1:15" s="6" customFormat="1" ht="50.45" hidden="1" x14ac:dyDescent="0.3">
      <c r="A359" s="45" t="s">
        <v>277</v>
      </c>
      <c r="B359" s="46">
        <v>927</v>
      </c>
      <c r="C359" s="47" t="s">
        <v>11</v>
      </c>
      <c r="D359" s="47" t="s">
        <v>5</v>
      </c>
      <c r="E359" s="47" t="s">
        <v>243</v>
      </c>
      <c r="F359" s="47" t="s">
        <v>111</v>
      </c>
      <c r="G359" s="47" t="s">
        <v>112</v>
      </c>
      <c r="H359" s="47" t="s">
        <v>118</v>
      </c>
      <c r="I359" s="115"/>
      <c r="J359" s="77">
        <f>+J360</f>
        <v>0</v>
      </c>
      <c r="K359" s="77">
        <f t="shared" ref="K359:L359" si="109">+K360</f>
        <v>0</v>
      </c>
      <c r="L359" s="77">
        <f t="shared" si="109"/>
        <v>0</v>
      </c>
      <c r="M359" s="27"/>
      <c r="N359" s="28"/>
      <c r="O359" s="28"/>
    </row>
    <row r="360" spans="1:15" s="6" customFormat="1" ht="33.6" hidden="1" x14ac:dyDescent="0.3">
      <c r="A360" s="53" t="s">
        <v>259</v>
      </c>
      <c r="B360" s="54">
        <v>927</v>
      </c>
      <c r="C360" s="56" t="s">
        <v>11</v>
      </c>
      <c r="D360" s="56" t="s">
        <v>5</v>
      </c>
      <c r="E360" s="55" t="s">
        <v>243</v>
      </c>
      <c r="F360" s="55" t="s">
        <v>16</v>
      </c>
      <c r="G360" s="55" t="s">
        <v>112</v>
      </c>
      <c r="H360" s="55" t="s">
        <v>118</v>
      </c>
      <c r="I360" s="94"/>
      <c r="J360" s="81">
        <f>+J361</f>
        <v>0</v>
      </c>
      <c r="K360" s="81"/>
      <c r="L360" s="81"/>
      <c r="M360" s="27"/>
      <c r="N360" s="28"/>
      <c r="O360" s="28"/>
    </row>
    <row r="361" spans="1:15" s="6" customFormat="1" ht="33.6" hidden="1" x14ac:dyDescent="0.3">
      <c r="A361" s="58" t="s">
        <v>455</v>
      </c>
      <c r="B361" s="59">
        <v>927</v>
      </c>
      <c r="C361" s="61" t="s">
        <v>11</v>
      </c>
      <c r="D361" s="61" t="s">
        <v>5</v>
      </c>
      <c r="E361" s="60" t="s">
        <v>243</v>
      </c>
      <c r="F361" s="60" t="s">
        <v>16</v>
      </c>
      <c r="G361" s="60" t="s">
        <v>5</v>
      </c>
      <c r="H361" s="60" t="s">
        <v>118</v>
      </c>
      <c r="I361" s="91"/>
      <c r="J361" s="82">
        <f>+J362</f>
        <v>0</v>
      </c>
      <c r="K361" s="82"/>
      <c r="L361" s="82"/>
      <c r="M361" s="27"/>
      <c r="N361" s="28"/>
      <c r="O361" s="28"/>
    </row>
    <row r="362" spans="1:15" s="193" customFormat="1" ht="62.45" hidden="1" x14ac:dyDescent="0.3">
      <c r="A362" s="129" t="s">
        <v>520</v>
      </c>
      <c r="B362" s="66">
        <v>927</v>
      </c>
      <c r="C362" s="67" t="s">
        <v>11</v>
      </c>
      <c r="D362" s="67" t="s">
        <v>5</v>
      </c>
      <c r="E362" s="67" t="s">
        <v>243</v>
      </c>
      <c r="F362" s="67" t="s">
        <v>16</v>
      </c>
      <c r="G362" s="67" t="s">
        <v>5</v>
      </c>
      <c r="H362" s="67" t="s">
        <v>495</v>
      </c>
      <c r="I362" s="68" t="s">
        <v>60</v>
      </c>
      <c r="J362" s="69"/>
      <c r="K362" s="69"/>
      <c r="L362" s="69"/>
      <c r="M362" s="191"/>
      <c r="N362" s="192"/>
      <c r="O362" s="192"/>
    </row>
    <row r="363" spans="1:15" s="193" customFormat="1" x14ac:dyDescent="0.25">
      <c r="A363" s="95" t="s">
        <v>446</v>
      </c>
      <c r="B363" s="96">
        <v>927</v>
      </c>
      <c r="C363" s="97" t="s">
        <v>11</v>
      </c>
      <c r="D363" s="97" t="s">
        <v>2</v>
      </c>
      <c r="E363" s="97"/>
      <c r="F363" s="97"/>
      <c r="G363" s="97"/>
      <c r="H363" s="97"/>
      <c r="I363" s="125"/>
      <c r="J363" s="102">
        <f>+J364+J368</f>
        <v>4429.8999999999996</v>
      </c>
      <c r="K363" s="102">
        <f t="shared" ref="K363:L363" si="110">+K364+K368</f>
        <v>4429.8999999999996</v>
      </c>
      <c r="L363" s="102">
        <f t="shared" si="110"/>
        <v>4429.8999999999996</v>
      </c>
      <c r="M363" s="191"/>
      <c r="N363" s="192"/>
      <c r="O363" s="192"/>
    </row>
    <row r="364" spans="1:15" s="195" customFormat="1" ht="33" x14ac:dyDescent="0.25">
      <c r="A364" s="45" t="s">
        <v>447</v>
      </c>
      <c r="B364" s="46">
        <v>927</v>
      </c>
      <c r="C364" s="47" t="s">
        <v>11</v>
      </c>
      <c r="D364" s="47" t="s">
        <v>2</v>
      </c>
      <c r="E364" s="47" t="s">
        <v>450</v>
      </c>
      <c r="F364" s="47" t="s">
        <v>111</v>
      </c>
      <c r="G364" s="47" t="s">
        <v>112</v>
      </c>
      <c r="H364" s="47" t="s">
        <v>118</v>
      </c>
      <c r="I364" s="115"/>
      <c r="J364" s="77">
        <f>+J365</f>
        <v>4429.8999999999996</v>
      </c>
      <c r="K364" s="77">
        <f t="shared" ref="K364:L364" si="111">+K365</f>
        <v>4429.8999999999996</v>
      </c>
      <c r="L364" s="77">
        <f t="shared" si="111"/>
        <v>4429.8999999999996</v>
      </c>
      <c r="M364" s="191"/>
      <c r="N364" s="194"/>
      <c r="O364" s="194"/>
    </row>
    <row r="365" spans="1:15" s="198" customFormat="1" ht="32.450000000000003" customHeight="1" x14ac:dyDescent="0.25">
      <c r="A365" s="53" t="s">
        <v>448</v>
      </c>
      <c r="B365" s="54">
        <v>927</v>
      </c>
      <c r="C365" s="56" t="s">
        <v>11</v>
      </c>
      <c r="D365" s="56" t="s">
        <v>2</v>
      </c>
      <c r="E365" s="55" t="s">
        <v>450</v>
      </c>
      <c r="F365" s="55" t="s">
        <v>16</v>
      </c>
      <c r="G365" s="55" t="s">
        <v>112</v>
      </c>
      <c r="H365" s="55" t="s">
        <v>118</v>
      </c>
      <c r="I365" s="94"/>
      <c r="J365" s="81">
        <f>+J366</f>
        <v>4429.8999999999996</v>
      </c>
      <c r="K365" s="81">
        <f t="shared" ref="K365:L366" si="112">+K366</f>
        <v>4429.8999999999996</v>
      </c>
      <c r="L365" s="81">
        <f t="shared" si="112"/>
        <v>4429.8999999999996</v>
      </c>
      <c r="M365" s="196"/>
      <c r="N365" s="197"/>
      <c r="O365" s="197"/>
    </row>
    <row r="366" spans="1:15" s="6" customFormat="1" ht="36" customHeight="1" x14ac:dyDescent="0.25">
      <c r="A366" s="58" t="s">
        <v>449</v>
      </c>
      <c r="B366" s="59">
        <v>927</v>
      </c>
      <c r="C366" s="61" t="s">
        <v>11</v>
      </c>
      <c r="D366" s="61" t="s">
        <v>2</v>
      </c>
      <c r="E366" s="60" t="s">
        <v>450</v>
      </c>
      <c r="F366" s="60" t="s">
        <v>16</v>
      </c>
      <c r="G366" s="60" t="s">
        <v>2</v>
      </c>
      <c r="H366" s="60" t="s">
        <v>118</v>
      </c>
      <c r="I366" s="91"/>
      <c r="J366" s="82">
        <f>+J367</f>
        <v>4429.8999999999996</v>
      </c>
      <c r="K366" s="82">
        <f t="shared" si="112"/>
        <v>4429.8999999999996</v>
      </c>
      <c r="L366" s="82">
        <f t="shared" si="112"/>
        <v>4429.8999999999996</v>
      </c>
      <c r="M366" s="27"/>
      <c r="N366" s="28"/>
      <c r="O366" s="28"/>
    </row>
    <row r="367" spans="1:15" s="6" customFormat="1" ht="49.15" customHeight="1" x14ac:dyDescent="0.25">
      <c r="A367" s="129" t="s">
        <v>494</v>
      </c>
      <c r="B367" s="66">
        <v>927</v>
      </c>
      <c r="C367" s="67" t="s">
        <v>11</v>
      </c>
      <c r="D367" s="67" t="s">
        <v>2</v>
      </c>
      <c r="E367" s="67" t="s">
        <v>450</v>
      </c>
      <c r="F367" s="67" t="s">
        <v>16</v>
      </c>
      <c r="G367" s="67" t="s">
        <v>2</v>
      </c>
      <c r="H367" s="67" t="s">
        <v>451</v>
      </c>
      <c r="I367" s="68" t="s">
        <v>60</v>
      </c>
      <c r="J367" s="69">
        <v>4429.8999999999996</v>
      </c>
      <c r="K367" s="69">
        <v>4429.8999999999996</v>
      </c>
      <c r="L367" s="69">
        <v>4429.8999999999996</v>
      </c>
      <c r="M367" s="27"/>
      <c r="N367" s="28"/>
      <c r="O367" s="28"/>
    </row>
    <row r="368" spans="1:15" s="6" customFormat="1" ht="40.9" hidden="1" customHeight="1" x14ac:dyDescent="0.3">
      <c r="A368" s="45" t="s">
        <v>490</v>
      </c>
      <c r="B368" s="112">
        <v>927</v>
      </c>
      <c r="C368" s="115" t="s">
        <v>11</v>
      </c>
      <c r="D368" s="121" t="s">
        <v>2</v>
      </c>
      <c r="E368" s="47" t="s">
        <v>228</v>
      </c>
      <c r="F368" s="47" t="s">
        <v>111</v>
      </c>
      <c r="G368" s="47" t="s">
        <v>112</v>
      </c>
      <c r="H368" s="47" t="s">
        <v>118</v>
      </c>
      <c r="I368" s="115"/>
      <c r="J368" s="77">
        <f>SUM(J369)</f>
        <v>0</v>
      </c>
      <c r="K368" s="77">
        <f t="shared" ref="K368:L368" si="113">SUM(K369)</f>
        <v>0</v>
      </c>
      <c r="L368" s="77">
        <f t="shared" si="113"/>
        <v>0</v>
      </c>
      <c r="M368" s="27"/>
      <c r="N368" s="28"/>
      <c r="O368" s="28"/>
    </row>
    <row r="369" spans="1:15" s="6" customFormat="1" ht="41.45" hidden="1" customHeight="1" x14ac:dyDescent="0.3">
      <c r="A369" s="53" t="s">
        <v>491</v>
      </c>
      <c r="B369" s="116">
        <v>927</v>
      </c>
      <c r="C369" s="94" t="s">
        <v>11</v>
      </c>
      <c r="D369" s="86" t="s">
        <v>2</v>
      </c>
      <c r="E369" s="55" t="s">
        <v>228</v>
      </c>
      <c r="F369" s="55" t="s">
        <v>16</v>
      </c>
      <c r="G369" s="55" t="s">
        <v>112</v>
      </c>
      <c r="H369" s="55" t="s">
        <v>118</v>
      </c>
      <c r="I369" s="94"/>
      <c r="J369" s="81">
        <f>SUM(J371)</f>
        <v>0</v>
      </c>
      <c r="K369" s="81">
        <f>SUM(K371)</f>
        <v>0</v>
      </c>
      <c r="L369" s="81">
        <f>SUM(L371)</f>
        <v>0</v>
      </c>
      <c r="M369" s="27"/>
      <c r="N369" s="28"/>
      <c r="O369" s="28"/>
    </row>
    <row r="370" spans="1:15" s="6" customFormat="1" ht="33.6" hidden="1" customHeight="1" x14ac:dyDescent="0.3">
      <c r="A370" s="58" t="s">
        <v>498</v>
      </c>
      <c r="B370" s="59">
        <v>927</v>
      </c>
      <c r="C370" s="61" t="s">
        <v>11</v>
      </c>
      <c r="D370" s="61" t="s">
        <v>2</v>
      </c>
      <c r="E370" s="60" t="s">
        <v>228</v>
      </c>
      <c r="F370" s="60" t="s">
        <v>16</v>
      </c>
      <c r="G370" s="60" t="s">
        <v>2</v>
      </c>
      <c r="H370" s="60" t="s">
        <v>118</v>
      </c>
      <c r="I370" s="91"/>
      <c r="J370" s="82">
        <f>+J371</f>
        <v>0</v>
      </c>
      <c r="K370" s="82">
        <f>+K371</f>
        <v>0</v>
      </c>
      <c r="L370" s="82">
        <f>+L371</f>
        <v>0</v>
      </c>
      <c r="M370" s="27"/>
      <c r="N370" s="28"/>
      <c r="O370" s="28"/>
    </row>
    <row r="371" spans="1:15" s="6" customFormat="1" ht="50.45" hidden="1" customHeight="1" x14ac:dyDescent="0.3">
      <c r="A371" s="129" t="s">
        <v>499</v>
      </c>
      <c r="B371" s="66">
        <v>927</v>
      </c>
      <c r="C371" s="67" t="s">
        <v>11</v>
      </c>
      <c r="D371" s="67" t="s">
        <v>2</v>
      </c>
      <c r="E371" s="67" t="s">
        <v>228</v>
      </c>
      <c r="F371" s="67" t="s">
        <v>16</v>
      </c>
      <c r="G371" s="67" t="s">
        <v>2</v>
      </c>
      <c r="H371" s="67" t="s">
        <v>500</v>
      </c>
      <c r="I371" s="68"/>
      <c r="J371" s="69">
        <v>0</v>
      </c>
      <c r="K371" s="69"/>
      <c r="L371" s="69"/>
      <c r="M371" s="27"/>
      <c r="N371" s="28"/>
      <c r="O371" s="28"/>
    </row>
    <row r="372" spans="1:15" s="6" customFormat="1" ht="27" customHeight="1" x14ac:dyDescent="0.25">
      <c r="A372" s="39" t="s">
        <v>77</v>
      </c>
      <c r="B372" s="40">
        <v>927</v>
      </c>
      <c r="C372" s="71" t="s">
        <v>11</v>
      </c>
      <c r="D372" s="71" t="s">
        <v>11</v>
      </c>
      <c r="E372" s="415"/>
      <c r="F372" s="416"/>
      <c r="G372" s="416"/>
      <c r="H372" s="417"/>
      <c r="I372" s="72"/>
      <c r="J372" s="73">
        <f>SUM(J386+J377)</f>
        <v>90884.4</v>
      </c>
      <c r="K372" s="73">
        <f t="shared" ref="K372:L372" si="114">SUM(K386+K377)</f>
        <v>0</v>
      </c>
      <c r="L372" s="73">
        <f t="shared" si="114"/>
        <v>24722.2</v>
      </c>
      <c r="M372" s="27"/>
      <c r="N372" s="28"/>
      <c r="O372" s="28"/>
    </row>
    <row r="373" spans="1:15" s="6" customFormat="1" ht="0.6" hidden="1" customHeight="1" x14ac:dyDescent="0.3">
      <c r="A373" s="45" t="s">
        <v>261</v>
      </c>
      <c r="B373" s="46">
        <v>927</v>
      </c>
      <c r="C373" s="48" t="s">
        <v>11</v>
      </c>
      <c r="D373" s="114" t="s">
        <v>11</v>
      </c>
      <c r="E373" s="47" t="s">
        <v>11</v>
      </c>
      <c r="F373" s="47" t="s">
        <v>111</v>
      </c>
      <c r="G373" s="47" t="s">
        <v>112</v>
      </c>
      <c r="H373" s="47" t="s">
        <v>118</v>
      </c>
      <c r="I373" s="115"/>
      <c r="J373" s="77">
        <f>SUM(J374)</f>
        <v>0</v>
      </c>
      <c r="K373" s="77">
        <f t="shared" ref="K373:L375" si="115">SUM(K374)</f>
        <v>0</v>
      </c>
      <c r="L373" s="77">
        <f t="shared" si="115"/>
        <v>0</v>
      </c>
      <c r="M373" s="27"/>
      <c r="N373" s="28"/>
      <c r="O373" s="28"/>
    </row>
    <row r="374" spans="1:15" s="6" customFormat="1" ht="33.6" hidden="1" x14ac:dyDescent="0.3">
      <c r="A374" s="53" t="s">
        <v>262</v>
      </c>
      <c r="B374" s="54">
        <v>927</v>
      </c>
      <c r="C374" s="56" t="s">
        <v>11</v>
      </c>
      <c r="D374" s="118" t="s">
        <v>11</v>
      </c>
      <c r="E374" s="55" t="s">
        <v>11</v>
      </c>
      <c r="F374" s="55" t="s">
        <v>16</v>
      </c>
      <c r="G374" s="55" t="s">
        <v>112</v>
      </c>
      <c r="H374" s="55" t="s">
        <v>118</v>
      </c>
      <c r="I374" s="94"/>
      <c r="J374" s="81">
        <f>SUM(J375)</f>
        <v>0</v>
      </c>
      <c r="K374" s="81">
        <f t="shared" si="115"/>
        <v>0</v>
      </c>
      <c r="L374" s="81">
        <f t="shared" si="115"/>
        <v>0</v>
      </c>
      <c r="M374" s="27"/>
      <c r="N374" s="28"/>
      <c r="O374" s="28"/>
    </row>
    <row r="375" spans="1:15" s="6" customFormat="1" ht="33.6" hidden="1" x14ac:dyDescent="0.3">
      <c r="A375" s="122" t="s">
        <v>263</v>
      </c>
      <c r="B375" s="59">
        <v>927</v>
      </c>
      <c r="C375" s="61" t="s">
        <v>11</v>
      </c>
      <c r="D375" s="120" t="s">
        <v>11</v>
      </c>
      <c r="E375" s="60" t="s">
        <v>11</v>
      </c>
      <c r="F375" s="60" t="s">
        <v>16</v>
      </c>
      <c r="G375" s="60" t="s">
        <v>5</v>
      </c>
      <c r="H375" s="60" t="s">
        <v>118</v>
      </c>
      <c r="I375" s="91"/>
      <c r="J375" s="82">
        <f>SUM(J376)</f>
        <v>0</v>
      </c>
      <c r="K375" s="82">
        <f t="shared" si="115"/>
        <v>0</v>
      </c>
      <c r="L375" s="82">
        <f t="shared" si="115"/>
        <v>0</v>
      </c>
      <c r="M375" s="27"/>
      <c r="N375" s="28"/>
      <c r="O375" s="28"/>
    </row>
    <row r="376" spans="1:15" s="6" customFormat="1" ht="31.15" hidden="1" x14ac:dyDescent="0.3">
      <c r="A376" s="221" t="s">
        <v>456</v>
      </c>
      <c r="B376" s="66">
        <v>927</v>
      </c>
      <c r="C376" s="67" t="s">
        <v>11</v>
      </c>
      <c r="D376" s="85" t="s">
        <v>11</v>
      </c>
      <c r="E376" s="67" t="s">
        <v>11</v>
      </c>
      <c r="F376" s="67" t="s">
        <v>16</v>
      </c>
      <c r="G376" s="67" t="s">
        <v>5</v>
      </c>
      <c r="H376" s="67" t="s">
        <v>237</v>
      </c>
      <c r="I376" s="68" t="s">
        <v>60</v>
      </c>
      <c r="J376" s="69">
        <v>0</v>
      </c>
      <c r="K376" s="69"/>
      <c r="L376" s="69"/>
      <c r="M376" s="27"/>
      <c r="N376" s="28"/>
      <c r="O376" s="28"/>
    </row>
    <row r="377" spans="1:15" s="6" customFormat="1" ht="50.45" hidden="1" x14ac:dyDescent="0.3">
      <c r="A377" s="45" t="s">
        <v>275</v>
      </c>
      <c r="B377" s="46">
        <v>927</v>
      </c>
      <c r="C377" s="47" t="s">
        <v>11</v>
      </c>
      <c r="D377" s="121" t="s">
        <v>11</v>
      </c>
      <c r="E377" s="47" t="s">
        <v>217</v>
      </c>
      <c r="F377" s="47" t="s">
        <v>111</v>
      </c>
      <c r="G377" s="47" t="s">
        <v>112</v>
      </c>
      <c r="H377" s="47" t="s">
        <v>118</v>
      </c>
      <c r="I377" s="115"/>
      <c r="J377" s="77">
        <f>+J378</f>
        <v>0</v>
      </c>
      <c r="K377" s="77">
        <f t="shared" ref="K377:L378" si="116">+K378</f>
        <v>0</v>
      </c>
      <c r="L377" s="77">
        <f t="shared" si="116"/>
        <v>0</v>
      </c>
      <c r="M377" s="27"/>
      <c r="N377" s="28"/>
      <c r="O377" s="28"/>
    </row>
    <row r="378" spans="1:15" s="6" customFormat="1" ht="33.6" hidden="1" x14ac:dyDescent="0.3">
      <c r="A378" s="53" t="s">
        <v>527</v>
      </c>
      <c r="B378" s="54">
        <v>927</v>
      </c>
      <c r="C378" s="55" t="s">
        <v>11</v>
      </c>
      <c r="D378" s="86" t="s">
        <v>11</v>
      </c>
      <c r="E378" s="55" t="s">
        <v>217</v>
      </c>
      <c r="F378" s="55" t="s">
        <v>502</v>
      </c>
      <c r="G378" s="55" t="s">
        <v>112</v>
      </c>
      <c r="H378" s="55" t="s">
        <v>118</v>
      </c>
      <c r="I378" s="94"/>
      <c r="J378" s="81">
        <f>+J379</f>
        <v>0</v>
      </c>
      <c r="K378" s="81">
        <f t="shared" si="116"/>
        <v>0</v>
      </c>
      <c r="L378" s="81">
        <f t="shared" si="116"/>
        <v>0</v>
      </c>
      <c r="M378" s="27"/>
      <c r="N378" s="28"/>
      <c r="O378" s="28"/>
    </row>
    <row r="379" spans="1:15" s="6" customFormat="1" ht="33.6" hidden="1" x14ac:dyDescent="0.3">
      <c r="A379" s="254" t="s">
        <v>528</v>
      </c>
      <c r="B379" s="29">
        <v>927</v>
      </c>
      <c r="C379" s="34" t="s">
        <v>11</v>
      </c>
      <c r="D379" s="255" t="s">
        <v>11</v>
      </c>
      <c r="E379" s="34" t="s">
        <v>217</v>
      </c>
      <c r="F379" s="34" t="s">
        <v>502</v>
      </c>
      <c r="G379" s="34" t="s">
        <v>2</v>
      </c>
      <c r="H379" s="34" t="s">
        <v>118</v>
      </c>
      <c r="I379" s="256"/>
      <c r="J379" s="32">
        <f>+J380+J384</f>
        <v>0</v>
      </c>
      <c r="K379" s="32">
        <f t="shared" ref="K379:L379" si="117">+K380+K384</f>
        <v>0</v>
      </c>
      <c r="L379" s="32">
        <f t="shared" si="117"/>
        <v>0</v>
      </c>
      <c r="M379" s="27"/>
      <c r="N379" s="28"/>
      <c r="O379" s="28"/>
    </row>
    <row r="380" spans="1:15" s="6" customFormat="1" ht="28.9" hidden="1" customHeight="1" x14ac:dyDescent="0.3">
      <c r="A380" s="257" t="s">
        <v>583</v>
      </c>
      <c r="B380" s="96">
        <v>927</v>
      </c>
      <c r="C380" s="97" t="s">
        <v>11</v>
      </c>
      <c r="D380" s="98" t="s">
        <v>11</v>
      </c>
      <c r="E380" s="97" t="s">
        <v>217</v>
      </c>
      <c r="F380" s="97" t="s">
        <v>502</v>
      </c>
      <c r="G380" s="97" t="s">
        <v>2</v>
      </c>
      <c r="H380" s="97" t="s">
        <v>493</v>
      </c>
      <c r="I380" s="256"/>
      <c r="J380" s="73">
        <f>+J381+J382+J383</f>
        <v>0</v>
      </c>
      <c r="K380" s="73">
        <f t="shared" ref="K380:L380" si="118">+K381+K382+K383</f>
        <v>0</v>
      </c>
      <c r="L380" s="73">
        <f t="shared" si="118"/>
        <v>0</v>
      </c>
      <c r="M380" s="27"/>
      <c r="N380" s="28"/>
      <c r="O380" s="28"/>
    </row>
    <row r="381" spans="1:15" s="6" customFormat="1" ht="31.15" hidden="1" x14ac:dyDescent="0.3">
      <c r="A381" s="221" t="s">
        <v>457</v>
      </c>
      <c r="B381" s="66">
        <v>927</v>
      </c>
      <c r="C381" s="67" t="s">
        <v>11</v>
      </c>
      <c r="D381" s="85" t="s">
        <v>11</v>
      </c>
      <c r="E381" s="67" t="s">
        <v>217</v>
      </c>
      <c r="F381" s="67" t="s">
        <v>502</v>
      </c>
      <c r="G381" s="67" t="s">
        <v>2</v>
      </c>
      <c r="H381" s="67" t="s">
        <v>493</v>
      </c>
      <c r="I381" s="68" t="s">
        <v>60</v>
      </c>
      <c r="J381" s="69">
        <v>0</v>
      </c>
      <c r="K381" s="69"/>
      <c r="L381" s="69"/>
      <c r="M381" s="27"/>
      <c r="N381" s="28"/>
      <c r="O381" s="28"/>
    </row>
    <row r="382" spans="1:15" s="6" customFormat="1" ht="30" hidden="1" customHeight="1" x14ac:dyDescent="0.3">
      <c r="A382" s="221" t="s">
        <v>584</v>
      </c>
      <c r="B382" s="66">
        <v>927</v>
      </c>
      <c r="C382" s="67" t="s">
        <v>11</v>
      </c>
      <c r="D382" s="85" t="s">
        <v>11</v>
      </c>
      <c r="E382" s="67" t="s">
        <v>217</v>
      </c>
      <c r="F382" s="67" t="s">
        <v>502</v>
      </c>
      <c r="G382" s="67" t="s">
        <v>2</v>
      </c>
      <c r="H382" s="67" t="s">
        <v>493</v>
      </c>
      <c r="I382" s="68" t="s">
        <v>60</v>
      </c>
      <c r="J382" s="69"/>
      <c r="K382" s="69"/>
      <c r="L382" s="69"/>
      <c r="M382" s="27"/>
      <c r="N382" s="28"/>
      <c r="O382" s="28"/>
    </row>
    <row r="383" spans="1:15" s="6" customFormat="1" ht="30" hidden="1" customHeight="1" x14ac:dyDescent="0.3">
      <c r="A383" s="221" t="s">
        <v>585</v>
      </c>
      <c r="B383" s="66">
        <v>927</v>
      </c>
      <c r="C383" s="67" t="s">
        <v>11</v>
      </c>
      <c r="D383" s="85" t="s">
        <v>11</v>
      </c>
      <c r="E383" s="67" t="s">
        <v>217</v>
      </c>
      <c r="F383" s="67" t="s">
        <v>502</v>
      </c>
      <c r="G383" s="67" t="s">
        <v>2</v>
      </c>
      <c r="H383" s="67" t="s">
        <v>493</v>
      </c>
      <c r="I383" s="68" t="s">
        <v>60</v>
      </c>
      <c r="J383" s="69"/>
      <c r="K383" s="69"/>
      <c r="L383" s="69"/>
      <c r="M383" s="27"/>
      <c r="N383" s="28"/>
      <c r="O383" s="28"/>
    </row>
    <row r="384" spans="1:15" s="6" customFormat="1" ht="0.6" hidden="1" customHeight="1" x14ac:dyDescent="0.3">
      <c r="A384" s="257" t="s">
        <v>462</v>
      </c>
      <c r="B384" s="96">
        <v>927</v>
      </c>
      <c r="C384" s="97" t="s">
        <v>11</v>
      </c>
      <c r="D384" s="98" t="s">
        <v>11</v>
      </c>
      <c r="E384" s="97" t="s">
        <v>217</v>
      </c>
      <c r="F384" s="97" t="s">
        <v>52</v>
      </c>
      <c r="G384" s="97" t="s">
        <v>5</v>
      </c>
      <c r="H384" s="97" t="s">
        <v>237</v>
      </c>
      <c r="I384" s="125"/>
      <c r="J384" s="102">
        <f>+J385</f>
        <v>0</v>
      </c>
      <c r="K384" s="102">
        <f t="shared" ref="K384:L384" si="119">+K385</f>
        <v>0</v>
      </c>
      <c r="L384" s="102">
        <f t="shared" si="119"/>
        <v>0</v>
      </c>
      <c r="M384" s="27"/>
      <c r="N384" s="28"/>
      <c r="O384" s="28"/>
    </row>
    <row r="385" spans="1:15" s="6" customFormat="1" ht="31.15" hidden="1" x14ac:dyDescent="0.3">
      <c r="A385" s="221" t="s">
        <v>458</v>
      </c>
      <c r="B385" s="66">
        <v>927</v>
      </c>
      <c r="C385" s="67" t="s">
        <v>11</v>
      </c>
      <c r="D385" s="85" t="s">
        <v>11</v>
      </c>
      <c r="E385" s="67" t="s">
        <v>217</v>
      </c>
      <c r="F385" s="67" t="s">
        <v>52</v>
      </c>
      <c r="G385" s="67" t="s">
        <v>5</v>
      </c>
      <c r="H385" s="67" t="s">
        <v>237</v>
      </c>
      <c r="I385" s="68" t="s">
        <v>60</v>
      </c>
      <c r="J385" s="69">
        <v>0</v>
      </c>
      <c r="K385" s="69"/>
      <c r="L385" s="69"/>
      <c r="M385" s="27"/>
      <c r="N385" s="28"/>
      <c r="O385" s="28"/>
    </row>
    <row r="386" spans="1:15" s="6" customFormat="1" ht="49.5" x14ac:dyDescent="0.25">
      <c r="A386" s="45" t="s">
        <v>236</v>
      </c>
      <c r="B386" s="46">
        <v>927</v>
      </c>
      <c r="C386" s="48" t="s">
        <v>11</v>
      </c>
      <c r="D386" s="114" t="s">
        <v>11</v>
      </c>
      <c r="E386" s="47" t="s">
        <v>243</v>
      </c>
      <c r="F386" s="47" t="s">
        <v>111</v>
      </c>
      <c r="G386" s="47" t="s">
        <v>112</v>
      </c>
      <c r="H386" s="47" t="s">
        <v>118</v>
      </c>
      <c r="I386" s="115"/>
      <c r="J386" s="77">
        <f>+J387+J390</f>
        <v>90884.4</v>
      </c>
      <c r="K386" s="77">
        <f t="shared" ref="K386:L386" si="120">+K387+K390</f>
        <v>0</v>
      </c>
      <c r="L386" s="77">
        <f t="shared" si="120"/>
        <v>24722.2</v>
      </c>
      <c r="M386" s="27"/>
      <c r="N386" s="28"/>
      <c r="O386" s="28"/>
    </row>
    <row r="387" spans="1:15" s="6" customFormat="1" ht="33" x14ac:dyDescent="0.25">
      <c r="A387" s="53" t="s">
        <v>259</v>
      </c>
      <c r="B387" s="54">
        <v>927</v>
      </c>
      <c r="C387" s="56" t="s">
        <v>11</v>
      </c>
      <c r="D387" s="118" t="s">
        <v>11</v>
      </c>
      <c r="E387" s="55" t="s">
        <v>243</v>
      </c>
      <c r="F387" s="55" t="s">
        <v>16</v>
      </c>
      <c r="G387" s="55" t="s">
        <v>112</v>
      </c>
      <c r="H387" s="55" t="s">
        <v>118</v>
      </c>
      <c r="I387" s="94"/>
      <c r="J387" s="81">
        <f>+J388</f>
        <v>90884.4</v>
      </c>
      <c r="K387" s="81">
        <f t="shared" ref="K387:L387" si="121">+K388</f>
        <v>0</v>
      </c>
      <c r="L387" s="81">
        <f t="shared" si="121"/>
        <v>24722.2</v>
      </c>
      <c r="M387" s="27"/>
      <c r="N387" s="28"/>
      <c r="O387" s="28"/>
    </row>
    <row r="388" spans="1:15" s="6" customFormat="1" x14ac:dyDescent="0.25">
      <c r="A388" s="122" t="s">
        <v>386</v>
      </c>
      <c r="B388" s="59">
        <v>927</v>
      </c>
      <c r="C388" s="61" t="s">
        <v>11</v>
      </c>
      <c r="D388" s="120" t="s">
        <v>11</v>
      </c>
      <c r="E388" s="60" t="s">
        <v>243</v>
      </c>
      <c r="F388" s="60" t="s">
        <v>16</v>
      </c>
      <c r="G388" s="60" t="s">
        <v>387</v>
      </c>
      <c r="H388" s="60" t="s">
        <v>118</v>
      </c>
      <c r="I388" s="91"/>
      <c r="J388" s="82">
        <f>+J389</f>
        <v>90884.4</v>
      </c>
      <c r="K388" s="82">
        <f t="shared" ref="K388:L388" si="122">+K389</f>
        <v>0</v>
      </c>
      <c r="L388" s="82">
        <f t="shared" si="122"/>
        <v>24722.2</v>
      </c>
      <c r="M388" s="27"/>
      <c r="N388" s="28"/>
      <c r="O388" s="28"/>
    </row>
    <row r="389" spans="1:15" s="6" customFormat="1" ht="43.15" customHeight="1" x14ac:dyDescent="0.25">
      <c r="A389" s="221" t="s">
        <v>501</v>
      </c>
      <c r="B389" s="66">
        <v>927</v>
      </c>
      <c r="C389" s="67" t="s">
        <v>11</v>
      </c>
      <c r="D389" s="85" t="s">
        <v>11</v>
      </c>
      <c r="E389" s="67" t="s">
        <v>243</v>
      </c>
      <c r="F389" s="67" t="s">
        <v>16</v>
      </c>
      <c r="G389" s="67" t="s">
        <v>387</v>
      </c>
      <c r="H389" s="67" t="s">
        <v>388</v>
      </c>
      <c r="I389" s="68" t="s">
        <v>60</v>
      </c>
      <c r="J389" s="69">
        <v>90884.4</v>
      </c>
      <c r="K389" s="69">
        <v>0</v>
      </c>
      <c r="L389" s="69">
        <v>24722.2</v>
      </c>
      <c r="M389" s="27"/>
      <c r="N389" s="28"/>
      <c r="O389" s="28"/>
    </row>
    <row r="390" spans="1:15" s="6" customFormat="1" ht="33.6" hidden="1" x14ac:dyDescent="0.3">
      <c r="A390" s="53" t="s">
        <v>259</v>
      </c>
      <c r="B390" s="54">
        <v>927</v>
      </c>
      <c r="C390" s="56" t="s">
        <v>11</v>
      </c>
      <c r="D390" s="118" t="s">
        <v>11</v>
      </c>
      <c r="E390" s="55" t="s">
        <v>243</v>
      </c>
      <c r="F390" s="55" t="s">
        <v>16</v>
      </c>
      <c r="G390" s="55" t="s">
        <v>112</v>
      </c>
      <c r="H390" s="55" t="s">
        <v>118</v>
      </c>
      <c r="I390" s="94"/>
      <c r="J390" s="81">
        <f>+J391</f>
        <v>0</v>
      </c>
      <c r="K390" s="81">
        <f t="shared" ref="K390:L390" si="123">+K391</f>
        <v>0</v>
      </c>
      <c r="L390" s="81">
        <f t="shared" si="123"/>
        <v>0</v>
      </c>
      <c r="M390" s="27"/>
      <c r="N390" s="28"/>
      <c r="O390" s="28"/>
    </row>
    <row r="391" spans="1:15" s="6" customFormat="1" ht="33.6" hidden="1" x14ac:dyDescent="0.3">
      <c r="A391" s="58" t="s">
        <v>455</v>
      </c>
      <c r="B391" s="59">
        <v>927</v>
      </c>
      <c r="C391" s="61" t="s">
        <v>11</v>
      </c>
      <c r="D391" s="120" t="s">
        <v>5</v>
      </c>
      <c r="E391" s="60" t="s">
        <v>243</v>
      </c>
      <c r="F391" s="60" t="s">
        <v>16</v>
      </c>
      <c r="G391" s="60" t="s">
        <v>5</v>
      </c>
      <c r="H391" s="60" t="s">
        <v>118</v>
      </c>
      <c r="I391" s="91"/>
      <c r="J391" s="82">
        <f>+J392</f>
        <v>0</v>
      </c>
      <c r="K391" s="82">
        <f t="shared" ref="K391:L391" si="124">+K392</f>
        <v>0</v>
      </c>
      <c r="L391" s="82">
        <f t="shared" si="124"/>
        <v>0</v>
      </c>
      <c r="M391" s="27"/>
      <c r="N391" s="28"/>
      <c r="O391" s="28"/>
    </row>
    <row r="392" spans="1:15" s="6" customFormat="1" ht="31.15" hidden="1" x14ac:dyDescent="0.3">
      <c r="A392" s="221" t="s">
        <v>459</v>
      </c>
      <c r="B392" s="66">
        <v>927</v>
      </c>
      <c r="C392" s="67" t="s">
        <v>11</v>
      </c>
      <c r="D392" s="67" t="s">
        <v>5</v>
      </c>
      <c r="E392" s="67" t="s">
        <v>243</v>
      </c>
      <c r="F392" s="67" t="s">
        <v>16</v>
      </c>
      <c r="G392" s="67" t="s">
        <v>5</v>
      </c>
      <c r="H392" s="67" t="s">
        <v>237</v>
      </c>
      <c r="I392" s="68" t="s">
        <v>60</v>
      </c>
      <c r="J392" s="69">
        <v>0</v>
      </c>
      <c r="K392" s="69"/>
      <c r="L392" s="69"/>
      <c r="M392" s="27"/>
      <c r="N392" s="28"/>
      <c r="O392" s="28"/>
    </row>
    <row r="393" spans="1:15" s="6" customFormat="1" x14ac:dyDescent="0.25">
      <c r="A393" s="29" t="s">
        <v>83</v>
      </c>
      <c r="B393" s="29">
        <v>927</v>
      </c>
      <c r="C393" s="30" t="s">
        <v>14</v>
      </c>
      <c r="D393" s="412"/>
      <c r="E393" s="413"/>
      <c r="F393" s="413"/>
      <c r="G393" s="413"/>
      <c r="H393" s="414"/>
      <c r="I393" s="31"/>
      <c r="J393" s="32">
        <f>SUM(J394+J430)</f>
        <v>85310.599999999991</v>
      </c>
      <c r="K393" s="32">
        <f>SUM(K394+K430)</f>
        <v>57919.38</v>
      </c>
      <c r="L393" s="32">
        <f>SUM(L394+L430)</f>
        <v>109014.54</v>
      </c>
      <c r="M393" s="27"/>
      <c r="N393" s="28"/>
      <c r="O393" s="28"/>
    </row>
    <row r="394" spans="1:15" s="6" customFormat="1" x14ac:dyDescent="0.25">
      <c r="A394" s="39" t="s">
        <v>84</v>
      </c>
      <c r="B394" s="40">
        <v>927</v>
      </c>
      <c r="C394" s="71" t="s">
        <v>14</v>
      </c>
      <c r="D394" s="71" t="s">
        <v>1</v>
      </c>
      <c r="E394" s="415"/>
      <c r="F394" s="416"/>
      <c r="G394" s="416"/>
      <c r="H394" s="417"/>
      <c r="I394" s="72"/>
      <c r="J394" s="73">
        <f>SUM(J395+J407)</f>
        <v>17639.2</v>
      </c>
      <c r="K394" s="73">
        <f t="shared" ref="K394:L394" si="125">SUM(K395+K407)</f>
        <v>14238.28</v>
      </c>
      <c r="L394" s="73">
        <f t="shared" si="125"/>
        <v>17177.84</v>
      </c>
      <c r="M394" s="27"/>
      <c r="N394" s="28"/>
      <c r="O394" s="28"/>
    </row>
    <row r="395" spans="1:15" s="6" customFormat="1" ht="33" x14ac:dyDescent="0.25">
      <c r="A395" s="45" t="s">
        <v>139</v>
      </c>
      <c r="B395" s="46">
        <v>927</v>
      </c>
      <c r="C395" s="48" t="s">
        <v>14</v>
      </c>
      <c r="D395" s="114" t="s">
        <v>1</v>
      </c>
      <c r="E395" s="47" t="s">
        <v>29</v>
      </c>
      <c r="F395" s="47" t="s">
        <v>111</v>
      </c>
      <c r="G395" s="47" t="s">
        <v>112</v>
      </c>
      <c r="H395" s="47" t="s">
        <v>118</v>
      </c>
      <c r="I395" s="115"/>
      <c r="J395" s="77">
        <f>+J396</f>
        <v>11909</v>
      </c>
      <c r="K395" s="77">
        <f t="shared" ref="K395:L396" si="126">SUM(K396)</f>
        <v>12427</v>
      </c>
      <c r="L395" s="77">
        <f t="shared" si="126"/>
        <v>12944</v>
      </c>
      <c r="M395" s="27"/>
      <c r="N395" s="28"/>
      <c r="O395" s="28"/>
    </row>
    <row r="396" spans="1:15" s="6" customFormat="1" x14ac:dyDescent="0.25">
      <c r="A396" s="53" t="s">
        <v>151</v>
      </c>
      <c r="B396" s="54">
        <v>927</v>
      </c>
      <c r="C396" s="56" t="s">
        <v>14</v>
      </c>
      <c r="D396" s="118" t="s">
        <v>1</v>
      </c>
      <c r="E396" s="55" t="s">
        <v>29</v>
      </c>
      <c r="F396" s="55" t="s">
        <v>16</v>
      </c>
      <c r="G396" s="55" t="s">
        <v>112</v>
      </c>
      <c r="H396" s="55" t="s">
        <v>118</v>
      </c>
      <c r="I396" s="94"/>
      <c r="J396" s="81">
        <f>SUM(J397)</f>
        <v>11909</v>
      </c>
      <c r="K396" s="81">
        <f t="shared" si="126"/>
        <v>12427</v>
      </c>
      <c r="L396" s="81">
        <f t="shared" si="126"/>
        <v>12944</v>
      </c>
      <c r="M396" s="27"/>
      <c r="N396" s="28"/>
      <c r="O396" s="28"/>
    </row>
    <row r="397" spans="1:15" s="6" customFormat="1" ht="34.5" x14ac:dyDescent="0.25">
      <c r="A397" s="58" t="s">
        <v>152</v>
      </c>
      <c r="B397" s="59">
        <v>927</v>
      </c>
      <c r="C397" s="61" t="s">
        <v>14</v>
      </c>
      <c r="D397" s="120" t="s">
        <v>1</v>
      </c>
      <c r="E397" s="60" t="s">
        <v>29</v>
      </c>
      <c r="F397" s="60" t="s">
        <v>16</v>
      </c>
      <c r="G397" s="60" t="s">
        <v>1</v>
      </c>
      <c r="H397" s="60" t="s">
        <v>118</v>
      </c>
      <c r="I397" s="91"/>
      <c r="J397" s="82">
        <f>+J398+J399+J403</f>
        <v>11909</v>
      </c>
      <c r="K397" s="82">
        <f t="shared" ref="K397:L397" si="127">+K399+K403+K398</f>
        <v>12427</v>
      </c>
      <c r="L397" s="82">
        <f t="shared" si="127"/>
        <v>12944</v>
      </c>
      <c r="M397" s="27"/>
      <c r="N397" s="28"/>
      <c r="O397" s="28"/>
    </row>
    <row r="398" spans="1:15" s="6" customFormat="1" ht="30.6" customHeight="1" x14ac:dyDescent="0.25">
      <c r="A398" s="221" t="s">
        <v>310</v>
      </c>
      <c r="B398" s="66">
        <v>927</v>
      </c>
      <c r="C398" s="67" t="s">
        <v>14</v>
      </c>
      <c r="D398" s="85" t="s">
        <v>1</v>
      </c>
      <c r="E398" s="67" t="s">
        <v>29</v>
      </c>
      <c r="F398" s="67" t="s">
        <v>16</v>
      </c>
      <c r="G398" s="67" t="s">
        <v>1</v>
      </c>
      <c r="H398" s="72" t="s">
        <v>231</v>
      </c>
      <c r="I398" s="68" t="s">
        <v>60</v>
      </c>
      <c r="J398" s="161">
        <v>11909</v>
      </c>
      <c r="K398" s="161">
        <v>12427</v>
      </c>
      <c r="L398" s="161">
        <v>12944</v>
      </c>
      <c r="M398" s="27"/>
      <c r="N398" s="28"/>
      <c r="O398" s="28"/>
    </row>
    <row r="399" spans="1:15" s="6" customFormat="1" ht="79.150000000000006" hidden="1" customHeight="1" x14ac:dyDescent="0.3">
      <c r="A399" s="221" t="s">
        <v>398</v>
      </c>
      <c r="B399" s="216">
        <v>927</v>
      </c>
      <c r="C399" s="125" t="s">
        <v>14</v>
      </c>
      <c r="D399" s="97" t="s">
        <v>1</v>
      </c>
      <c r="E399" s="97" t="s">
        <v>29</v>
      </c>
      <c r="F399" s="97" t="s">
        <v>16</v>
      </c>
      <c r="G399" s="97" t="s">
        <v>1</v>
      </c>
      <c r="H399" s="41" t="s">
        <v>223</v>
      </c>
      <c r="I399" s="125"/>
      <c r="J399" s="73">
        <f>+J400+J401+J402</f>
        <v>0</v>
      </c>
      <c r="K399" s="73"/>
      <c r="L399" s="73"/>
      <c r="M399" s="27"/>
      <c r="N399" s="28"/>
      <c r="O399" s="28"/>
    </row>
    <row r="400" spans="1:15" s="6" customFormat="1" ht="78" hidden="1" x14ac:dyDescent="0.3">
      <c r="A400" s="221" t="s">
        <v>390</v>
      </c>
      <c r="B400" s="105">
        <v>927</v>
      </c>
      <c r="C400" s="68" t="s">
        <v>14</v>
      </c>
      <c r="D400" s="67" t="s">
        <v>1</v>
      </c>
      <c r="E400" s="67" t="s">
        <v>29</v>
      </c>
      <c r="F400" s="67" t="s">
        <v>16</v>
      </c>
      <c r="G400" s="67" t="s">
        <v>1</v>
      </c>
      <c r="H400" s="72" t="s">
        <v>223</v>
      </c>
      <c r="I400" s="160" t="s">
        <v>60</v>
      </c>
      <c r="J400" s="161">
        <v>0</v>
      </c>
      <c r="K400" s="161"/>
      <c r="L400" s="161"/>
      <c r="M400" s="27"/>
      <c r="N400" s="28"/>
      <c r="O400" s="28"/>
    </row>
    <row r="401" spans="1:15" s="6" customFormat="1" ht="78" hidden="1" x14ac:dyDescent="0.3">
      <c r="A401" s="221" t="s">
        <v>391</v>
      </c>
      <c r="B401" s="105">
        <v>927</v>
      </c>
      <c r="C401" s="68" t="s">
        <v>14</v>
      </c>
      <c r="D401" s="67" t="s">
        <v>1</v>
      </c>
      <c r="E401" s="67" t="s">
        <v>29</v>
      </c>
      <c r="F401" s="67" t="s">
        <v>16</v>
      </c>
      <c r="G401" s="67" t="s">
        <v>1</v>
      </c>
      <c r="H401" s="72" t="s">
        <v>223</v>
      </c>
      <c r="I401" s="160" t="s">
        <v>60</v>
      </c>
      <c r="J401" s="161">
        <v>0</v>
      </c>
      <c r="K401" s="161"/>
      <c r="L401" s="161"/>
      <c r="M401" s="27"/>
      <c r="N401" s="28"/>
      <c r="O401" s="28"/>
    </row>
    <row r="402" spans="1:15" s="6" customFormat="1" ht="78" hidden="1" customHeight="1" x14ac:dyDescent="0.3">
      <c r="A402" s="221" t="s">
        <v>392</v>
      </c>
      <c r="B402" s="66">
        <v>927</v>
      </c>
      <c r="C402" s="67" t="s">
        <v>14</v>
      </c>
      <c r="D402" s="85" t="s">
        <v>1</v>
      </c>
      <c r="E402" s="67" t="s">
        <v>29</v>
      </c>
      <c r="F402" s="67" t="s">
        <v>16</v>
      </c>
      <c r="G402" s="67" t="s">
        <v>1</v>
      </c>
      <c r="H402" s="72" t="s">
        <v>223</v>
      </c>
      <c r="I402" s="68" t="s">
        <v>60</v>
      </c>
      <c r="J402" s="161">
        <v>0</v>
      </c>
      <c r="K402" s="161"/>
      <c r="L402" s="161"/>
      <c r="M402" s="27"/>
      <c r="N402" s="28"/>
      <c r="O402" s="28"/>
    </row>
    <row r="403" spans="1:15" s="6" customFormat="1" ht="46.9" hidden="1" x14ac:dyDescent="0.3">
      <c r="A403" s="221" t="s">
        <v>399</v>
      </c>
      <c r="B403" s="96">
        <v>927</v>
      </c>
      <c r="C403" s="97" t="s">
        <v>14</v>
      </c>
      <c r="D403" s="98" t="s">
        <v>1</v>
      </c>
      <c r="E403" s="97" t="s">
        <v>29</v>
      </c>
      <c r="F403" s="97" t="s">
        <v>16</v>
      </c>
      <c r="G403" s="97" t="s">
        <v>1</v>
      </c>
      <c r="H403" s="41" t="s">
        <v>223</v>
      </c>
      <c r="I403" s="125"/>
      <c r="J403" s="73">
        <f>+J404+J405+J406</f>
        <v>0</v>
      </c>
      <c r="K403" s="73"/>
      <c r="L403" s="73"/>
      <c r="M403" s="27"/>
      <c r="N403" s="28"/>
      <c r="O403" s="28"/>
    </row>
    <row r="404" spans="1:15" s="6" customFormat="1" ht="46.9" hidden="1" x14ac:dyDescent="0.3">
      <c r="A404" s="221" t="s">
        <v>393</v>
      </c>
      <c r="B404" s="66">
        <v>927</v>
      </c>
      <c r="C404" s="67" t="s">
        <v>14</v>
      </c>
      <c r="D404" s="85" t="s">
        <v>1</v>
      </c>
      <c r="E404" s="67" t="s">
        <v>29</v>
      </c>
      <c r="F404" s="67" t="s">
        <v>16</v>
      </c>
      <c r="G404" s="67" t="s">
        <v>1</v>
      </c>
      <c r="H404" s="72" t="s">
        <v>223</v>
      </c>
      <c r="I404" s="68" t="s">
        <v>60</v>
      </c>
      <c r="J404" s="161"/>
      <c r="K404" s="161"/>
      <c r="L404" s="161"/>
      <c r="M404" s="27"/>
      <c r="N404" s="28"/>
      <c r="O404" s="28"/>
    </row>
    <row r="405" spans="1:15" s="6" customFormat="1" ht="46.9" hidden="1" x14ac:dyDescent="0.3">
      <c r="A405" s="221" t="s">
        <v>394</v>
      </c>
      <c r="B405" s="66">
        <v>927</v>
      </c>
      <c r="C405" s="67" t="s">
        <v>14</v>
      </c>
      <c r="D405" s="85" t="s">
        <v>1</v>
      </c>
      <c r="E405" s="67" t="s">
        <v>29</v>
      </c>
      <c r="F405" s="67" t="s">
        <v>16</v>
      </c>
      <c r="G405" s="67" t="s">
        <v>1</v>
      </c>
      <c r="H405" s="72" t="s">
        <v>223</v>
      </c>
      <c r="I405" s="68" t="s">
        <v>60</v>
      </c>
      <c r="J405" s="161"/>
      <c r="K405" s="161"/>
      <c r="L405" s="161"/>
      <c r="M405" s="27"/>
      <c r="N405" s="28"/>
      <c r="O405" s="28"/>
    </row>
    <row r="406" spans="1:15" s="6" customFormat="1" ht="46.9" hidden="1" x14ac:dyDescent="0.3">
      <c r="A406" s="221" t="s">
        <v>395</v>
      </c>
      <c r="B406" s="66">
        <v>927</v>
      </c>
      <c r="C406" s="67" t="s">
        <v>14</v>
      </c>
      <c r="D406" s="85" t="s">
        <v>1</v>
      </c>
      <c r="E406" s="67" t="s">
        <v>29</v>
      </c>
      <c r="F406" s="67" t="s">
        <v>16</v>
      </c>
      <c r="G406" s="67" t="s">
        <v>1</v>
      </c>
      <c r="H406" s="72" t="s">
        <v>223</v>
      </c>
      <c r="I406" s="68" t="s">
        <v>60</v>
      </c>
      <c r="J406" s="161"/>
      <c r="K406" s="161"/>
      <c r="L406" s="161"/>
      <c r="M406" s="27"/>
      <c r="N406" s="28"/>
      <c r="O406" s="28"/>
    </row>
    <row r="407" spans="1:15" s="6" customFormat="1" ht="33" x14ac:dyDescent="0.25">
      <c r="A407" s="45" t="s">
        <v>250</v>
      </c>
      <c r="B407" s="46">
        <v>927</v>
      </c>
      <c r="C407" s="48" t="s">
        <v>14</v>
      </c>
      <c r="D407" s="114" t="s">
        <v>1</v>
      </c>
      <c r="E407" s="47" t="s">
        <v>29</v>
      </c>
      <c r="F407" s="47" t="s">
        <v>111</v>
      </c>
      <c r="G407" s="47" t="s">
        <v>112</v>
      </c>
      <c r="H407" s="47" t="s">
        <v>118</v>
      </c>
      <c r="I407" s="115"/>
      <c r="J407" s="77">
        <f>SUM(J408+J418)</f>
        <v>5730.2</v>
      </c>
      <c r="K407" s="77">
        <f t="shared" ref="K407:L407" si="128">SUM(K408+K418)</f>
        <v>1811.28</v>
      </c>
      <c r="L407" s="77">
        <f t="shared" si="128"/>
        <v>4233.84</v>
      </c>
      <c r="M407" s="27"/>
      <c r="N407" s="28"/>
      <c r="O407" s="28"/>
    </row>
    <row r="408" spans="1:15" s="162" customFormat="1" x14ac:dyDescent="0.25">
      <c r="A408" s="53" t="s">
        <v>251</v>
      </c>
      <c r="B408" s="54">
        <v>927</v>
      </c>
      <c r="C408" s="56" t="s">
        <v>14</v>
      </c>
      <c r="D408" s="118" t="s">
        <v>1</v>
      </c>
      <c r="E408" s="55" t="s">
        <v>29</v>
      </c>
      <c r="F408" s="55" t="s">
        <v>16</v>
      </c>
      <c r="G408" s="55" t="s">
        <v>112</v>
      </c>
      <c r="H408" s="55" t="s">
        <v>118</v>
      </c>
      <c r="I408" s="94"/>
      <c r="J408" s="81">
        <f>+J409</f>
        <v>3687.7</v>
      </c>
      <c r="K408" s="81">
        <f t="shared" ref="K408:L408" si="129">+K409</f>
        <v>1811.28</v>
      </c>
      <c r="L408" s="81">
        <f t="shared" si="129"/>
        <v>2233.84</v>
      </c>
      <c r="M408" s="27"/>
      <c r="N408" s="27"/>
      <c r="O408" s="27"/>
    </row>
    <row r="409" spans="1:15" s="6" customFormat="1" ht="65.25" customHeight="1" x14ac:dyDescent="0.25">
      <c r="A409" s="58" t="s">
        <v>252</v>
      </c>
      <c r="B409" s="59">
        <v>927</v>
      </c>
      <c r="C409" s="61" t="s">
        <v>14</v>
      </c>
      <c r="D409" s="120" t="s">
        <v>1</v>
      </c>
      <c r="E409" s="60" t="s">
        <v>29</v>
      </c>
      <c r="F409" s="60" t="s">
        <v>16</v>
      </c>
      <c r="G409" s="60" t="s">
        <v>7</v>
      </c>
      <c r="H409" s="60" t="s">
        <v>118</v>
      </c>
      <c r="I409" s="91"/>
      <c r="J409" s="82">
        <f>+J410+J414</f>
        <v>3687.7</v>
      </c>
      <c r="K409" s="82">
        <f t="shared" ref="K409:L409" si="130">+K410+K414</f>
        <v>1811.28</v>
      </c>
      <c r="L409" s="82">
        <f t="shared" si="130"/>
        <v>2233.84</v>
      </c>
      <c r="M409" s="27"/>
      <c r="N409" s="28"/>
      <c r="O409" s="28"/>
    </row>
    <row r="410" spans="1:15" s="6" customFormat="1" ht="29.45" customHeight="1" x14ac:dyDescent="0.25">
      <c r="A410" s="257" t="s">
        <v>370</v>
      </c>
      <c r="B410" s="40">
        <v>927</v>
      </c>
      <c r="C410" s="71" t="s">
        <v>14</v>
      </c>
      <c r="D410" s="258" t="s">
        <v>1</v>
      </c>
      <c r="E410" s="41" t="s">
        <v>29</v>
      </c>
      <c r="F410" s="41" t="s">
        <v>16</v>
      </c>
      <c r="G410" s="41" t="s">
        <v>7</v>
      </c>
      <c r="H410" s="41" t="s">
        <v>118</v>
      </c>
      <c r="I410" s="91"/>
      <c r="J410" s="73">
        <f>+J411+J412+J413</f>
        <v>3687.7</v>
      </c>
      <c r="K410" s="73">
        <f t="shared" ref="K410:L410" si="131">+K411+K412+K413</f>
        <v>1811.28</v>
      </c>
      <c r="L410" s="73">
        <f t="shared" si="131"/>
        <v>2233.84</v>
      </c>
      <c r="M410" s="27"/>
      <c r="N410" s="28"/>
      <c r="O410" s="28"/>
    </row>
    <row r="411" spans="1:15" s="6" customFormat="1" ht="46.9" hidden="1" x14ac:dyDescent="0.3">
      <c r="A411" s="221" t="s">
        <v>369</v>
      </c>
      <c r="B411" s="66">
        <v>927</v>
      </c>
      <c r="C411" s="67" t="s">
        <v>14</v>
      </c>
      <c r="D411" s="85" t="s">
        <v>1</v>
      </c>
      <c r="E411" s="67" t="s">
        <v>29</v>
      </c>
      <c r="F411" s="67" t="s">
        <v>16</v>
      </c>
      <c r="G411" s="67" t="s">
        <v>7</v>
      </c>
      <c r="H411" s="72" t="s">
        <v>697</v>
      </c>
      <c r="I411" s="68" t="s">
        <v>60</v>
      </c>
      <c r="J411" s="161">
        <v>0</v>
      </c>
      <c r="K411" s="161"/>
      <c r="L411" s="161"/>
      <c r="M411" s="27"/>
      <c r="N411" s="28"/>
      <c r="O411" s="28"/>
    </row>
    <row r="412" spans="1:15" s="6" customFormat="1" ht="47.25" x14ac:dyDescent="0.25">
      <c r="A412" s="221" t="s">
        <v>371</v>
      </c>
      <c r="B412" s="66">
        <v>927</v>
      </c>
      <c r="C412" s="67" t="s">
        <v>14</v>
      </c>
      <c r="D412" s="85" t="s">
        <v>1</v>
      </c>
      <c r="E412" s="67" t="s">
        <v>29</v>
      </c>
      <c r="F412" s="67" t="s">
        <v>16</v>
      </c>
      <c r="G412" s="67" t="s">
        <v>7</v>
      </c>
      <c r="H412" s="72" t="s">
        <v>697</v>
      </c>
      <c r="I412" s="68" t="s">
        <v>60</v>
      </c>
      <c r="J412" s="161">
        <v>3611</v>
      </c>
      <c r="K412" s="161">
        <v>1811.28</v>
      </c>
      <c r="L412" s="161">
        <v>2233.84</v>
      </c>
      <c r="M412" s="27"/>
      <c r="N412" s="28"/>
      <c r="O412" s="28"/>
    </row>
    <row r="413" spans="1:15" s="213" customFormat="1" ht="48.6" customHeight="1" x14ac:dyDescent="0.3">
      <c r="A413" s="221" t="s">
        <v>372</v>
      </c>
      <c r="B413" s="66">
        <v>927</v>
      </c>
      <c r="C413" s="67" t="s">
        <v>14</v>
      </c>
      <c r="D413" s="85" t="s">
        <v>1</v>
      </c>
      <c r="E413" s="67" t="s">
        <v>29</v>
      </c>
      <c r="F413" s="67" t="s">
        <v>16</v>
      </c>
      <c r="G413" s="67" t="s">
        <v>7</v>
      </c>
      <c r="H413" s="72" t="s">
        <v>697</v>
      </c>
      <c r="I413" s="68" t="s">
        <v>60</v>
      </c>
      <c r="J413" s="161">
        <v>76.7</v>
      </c>
      <c r="K413" s="161">
        <v>0</v>
      </c>
      <c r="L413" s="161">
        <v>0</v>
      </c>
      <c r="M413" s="78"/>
      <c r="N413" s="212"/>
      <c r="O413" s="212"/>
    </row>
    <row r="414" spans="1:15" s="109" customFormat="1" ht="3.6" hidden="1" customHeight="1" x14ac:dyDescent="0.35">
      <c r="A414" s="221" t="s">
        <v>422</v>
      </c>
      <c r="B414" s="40">
        <v>927</v>
      </c>
      <c r="C414" s="125" t="s">
        <v>14</v>
      </c>
      <c r="D414" s="97" t="s">
        <v>1</v>
      </c>
      <c r="E414" s="97" t="s">
        <v>29</v>
      </c>
      <c r="F414" s="97" t="s">
        <v>16</v>
      </c>
      <c r="G414" s="97" t="s">
        <v>7</v>
      </c>
      <c r="H414" s="41" t="s">
        <v>223</v>
      </c>
      <c r="I414" s="125"/>
      <c r="J414" s="73">
        <f>+J415+J416+J417</f>
        <v>0</v>
      </c>
      <c r="K414" s="73"/>
      <c r="L414" s="73"/>
      <c r="M414" s="78"/>
      <c r="N414" s="108"/>
      <c r="O414" s="108"/>
    </row>
    <row r="415" spans="1:15" s="219" customFormat="1" ht="1.1499999999999999" hidden="1" customHeight="1" x14ac:dyDescent="0.35">
      <c r="A415" s="221" t="s">
        <v>423</v>
      </c>
      <c r="B415" s="157">
        <v>927</v>
      </c>
      <c r="C415" s="68" t="s">
        <v>14</v>
      </c>
      <c r="D415" s="67" t="s">
        <v>1</v>
      </c>
      <c r="E415" s="67" t="s">
        <v>29</v>
      </c>
      <c r="F415" s="67" t="s">
        <v>16</v>
      </c>
      <c r="G415" s="67" t="s">
        <v>7</v>
      </c>
      <c r="H415" s="72" t="s">
        <v>356</v>
      </c>
      <c r="I415" s="160" t="s">
        <v>60</v>
      </c>
      <c r="J415" s="161">
        <v>0</v>
      </c>
      <c r="K415" s="161"/>
      <c r="L415" s="161"/>
      <c r="M415" s="126"/>
      <c r="N415" s="218"/>
      <c r="O415" s="218"/>
    </row>
    <row r="416" spans="1:15" s="6" customFormat="1" ht="46.9" hidden="1" x14ac:dyDescent="0.3">
      <c r="A416" s="221" t="s">
        <v>424</v>
      </c>
      <c r="B416" s="259">
        <v>927</v>
      </c>
      <c r="C416" s="68" t="s">
        <v>14</v>
      </c>
      <c r="D416" s="67" t="s">
        <v>1</v>
      </c>
      <c r="E416" s="67" t="s">
        <v>29</v>
      </c>
      <c r="F416" s="67" t="s">
        <v>16</v>
      </c>
      <c r="G416" s="67" t="s">
        <v>7</v>
      </c>
      <c r="H416" s="72" t="s">
        <v>223</v>
      </c>
      <c r="I416" s="160" t="s">
        <v>60</v>
      </c>
      <c r="J416" s="161">
        <v>0</v>
      </c>
      <c r="K416" s="161"/>
      <c r="L416" s="161"/>
      <c r="M416" s="27"/>
      <c r="N416" s="28"/>
      <c r="O416" s="28"/>
    </row>
    <row r="417" spans="1:15" s="6" customFormat="1" ht="46.9" hidden="1" x14ac:dyDescent="0.3">
      <c r="A417" s="221" t="s">
        <v>425</v>
      </c>
      <c r="B417" s="105">
        <v>927</v>
      </c>
      <c r="C417" s="68" t="s">
        <v>14</v>
      </c>
      <c r="D417" s="67" t="s">
        <v>1</v>
      </c>
      <c r="E417" s="67" t="s">
        <v>29</v>
      </c>
      <c r="F417" s="67" t="s">
        <v>16</v>
      </c>
      <c r="G417" s="67" t="s">
        <v>7</v>
      </c>
      <c r="H417" s="72" t="s">
        <v>223</v>
      </c>
      <c r="I417" s="160" t="s">
        <v>60</v>
      </c>
      <c r="J417" s="161">
        <v>0</v>
      </c>
      <c r="K417" s="161"/>
      <c r="L417" s="161"/>
      <c r="M417" s="27"/>
      <c r="N417" s="28"/>
      <c r="O417" s="28"/>
    </row>
    <row r="418" spans="1:15" s="6" customFormat="1" ht="33" x14ac:dyDescent="0.25">
      <c r="A418" s="53" t="s">
        <v>417</v>
      </c>
      <c r="B418" s="54">
        <v>927</v>
      </c>
      <c r="C418" s="56" t="s">
        <v>14</v>
      </c>
      <c r="D418" s="118" t="s">
        <v>1</v>
      </c>
      <c r="E418" s="55" t="s">
        <v>29</v>
      </c>
      <c r="F418" s="55" t="s">
        <v>31</v>
      </c>
      <c r="G418" s="55" t="s">
        <v>112</v>
      </c>
      <c r="H418" s="55" t="s">
        <v>118</v>
      </c>
      <c r="I418" s="94"/>
      <c r="J418" s="81">
        <f>+J419</f>
        <v>2042.5</v>
      </c>
      <c r="K418" s="81">
        <f>+K419</f>
        <v>0</v>
      </c>
      <c r="L418" s="81">
        <f>+L419</f>
        <v>2000</v>
      </c>
      <c r="M418" s="27"/>
      <c r="N418" s="28"/>
      <c r="O418" s="28"/>
    </row>
    <row r="419" spans="1:15" s="6" customFormat="1" ht="34.5" x14ac:dyDescent="0.25">
      <c r="A419" s="58" t="s">
        <v>487</v>
      </c>
      <c r="B419" s="215">
        <v>927</v>
      </c>
      <c r="C419" s="91" t="s">
        <v>14</v>
      </c>
      <c r="D419" s="60" t="s">
        <v>1</v>
      </c>
      <c r="E419" s="60" t="s">
        <v>29</v>
      </c>
      <c r="F419" s="60" t="s">
        <v>31</v>
      </c>
      <c r="G419" s="60" t="s">
        <v>5</v>
      </c>
      <c r="H419" s="60" t="s">
        <v>118</v>
      </c>
      <c r="I419" s="260"/>
      <c r="J419" s="82">
        <f>+J420+J425</f>
        <v>2042.5</v>
      </c>
      <c r="K419" s="82">
        <f t="shared" ref="K419:L419" si="132">+K420+K425</f>
        <v>0</v>
      </c>
      <c r="L419" s="82">
        <f t="shared" si="132"/>
        <v>2000</v>
      </c>
      <c r="M419" s="27"/>
      <c r="N419" s="28"/>
      <c r="O419" s="28"/>
    </row>
    <row r="420" spans="1:15" s="6" customFormat="1" ht="31.5" x14ac:dyDescent="0.25">
      <c r="A420" s="221" t="s">
        <v>570</v>
      </c>
      <c r="B420" s="110">
        <v>927</v>
      </c>
      <c r="C420" s="124" t="s">
        <v>14</v>
      </c>
      <c r="D420" s="41" t="s">
        <v>1</v>
      </c>
      <c r="E420" s="41" t="s">
        <v>29</v>
      </c>
      <c r="F420" s="41" t="s">
        <v>31</v>
      </c>
      <c r="G420" s="41" t="s">
        <v>5</v>
      </c>
      <c r="H420" s="41" t="s">
        <v>696</v>
      </c>
      <c r="I420" s="261"/>
      <c r="J420" s="73">
        <f>+J421+J422+J423+J424</f>
        <v>2042.5</v>
      </c>
      <c r="K420" s="73">
        <f t="shared" ref="K420:L420" si="133">+K421+K422+K423+K424</f>
        <v>0</v>
      </c>
      <c r="L420" s="73">
        <f t="shared" si="133"/>
        <v>2000</v>
      </c>
      <c r="M420" s="27"/>
      <c r="N420" s="28"/>
      <c r="O420" s="28"/>
    </row>
    <row r="421" spans="1:15" s="213" customFormat="1" ht="46.9" hidden="1" x14ac:dyDescent="0.35">
      <c r="A421" s="221" t="s">
        <v>557</v>
      </c>
      <c r="B421" s="105">
        <v>927</v>
      </c>
      <c r="C421" s="68" t="s">
        <v>14</v>
      </c>
      <c r="D421" s="67" t="s">
        <v>1</v>
      </c>
      <c r="E421" s="67" t="s">
        <v>29</v>
      </c>
      <c r="F421" s="67" t="s">
        <v>31</v>
      </c>
      <c r="G421" s="67" t="s">
        <v>5</v>
      </c>
      <c r="H421" s="72" t="s">
        <v>696</v>
      </c>
      <c r="I421" s="160" t="s">
        <v>60</v>
      </c>
      <c r="J421" s="161"/>
      <c r="K421" s="161"/>
      <c r="L421" s="161"/>
      <c r="M421" s="78"/>
      <c r="N421" s="212"/>
      <c r="O421" s="212"/>
    </row>
    <row r="422" spans="1:15" s="109" customFormat="1" ht="47.25" x14ac:dyDescent="0.3">
      <c r="A422" s="221" t="s">
        <v>488</v>
      </c>
      <c r="B422" s="105">
        <v>927</v>
      </c>
      <c r="C422" s="68" t="s">
        <v>14</v>
      </c>
      <c r="D422" s="67" t="s">
        <v>1</v>
      </c>
      <c r="E422" s="67" t="s">
        <v>29</v>
      </c>
      <c r="F422" s="67" t="s">
        <v>31</v>
      </c>
      <c r="G422" s="67" t="s">
        <v>5</v>
      </c>
      <c r="H422" s="72" t="s">
        <v>696</v>
      </c>
      <c r="I422" s="160" t="s">
        <v>60</v>
      </c>
      <c r="J422" s="161">
        <v>2000</v>
      </c>
      <c r="K422" s="161">
        <v>0</v>
      </c>
      <c r="L422" s="161">
        <v>2000</v>
      </c>
      <c r="M422" s="78"/>
      <c r="N422" s="108"/>
      <c r="O422" s="108"/>
    </row>
    <row r="423" spans="1:15" s="219" customFormat="1" ht="45.6" customHeight="1" x14ac:dyDescent="0.3">
      <c r="A423" s="221" t="s">
        <v>489</v>
      </c>
      <c r="B423" s="105">
        <v>927</v>
      </c>
      <c r="C423" s="67" t="s">
        <v>14</v>
      </c>
      <c r="D423" s="67" t="s">
        <v>1</v>
      </c>
      <c r="E423" s="67" t="s">
        <v>29</v>
      </c>
      <c r="F423" s="67" t="s">
        <v>31</v>
      </c>
      <c r="G423" s="67" t="s">
        <v>5</v>
      </c>
      <c r="H423" s="72" t="s">
        <v>696</v>
      </c>
      <c r="I423" s="160" t="s">
        <v>60</v>
      </c>
      <c r="J423" s="161">
        <v>42.5</v>
      </c>
      <c r="K423" s="161">
        <v>0</v>
      </c>
      <c r="L423" s="161">
        <v>0</v>
      </c>
      <c r="M423" s="126"/>
      <c r="N423" s="218"/>
      <c r="O423" s="218"/>
    </row>
    <row r="424" spans="1:15" s="219" customFormat="1" ht="44.45" hidden="1" customHeight="1" x14ac:dyDescent="0.35">
      <c r="A424" s="221" t="s">
        <v>525</v>
      </c>
      <c r="B424" s="105">
        <v>927</v>
      </c>
      <c r="C424" s="68" t="s">
        <v>14</v>
      </c>
      <c r="D424" s="67" t="s">
        <v>1</v>
      </c>
      <c r="E424" s="67" t="s">
        <v>29</v>
      </c>
      <c r="F424" s="67" t="s">
        <v>31</v>
      </c>
      <c r="G424" s="67" t="s">
        <v>5</v>
      </c>
      <c r="H424" s="72" t="s">
        <v>526</v>
      </c>
      <c r="I424" s="160" t="s">
        <v>60</v>
      </c>
      <c r="J424" s="161"/>
      <c r="K424" s="161"/>
      <c r="L424" s="161"/>
      <c r="M424" s="126"/>
      <c r="N424" s="218"/>
      <c r="O424" s="218"/>
    </row>
    <row r="425" spans="1:15" s="219" customFormat="1" ht="31.15" hidden="1" x14ac:dyDescent="0.35">
      <c r="A425" s="221" t="s">
        <v>566</v>
      </c>
      <c r="B425" s="216">
        <v>927</v>
      </c>
      <c r="C425" s="97" t="s">
        <v>14</v>
      </c>
      <c r="D425" s="97" t="s">
        <v>1</v>
      </c>
      <c r="E425" s="97" t="s">
        <v>29</v>
      </c>
      <c r="F425" s="97" t="s">
        <v>31</v>
      </c>
      <c r="G425" s="97" t="s">
        <v>5</v>
      </c>
      <c r="H425" s="41" t="s">
        <v>356</v>
      </c>
      <c r="I425" s="124"/>
      <c r="J425" s="73">
        <f>+J426+J427+J428</f>
        <v>0</v>
      </c>
      <c r="K425" s="73">
        <f t="shared" ref="K425:L425" si="134">+K426+K427+K428</f>
        <v>0</v>
      </c>
      <c r="L425" s="73">
        <f t="shared" si="134"/>
        <v>0</v>
      </c>
      <c r="M425" s="126"/>
      <c r="N425" s="218"/>
      <c r="O425" s="218"/>
    </row>
    <row r="426" spans="1:15" s="219" customFormat="1" ht="31.15" hidden="1" x14ac:dyDescent="0.35">
      <c r="A426" s="221" t="s">
        <v>567</v>
      </c>
      <c r="B426" s="105">
        <v>927</v>
      </c>
      <c r="C426" s="67" t="s">
        <v>14</v>
      </c>
      <c r="D426" s="67" t="s">
        <v>1</v>
      </c>
      <c r="E426" s="67" t="s">
        <v>29</v>
      </c>
      <c r="F426" s="67" t="s">
        <v>31</v>
      </c>
      <c r="G426" s="67" t="s">
        <v>5</v>
      </c>
      <c r="H426" s="72" t="s">
        <v>356</v>
      </c>
      <c r="I426" s="160" t="s">
        <v>60</v>
      </c>
      <c r="J426" s="161"/>
      <c r="K426" s="161"/>
      <c r="L426" s="161"/>
      <c r="M426" s="126"/>
      <c r="N426" s="218"/>
      <c r="O426" s="218"/>
    </row>
    <row r="427" spans="1:15" s="219" customFormat="1" ht="31.15" hidden="1" x14ac:dyDescent="0.35">
      <c r="A427" s="221" t="s">
        <v>568</v>
      </c>
      <c r="B427" s="105">
        <v>927</v>
      </c>
      <c r="C427" s="67" t="s">
        <v>14</v>
      </c>
      <c r="D427" s="67" t="s">
        <v>1</v>
      </c>
      <c r="E427" s="67" t="s">
        <v>29</v>
      </c>
      <c r="F427" s="67" t="s">
        <v>31</v>
      </c>
      <c r="G427" s="67" t="s">
        <v>5</v>
      </c>
      <c r="H427" s="72" t="s">
        <v>356</v>
      </c>
      <c r="I427" s="160" t="s">
        <v>60</v>
      </c>
      <c r="J427" s="161"/>
      <c r="K427" s="161"/>
      <c r="L427" s="161"/>
      <c r="M427" s="126"/>
      <c r="N427" s="218"/>
      <c r="O427" s="218"/>
    </row>
    <row r="428" spans="1:15" s="219" customFormat="1" ht="31.15" hidden="1" x14ac:dyDescent="0.35">
      <c r="A428" s="221" t="s">
        <v>569</v>
      </c>
      <c r="B428" s="105">
        <v>927</v>
      </c>
      <c r="C428" s="67" t="s">
        <v>14</v>
      </c>
      <c r="D428" s="67" t="s">
        <v>1</v>
      </c>
      <c r="E428" s="67" t="s">
        <v>29</v>
      </c>
      <c r="F428" s="67" t="s">
        <v>31</v>
      </c>
      <c r="G428" s="67" t="s">
        <v>5</v>
      </c>
      <c r="H428" s="72" t="s">
        <v>356</v>
      </c>
      <c r="I428" s="160" t="s">
        <v>60</v>
      </c>
      <c r="J428" s="161"/>
      <c r="K428" s="161"/>
      <c r="L428" s="161"/>
      <c r="M428" s="126"/>
      <c r="N428" s="218"/>
      <c r="O428" s="218"/>
    </row>
    <row r="429" spans="1:15" s="219" customFormat="1" ht="31.15" hidden="1" x14ac:dyDescent="0.35">
      <c r="A429" s="257" t="s">
        <v>497</v>
      </c>
      <c r="B429" s="105">
        <v>927</v>
      </c>
      <c r="C429" s="68" t="s">
        <v>14</v>
      </c>
      <c r="D429" s="67" t="s">
        <v>1</v>
      </c>
      <c r="E429" s="67" t="s">
        <v>29</v>
      </c>
      <c r="F429" s="67" t="s">
        <v>31</v>
      </c>
      <c r="G429" s="67" t="s">
        <v>341</v>
      </c>
      <c r="H429" s="72" t="s">
        <v>496</v>
      </c>
      <c r="I429" s="160" t="s">
        <v>60</v>
      </c>
      <c r="J429" s="161">
        <v>0</v>
      </c>
      <c r="K429" s="161">
        <v>0</v>
      </c>
      <c r="L429" s="161"/>
      <c r="M429" s="126"/>
      <c r="N429" s="218"/>
      <c r="O429" s="218"/>
    </row>
    <row r="430" spans="1:15" s="219" customFormat="1" x14ac:dyDescent="0.3">
      <c r="A430" s="39" t="s">
        <v>591</v>
      </c>
      <c r="B430" s="216">
        <v>927</v>
      </c>
      <c r="C430" s="125" t="s">
        <v>14</v>
      </c>
      <c r="D430" s="98" t="s">
        <v>7</v>
      </c>
      <c r="E430" s="253"/>
      <c r="F430" s="253"/>
      <c r="G430" s="253"/>
      <c r="H430" s="124"/>
      <c r="I430" s="124"/>
      <c r="J430" s="73">
        <f>+J431+J437</f>
        <v>67671.399999999994</v>
      </c>
      <c r="K430" s="73">
        <f>+K431+K437</f>
        <v>43681.1</v>
      </c>
      <c r="L430" s="73">
        <f>+L431+L437</f>
        <v>91836.7</v>
      </c>
      <c r="M430" s="126"/>
      <c r="N430" s="218"/>
      <c r="O430" s="218"/>
    </row>
    <row r="431" spans="1:15" s="219" customFormat="1" ht="33" x14ac:dyDescent="0.3">
      <c r="A431" s="45" t="s">
        <v>250</v>
      </c>
      <c r="B431" s="46">
        <v>927</v>
      </c>
      <c r="C431" s="48" t="s">
        <v>14</v>
      </c>
      <c r="D431" s="114" t="s">
        <v>7</v>
      </c>
      <c r="E431" s="47" t="s">
        <v>29</v>
      </c>
      <c r="F431" s="47" t="s">
        <v>111</v>
      </c>
      <c r="G431" s="47" t="s">
        <v>112</v>
      </c>
      <c r="H431" s="47" t="s">
        <v>118</v>
      </c>
      <c r="I431" s="115"/>
      <c r="J431" s="77">
        <f>+J433</f>
        <v>3574.4</v>
      </c>
      <c r="K431" s="77">
        <f t="shared" ref="K431:L431" si="135">+K433</f>
        <v>43681.1</v>
      </c>
      <c r="L431" s="77">
        <f t="shared" si="135"/>
        <v>91836.7</v>
      </c>
      <c r="M431" s="126"/>
      <c r="N431" s="218"/>
      <c r="O431" s="218"/>
    </row>
    <row r="432" spans="1:15" s="219" customFormat="1" ht="33" x14ac:dyDescent="0.3">
      <c r="A432" s="53" t="s">
        <v>417</v>
      </c>
      <c r="B432" s="54">
        <v>927</v>
      </c>
      <c r="C432" s="56" t="s">
        <v>14</v>
      </c>
      <c r="D432" s="118" t="s">
        <v>7</v>
      </c>
      <c r="E432" s="55" t="s">
        <v>29</v>
      </c>
      <c r="F432" s="55" t="s">
        <v>31</v>
      </c>
      <c r="G432" s="55" t="s">
        <v>112</v>
      </c>
      <c r="H432" s="55" t="s">
        <v>118</v>
      </c>
      <c r="I432" s="94"/>
      <c r="J432" s="81">
        <f>+J433+J445</f>
        <v>3574.4</v>
      </c>
      <c r="K432" s="81">
        <f>+K433+K445</f>
        <v>43681.1</v>
      </c>
      <c r="L432" s="81">
        <f>+L433+L445</f>
        <v>91836.7</v>
      </c>
      <c r="M432" s="126"/>
      <c r="N432" s="218"/>
      <c r="O432" s="218"/>
    </row>
    <row r="433" spans="1:15" s="219" customFormat="1" x14ac:dyDescent="0.3">
      <c r="A433" s="58" t="s">
        <v>402</v>
      </c>
      <c r="B433" s="215">
        <v>927</v>
      </c>
      <c r="C433" s="91" t="s">
        <v>14</v>
      </c>
      <c r="D433" s="60" t="s">
        <v>7</v>
      </c>
      <c r="E433" s="60" t="s">
        <v>29</v>
      </c>
      <c r="F433" s="60" t="s">
        <v>31</v>
      </c>
      <c r="G433" s="60" t="s">
        <v>341</v>
      </c>
      <c r="H433" s="60" t="s">
        <v>118</v>
      </c>
      <c r="I433" s="260"/>
      <c r="J433" s="82">
        <f>+J434+J435+J436</f>
        <v>3574.4</v>
      </c>
      <c r="K433" s="82">
        <f t="shared" ref="K433:L433" si="136">+K434+K435</f>
        <v>43681.1</v>
      </c>
      <c r="L433" s="82">
        <f t="shared" si="136"/>
        <v>91836.7</v>
      </c>
      <c r="M433" s="126"/>
      <c r="N433" s="218"/>
      <c r="O433" s="218"/>
    </row>
    <row r="434" spans="1:15" s="219" customFormat="1" ht="47.25" x14ac:dyDescent="0.3">
      <c r="A434" s="257" t="s">
        <v>637</v>
      </c>
      <c r="B434" s="105">
        <v>927</v>
      </c>
      <c r="C434" s="68" t="s">
        <v>14</v>
      </c>
      <c r="D434" s="67" t="s">
        <v>7</v>
      </c>
      <c r="E434" s="67" t="s">
        <v>29</v>
      </c>
      <c r="F434" s="67" t="s">
        <v>31</v>
      </c>
      <c r="G434" s="67" t="s">
        <v>341</v>
      </c>
      <c r="H434" s="72" t="s">
        <v>496</v>
      </c>
      <c r="I434" s="160" t="s">
        <v>60</v>
      </c>
      <c r="J434" s="161">
        <v>0</v>
      </c>
      <c r="K434" s="161">
        <v>43681.1</v>
      </c>
      <c r="L434" s="161">
        <v>91836.7</v>
      </c>
      <c r="M434" s="126"/>
      <c r="N434" s="218"/>
      <c r="O434" s="218"/>
    </row>
    <row r="435" spans="1:15" s="219" customFormat="1" ht="47.25" x14ac:dyDescent="0.3">
      <c r="A435" s="257" t="s">
        <v>728</v>
      </c>
      <c r="B435" s="105">
        <v>927</v>
      </c>
      <c r="C435" s="330" t="s">
        <v>14</v>
      </c>
      <c r="D435" s="329" t="s">
        <v>7</v>
      </c>
      <c r="E435" s="67" t="s">
        <v>29</v>
      </c>
      <c r="F435" s="67" t="s">
        <v>31</v>
      </c>
      <c r="G435" s="67" t="s">
        <v>341</v>
      </c>
      <c r="H435" s="72" t="s">
        <v>688</v>
      </c>
      <c r="I435" s="326" t="s">
        <v>60</v>
      </c>
      <c r="J435" s="161">
        <v>3500</v>
      </c>
      <c r="K435" s="161">
        <v>0</v>
      </c>
      <c r="L435" s="161">
        <v>0</v>
      </c>
      <c r="M435" s="126"/>
      <c r="N435" s="218"/>
      <c r="O435" s="218"/>
    </row>
    <row r="436" spans="1:15" s="219" customFormat="1" ht="47.25" x14ac:dyDescent="0.3">
      <c r="A436" s="257" t="s">
        <v>727</v>
      </c>
      <c r="B436" s="105">
        <v>927</v>
      </c>
      <c r="C436" s="358" t="s">
        <v>14</v>
      </c>
      <c r="D436" s="357" t="s">
        <v>7</v>
      </c>
      <c r="E436" s="67" t="s">
        <v>29</v>
      </c>
      <c r="F436" s="67" t="s">
        <v>31</v>
      </c>
      <c r="G436" s="67" t="s">
        <v>341</v>
      </c>
      <c r="H436" s="72" t="s">
        <v>688</v>
      </c>
      <c r="I436" s="356" t="s">
        <v>60</v>
      </c>
      <c r="J436" s="161">
        <v>74.400000000000006</v>
      </c>
      <c r="K436" s="161">
        <v>0</v>
      </c>
      <c r="L436" s="161">
        <v>0</v>
      </c>
      <c r="M436" s="126"/>
      <c r="N436" s="218"/>
      <c r="O436" s="218"/>
    </row>
    <row r="437" spans="1:15" s="219" customFormat="1" ht="49.5" x14ac:dyDescent="0.3">
      <c r="A437" s="45" t="s">
        <v>275</v>
      </c>
      <c r="B437" s="46">
        <v>927</v>
      </c>
      <c r="C437" s="47" t="s">
        <v>14</v>
      </c>
      <c r="D437" s="121" t="s">
        <v>7</v>
      </c>
      <c r="E437" s="47" t="s">
        <v>217</v>
      </c>
      <c r="F437" s="47" t="s">
        <v>111</v>
      </c>
      <c r="G437" s="47" t="s">
        <v>112</v>
      </c>
      <c r="H437" s="47" t="s">
        <v>118</v>
      </c>
      <c r="I437" s="115"/>
      <c r="J437" s="77">
        <f>+J438</f>
        <v>64097</v>
      </c>
      <c r="K437" s="77">
        <f t="shared" ref="K437:L439" si="137">+K438</f>
        <v>0</v>
      </c>
      <c r="L437" s="77">
        <f t="shared" si="137"/>
        <v>0</v>
      </c>
      <c r="M437" s="126"/>
      <c r="N437" s="218"/>
      <c r="O437" s="218"/>
    </row>
    <row r="438" spans="1:15" s="219" customFormat="1" ht="33" x14ac:dyDescent="0.3">
      <c r="A438" s="53" t="s">
        <v>527</v>
      </c>
      <c r="B438" s="54">
        <v>927</v>
      </c>
      <c r="C438" s="55" t="s">
        <v>14</v>
      </c>
      <c r="D438" s="86" t="s">
        <v>7</v>
      </c>
      <c r="E438" s="55" t="s">
        <v>217</v>
      </c>
      <c r="F438" s="55" t="s">
        <v>502</v>
      </c>
      <c r="G438" s="55" t="s">
        <v>112</v>
      </c>
      <c r="H438" s="55" t="s">
        <v>118</v>
      </c>
      <c r="I438" s="94"/>
      <c r="J438" s="81">
        <f>+J439</f>
        <v>64097</v>
      </c>
      <c r="K438" s="81">
        <f t="shared" si="137"/>
        <v>0</v>
      </c>
      <c r="L438" s="81">
        <f t="shared" si="137"/>
        <v>0</v>
      </c>
      <c r="M438" s="126"/>
      <c r="N438" s="218"/>
      <c r="O438" s="218"/>
    </row>
    <row r="439" spans="1:15" s="219" customFormat="1" ht="34.5" x14ac:dyDescent="0.3">
      <c r="A439" s="254" t="s">
        <v>528</v>
      </c>
      <c r="B439" s="29">
        <v>927</v>
      </c>
      <c r="C439" s="34" t="s">
        <v>14</v>
      </c>
      <c r="D439" s="255" t="s">
        <v>7</v>
      </c>
      <c r="E439" s="34" t="s">
        <v>217</v>
      </c>
      <c r="F439" s="34" t="s">
        <v>502</v>
      </c>
      <c r="G439" s="34" t="s">
        <v>2</v>
      </c>
      <c r="H439" s="34" t="s">
        <v>118</v>
      </c>
      <c r="I439" s="256"/>
      <c r="J439" s="32">
        <f>+J440</f>
        <v>64097</v>
      </c>
      <c r="K439" s="32">
        <f t="shared" si="137"/>
        <v>0</v>
      </c>
      <c r="L439" s="32">
        <f t="shared" si="137"/>
        <v>0</v>
      </c>
      <c r="M439" s="126"/>
      <c r="N439" s="218"/>
      <c r="O439" s="218"/>
    </row>
    <row r="440" spans="1:15" s="219" customFormat="1" ht="30.6" customHeight="1" x14ac:dyDescent="0.3">
      <c r="A440" s="257" t="s">
        <v>583</v>
      </c>
      <c r="B440" s="96">
        <v>927</v>
      </c>
      <c r="C440" s="97" t="s">
        <v>14</v>
      </c>
      <c r="D440" s="98" t="s">
        <v>7</v>
      </c>
      <c r="E440" s="97" t="s">
        <v>217</v>
      </c>
      <c r="F440" s="97" t="s">
        <v>502</v>
      </c>
      <c r="G440" s="97" t="s">
        <v>2</v>
      </c>
      <c r="H440" s="97" t="s">
        <v>545</v>
      </c>
      <c r="I440" s="256"/>
      <c r="J440" s="73">
        <f>+J441+J442+J443</f>
        <v>64097</v>
      </c>
      <c r="K440" s="73">
        <f t="shared" ref="K440:L440" si="138">+K441+K442+K443</f>
        <v>0</v>
      </c>
      <c r="L440" s="73">
        <f t="shared" si="138"/>
        <v>0</v>
      </c>
      <c r="M440" s="126"/>
      <c r="N440" s="218"/>
      <c r="O440" s="218"/>
    </row>
    <row r="441" spans="1:15" s="219" customFormat="1" ht="30" hidden="1" customHeight="1" x14ac:dyDescent="0.35">
      <c r="A441" s="221" t="s">
        <v>586</v>
      </c>
      <c r="B441" s="66">
        <v>927</v>
      </c>
      <c r="C441" s="67" t="s">
        <v>14</v>
      </c>
      <c r="D441" s="85" t="s">
        <v>7</v>
      </c>
      <c r="E441" s="67" t="s">
        <v>217</v>
      </c>
      <c r="F441" s="67" t="s">
        <v>502</v>
      </c>
      <c r="G441" s="67" t="s">
        <v>2</v>
      </c>
      <c r="H441" s="67" t="s">
        <v>493</v>
      </c>
      <c r="I441" s="68" t="s">
        <v>60</v>
      </c>
      <c r="J441" s="69">
        <v>0</v>
      </c>
      <c r="K441" s="69"/>
      <c r="L441" s="69"/>
      <c r="M441" s="126"/>
      <c r="N441" s="218"/>
      <c r="O441" s="218"/>
    </row>
    <row r="442" spans="1:15" s="219" customFormat="1" ht="32.450000000000003" customHeight="1" x14ac:dyDescent="0.3">
      <c r="A442" s="221" t="s">
        <v>584</v>
      </c>
      <c r="B442" s="66">
        <v>927</v>
      </c>
      <c r="C442" s="67" t="s">
        <v>14</v>
      </c>
      <c r="D442" s="85" t="s">
        <v>7</v>
      </c>
      <c r="E442" s="67" t="s">
        <v>217</v>
      </c>
      <c r="F442" s="67" t="s">
        <v>502</v>
      </c>
      <c r="G442" s="67" t="s">
        <v>2</v>
      </c>
      <c r="H442" s="67" t="s">
        <v>545</v>
      </c>
      <c r="I442" s="68" t="s">
        <v>60</v>
      </c>
      <c r="J442" s="69">
        <v>42196.7</v>
      </c>
      <c r="K442" s="69">
        <v>0</v>
      </c>
      <c r="L442" s="69">
        <v>0</v>
      </c>
      <c r="M442" s="126"/>
      <c r="N442" s="218"/>
      <c r="O442" s="218"/>
    </row>
    <row r="443" spans="1:15" s="219" customFormat="1" ht="31.5" x14ac:dyDescent="0.3">
      <c r="A443" s="221" t="s">
        <v>585</v>
      </c>
      <c r="B443" s="66">
        <v>927</v>
      </c>
      <c r="C443" s="67" t="s">
        <v>14</v>
      </c>
      <c r="D443" s="85" t="s">
        <v>7</v>
      </c>
      <c r="E443" s="67" t="s">
        <v>217</v>
      </c>
      <c r="F443" s="67" t="s">
        <v>502</v>
      </c>
      <c r="G443" s="67" t="s">
        <v>2</v>
      </c>
      <c r="H443" s="67" t="s">
        <v>545</v>
      </c>
      <c r="I443" s="68" t="s">
        <v>60</v>
      </c>
      <c r="J443" s="69">
        <v>21900.3</v>
      </c>
      <c r="K443" s="69">
        <v>0</v>
      </c>
      <c r="L443" s="69">
        <v>0</v>
      </c>
      <c r="M443" s="126">
        <v>-14609.4</v>
      </c>
      <c r="N443" s="218"/>
      <c r="O443" s="218"/>
    </row>
    <row r="444" spans="1:15" s="6" customFormat="1" ht="16.149999999999999" customHeight="1" x14ac:dyDescent="0.25">
      <c r="A444" s="262" t="s">
        <v>87</v>
      </c>
      <c r="B444" s="211">
        <v>927</v>
      </c>
      <c r="C444" s="33">
        <v>10</v>
      </c>
      <c r="D444" s="434"/>
      <c r="E444" s="435"/>
      <c r="F444" s="435"/>
      <c r="G444" s="435"/>
      <c r="H444" s="436"/>
      <c r="I444" s="67"/>
      <c r="J444" s="32">
        <f>+J446+J450+J457</f>
        <v>12335</v>
      </c>
      <c r="K444" s="32">
        <f>+K445+K450+K457</f>
        <v>17235.484819999998</v>
      </c>
      <c r="L444" s="32">
        <f>+L445+L450+L457</f>
        <v>18822.308559999998</v>
      </c>
      <c r="M444" s="27"/>
      <c r="N444" s="28"/>
      <c r="O444" s="28"/>
    </row>
    <row r="445" spans="1:15" s="6" customFormat="1" ht="0.6" hidden="1" customHeight="1" x14ac:dyDescent="0.3">
      <c r="A445" s="39" t="s">
        <v>396</v>
      </c>
      <c r="B445" s="110">
        <v>927</v>
      </c>
      <c r="C445" s="111" t="s">
        <v>27</v>
      </c>
      <c r="D445" s="123" t="s">
        <v>1</v>
      </c>
      <c r="E445" s="263"/>
      <c r="F445" s="263"/>
      <c r="G445" s="263"/>
      <c r="H445" s="160"/>
      <c r="I445" s="160"/>
      <c r="J445" s="73">
        <f>+J446</f>
        <v>0</v>
      </c>
      <c r="K445" s="73">
        <f t="shared" ref="K445:L445" si="139">+K446</f>
        <v>0</v>
      </c>
      <c r="L445" s="73">
        <f t="shared" si="139"/>
        <v>0</v>
      </c>
      <c r="M445" s="27"/>
      <c r="N445" s="28"/>
      <c r="O445" s="28"/>
    </row>
    <row r="446" spans="1:15" s="6" customFormat="1" ht="33.6" hidden="1" x14ac:dyDescent="0.3">
      <c r="A446" s="45" t="s">
        <v>156</v>
      </c>
      <c r="B446" s="112">
        <v>927</v>
      </c>
      <c r="C446" s="113" t="s">
        <v>27</v>
      </c>
      <c r="D446" s="114" t="s">
        <v>1</v>
      </c>
      <c r="E446" s="47" t="s">
        <v>2</v>
      </c>
      <c r="F446" s="47" t="s">
        <v>111</v>
      </c>
      <c r="G446" s="47" t="s">
        <v>112</v>
      </c>
      <c r="H446" s="47" t="s">
        <v>118</v>
      </c>
      <c r="I446" s="115"/>
      <c r="J446" s="77">
        <f>+J447</f>
        <v>0</v>
      </c>
      <c r="K446" s="77">
        <f t="shared" ref="K446:L446" si="140">+K447</f>
        <v>0</v>
      </c>
      <c r="L446" s="77">
        <f t="shared" si="140"/>
        <v>0</v>
      </c>
      <c r="M446" s="27"/>
      <c r="N446" s="28"/>
      <c r="O446" s="28"/>
    </row>
    <row r="447" spans="1:15" s="6" customFormat="1" ht="17.45" hidden="1" x14ac:dyDescent="0.3">
      <c r="A447" s="53" t="s">
        <v>157</v>
      </c>
      <c r="B447" s="116">
        <v>927</v>
      </c>
      <c r="C447" s="117" t="s">
        <v>27</v>
      </c>
      <c r="D447" s="118" t="s">
        <v>1</v>
      </c>
      <c r="E447" s="55" t="s">
        <v>2</v>
      </c>
      <c r="F447" s="55" t="s">
        <v>16</v>
      </c>
      <c r="G447" s="55" t="s">
        <v>112</v>
      </c>
      <c r="H447" s="55" t="s">
        <v>118</v>
      </c>
      <c r="I447" s="94"/>
      <c r="J447" s="81">
        <f>+J448</f>
        <v>0</v>
      </c>
      <c r="K447" s="32"/>
      <c r="L447" s="32"/>
      <c r="M447" s="27"/>
      <c r="N447" s="28"/>
      <c r="O447" s="28"/>
    </row>
    <row r="448" spans="1:15" s="213" customFormat="1" ht="17.45" hidden="1" x14ac:dyDescent="0.35">
      <c r="A448" s="58" t="s">
        <v>158</v>
      </c>
      <c r="B448" s="215">
        <v>927</v>
      </c>
      <c r="C448" s="119" t="s">
        <v>27</v>
      </c>
      <c r="D448" s="120" t="s">
        <v>1</v>
      </c>
      <c r="E448" s="60" t="s">
        <v>2</v>
      </c>
      <c r="F448" s="60" t="s">
        <v>16</v>
      </c>
      <c r="G448" s="60" t="s">
        <v>1</v>
      </c>
      <c r="H448" s="60" t="s">
        <v>118</v>
      </c>
      <c r="I448" s="91"/>
      <c r="J448" s="32">
        <f>+J449</f>
        <v>0</v>
      </c>
      <c r="K448" s="32"/>
      <c r="L448" s="32"/>
      <c r="M448" s="78"/>
      <c r="N448" s="212"/>
      <c r="O448" s="212"/>
    </row>
    <row r="449" spans="1:15" s="109" customFormat="1" ht="30" hidden="1" customHeight="1" x14ac:dyDescent="0.35">
      <c r="A449" s="65" t="s">
        <v>194</v>
      </c>
      <c r="B449" s="66">
        <v>927</v>
      </c>
      <c r="C449" s="67" t="s">
        <v>27</v>
      </c>
      <c r="D449" s="85" t="s">
        <v>1</v>
      </c>
      <c r="E449" s="165" t="s">
        <v>2</v>
      </c>
      <c r="F449" s="165" t="s">
        <v>16</v>
      </c>
      <c r="G449" s="165" t="s">
        <v>1</v>
      </c>
      <c r="H449" s="165" t="s">
        <v>17</v>
      </c>
      <c r="I449" s="68" t="s">
        <v>58</v>
      </c>
      <c r="J449" s="161"/>
      <c r="K449" s="161"/>
      <c r="L449" s="161"/>
      <c r="M449" s="78"/>
      <c r="N449" s="108"/>
      <c r="O449" s="108"/>
    </row>
    <row r="450" spans="1:15" s="219" customFormat="1" ht="18" customHeight="1" x14ac:dyDescent="0.3">
      <c r="A450" s="39" t="s">
        <v>89</v>
      </c>
      <c r="B450" s="110">
        <v>927</v>
      </c>
      <c r="C450" s="111" t="s">
        <v>27</v>
      </c>
      <c r="D450" s="71" t="s">
        <v>2</v>
      </c>
      <c r="E450" s="421"/>
      <c r="F450" s="422"/>
      <c r="G450" s="422"/>
      <c r="H450" s="423"/>
      <c r="I450" s="67"/>
      <c r="J450" s="102">
        <f>+J451</f>
        <v>1688</v>
      </c>
      <c r="K450" s="102">
        <f t="shared" ref="K450:L452" si="141">+K451</f>
        <v>500</v>
      </c>
      <c r="L450" s="102">
        <f t="shared" si="141"/>
        <v>1985</v>
      </c>
      <c r="M450" s="126"/>
      <c r="N450" s="218"/>
      <c r="O450" s="218"/>
    </row>
    <row r="451" spans="1:15" s="6" customFormat="1" ht="56.25" x14ac:dyDescent="0.25">
      <c r="A451" s="214" t="s">
        <v>130</v>
      </c>
      <c r="B451" s="112">
        <v>927</v>
      </c>
      <c r="C451" s="113" t="s">
        <v>27</v>
      </c>
      <c r="D451" s="114" t="s">
        <v>2</v>
      </c>
      <c r="E451" s="47" t="s">
        <v>14</v>
      </c>
      <c r="F451" s="47" t="s">
        <v>111</v>
      </c>
      <c r="G451" s="47" t="s">
        <v>112</v>
      </c>
      <c r="H451" s="47" t="s">
        <v>118</v>
      </c>
      <c r="I451" s="115"/>
      <c r="J451" s="77">
        <f>+J452</f>
        <v>1688</v>
      </c>
      <c r="K451" s="77">
        <f t="shared" si="141"/>
        <v>500</v>
      </c>
      <c r="L451" s="77">
        <f t="shared" si="141"/>
        <v>1985</v>
      </c>
      <c r="M451" s="27"/>
      <c r="N451" s="28"/>
      <c r="O451" s="28"/>
    </row>
    <row r="452" spans="1:15" s="6" customFormat="1" ht="33" x14ac:dyDescent="0.25">
      <c r="A452" s="53" t="s">
        <v>472</v>
      </c>
      <c r="B452" s="116">
        <v>927</v>
      </c>
      <c r="C452" s="117" t="s">
        <v>27</v>
      </c>
      <c r="D452" s="118" t="s">
        <v>2</v>
      </c>
      <c r="E452" s="55" t="s">
        <v>14</v>
      </c>
      <c r="F452" s="55" t="s">
        <v>26</v>
      </c>
      <c r="G452" s="55" t="s">
        <v>112</v>
      </c>
      <c r="H452" s="55" t="s">
        <v>118</v>
      </c>
      <c r="I452" s="94"/>
      <c r="J452" s="81">
        <f>+J453</f>
        <v>1688</v>
      </c>
      <c r="K452" s="81">
        <f t="shared" si="141"/>
        <v>500</v>
      </c>
      <c r="L452" s="81">
        <f t="shared" si="141"/>
        <v>1985</v>
      </c>
      <c r="M452" s="27"/>
      <c r="N452" s="28"/>
      <c r="O452" s="28"/>
    </row>
    <row r="453" spans="1:15" s="6" customFormat="1" ht="34.15" customHeight="1" x14ac:dyDescent="0.25">
      <c r="A453" s="58" t="s">
        <v>473</v>
      </c>
      <c r="B453" s="215">
        <v>927</v>
      </c>
      <c r="C453" s="119" t="s">
        <v>27</v>
      </c>
      <c r="D453" s="120" t="s">
        <v>2</v>
      </c>
      <c r="E453" s="60" t="s">
        <v>14</v>
      </c>
      <c r="F453" s="60" t="s">
        <v>26</v>
      </c>
      <c r="G453" s="60" t="s">
        <v>1</v>
      </c>
      <c r="H453" s="60" t="s">
        <v>118</v>
      </c>
      <c r="I453" s="91"/>
      <c r="J453" s="82">
        <f>+J454+J455+J456</f>
        <v>1688</v>
      </c>
      <c r="K453" s="82">
        <f>+K454+K455+K456</f>
        <v>500</v>
      </c>
      <c r="L453" s="82">
        <f>+L454+L455+L456</f>
        <v>1985</v>
      </c>
      <c r="M453" s="27"/>
      <c r="N453" s="28"/>
      <c r="O453" s="28"/>
    </row>
    <row r="454" spans="1:15" s="6" customFormat="1" ht="0.6" hidden="1" customHeight="1" x14ac:dyDescent="0.3">
      <c r="A454" s="65" t="s">
        <v>486</v>
      </c>
      <c r="B454" s="66">
        <v>927</v>
      </c>
      <c r="C454" s="67" t="s">
        <v>27</v>
      </c>
      <c r="D454" s="85" t="s">
        <v>2</v>
      </c>
      <c r="E454" s="67" t="s">
        <v>14</v>
      </c>
      <c r="F454" s="67" t="s">
        <v>26</v>
      </c>
      <c r="G454" s="67" t="s">
        <v>1</v>
      </c>
      <c r="H454" s="67" t="s">
        <v>545</v>
      </c>
      <c r="I454" s="68" t="s">
        <v>58</v>
      </c>
      <c r="J454" s="69"/>
      <c r="K454" s="69"/>
      <c r="L454" s="69"/>
      <c r="M454" s="27"/>
      <c r="N454" s="28"/>
      <c r="O454" s="28"/>
    </row>
    <row r="455" spans="1:15" s="153" customFormat="1" ht="31.5" x14ac:dyDescent="0.25">
      <c r="A455" s="65" t="s">
        <v>486</v>
      </c>
      <c r="B455" s="66">
        <v>927</v>
      </c>
      <c r="C455" s="67" t="s">
        <v>27</v>
      </c>
      <c r="D455" s="85" t="s">
        <v>2</v>
      </c>
      <c r="E455" s="67" t="s">
        <v>14</v>
      </c>
      <c r="F455" s="67" t="s">
        <v>26</v>
      </c>
      <c r="G455" s="67" t="s">
        <v>1</v>
      </c>
      <c r="H455" s="67" t="s">
        <v>545</v>
      </c>
      <c r="I455" s="68" t="s">
        <v>58</v>
      </c>
      <c r="J455" s="69">
        <v>1188</v>
      </c>
      <c r="K455" s="69">
        <v>0</v>
      </c>
      <c r="L455" s="69">
        <v>1485</v>
      </c>
      <c r="M455" s="151"/>
      <c r="N455" s="152"/>
      <c r="O455" s="152"/>
    </row>
    <row r="456" spans="1:15" s="75" customFormat="1" ht="31.5" x14ac:dyDescent="0.3">
      <c r="A456" s="65" t="s">
        <v>474</v>
      </c>
      <c r="B456" s="66">
        <v>927</v>
      </c>
      <c r="C456" s="67" t="s">
        <v>27</v>
      </c>
      <c r="D456" s="85" t="s">
        <v>2</v>
      </c>
      <c r="E456" s="67" t="s">
        <v>14</v>
      </c>
      <c r="F456" s="67" t="s">
        <v>26</v>
      </c>
      <c r="G456" s="67" t="s">
        <v>1</v>
      </c>
      <c r="H456" s="67" t="s">
        <v>545</v>
      </c>
      <c r="I456" s="68" t="s">
        <v>58</v>
      </c>
      <c r="J456" s="69">
        <v>500</v>
      </c>
      <c r="K456" s="69">
        <v>500</v>
      </c>
      <c r="L456" s="69">
        <v>500</v>
      </c>
      <c r="M456" s="74"/>
      <c r="N456" s="74"/>
      <c r="O456" s="74"/>
    </row>
    <row r="457" spans="1:15" s="213" customFormat="1" ht="25.9" customHeight="1" x14ac:dyDescent="0.3">
      <c r="A457" s="39" t="s">
        <v>90</v>
      </c>
      <c r="B457" s="110">
        <v>927</v>
      </c>
      <c r="C457" s="111" t="s">
        <v>27</v>
      </c>
      <c r="D457" s="71" t="s">
        <v>7</v>
      </c>
      <c r="E457" s="421"/>
      <c r="F457" s="422"/>
      <c r="G457" s="422"/>
      <c r="H457" s="423"/>
      <c r="I457" s="67"/>
      <c r="J457" s="102">
        <f>+J458</f>
        <v>10647</v>
      </c>
      <c r="K457" s="102">
        <f>SUM(K458+K465)</f>
        <v>16735.484819999998</v>
      </c>
      <c r="L457" s="102">
        <f>SUM(L458+L465)</f>
        <v>16837.308559999998</v>
      </c>
      <c r="M457" s="78"/>
      <c r="N457" s="212"/>
      <c r="O457" s="212"/>
    </row>
    <row r="458" spans="1:15" s="109" customFormat="1" ht="49.5" x14ac:dyDescent="0.3">
      <c r="A458" s="45" t="s">
        <v>175</v>
      </c>
      <c r="B458" s="46">
        <v>927</v>
      </c>
      <c r="C458" s="47" t="s">
        <v>27</v>
      </c>
      <c r="D458" s="121" t="s">
        <v>7</v>
      </c>
      <c r="E458" s="47" t="s">
        <v>45</v>
      </c>
      <c r="F458" s="47" t="s">
        <v>111</v>
      </c>
      <c r="G458" s="47" t="s">
        <v>112</v>
      </c>
      <c r="H458" s="47" t="s">
        <v>118</v>
      </c>
      <c r="I458" s="115"/>
      <c r="J458" s="77">
        <f>SUM(J459)</f>
        <v>10647</v>
      </c>
      <c r="K458" s="77">
        <f t="shared" ref="K458:L459" si="142">SUM(K459)</f>
        <v>16735.484819999998</v>
      </c>
      <c r="L458" s="77">
        <f t="shared" si="142"/>
        <v>16837.308559999998</v>
      </c>
      <c r="M458" s="78"/>
      <c r="N458" s="108"/>
      <c r="O458" s="108"/>
    </row>
    <row r="459" spans="1:15" s="219" customFormat="1" x14ac:dyDescent="0.3">
      <c r="A459" s="53" t="s">
        <v>634</v>
      </c>
      <c r="B459" s="54">
        <v>927</v>
      </c>
      <c r="C459" s="55" t="s">
        <v>27</v>
      </c>
      <c r="D459" s="86" t="s">
        <v>7</v>
      </c>
      <c r="E459" s="55" t="s">
        <v>45</v>
      </c>
      <c r="F459" s="55" t="s">
        <v>16</v>
      </c>
      <c r="G459" s="55" t="s">
        <v>112</v>
      </c>
      <c r="H459" s="55" t="s">
        <v>118</v>
      </c>
      <c r="I459" s="94"/>
      <c r="J459" s="81">
        <f>SUM(J460)</f>
        <v>10647</v>
      </c>
      <c r="K459" s="81">
        <f t="shared" si="142"/>
        <v>16735.484819999998</v>
      </c>
      <c r="L459" s="81">
        <f t="shared" si="142"/>
        <v>16837.308559999998</v>
      </c>
      <c r="M459" s="126"/>
      <c r="N459" s="218"/>
      <c r="O459" s="218"/>
    </row>
    <row r="460" spans="1:15" s="6" customFormat="1" ht="38.450000000000003" customHeight="1" x14ac:dyDescent="0.25">
      <c r="A460" s="58" t="s">
        <v>176</v>
      </c>
      <c r="B460" s="59">
        <v>927</v>
      </c>
      <c r="C460" s="60" t="s">
        <v>27</v>
      </c>
      <c r="D460" s="90" t="s">
        <v>7</v>
      </c>
      <c r="E460" s="60" t="s">
        <v>45</v>
      </c>
      <c r="F460" s="60" t="s">
        <v>16</v>
      </c>
      <c r="G460" s="60" t="s">
        <v>1</v>
      </c>
      <c r="H460" s="60" t="s">
        <v>118</v>
      </c>
      <c r="I460" s="91"/>
      <c r="J460" s="82">
        <f>SUM(J461:J463)</f>
        <v>10647</v>
      </c>
      <c r="K460" s="82">
        <f t="shared" ref="K460:L460" si="143">SUM(K461:K463)</f>
        <v>16735.484819999998</v>
      </c>
      <c r="L460" s="82">
        <f t="shared" si="143"/>
        <v>16837.308559999998</v>
      </c>
      <c r="M460" s="27"/>
      <c r="N460" s="28"/>
      <c r="O460" s="28"/>
    </row>
    <row r="461" spans="1:15" s="153" customFormat="1" ht="31.15" hidden="1" x14ac:dyDescent="0.3">
      <c r="A461" s="65" t="s">
        <v>311</v>
      </c>
      <c r="B461" s="66">
        <v>927</v>
      </c>
      <c r="C461" s="67" t="s">
        <v>27</v>
      </c>
      <c r="D461" s="85" t="s">
        <v>7</v>
      </c>
      <c r="E461" s="67" t="s">
        <v>45</v>
      </c>
      <c r="F461" s="67" t="s">
        <v>16</v>
      </c>
      <c r="G461" s="67" t="s">
        <v>1</v>
      </c>
      <c r="H461" s="67" t="s">
        <v>244</v>
      </c>
      <c r="I461" s="68" t="s">
        <v>58</v>
      </c>
      <c r="J461" s="69">
        <v>0</v>
      </c>
      <c r="K461" s="69"/>
      <c r="L461" s="69"/>
      <c r="M461" s="151"/>
      <c r="N461" s="152"/>
      <c r="O461" s="152"/>
    </row>
    <row r="462" spans="1:15" s="75" customFormat="1" ht="31.5" x14ac:dyDescent="0.3">
      <c r="A462" s="65" t="s">
        <v>312</v>
      </c>
      <c r="B462" s="66">
        <v>927</v>
      </c>
      <c r="C462" s="67" t="s">
        <v>27</v>
      </c>
      <c r="D462" s="85" t="s">
        <v>7</v>
      </c>
      <c r="E462" s="67" t="s">
        <v>45</v>
      </c>
      <c r="F462" s="67" t="s">
        <v>16</v>
      </c>
      <c r="G462" s="67" t="s">
        <v>1</v>
      </c>
      <c r="H462" s="67" t="s">
        <v>244</v>
      </c>
      <c r="I462" s="68" t="s">
        <v>58</v>
      </c>
      <c r="J462" s="69">
        <v>8137</v>
      </c>
      <c r="K462" s="69">
        <v>14135.48482</v>
      </c>
      <c r="L462" s="69">
        <v>14237.308559999999</v>
      </c>
      <c r="M462" s="74"/>
      <c r="N462" s="74"/>
      <c r="O462" s="74"/>
    </row>
    <row r="463" spans="1:15" s="213" customFormat="1" ht="28.9" customHeight="1" x14ac:dyDescent="0.3">
      <c r="A463" s="65" t="s">
        <v>313</v>
      </c>
      <c r="B463" s="66">
        <v>927</v>
      </c>
      <c r="C463" s="67" t="s">
        <v>27</v>
      </c>
      <c r="D463" s="85" t="s">
        <v>7</v>
      </c>
      <c r="E463" s="67" t="s">
        <v>45</v>
      </c>
      <c r="F463" s="67" t="s">
        <v>16</v>
      </c>
      <c r="G463" s="67" t="s">
        <v>1</v>
      </c>
      <c r="H463" s="67" t="s">
        <v>244</v>
      </c>
      <c r="I463" s="68" t="s">
        <v>58</v>
      </c>
      <c r="J463" s="69">
        <v>2510</v>
      </c>
      <c r="K463" s="69">
        <v>2600</v>
      </c>
      <c r="L463" s="69">
        <v>2600</v>
      </c>
      <c r="M463" s="78"/>
      <c r="N463" s="212"/>
      <c r="O463" s="212"/>
    </row>
    <row r="464" spans="1:15" s="109" customFormat="1" ht="1.1499999999999999" hidden="1" customHeight="1" x14ac:dyDescent="0.35">
      <c r="A464" s="39" t="s">
        <v>91</v>
      </c>
      <c r="B464" s="110">
        <v>927</v>
      </c>
      <c r="C464" s="111" t="s">
        <v>27</v>
      </c>
      <c r="D464" s="71" t="s">
        <v>3</v>
      </c>
      <c r="E464" s="421"/>
      <c r="F464" s="422"/>
      <c r="G464" s="422"/>
      <c r="H464" s="423"/>
      <c r="I464" s="67"/>
      <c r="J464" s="102">
        <f>SUM(J465)</f>
        <v>0</v>
      </c>
      <c r="K464" s="102">
        <f t="shared" ref="K464:L464" si="144">SUM(K465)</f>
        <v>0</v>
      </c>
      <c r="L464" s="102">
        <f t="shared" si="144"/>
        <v>0</v>
      </c>
      <c r="M464" s="78"/>
      <c r="N464" s="108"/>
      <c r="O464" s="108"/>
    </row>
    <row r="465" spans="1:15" s="219" customFormat="1" ht="33.6" hidden="1" x14ac:dyDescent="0.35">
      <c r="A465" s="45" t="s">
        <v>239</v>
      </c>
      <c r="B465" s="112">
        <v>927</v>
      </c>
      <c r="C465" s="113" t="s">
        <v>27</v>
      </c>
      <c r="D465" s="48" t="s">
        <v>3</v>
      </c>
      <c r="E465" s="47" t="s">
        <v>7</v>
      </c>
      <c r="F465" s="47" t="s">
        <v>111</v>
      </c>
      <c r="G465" s="47" t="s">
        <v>112</v>
      </c>
      <c r="H465" s="47" t="s">
        <v>118</v>
      </c>
      <c r="I465" s="47"/>
      <c r="J465" s="77">
        <f>SUM(J466)</f>
        <v>0</v>
      </c>
      <c r="K465" s="77">
        <f t="shared" ref="K465:L466" si="145">SUM(K466)</f>
        <v>0</v>
      </c>
      <c r="L465" s="77">
        <f t="shared" si="145"/>
        <v>0</v>
      </c>
      <c r="M465" s="126"/>
      <c r="N465" s="218"/>
      <c r="O465" s="218"/>
    </row>
    <row r="466" spans="1:15" s="6" customFormat="1" ht="50.45" hidden="1" x14ac:dyDescent="0.3">
      <c r="A466" s="53" t="s">
        <v>240</v>
      </c>
      <c r="B466" s="116">
        <v>927</v>
      </c>
      <c r="C466" s="117" t="s">
        <v>27</v>
      </c>
      <c r="D466" s="56" t="s">
        <v>3</v>
      </c>
      <c r="E466" s="55" t="s">
        <v>7</v>
      </c>
      <c r="F466" s="55" t="s">
        <v>16</v>
      </c>
      <c r="G466" s="55" t="s">
        <v>112</v>
      </c>
      <c r="H466" s="55" t="s">
        <v>118</v>
      </c>
      <c r="I466" s="55"/>
      <c r="J466" s="81">
        <f>SUM(J467)</f>
        <v>0</v>
      </c>
      <c r="K466" s="81">
        <f t="shared" si="145"/>
        <v>0</v>
      </c>
      <c r="L466" s="81">
        <f t="shared" si="145"/>
        <v>0</v>
      </c>
      <c r="M466" s="27"/>
      <c r="N466" s="28"/>
      <c r="O466" s="28"/>
    </row>
    <row r="467" spans="1:15" s="6" customFormat="1" ht="30.6" hidden="1" customHeight="1" x14ac:dyDescent="0.3">
      <c r="A467" s="58" t="s">
        <v>241</v>
      </c>
      <c r="B467" s="215">
        <v>927</v>
      </c>
      <c r="C467" s="119" t="s">
        <v>27</v>
      </c>
      <c r="D467" s="61" t="s">
        <v>3</v>
      </c>
      <c r="E467" s="60" t="s">
        <v>7</v>
      </c>
      <c r="F467" s="60" t="s">
        <v>16</v>
      </c>
      <c r="G467" s="60" t="s">
        <v>36</v>
      </c>
      <c r="H467" s="60" t="s">
        <v>118</v>
      </c>
      <c r="I467" s="60"/>
      <c r="J467" s="82">
        <f>SUM(J468:J471)</f>
        <v>0</v>
      </c>
      <c r="K467" s="82">
        <f t="shared" ref="K467:L467" si="146">SUM(K468:K471)</f>
        <v>0</v>
      </c>
      <c r="L467" s="82">
        <f t="shared" si="146"/>
        <v>0</v>
      </c>
      <c r="M467" s="27"/>
      <c r="N467" s="28"/>
      <c r="O467" s="28"/>
    </row>
    <row r="468" spans="1:15" s="75" customFormat="1" ht="31.15" hidden="1" x14ac:dyDescent="0.35">
      <c r="A468" s="65" t="s">
        <v>242</v>
      </c>
      <c r="B468" s="66">
        <v>927</v>
      </c>
      <c r="C468" s="67" t="s">
        <v>27</v>
      </c>
      <c r="D468" s="85" t="s">
        <v>3</v>
      </c>
      <c r="E468" s="67" t="s">
        <v>7</v>
      </c>
      <c r="F468" s="67" t="s">
        <v>16</v>
      </c>
      <c r="G468" s="67" t="s">
        <v>36</v>
      </c>
      <c r="H468" s="67" t="s">
        <v>238</v>
      </c>
      <c r="I468" s="68" t="s">
        <v>60</v>
      </c>
      <c r="J468" s="69"/>
      <c r="K468" s="69"/>
      <c r="L468" s="69"/>
      <c r="M468" s="74"/>
      <c r="N468" s="74"/>
      <c r="O468" s="74"/>
    </row>
    <row r="469" spans="1:15" s="213" customFormat="1" ht="46.9" hidden="1" x14ac:dyDescent="0.35">
      <c r="A469" s="65" t="s">
        <v>314</v>
      </c>
      <c r="B469" s="66">
        <v>927</v>
      </c>
      <c r="C469" s="67" t="s">
        <v>27</v>
      </c>
      <c r="D469" s="85" t="s">
        <v>3</v>
      </c>
      <c r="E469" s="67" t="s">
        <v>7</v>
      </c>
      <c r="F469" s="67" t="s">
        <v>16</v>
      </c>
      <c r="G469" s="67" t="s">
        <v>36</v>
      </c>
      <c r="H469" s="67" t="s">
        <v>253</v>
      </c>
      <c r="I469" s="68" t="s">
        <v>60</v>
      </c>
      <c r="J469" s="69"/>
      <c r="K469" s="69"/>
      <c r="L469" s="69"/>
      <c r="M469" s="78"/>
      <c r="N469" s="212"/>
      <c r="O469" s="212"/>
    </row>
    <row r="470" spans="1:15" s="109" customFormat="1" ht="46.9" hidden="1" x14ac:dyDescent="0.35">
      <c r="A470" s="65" t="s">
        <v>315</v>
      </c>
      <c r="B470" s="66">
        <v>927</v>
      </c>
      <c r="C470" s="67" t="s">
        <v>27</v>
      </c>
      <c r="D470" s="85" t="s">
        <v>3</v>
      </c>
      <c r="E470" s="67" t="s">
        <v>7</v>
      </c>
      <c r="F470" s="67" t="s">
        <v>16</v>
      </c>
      <c r="G470" s="67" t="s">
        <v>36</v>
      </c>
      <c r="H470" s="67" t="s">
        <v>253</v>
      </c>
      <c r="I470" s="68" t="s">
        <v>60</v>
      </c>
      <c r="J470" s="69"/>
      <c r="K470" s="69"/>
      <c r="L470" s="69"/>
      <c r="M470" s="78"/>
      <c r="N470" s="108"/>
      <c r="O470" s="108"/>
    </row>
    <row r="471" spans="1:15" s="219" customFormat="1" ht="46.9" hidden="1" x14ac:dyDescent="0.35">
      <c r="A471" s="65" t="s">
        <v>316</v>
      </c>
      <c r="B471" s="66">
        <v>927</v>
      </c>
      <c r="C471" s="67" t="s">
        <v>27</v>
      </c>
      <c r="D471" s="85" t="s">
        <v>3</v>
      </c>
      <c r="E471" s="67" t="s">
        <v>7</v>
      </c>
      <c r="F471" s="67" t="s">
        <v>16</v>
      </c>
      <c r="G471" s="67" t="s">
        <v>36</v>
      </c>
      <c r="H471" s="67" t="s">
        <v>253</v>
      </c>
      <c r="I471" s="68" t="s">
        <v>60</v>
      </c>
      <c r="J471" s="69"/>
      <c r="K471" s="69"/>
      <c r="L471" s="69"/>
      <c r="M471" s="126"/>
      <c r="N471" s="218"/>
      <c r="O471" s="218"/>
    </row>
    <row r="472" spans="1:15" s="341" customFormat="1" x14ac:dyDescent="0.3">
      <c r="A472" s="339" t="s">
        <v>690</v>
      </c>
      <c r="B472" s="211">
        <v>927</v>
      </c>
      <c r="C472" s="325" t="s">
        <v>29</v>
      </c>
      <c r="D472" s="323"/>
      <c r="E472" s="324"/>
      <c r="F472" s="324"/>
      <c r="G472" s="324"/>
      <c r="H472" s="325"/>
      <c r="I472" s="325"/>
      <c r="J472" s="32">
        <f>J473</f>
        <v>1327</v>
      </c>
      <c r="K472" s="32">
        <f t="shared" ref="K472:L472" si="147">K473</f>
        <v>2660</v>
      </c>
      <c r="L472" s="32">
        <f t="shared" si="147"/>
        <v>3790</v>
      </c>
      <c r="M472" s="340"/>
      <c r="N472" s="340"/>
      <c r="O472" s="340"/>
    </row>
    <row r="473" spans="1:15" s="219" customFormat="1" ht="28.5" customHeight="1" x14ac:dyDescent="0.3">
      <c r="A473" s="338" t="s">
        <v>691</v>
      </c>
      <c r="B473" s="216">
        <v>927</v>
      </c>
      <c r="C473" s="328" t="s">
        <v>29</v>
      </c>
      <c r="D473" s="97" t="s">
        <v>5</v>
      </c>
      <c r="E473" s="327"/>
      <c r="F473" s="327"/>
      <c r="G473" s="327"/>
      <c r="H473" s="328"/>
      <c r="I473" s="328"/>
      <c r="J473" s="102">
        <f>J474</f>
        <v>1327</v>
      </c>
      <c r="K473" s="102">
        <f t="shared" ref="K473:L473" si="148">K474</f>
        <v>2660</v>
      </c>
      <c r="L473" s="102">
        <f t="shared" si="148"/>
        <v>3790</v>
      </c>
      <c r="M473" s="335"/>
      <c r="N473" s="218"/>
      <c r="O473" s="218"/>
    </row>
    <row r="474" spans="1:15" s="337" customFormat="1" ht="33" x14ac:dyDescent="0.3">
      <c r="A474" s="45" t="s">
        <v>689</v>
      </c>
      <c r="B474" s="283">
        <v>927</v>
      </c>
      <c r="C474" s="284" t="s">
        <v>29</v>
      </c>
      <c r="D474" s="286" t="s">
        <v>5</v>
      </c>
      <c r="E474" s="286" t="s">
        <v>33</v>
      </c>
      <c r="F474" s="286" t="s">
        <v>16</v>
      </c>
      <c r="G474" s="286" t="s">
        <v>1</v>
      </c>
      <c r="H474" s="286" t="s">
        <v>118</v>
      </c>
      <c r="I474" s="284"/>
      <c r="J474" s="287">
        <f>J475</f>
        <v>1327</v>
      </c>
      <c r="K474" s="287">
        <f t="shared" ref="K474:L474" si="149">K475</f>
        <v>2660</v>
      </c>
      <c r="L474" s="287">
        <f t="shared" si="149"/>
        <v>3790</v>
      </c>
      <c r="M474" s="336"/>
      <c r="N474" s="336"/>
      <c r="O474" s="336"/>
    </row>
    <row r="475" spans="1:15" s="343" customFormat="1" ht="21.75" customHeight="1" x14ac:dyDescent="0.3">
      <c r="A475" s="53" t="s">
        <v>692</v>
      </c>
      <c r="B475" s="267">
        <v>927</v>
      </c>
      <c r="C475" s="268" t="s">
        <v>29</v>
      </c>
      <c r="D475" s="270" t="s">
        <v>5</v>
      </c>
      <c r="E475" s="270" t="s">
        <v>33</v>
      </c>
      <c r="F475" s="270" t="s">
        <v>16</v>
      </c>
      <c r="G475" s="270" t="s">
        <v>1</v>
      </c>
      <c r="H475" s="270" t="s">
        <v>118</v>
      </c>
      <c r="I475" s="268"/>
      <c r="J475" s="271">
        <f>J476</f>
        <v>1327</v>
      </c>
      <c r="K475" s="271">
        <f t="shared" ref="K475:L475" si="150">K476</f>
        <v>2660</v>
      </c>
      <c r="L475" s="271">
        <f t="shared" si="150"/>
        <v>3790</v>
      </c>
      <c r="M475" s="342"/>
      <c r="N475" s="342"/>
      <c r="O475" s="342"/>
    </row>
    <row r="476" spans="1:15" s="219" customFormat="1" ht="34.5" x14ac:dyDescent="0.3">
      <c r="A476" s="58" t="s">
        <v>693</v>
      </c>
      <c r="B476" s="272">
        <v>927</v>
      </c>
      <c r="C476" s="209" t="s">
        <v>29</v>
      </c>
      <c r="D476" s="208" t="s">
        <v>5</v>
      </c>
      <c r="E476" s="208" t="s">
        <v>33</v>
      </c>
      <c r="F476" s="208" t="s">
        <v>16</v>
      </c>
      <c r="G476" s="208" t="s">
        <v>1</v>
      </c>
      <c r="H476" s="208" t="s">
        <v>118</v>
      </c>
      <c r="I476" s="209"/>
      <c r="J476" s="274">
        <f>J477</f>
        <v>1327</v>
      </c>
      <c r="K476" s="274">
        <f t="shared" ref="K476:L476" si="151">K477</f>
        <v>2660</v>
      </c>
      <c r="L476" s="274">
        <f t="shared" si="151"/>
        <v>3790</v>
      </c>
      <c r="M476" s="218"/>
      <c r="N476" s="218"/>
      <c r="O476" s="218"/>
    </row>
    <row r="477" spans="1:15" s="219" customFormat="1" ht="31.5" x14ac:dyDescent="0.3">
      <c r="A477" s="65" t="s">
        <v>694</v>
      </c>
      <c r="B477" s="105">
        <v>927</v>
      </c>
      <c r="C477" s="330" t="s">
        <v>29</v>
      </c>
      <c r="D477" s="67" t="s">
        <v>5</v>
      </c>
      <c r="E477" s="67" t="s">
        <v>33</v>
      </c>
      <c r="F477" s="67" t="s">
        <v>16</v>
      </c>
      <c r="G477" s="67" t="s">
        <v>1</v>
      </c>
      <c r="H477" s="67" t="s">
        <v>617</v>
      </c>
      <c r="I477" s="330" t="s">
        <v>60</v>
      </c>
      <c r="J477" s="69">
        <v>1327</v>
      </c>
      <c r="K477" s="69">
        <v>2660</v>
      </c>
      <c r="L477" s="69">
        <v>3790</v>
      </c>
      <c r="M477" s="126"/>
      <c r="N477" s="218"/>
      <c r="O477" s="218"/>
    </row>
    <row r="478" spans="1:15" s="6" customFormat="1" x14ac:dyDescent="0.25">
      <c r="A478" s="29" t="s">
        <v>96</v>
      </c>
      <c r="B478" s="211">
        <v>927</v>
      </c>
      <c r="C478" s="361" t="s">
        <v>33</v>
      </c>
      <c r="D478" s="412"/>
      <c r="E478" s="413"/>
      <c r="F478" s="413"/>
      <c r="G478" s="413"/>
      <c r="H478" s="414"/>
      <c r="I478" s="31"/>
      <c r="J478" s="32">
        <f>SUM(J479)</f>
        <v>1905.2</v>
      </c>
      <c r="K478" s="32">
        <f t="shared" ref="K478:L482" si="152">SUM(K479)</f>
        <v>2000</v>
      </c>
      <c r="L478" s="32">
        <f t="shared" si="152"/>
        <v>2000</v>
      </c>
      <c r="M478" s="27"/>
      <c r="N478" s="28"/>
      <c r="O478" s="28"/>
    </row>
    <row r="479" spans="1:15" s="75" customFormat="1" ht="37.5" x14ac:dyDescent="0.3">
      <c r="A479" s="39" t="s">
        <v>97</v>
      </c>
      <c r="B479" s="110">
        <v>927</v>
      </c>
      <c r="C479" s="360" t="s">
        <v>33</v>
      </c>
      <c r="D479" s="71" t="s">
        <v>1</v>
      </c>
      <c r="E479" s="424"/>
      <c r="F479" s="399"/>
      <c r="G479" s="399"/>
      <c r="H479" s="400"/>
      <c r="I479" s="72"/>
      <c r="J479" s="73">
        <f>SUM(J480)</f>
        <v>1905.2</v>
      </c>
      <c r="K479" s="73">
        <f t="shared" si="152"/>
        <v>2000</v>
      </c>
      <c r="L479" s="73">
        <f t="shared" si="152"/>
        <v>2000</v>
      </c>
      <c r="M479" s="74"/>
      <c r="N479" s="74"/>
      <c r="O479" s="74"/>
    </row>
    <row r="480" spans="1:15" s="213" customFormat="1" ht="66" x14ac:dyDescent="0.3">
      <c r="A480" s="45" t="s">
        <v>171</v>
      </c>
      <c r="B480" s="112">
        <v>927</v>
      </c>
      <c r="C480" s="113" t="s">
        <v>33</v>
      </c>
      <c r="D480" s="48" t="s">
        <v>1</v>
      </c>
      <c r="E480" s="47" t="s">
        <v>36</v>
      </c>
      <c r="F480" s="47" t="s">
        <v>111</v>
      </c>
      <c r="G480" s="47" t="s">
        <v>112</v>
      </c>
      <c r="H480" s="47" t="s">
        <v>118</v>
      </c>
      <c r="I480" s="47"/>
      <c r="J480" s="77">
        <f>SUM(J481)</f>
        <v>1905.2</v>
      </c>
      <c r="K480" s="77">
        <f t="shared" si="152"/>
        <v>2000</v>
      </c>
      <c r="L480" s="77">
        <f t="shared" si="152"/>
        <v>2000</v>
      </c>
      <c r="M480" s="78"/>
      <c r="N480" s="212"/>
      <c r="O480" s="212"/>
    </row>
    <row r="481" spans="1:15" s="109" customFormat="1" x14ac:dyDescent="0.3">
      <c r="A481" s="53" t="s">
        <v>173</v>
      </c>
      <c r="B481" s="116">
        <v>927</v>
      </c>
      <c r="C481" s="117" t="s">
        <v>33</v>
      </c>
      <c r="D481" s="56" t="s">
        <v>1</v>
      </c>
      <c r="E481" s="55" t="s">
        <v>36</v>
      </c>
      <c r="F481" s="55" t="s">
        <v>16</v>
      </c>
      <c r="G481" s="55" t="s">
        <v>112</v>
      </c>
      <c r="H481" s="55" t="s">
        <v>118</v>
      </c>
      <c r="I481" s="55"/>
      <c r="J481" s="81">
        <f>SUM(J482)</f>
        <v>1905.2</v>
      </c>
      <c r="K481" s="81">
        <f t="shared" si="152"/>
        <v>2000</v>
      </c>
      <c r="L481" s="81">
        <f t="shared" si="152"/>
        <v>2000</v>
      </c>
      <c r="M481" s="78"/>
      <c r="N481" s="108"/>
      <c r="O481" s="108"/>
    </row>
    <row r="482" spans="1:15" s="219" customFormat="1" x14ac:dyDescent="0.3">
      <c r="A482" s="58" t="s">
        <v>177</v>
      </c>
      <c r="B482" s="215">
        <v>927</v>
      </c>
      <c r="C482" s="119" t="s">
        <v>33</v>
      </c>
      <c r="D482" s="61" t="s">
        <v>1</v>
      </c>
      <c r="E482" s="60" t="s">
        <v>36</v>
      </c>
      <c r="F482" s="60" t="s">
        <v>16</v>
      </c>
      <c r="G482" s="60" t="s">
        <v>11</v>
      </c>
      <c r="H482" s="60" t="s">
        <v>118</v>
      </c>
      <c r="I482" s="60"/>
      <c r="J482" s="82">
        <f>SUM(J483)</f>
        <v>1905.2</v>
      </c>
      <c r="K482" s="82">
        <f t="shared" si="152"/>
        <v>2000</v>
      </c>
      <c r="L482" s="82">
        <f t="shared" si="152"/>
        <v>2000</v>
      </c>
      <c r="M482" s="126"/>
      <c r="N482" s="218"/>
      <c r="O482" s="218"/>
    </row>
    <row r="483" spans="1:15" s="6" customFormat="1" ht="31.5" x14ac:dyDescent="0.25">
      <c r="A483" s="65" t="s">
        <v>196</v>
      </c>
      <c r="B483" s="66">
        <v>927</v>
      </c>
      <c r="C483" s="67" t="s">
        <v>33</v>
      </c>
      <c r="D483" s="362" t="s">
        <v>1</v>
      </c>
      <c r="E483" s="67" t="s">
        <v>36</v>
      </c>
      <c r="F483" s="67" t="s">
        <v>16</v>
      </c>
      <c r="G483" s="67" t="s">
        <v>11</v>
      </c>
      <c r="H483" s="67" t="s">
        <v>38</v>
      </c>
      <c r="I483" s="363" t="s">
        <v>61</v>
      </c>
      <c r="J483" s="69">
        <v>1905.2</v>
      </c>
      <c r="K483" s="69">
        <v>2000</v>
      </c>
      <c r="L483" s="69">
        <v>2000</v>
      </c>
      <c r="M483" s="27"/>
      <c r="N483" s="28"/>
      <c r="O483" s="28"/>
    </row>
    <row r="484" spans="1:15" s="219" customFormat="1" x14ac:dyDescent="0.3">
      <c r="A484" s="29" t="s">
        <v>98</v>
      </c>
      <c r="B484" s="211">
        <v>927</v>
      </c>
      <c r="C484" s="256" t="s">
        <v>35</v>
      </c>
      <c r="D484" s="404"/>
      <c r="E484" s="405"/>
      <c r="F484" s="405"/>
      <c r="G484" s="405"/>
      <c r="H484" s="406"/>
      <c r="I484" s="31"/>
      <c r="J484" s="32">
        <f>SUM(J486+J498+J504)</f>
        <v>150485.4</v>
      </c>
      <c r="K484" s="32">
        <f t="shared" ref="K484:L484" si="153">SUM(K486+K498+K504)</f>
        <v>93463</v>
      </c>
      <c r="L484" s="32">
        <f t="shared" si="153"/>
        <v>105856.8</v>
      </c>
      <c r="M484" s="126"/>
      <c r="N484" s="218"/>
      <c r="O484" s="218"/>
    </row>
    <row r="485" spans="1:15" s="6" customFormat="1" ht="33" customHeight="1" x14ac:dyDescent="0.25">
      <c r="A485" s="39" t="s">
        <v>99</v>
      </c>
      <c r="B485" s="110">
        <v>927</v>
      </c>
      <c r="C485" s="124" t="s">
        <v>35</v>
      </c>
      <c r="D485" s="41" t="s">
        <v>1</v>
      </c>
      <c r="E485" s="415"/>
      <c r="F485" s="416"/>
      <c r="G485" s="416"/>
      <c r="H485" s="417"/>
      <c r="I485" s="72"/>
      <c r="J485" s="73">
        <f>SUM(J486)</f>
        <v>41841</v>
      </c>
      <c r="K485" s="73">
        <f t="shared" ref="K485:L486" si="154">SUM(K486)</f>
        <v>40355</v>
      </c>
      <c r="L485" s="73">
        <f t="shared" si="154"/>
        <v>43077</v>
      </c>
      <c r="M485" s="27"/>
      <c r="N485" s="28"/>
      <c r="O485" s="28"/>
    </row>
    <row r="486" spans="1:15" s="213" customFormat="1" ht="66" x14ac:dyDescent="0.3">
      <c r="A486" s="45" t="s">
        <v>171</v>
      </c>
      <c r="B486" s="112">
        <v>927</v>
      </c>
      <c r="C486" s="115" t="s">
        <v>35</v>
      </c>
      <c r="D486" s="121" t="s">
        <v>1</v>
      </c>
      <c r="E486" s="47" t="s">
        <v>36</v>
      </c>
      <c r="F486" s="47" t="s">
        <v>111</v>
      </c>
      <c r="G486" s="47" t="s">
        <v>112</v>
      </c>
      <c r="H486" s="47" t="s">
        <v>118</v>
      </c>
      <c r="I486" s="115"/>
      <c r="J486" s="77">
        <f>SUM(J487)</f>
        <v>41841</v>
      </c>
      <c r="K486" s="77">
        <f t="shared" si="154"/>
        <v>40355</v>
      </c>
      <c r="L486" s="77">
        <f t="shared" si="154"/>
        <v>43077</v>
      </c>
      <c r="M486" s="78"/>
      <c r="N486" s="212"/>
      <c r="O486" s="212"/>
    </row>
    <row r="487" spans="1:15" s="6" customFormat="1" ht="30.6" customHeight="1" x14ac:dyDescent="0.25">
      <c r="A487" s="53" t="s">
        <v>178</v>
      </c>
      <c r="B487" s="116">
        <v>927</v>
      </c>
      <c r="C487" s="94" t="s">
        <v>35</v>
      </c>
      <c r="D487" s="86" t="s">
        <v>1</v>
      </c>
      <c r="E487" s="55" t="s">
        <v>36</v>
      </c>
      <c r="F487" s="55" t="s">
        <v>26</v>
      </c>
      <c r="G487" s="55" t="s">
        <v>112</v>
      </c>
      <c r="H487" s="55" t="s">
        <v>118</v>
      </c>
      <c r="I487" s="94"/>
      <c r="J487" s="81">
        <f>SUM(J488+J495)</f>
        <v>41841</v>
      </c>
      <c r="K487" s="81">
        <f t="shared" ref="K487:L487" si="155">SUM(K488+K495)</f>
        <v>40355</v>
      </c>
      <c r="L487" s="81">
        <f t="shared" si="155"/>
        <v>43077</v>
      </c>
      <c r="M487" s="27"/>
      <c r="N487" s="28"/>
      <c r="O487" s="28"/>
    </row>
    <row r="488" spans="1:15" s="6" customFormat="1" ht="38.450000000000003" customHeight="1" x14ac:dyDescent="0.25">
      <c r="A488" s="58" t="s">
        <v>179</v>
      </c>
      <c r="B488" s="215">
        <v>927</v>
      </c>
      <c r="C488" s="91" t="s">
        <v>35</v>
      </c>
      <c r="D488" s="90" t="s">
        <v>1</v>
      </c>
      <c r="E488" s="60" t="s">
        <v>36</v>
      </c>
      <c r="F488" s="60" t="s">
        <v>26</v>
      </c>
      <c r="G488" s="60" t="s">
        <v>5</v>
      </c>
      <c r="H488" s="60" t="s">
        <v>118</v>
      </c>
      <c r="I488" s="91"/>
      <c r="J488" s="82">
        <f>SUM(J489:J489)</f>
        <v>26000</v>
      </c>
      <c r="K488" s="82">
        <f>SUM(K489:K489)</f>
        <v>27000</v>
      </c>
      <c r="L488" s="82">
        <f>SUM(L489:L489)</f>
        <v>29000</v>
      </c>
      <c r="M488" s="27"/>
      <c r="N488" s="28"/>
      <c r="O488" s="28"/>
    </row>
    <row r="489" spans="1:15" s="6" customFormat="1" ht="31.15" customHeight="1" x14ac:dyDescent="0.25">
      <c r="A489" s="65" t="s">
        <v>317</v>
      </c>
      <c r="B489" s="66">
        <v>927</v>
      </c>
      <c r="C489" s="67" t="s">
        <v>35</v>
      </c>
      <c r="D489" s="85" t="s">
        <v>1</v>
      </c>
      <c r="E489" s="67" t="s">
        <v>36</v>
      </c>
      <c r="F489" s="67" t="s">
        <v>26</v>
      </c>
      <c r="G489" s="67" t="s">
        <v>5</v>
      </c>
      <c r="H489" s="67" t="s">
        <v>39</v>
      </c>
      <c r="I489" s="68" t="s">
        <v>60</v>
      </c>
      <c r="J489" s="69">
        <v>26000</v>
      </c>
      <c r="K489" s="69">
        <v>27000</v>
      </c>
      <c r="L489" s="69">
        <v>29000</v>
      </c>
      <c r="M489" s="27"/>
      <c r="N489" s="28"/>
      <c r="O489" s="28"/>
    </row>
    <row r="490" spans="1:15" s="266" customFormat="1" ht="18" hidden="1" x14ac:dyDescent="0.3">
      <c r="A490" s="39" t="s">
        <v>100</v>
      </c>
      <c r="B490" s="110">
        <v>927</v>
      </c>
      <c r="C490" s="124" t="s">
        <v>35</v>
      </c>
      <c r="D490" s="41" t="s">
        <v>5</v>
      </c>
      <c r="E490" s="431"/>
      <c r="F490" s="432"/>
      <c r="G490" s="432"/>
      <c r="H490" s="433"/>
      <c r="I490" s="72"/>
      <c r="J490" s="73">
        <f>SUM(J494)</f>
        <v>0</v>
      </c>
      <c r="K490" s="73">
        <f t="shared" ref="K490:L490" si="156">SUM(K494)</f>
        <v>0</v>
      </c>
      <c r="L490" s="73">
        <f t="shared" si="156"/>
        <v>0</v>
      </c>
      <c r="M490" s="264"/>
      <c r="N490" s="265"/>
      <c r="O490" s="265"/>
    </row>
    <row r="491" spans="1:15" s="266" customFormat="1" ht="67.150000000000006" hidden="1" x14ac:dyDescent="0.3">
      <c r="A491" s="45" t="s">
        <v>171</v>
      </c>
      <c r="B491" s="112">
        <v>927</v>
      </c>
      <c r="C491" s="115" t="s">
        <v>35</v>
      </c>
      <c r="D491" s="121" t="s">
        <v>5</v>
      </c>
      <c r="E491" s="47" t="s">
        <v>36</v>
      </c>
      <c r="F491" s="47" t="s">
        <v>111</v>
      </c>
      <c r="G491" s="47" t="s">
        <v>112</v>
      </c>
      <c r="H491" s="47" t="s">
        <v>118</v>
      </c>
      <c r="I491" s="115"/>
      <c r="J491" s="77">
        <f>SUM(J492)</f>
        <v>0</v>
      </c>
      <c r="K491" s="77">
        <f t="shared" ref="K491:L493" si="157">SUM(K492)</f>
        <v>0</v>
      </c>
      <c r="L491" s="77">
        <f t="shared" si="157"/>
        <v>0</v>
      </c>
      <c r="M491" s="264"/>
      <c r="N491" s="265"/>
      <c r="O491" s="265"/>
    </row>
    <row r="492" spans="1:15" s="239" customFormat="1" ht="50.45" hidden="1" x14ac:dyDescent="0.35">
      <c r="A492" s="53" t="s">
        <v>178</v>
      </c>
      <c r="B492" s="116">
        <v>927</v>
      </c>
      <c r="C492" s="94" t="s">
        <v>35</v>
      </c>
      <c r="D492" s="86" t="s">
        <v>5</v>
      </c>
      <c r="E492" s="55" t="s">
        <v>36</v>
      </c>
      <c r="F492" s="55" t="s">
        <v>26</v>
      </c>
      <c r="G492" s="55" t="s">
        <v>112</v>
      </c>
      <c r="H492" s="55" t="s">
        <v>118</v>
      </c>
      <c r="I492" s="94"/>
      <c r="J492" s="81">
        <f>SUM(J493)</f>
        <v>0</v>
      </c>
      <c r="K492" s="81">
        <f t="shared" si="157"/>
        <v>0</v>
      </c>
      <c r="L492" s="81">
        <f t="shared" si="157"/>
        <v>0</v>
      </c>
      <c r="M492" s="74"/>
      <c r="N492" s="238"/>
      <c r="O492" s="238"/>
    </row>
    <row r="493" spans="1:15" s="89" customFormat="1" ht="33.6" hidden="1" x14ac:dyDescent="0.35">
      <c r="A493" s="58" t="s">
        <v>180</v>
      </c>
      <c r="B493" s="215">
        <v>927</v>
      </c>
      <c r="C493" s="91" t="s">
        <v>35</v>
      </c>
      <c r="D493" s="90" t="s">
        <v>5</v>
      </c>
      <c r="E493" s="60" t="s">
        <v>36</v>
      </c>
      <c r="F493" s="60" t="s">
        <v>26</v>
      </c>
      <c r="G493" s="60" t="s">
        <v>2</v>
      </c>
      <c r="H493" s="60" t="s">
        <v>118</v>
      </c>
      <c r="I493" s="91"/>
      <c r="J493" s="82">
        <f>SUM(J494)</f>
        <v>0</v>
      </c>
      <c r="K493" s="82">
        <f t="shared" si="157"/>
        <v>0</v>
      </c>
      <c r="L493" s="82">
        <f t="shared" si="157"/>
        <v>0</v>
      </c>
      <c r="M493" s="78"/>
      <c r="N493" s="88"/>
      <c r="O493" s="88"/>
    </row>
    <row r="494" spans="1:15" s="89" customFormat="1" ht="31.15" hidden="1" x14ac:dyDescent="0.35">
      <c r="A494" s="65" t="s">
        <v>109</v>
      </c>
      <c r="B494" s="66">
        <v>927</v>
      </c>
      <c r="C494" s="67" t="s">
        <v>35</v>
      </c>
      <c r="D494" s="85" t="s">
        <v>5</v>
      </c>
      <c r="E494" s="67" t="s">
        <v>36</v>
      </c>
      <c r="F494" s="67" t="s">
        <v>26</v>
      </c>
      <c r="G494" s="67" t="s">
        <v>2</v>
      </c>
      <c r="H494" s="67" t="s">
        <v>40</v>
      </c>
      <c r="I494" s="68" t="s">
        <v>60</v>
      </c>
      <c r="J494" s="69"/>
      <c r="K494" s="69"/>
      <c r="L494" s="69"/>
      <c r="M494" s="78"/>
      <c r="N494" s="88"/>
      <c r="O494" s="88"/>
    </row>
    <row r="495" spans="1:15" s="6" customFormat="1" ht="34.5" x14ac:dyDescent="0.25">
      <c r="A495" s="58" t="s">
        <v>179</v>
      </c>
      <c r="B495" s="215">
        <v>927</v>
      </c>
      <c r="C495" s="91" t="s">
        <v>35</v>
      </c>
      <c r="D495" s="90" t="s">
        <v>1</v>
      </c>
      <c r="E495" s="60" t="s">
        <v>36</v>
      </c>
      <c r="F495" s="60" t="s">
        <v>26</v>
      </c>
      <c r="G495" s="60" t="s">
        <v>5</v>
      </c>
      <c r="H495" s="60" t="s">
        <v>118</v>
      </c>
      <c r="I495" s="91"/>
      <c r="J495" s="82">
        <f>SUM(J496:J496)</f>
        <v>15841</v>
      </c>
      <c r="K495" s="82">
        <f>SUM(K496:K496)</f>
        <v>13355</v>
      </c>
      <c r="L495" s="82">
        <f>SUM(L496:L496)</f>
        <v>14077</v>
      </c>
      <c r="M495" s="27"/>
      <c r="N495" s="28"/>
      <c r="O495" s="28"/>
    </row>
    <row r="496" spans="1:15" s="6" customFormat="1" ht="47.25" x14ac:dyDescent="0.25">
      <c r="A496" s="65" t="s">
        <v>698</v>
      </c>
      <c r="B496" s="66">
        <v>927</v>
      </c>
      <c r="C496" s="67" t="s">
        <v>35</v>
      </c>
      <c r="D496" s="372" t="s">
        <v>1</v>
      </c>
      <c r="E496" s="67" t="s">
        <v>36</v>
      </c>
      <c r="F496" s="67" t="s">
        <v>26</v>
      </c>
      <c r="G496" s="67" t="s">
        <v>5</v>
      </c>
      <c r="H496" s="67" t="s">
        <v>110</v>
      </c>
      <c r="I496" s="373" t="s">
        <v>60</v>
      </c>
      <c r="J496" s="69">
        <v>15841</v>
      </c>
      <c r="K496" s="69">
        <v>13355</v>
      </c>
      <c r="L496" s="69">
        <v>14077</v>
      </c>
      <c r="M496" s="27"/>
      <c r="N496" s="28"/>
      <c r="O496" s="28"/>
    </row>
    <row r="497" spans="1:15" s="375" customFormat="1" ht="31.5" customHeight="1" x14ac:dyDescent="0.3">
      <c r="A497" s="338" t="s">
        <v>732</v>
      </c>
      <c r="B497" s="216">
        <v>927</v>
      </c>
      <c r="C497" s="370" t="s">
        <v>35</v>
      </c>
      <c r="D497" s="371" t="s">
        <v>2</v>
      </c>
      <c r="E497" s="97"/>
      <c r="F497" s="97"/>
      <c r="G497" s="97"/>
      <c r="H497" s="97"/>
      <c r="I497" s="370"/>
      <c r="J497" s="102">
        <f>SUM(J498+J504)</f>
        <v>108644.4</v>
      </c>
      <c r="K497" s="102">
        <f t="shared" ref="K497:L497" si="158">SUM(K498+K504)</f>
        <v>53108</v>
      </c>
      <c r="L497" s="102">
        <f t="shared" si="158"/>
        <v>62779.8</v>
      </c>
      <c r="M497" s="227"/>
      <c r="N497" s="374"/>
      <c r="O497" s="374"/>
    </row>
    <row r="498" spans="1:15" s="377" customFormat="1" ht="66" customHeight="1" x14ac:dyDescent="0.3">
      <c r="A498" s="45" t="s">
        <v>171</v>
      </c>
      <c r="B498" s="112">
        <v>927</v>
      </c>
      <c r="C498" s="115" t="s">
        <v>35</v>
      </c>
      <c r="D498" s="121" t="s">
        <v>2</v>
      </c>
      <c r="E498" s="47" t="s">
        <v>36</v>
      </c>
      <c r="F498" s="47" t="s">
        <v>111</v>
      </c>
      <c r="G498" s="47" t="s">
        <v>112</v>
      </c>
      <c r="H498" s="47" t="s">
        <v>118</v>
      </c>
      <c r="I498" s="115"/>
      <c r="J498" s="77">
        <f>SUM(J499)</f>
        <v>108246.39999999999</v>
      </c>
      <c r="K498" s="77">
        <f t="shared" ref="K498:L498" si="159">SUM(K499)</f>
        <v>53108</v>
      </c>
      <c r="L498" s="77">
        <f t="shared" si="159"/>
        <v>62779.8</v>
      </c>
      <c r="M498" s="376"/>
      <c r="N498" s="376"/>
      <c r="O498" s="376"/>
    </row>
    <row r="499" spans="1:15" s="6" customFormat="1" ht="49.5" x14ac:dyDescent="0.25">
      <c r="A499" s="53" t="s">
        <v>178</v>
      </c>
      <c r="B499" s="116">
        <v>927</v>
      </c>
      <c r="C499" s="94" t="s">
        <v>35</v>
      </c>
      <c r="D499" s="86" t="s">
        <v>2</v>
      </c>
      <c r="E499" s="55" t="s">
        <v>36</v>
      </c>
      <c r="F499" s="55" t="s">
        <v>26</v>
      </c>
      <c r="G499" s="55" t="s">
        <v>112</v>
      </c>
      <c r="H499" s="55" t="s">
        <v>118</v>
      </c>
      <c r="I499" s="94"/>
      <c r="J499" s="81">
        <f>+J500+J502</f>
        <v>108246.39999999999</v>
      </c>
      <c r="K499" s="81">
        <f t="shared" ref="K499:L499" si="160">+K500+K502</f>
        <v>53108</v>
      </c>
      <c r="L499" s="81">
        <f t="shared" si="160"/>
        <v>62779.8</v>
      </c>
      <c r="M499" s="27"/>
      <c r="N499" s="28"/>
      <c r="O499" s="28"/>
    </row>
    <row r="500" spans="1:15" s="6" customFormat="1" ht="34.5" x14ac:dyDescent="0.25">
      <c r="A500" s="58" t="s">
        <v>185</v>
      </c>
      <c r="B500" s="215">
        <v>927</v>
      </c>
      <c r="C500" s="91" t="s">
        <v>35</v>
      </c>
      <c r="D500" s="90" t="s">
        <v>2</v>
      </c>
      <c r="E500" s="60" t="s">
        <v>36</v>
      </c>
      <c r="F500" s="60" t="s">
        <v>26</v>
      </c>
      <c r="G500" s="60" t="s">
        <v>7</v>
      </c>
      <c r="H500" s="60" t="s">
        <v>118</v>
      </c>
      <c r="I500" s="91"/>
      <c r="J500" s="82">
        <f>SUM(J501)</f>
        <v>270</v>
      </c>
      <c r="K500" s="82">
        <f t="shared" ref="K500:L502" si="161">SUM(K501)</f>
        <v>270</v>
      </c>
      <c r="L500" s="82">
        <f t="shared" si="161"/>
        <v>270</v>
      </c>
      <c r="M500" s="27"/>
      <c r="N500" s="28"/>
      <c r="O500" s="28"/>
    </row>
    <row r="501" spans="1:15" s="6" customFormat="1" ht="78.75" x14ac:dyDescent="0.25">
      <c r="A501" s="65" t="s">
        <v>318</v>
      </c>
      <c r="B501" s="66">
        <v>927</v>
      </c>
      <c r="C501" s="67" t="s">
        <v>35</v>
      </c>
      <c r="D501" s="85" t="s">
        <v>2</v>
      </c>
      <c r="E501" s="67" t="s">
        <v>36</v>
      </c>
      <c r="F501" s="67" t="s">
        <v>26</v>
      </c>
      <c r="G501" s="67" t="s">
        <v>7</v>
      </c>
      <c r="H501" s="67" t="s">
        <v>184</v>
      </c>
      <c r="I501" s="68" t="s">
        <v>60</v>
      </c>
      <c r="J501" s="69">
        <v>270</v>
      </c>
      <c r="K501" s="69">
        <v>270</v>
      </c>
      <c r="L501" s="69">
        <v>270</v>
      </c>
      <c r="M501" s="27"/>
      <c r="N501" s="28"/>
      <c r="O501" s="28"/>
    </row>
    <row r="502" spans="1:15" s="6" customFormat="1" ht="70.5" customHeight="1" x14ac:dyDescent="0.25">
      <c r="A502" s="58" t="s">
        <v>257</v>
      </c>
      <c r="B502" s="215">
        <v>927</v>
      </c>
      <c r="C502" s="91" t="s">
        <v>35</v>
      </c>
      <c r="D502" s="90" t="s">
        <v>2</v>
      </c>
      <c r="E502" s="60" t="s">
        <v>36</v>
      </c>
      <c r="F502" s="60" t="s">
        <v>26</v>
      </c>
      <c r="G502" s="60" t="s">
        <v>11</v>
      </c>
      <c r="H502" s="60" t="s">
        <v>118</v>
      </c>
      <c r="I502" s="91"/>
      <c r="J502" s="82">
        <f>+J503</f>
        <v>107976.4</v>
      </c>
      <c r="K502" s="82">
        <f t="shared" si="161"/>
        <v>52838</v>
      </c>
      <c r="L502" s="82">
        <f t="shared" si="161"/>
        <v>62509.8</v>
      </c>
      <c r="M502" s="27"/>
      <c r="N502" s="28"/>
      <c r="O502" s="28"/>
    </row>
    <row r="503" spans="1:15" s="6" customFormat="1" ht="24.6" customHeight="1" x14ac:dyDescent="0.25">
      <c r="A503" s="65" t="s">
        <v>258</v>
      </c>
      <c r="B503" s="66">
        <v>927</v>
      </c>
      <c r="C503" s="67" t="s">
        <v>35</v>
      </c>
      <c r="D503" s="85" t="s">
        <v>2</v>
      </c>
      <c r="E503" s="67" t="s">
        <v>36</v>
      </c>
      <c r="F503" s="67" t="s">
        <v>26</v>
      </c>
      <c r="G503" s="67" t="s">
        <v>11</v>
      </c>
      <c r="H503" s="67" t="s">
        <v>256</v>
      </c>
      <c r="I503" s="68" t="s">
        <v>60</v>
      </c>
      <c r="J503" s="69">
        <v>107976.4</v>
      </c>
      <c r="K503" s="69">
        <v>52838</v>
      </c>
      <c r="L503" s="69">
        <v>62509.8</v>
      </c>
      <c r="M503" s="27">
        <v>-3834.1</v>
      </c>
      <c r="N503" s="28"/>
      <c r="O503" s="28"/>
    </row>
    <row r="504" spans="1:15" s="6" customFormat="1" ht="33" x14ac:dyDescent="0.25">
      <c r="A504" s="45" t="s">
        <v>482</v>
      </c>
      <c r="B504" s="112">
        <v>927</v>
      </c>
      <c r="C504" s="115" t="s">
        <v>35</v>
      </c>
      <c r="D504" s="121" t="s">
        <v>2</v>
      </c>
      <c r="E504" s="47" t="s">
        <v>228</v>
      </c>
      <c r="F504" s="47" t="s">
        <v>111</v>
      </c>
      <c r="G504" s="47" t="s">
        <v>112</v>
      </c>
      <c r="H504" s="47" t="s">
        <v>118</v>
      </c>
      <c r="I504" s="115"/>
      <c r="J504" s="77">
        <f>+J505</f>
        <v>398</v>
      </c>
      <c r="K504" s="77">
        <f t="shared" ref="K504:L504" si="162">+K505</f>
        <v>0</v>
      </c>
      <c r="L504" s="77">
        <f t="shared" si="162"/>
        <v>0</v>
      </c>
      <c r="M504" s="27"/>
      <c r="N504" s="28"/>
      <c r="O504" s="28"/>
    </row>
    <row r="505" spans="1:15" s="6" customFormat="1" ht="33" x14ac:dyDescent="0.25">
      <c r="A505" s="53" t="s">
        <v>483</v>
      </c>
      <c r="B505" s="267">
        <v>927</v>
      </c>
      <c r="C505" s="268" t="s">
        <v>35</v>
      </c>
      <c r="D505" s="269" t="s">
        <v>2</v>
      </c>
      <c r="E505" s="270" t="s">
        <v>228</v>
      </c>
      <c r="F505" s="270" t="s">
        <v>16</v>
      </c>
      <c r="G505" s="270" t="s">
        <v>112</v>
      </c>
      <c r="H505" s="270" t="s">
        <v>118</v>
      </c>
      <c r="I505" s="268"/>
      <c r="J505" s="271">
        <f>SUM(J506)</f>
        <v>398</v>
      </c>
      <c r="K505" s="271">
        <f t="shared" ref="K505:L505" si="163">SUM(K506)</f>
        <v>0</v>
      </c>
      <c r="L505" s="271">
        <f t="shared" si="163"/>
        <v>0</v>
      </c>
      <c r="M505" s="27"/>
      <c r="N505" s="28"/>
      <c r="O505" s="28"/>
    </row>
    <row r="506" spans="1:15" s="153" customFormat="1" ht="34.5" x14ac:dyDescent="0.25">
      <c r="A506" s="58" t="s">
        <v>484</v>
      </c>
      <c r="B506" s="272">
        <v>927</v>
      </c>
      <c r="C506" s="209" t="s">
        <v>35</v>
      </c>
      <c r="D506" s="273" t="s">
        <v>2</v>
      </c>
      <c r="E506" s="208" t="s">
        <v>228</v>
      </c>
      <c r="F506" s="208" t="s">
        <v>16</v>
      </c>
      <c r="G506" s="208" t="s">
        <v>1</v>
      </c>
      <c r="H506" s="208" t="s">
        <v>118</v>
      </c>
      <c r="I506" s="209"/>
      <c r="J506" s="274">
        <f>+J507</f>
        <v>398</v>
      </c>
      <c r="K506" s="274">
        <f>+K507+K511</f>
        <v>0</v>
      </c>
      <c r="L506" s="274">
        <f>+L507+L511</f>
        <v>0</v>
      </c>
      <c r="M506" s="151"/>
      <c r="N506" s="152"/>
      <c r="O506" s="152"/>
    </row>
    <row r="507" spans="1:15" s="282" customFormat="1" ht="45" customHeight="1" x14ac:dyDescent="0.3">
      <c r="A507" s="65" t="s">
        <v>485</v>
      </c>
      <c r="B507" s="275">
        <v>927</v>
      </c>
      <c r="C507" s="276" t="s">
        <v>35</v>
      </c>
      <c r="D507" s="277" t="s">
        <v>2</v>
      </c>
      <c r="E507" s="278" t="s">
        <v>228</v>
      </c>
      <c r="F507" s="278" t="s">
        <v>16</v>
      </c>
      <c r="G507" s="278" t="s">
        <v>1</v>
      </c>
      <c r="H507" s="279" t="s">
        <v>229</v>
      </c>
      <c r="I507" s="276" t="s">
        <v>60</v>
      </c>
      <c r="J507" s="280">
        <v>398</v>
      </c>
      <c r="K507" s="280">
        <v>0</v>
      </c>
      <c r="L507" s="280">
        <v>0</v>
      </c>
      <c r="M507" s="281"/>
      <c r="N507" s="281"/>
      <c r="O507" s="281"/>
    </row>
    <row r="508" spans="1:15" s="282" customFormat="1" ht="76.150000000000006" hidden="1" customHeight="1" x14ac:dyDescent="0.35">
      <c r="A508" s="45" t="s">
        <v>580</v>
      </c>
      <c r="B508" s="283">
        <v>927</v>
      </c>
      <c r="C508" s="284" t="s">
        <v>35</v>
      </c>
      <c r="D508" s="285" t="s">
        <v>2</v>
      </c>
      <c r="E508" s="286" t="s">
        <v>255</v>
      </c>
      <c r="F508" s="286" t="s">
        <v>16</v>
      </c>
      <c r="G508" s="286" t="s">
        <v>112</v>
      </c>
      <c r="H508" s="286" t="s">
        <v>118</v>
      </c>
      <c r="I508" s="284"/>
      <c r="J508" s="287">
        <f>+J509</f>
        <v>0</v>
      </c>
      <c r="K508" s="287"/>
      <c r="L508" s="287"/>
      <c r="M508" s="281"/>
      <c r="N508" s="281"/>
      <c r="O508" s="281"/>
    </row>
    <row r="509" spans="1:15" s="282" customFormat="1" ht="28.9" hidden="1" customHeight="1" x14ac:dyDescent="0.35">
      <c r="A509" s="53" t="s">
        <v>581</v>
      </c>
      <c r="B509" s="267">
        <v>927</v>
      </c>
      <c r="C509" s="268" t="s">
        <v>35</v>
      </c>
      <c r="D509" s="269" t="s">
        <v>2</v>
      </c>
      <c r="E509" s="270" t="s">
        <v>255</v>
      </c>
      <c r="F509" s="270" t="s">
        <v>16</v>
      </c>
      <c r="G509" s="270" t="s">
        <v>1</v>
      </c>
      <c r="H509" s="270" t="s">
        <v>118</v>
      </c>
      <c r="I509" s="268"/>
      <c r="J509" s="271">
        <f>+J510</f>
        <v>0</v>
      </c>
      <c r="K509" s="271"/>
      <c r="L509" s="271"/>
      <c r="M509" s="281"/>
      <c r="N509" s="281"/>
      <c r="O509" s="281"/>
    </row>
    <row r="510" spans="1:15" s="282" customFormat="1" ht="52.9" hidden="1" customHeight="1" x14ac:dyDescent="0.35">
      <c r="A510" s="58" t="s">
        <v>582</v>
      </c>
      <c r="B510" s="272">
        <v>927</v>
      </c>
      <c r="C510" s="209" t="s">
        <v>35</v>
      </c>
      <c r="D510" s="273" t="s">
        <v>2</v>
      </c>
      <c r="E510" s="208" t="s">
        <v>255</v>
      </c>
      <c r="F510" s="208" t="s">
        <v>16</v>
      </c>
      <c r="G510" s="208" t="s">
        <v>7</v>
      </c>
      <c r="H510" s="208" t="s">
        <v>118</v>
      </c>
      <c r="I510" s="209"/>
      <c r="J510" s="274">
        <f>+J511+J512</f>
        <v>0</v>
      </c>
      <c r="K510" s="274"/>
      <c r="L510" s="274"/>
      <c r="M510" s="281"/>
      <c r="N510" s="281"/>
      <c r="O510" s="281"/>
    </row>
    <row r="511" spans="1:15" s="182" customFormat="1" ht="62.45" hidden="1" x14ac:dyDescent="0.35">
      <c r="A511" s="65" t="s">
        <v>444</v>
      </c>
      <c r="B511" s="275">
        <v>927</v>
      </c>
      <c r="C511" s="276" t="s">
        <v>35</v>
      </c>
      <c r="D511" s="277" t="s">
        <v>2</v>
      </c>
      <c r="E511" s="278" t="s">
        <v>255</v>
      </c>
      <c r="F511" s="278" t="s">
        <v>16</v>
      </c>
      <c r="G511" s="278" t="s">
        <v>7</v>
      </c>
      <c r="H511" s="279" t="s">
        <v>445</v>
      </c>
      <c r="I511" s="276" t="s">
        <v>60</v>
      </c>
      <c r="J511" s="280">
        <v>0</v>
      </c>
      <c r="K511" s="280"/>
      <c r="L511" s="280"/>
      <c r="M511" s="180"/>
      <c r="N511" s="181"/>
      <c r="O511" s="181"/>
    </row>
    <row r="512" spans="1:15" s="182" customFormat="1" ht="46.9" hidden="1" x14ac:dyDescent="0.35">
      <c r="A512" s="65" t="s">
        <v>563</v>
      </c>
      <c r="B512" s="275">
        <v>927</v>
      </c>
      <c r="C512" s="276" t="s">
        <v>35</v>
      </c>
      <c r="D512" s="277" t="s">
        <v>2</v>
      </c>
      <c r="E512" s="278" t="s">
        <v>255</v>
      </c>
      <c r="F512" s="278" t="s">
        <v>16</v>
      </c>
      <c r="G512" s="278" t="s">
        <v>7</v>
      </c>
      <c r="H512" s="279" t="s">
        <v>278</v>
      </c>
      <c r="I512" s="276" t="s">
        <v>60</v>
      </c>
      <c r="J512" s="280">
        <v>0</v>
      </c>
      <c r="K512" s="280"/>
      <c r="L512" s="280"/>
      <c r="M512" s="180"/>
      <c r="N512" s="181"/>
      <c r="O512" s="181"/>
    </row>
    <row r="513" spans="1:15" s="184" customFormat="1" ht="40.5" x14ac:dyDescent="0.3">
      <c r="A513" s="241" t="s">
        <v>186</v>
      </c>
      <c r="B513" s="216">
        <v>941</v>
      </c>
      <c r="C513" s="401"/>
      <c r="D513" s="402"/>
      <c r="E513" s="410"/>
      <c r="F513" s="410"/>
      <c r="G513" s="410"/>
      <c r="H513" s="411"/>
      <c r="I513" s="97"/>
      <c r="J513" s="102">
        <f>SUM(J514+J527+J720+J745)</f>
        <v>1465856.0999999999</v>
      </c>
      <c r="K513" s="102">
        <f t="shared" ref="K513:L513" si="164">SUM(K514+K527+K720+K745)</f>
        <v>1484140.7</v>
      </c>
      <c r="L513" s="102">
        <f t="shared" si="164"/>
        <v>1536101.9</v>
      </c>
      <c r="M513" s="102">
        <f t="shared" ref="M513:O513" si="165">SUM(M514+M527+M720+M745)</f>
        <v>0</v>
      </c>
      <c r="N513" s="102">
        <f t="shared" si="165"/>
        <v>0</v>
      </c>
      <c r="O513" s="102">
        <f t="shared" si="165"/>
        <v>0</v>
      </c>
    </row>
    <row r="514" spans="1:15" s="187" customFormat="1" x14ac:dyDescent="0.3">
      <c r="A514" s="29" t="s">
        <v>62</v>
      </c>
      <c r="B514" s="211">
        <v>941</v>
      </c>
      <c r="C514" s="34" t="s">
        <v>1</v>
      </c>
      <c r="D514" s="404"/>
      <c r="E514" s="405"/>
      <c r="F514" s="405"/>
      <c r="G514" s="405"/>
      <c r="H514" s="406"/>
      <c r="I514" s="256"/>
      <c r="J514" s="32">
        <f>+J515+J520</f>
        <v>3874</v>
      </c>
      <c r="K514" s="32">
        <f t="shared" ref="K514:L514" si="166">+K515+K520</f>
        <v>3911</v>
      </c>
      <c r="L514" s="32">
        <f t="shared" si="166"/>
        <v>4064</v>
      </c>
      <c r="M514" s="185"/>
      <c r="N514" s="186"/>
      <c r="O514" s="186"/>
    </row>
    <row r="515" spans="1:15" s="187" customFormat="1" ht="56.25" x14ac:dyDescent="0.3">
      <c r="A515" s="70" t="s">
        <v>65</v>
      </c>
      <c r="B515" s="216">
        <v>941</v>
      </c>
      <c r="C515" s="97" t="s">
        <v>1</v>
      </c>
      <c r="D515" s="97" t="s">
        <v>7</v>
      </c>
      <c r="E515" s="401"/>
      <c r="F515" s="402"/>
      <c r="G515" s="402"/>
      <c r="H515" s="403"/>
      <c r="I515" s="125"/>
      <c r="J515" s="102">
        <f>SUM(J516)</f>
        <v>922</v>
      </c>
      <c r="K515" s="102">
        <f t="shared" ref="K515:L517" si="167">SUM(K516)</f>
        <v>931</v>
      </c>
      <c r="L515" s="102">
        <f t="shared" si="167"/>
        <v>968</v>
      </c>
      <c r="M515" s="185"/>
      <c r="N515" s="186"/>
      <c r="O515" s="186"/>
    </row>
    <row r="516" spans="1:15" s="6" customFormat="1" ht="49.5" x14ac:dyDescent="0.25">
      <c r="A516" s="45" t="s">
        <v>114</v>
      </c>
      <c r="B516" s="46">
        <v>941</v>
      </c>
      <c r="C516" s="47" t="s">
        <v>1</v>
      </c>
      <c r="D516" s="121" t="s">
        <v>7</v>
      </c>
      <c r="E516" s="47" t="s">
        <v>42</v>
      </c>
      <c r="F516" s="47" t="s">
        <v>111</v>
      </c>
      <c r="G516" s="47" t="s">
        <v>112</v>
      </c>
      <c r="H516" s="47" t="s">
        <v>118</v>
      </c>
      <c r="I516" s="115"/>
      <c r="J516" s="77">
        <f>SUM(J517)</f>
        <v>922</v>
      </c>
      <c r="K516" s="77">
        <f t="shared" si="167"/>
        <v>931</v>
      </c>
      <c r="L516" s="77">
        <f t="shared" si="167"/>
        <v>968</v>
      </c>
      <c r="M516" s="27"/>
      <c r="N516" s="28"/>
      <c r="O516" s="28"/>
    </row>
    <row r="517" spans="1:15" s="6" customFormat="1" ht="33" x14ac:dyDescent="0.25">
      <c r="A517" s="53" t="s">
        <v>115</v>
      </c>
      <c r="B517" s="54">
        <v>941</v>
      </c>
      <c r="C517" s="55" t="s">
        <v>1</v>
      </c>
      <c r="D517" s="86" t="s">
        <v>7</v>
      </c>
      <c r="E517" s="55" t="s">
        <v>42</v>
      </c>
      <c r="F517" s="55" t="s">
        <v>30</v>
      </c>
      <c r="G517" s="55" t="s">
        <v>112</v>
      </c>
      <c r="H517" s="55" t="s">
        <v>118</v>
      </c>
      <c r="I517" s="94"/>
      <c r="J517" s="81">
        <f>SUM(J518)</f>
        <v>922</v>
      </c>
      <c r="K517" s="81">
        <f t="shared" si="167"/>
        <v>931</v>
      </c>
      <c r="L517" s="81">
        <f t="shared" si="167"/>
        <v>968</v>
      </c>
      <c r="M517" s="27"/>
      <c r="N517" s="28"/>
      <c r="O517" s="28"/>
    </row>
    <row r="518" spans="1:15" s="6" customFormat="1" ht="34.5" x14ac:dyDescent="0.25">
      <c r="A518" s="58" t="s">
        <v>116</v>
      </c>
      <c r="B518" s="59">
        <v>941</v>
      </c>
      <c r="C518" s="60" t="s">
        <v>1</v>
      </c>
      <c r="D518" s="90" t="s">
        <v>7</v>
      </c>
      <c r="E518" s="60" t="s">
        <v>42</v>
      </c>
      <c r="F518" s="60" t="s">
        <v>30</v>
      </c>
      <c r="G518" s="60" t="s">
        <v>1</v>
      </c>
      <c r="H518" s="60" t="s">
        <v>118</v>
      </c>
      <c r="I518" s="91"/>
      <c r="J518" s="82">
        <f>+J519</f>
        <v>922</v>
      </c>
      <c r="K518" s="82">
        <f t="shared" ref="K518:L518" si="168">+K519</f>
        <v>931</v>
      </c>
      <c r="L518" s="82">
        <f t="shared" si="168"/>
        <v>968</v>
      </c>
      <c r="M518" s="27"/>
      <c r="N518" s="28"/>
      <c r="O518" s="28"/>
    </row>
    <row r="519" spans="1:15" s="6" customFormat="1" ht="47.25" x14ac:dyDescent="0.25">
      <c r="A519" s="65" t="s">
        <v>198</v>
      </c>
      <c r="B519" s="66">
        <v>941</v>
      </c>
      <c r="C519" s="67" t="s">
        <v>1</v>
      </c>
      <c r="D519" s="85" t="s">
        <v>7</v>
      </c>
      <c r="E519" s="67" t="s">
        <v>42</v>
      </c>
      <c r="F519" s="67" t="s">
        <v>30</v>
      </c>
      <c r="G519" s="67" t="s">
        <v>1</v>
      </c>
      <c r="H519" s="67" t="s">
        <v>41</v>
      </c>
      <c r="I519" s="68" t="s">
        <v>54</v>
      </c>
      <c r="J519" s="69">
        <v>922</v>
      </c>
      <c r="K519" s="69">
        <v>931</v>
      </c>
      <c r="L519" s="69">
        <v>968</v>
      </c>
      <c r="M519" s="27">
        <v>312</v>
      </c>
      <c r="N519" s="28"/>
      <c r="O519" s="28"/>
    </row>
    <row r="520" spans="1:15" s="6" customFormat="1" x14ac:dyDescent="0.3">
      <c r="A520" s="70" t="s">
        <v>68</v>
      </c>
      <c r="B520" s="110">
        <v>941</v>
      </c>
      <c r="C520" s="111" t="s">
        <v>1</v>
      </c>
      <c r="D520" s="71" t="s">
        <v>33</v>
      </c>
      <c r="E520" s="434"/>
      <c r="F520" s="435"/>
      <c r="G520" s="435"/>
      <c r="H520" s="436"/>
      <c r="I520" s="68"/>
      <c r="J520" s="102">
        <f>+J521</f>
        <v>2952</v>
      </c>
      <c r="K520" s="102">
        <f t="shared" ref="K520:L521" si="169">+K521</f>
        <v>2980</v>
      </c>
      <c r="L520" s="102">
        <f t="shared" si="169"/>
        <v>3096</v>
      </c>
      <c r="M520" s="27"/>
      <c r="N520" s="28"/>
      <c r="O520" s="28"/>
    </row>
    <row r="521" spans="1:15" s="6" customFormat="1" ht="49.5" x14ac:dyDescent="0.25">
      <c r="A521" s="45" t="s">
        <v>114</v>
      </c>
      <c r="B521" s="46">
        <v>941</v>
      </c>
      <c r="C521" s="47" t="s">
        <v>1</v>
      </c>
      <c r="D521" s="121" t="s">
        <v>33</v>
      </c>
      <c r="E521" s="47" t="s">
        <v>42</v>
      </c>
      <c r="F521" s="47" t="s">
        <v>111</v>
      </c>
      <c r="G521" s="47" t="s">
        <v>112</v>
      </c>
      <c r="H521" s="47" t="s">
        <v>118</v>
      </c>
      <c r="I521" s="68"/>
      <c r="J521" s="77">
        <f>+J522</f>
        <v>2952</v>
      </c>
      <c r="K521" s="77">
        <f t="shared" si="169"/>
        <v>2980</v>
      </c>
      <c r="L521" s="77">
        <f t="shared" si="169"/>
        <v>3096</v>
      </c>
      <c r="M521" s="27"/>
      <c r="N521" s="28"/>
      <c r="O521" s="28"/>
    </row>
    <row r="522" spans="1:15" s="6" customFormat="1" ht="33" x14ac:dyDescent="0.25">
      <c r="A522" s="53" t="s">
        <v>115</v>
      </c>
      <c r="B522" s="54">
        <v>941</v>
      </c>
      <c r="C522" s="55" t="s">
        <v>1</v>
      </c>
      <c r="D522" s="86" t="s">
        <v>33</v>
      </c>
      <c r="E522" s="55" t="s">
        <v>42</v>
      </c>
      <c r="F522" s="55" t="s">
        <v>30</v>
      </c>
      <c r="G522" s="55" t="s">
        <v>112</v>
      </c>
      <c r="H522" s="55" t="s">
        <v>118</v>
      </c>
      <c r="I522" s="68"/>
      <c r="J522" s="81">
        <f>SUM(J523)</f>
        <v>2952</v>
      </c>
      <c r="K522" s="81">
        <f t="shared" ref="K522:L522" si="170">SUM(K523)</f>
        <v>2980</v>
      </c>
      <c r="L522" s="81">
        <f t="shared" si="170"/>
        <v>3096</v>
      </c>
      <c r="M522" s="27"/>
      <c r="N522" s="28"/>
      <c r="O522" s="28"/>
    </row>
    <row r="523" spans="1:15" s="6" customFormat="1" ht="35.450000000000003" customHeight="1" x14ac:dyDescent="0.25">
      <c r="A523" s="122" t="s">
        <v>116</v>
      </c>
      <c r="B523" s="59">
        <v>941</v>
      </c>
      <c r="C523" s="60" t="s">
        <v>1</v>
      </c>
      <c r="D523" s="90" t="s">
        <v>33</v>
      </c>
      <c r="E523" s="60" t="s">
        <v>42</v>
      </c>
      <c r="F523" s="60" t="s">
        <v>30</v>
      </c>
      <c r="G523" s="60" t="s">
        <v>1</v>
      </c>
      <c r="H523" s="60" t="s">
        <v>118</v>
      </c>
      <c r="I523" s="68"/>
      <c r="J523" s="82">
        <f>+J524</f>
        <v>2952</v>
      </c>
      <c r="K523" s="82">
        <f t="shared" ref="K523:L523" si="171">+K524</f>
        <v>2980</v>
      </c>
      <c r="L523" s="82">
        <f t="shared" si="171"/>
        <v>3096</v>
      </c>
      <c r="M523" s="27"/>
      <c r="N523" s="28"/>
      <c r="O523" s="28"/>
    </row>
    <row r="524" spans="1:15" s="6" customFormat="1" ht="54" customHeight="1" x14ac:dyDescent="0.25">
      <c r="A524" s="65" t="s">
        <v>409</v>
      </c>
      <c r="B524" s="96">
        <v>941</v>
      </c>
      <c r="C524" s="97" t="s">
        <v>1</v>
      </c>
      <c r="D524" s="98" t="s">
        <v>33</v>
      </c>
      <c r="E524" s="97" t="s">
        <v>42</v>
      </c>
      <c r="F524" s="97" t="s">
        <v>30</v>
      </c>
      <c r="G524" s="97" t="s">
        <v>1</v>
      </c>
      <c r="H524" s="97" t="s">
        <v>349</v>
      </c>
      <c r="I524" s="125"/>
      <c r="J524" s="102">
        <f>+J525+J526</f>
        <v>2952</v>
      </c>
      <c r="K524" s="102">
        <f t="shared" ref="K524:L524" si="172">+K525+K526</f>
        <v>2980</v>
      </c>
      <c r="L524" s="102">
        <f t="shared" si="172"/>
        <v>3096</v>
      </c>
      <c r="M524" s="27"/>
      <c r="N524" s="28"/>
      <c r="O524" s="28"/>
    </row>
    <row r="525" spans="1:15" s="6" customFormat="1" ht="94.9" customHeight="1" x14ac:dyDescent="0.25">
      <c r="A525" s="65" t="s">
        <v>373</v>
      </c>
      <c r="B525" s="66">
        <v>941</v>
      </c>
      <c r="C525" s="67" t="s">
        <v>1</v>
      </c>
      <c r="D525" s="85" t="s">
        <v>33</v>
      </c>
      <c r="E525" s="67" t="s">
        <v>42</v>
      </c>
      <c r="F525" s="67" t="s">
        <v>30</v>
      </c>
      <c r="G525" s="67" t="s">
        <v>1</v>
      </c>
      <c r="H525" s="67" t="s">
        <v>349</v>
      </c>
      <c r="I525" s="68" t="s">
        <v>54</v>
      </c>
      <c r="J525" s="69">
        <v>2849</v>
      </c>
      <c r="K525" s="69">
        <v>2872</v>
      </c>
      <c r="L525" s="69">
        <v>2986</v>
      </c>
      <c r="M525" s="27"/>
      <c r="N525" s="28"/>
      <c r="O525" s="28"/>
    </row>
    <row r="526" spans="1:15" s="6" customFormat="1" ht="78.75" x14ac:dyDescent="0.25">
      <c r="A526" s="65" t="s">
        <v>374</v>
      </c>
      <c r="B526" s="66">
        <v>941</v>
      </c>
      <c r="C526" s="67" t="s">
        <v>1</v>
      </c>
      <c r="D526" s="85" t="s">
        <v>33</v>
      </c>
      <c r="E526" s="67" t="s">
        <v>42</v>
      </c>
      <c r="F526" s="67" t="s">
        <v>30</v>
      </c>
      <c r="G526" s="67" t="s">
        <v>1</v>
      </c>
      <c r="H526" s="67" t="s">
        <v>349</v>
      </c>
      <c r="I526" s="68" t="s">
        <v>53</v>
      </c>
      <c r="J526" s="69">
        <v>103</v>
      </c>
      <c r="K526" s="69">
        <v>108</v>
      </c>
      <c r="L526" s="69">
        <v>110</v>
      </c>
      <c r="M526" s="27"/>
      <c r="N526" s="28"/>
      <c r="O526" s="28"/>
    </row>
    <row r="527" spans="1:15" s="6" customFormat="1" x14ac:dyDescent="0.25">
      <c r="A527" s="29" t="s">
        <v>78</v>
      </c>
      <c r="B527" s="29">
        <v>941</v>
      </c>
      <c r="C527" s="30" t="s">
        <v>13</v>
      </c>
      <c r="D527" s="412"/>
      <c r="E527" s="413"/>
      <c r="F527" s="413"/>
      <c r="G527" s="413"/>
      <c r="H527" s="414"/>
      <c r="I527" s="31"/>
      <c r="J527" s="32">
        <f>SUM(J528+J551+J634+J661+J678)</f>
        <v>1409765</v>
      </c>
      <c r="K527" s="32">
        <f>SUM(K528+K551+K634+K661+K678)</f>
        <v>1449742.8</v>
      </c>
      <c r="L527" s="32">
        <f>SUM(L528+L551+L634+L661+L678)</f>
        <v>1501250.7</v>
      </c>
      <c r="M527" s="27"/>
      <c r="N527" s="28"/>
      <c r="O527" s="28"/>
    </row>
    <row r="528" spans="1:15" s="6" customFormat="1" x14ac:dyDescent="0.3">
      <c r="A528" s="70" t="s">
        <v>79</v>
      </c>
      <c r="B528" s="40">
        <v>941</v>
      </c>
      <c r="C528" s="71" t="s">
        <v>13</v>
      </c>
      <c r="D528" s="71" t="s">
        <v>1</v>
      </c>
      <c r="E528" s="415"/>
      <c r="F528" s="416"/>
      <c r="G528" s="416"/>
      <c r="H528" s="417"/>
      <c r="I528" s="72"/>
      <c r="J528" s="73">
        <f>SUM(J529)</f>
        <v>344014.1</v>
      </c>
      <c r="K528" s="73">
        <f t="shared" ref="K528:L530" si="173">SUM(K529)</f>
        <v>354839.5</v>
      </c>
      <c r="L528" s="73">
        <f t="shared" si="173"/>
        <v>365952.80000000005</v>
      </c>
      <c r="M528" s="27"/>
      <c r="N528" s="28"/>
      <c r="O528" s="28"/>
    </row>
    <row r="529" spans="1:15" s="6" customFormat="1" x14ac:dyDescent="0.25">
      <c r="A529" s="45" t="s">
        <v>131</v>
      </c>
      <c r="B529" s="46">
        <v>941</v>
      </c>
      <c r="C529" s="48" t="s">
        <v>13</v>
      </c>
      <c r="D529" s="114" t="s">
        <v>1</v>
      </c>
      <c r="E529" s="47" t="s">
        <v>5</v>
      </c>
      <c r="F529" s="47" t="s">
        <v>111</v>
      </c>
      <c r="G529" s="47" t="s">
        <v>112</v>
      </c>
      <c r="H529" s="47" t="s">
        <v>118</v>
      </c>
      <c r="I529" s="115"/>
      <c r="J529" s="77">
        <f>SUM(J530)</f>
        <v>344014.1</v>
      </c>
      <c r="K529" s="77">
        <f t="shared" si="173"/>
        <v>354839.5</v>
      </c>
      <c r="L529" s="77">
        <f t="shared" si="173"/>
        <v>365952.80000000005</v>
      </c>
      <c r="M529" s="27"/>
      <c r="N529" s="28"/>
      <c r="O529" s="28"/>
    </row>
    <row r="530" spans="1:15" s="6" customFormat="1" ht="24" customHeight="1" x14ac:dyDescent="0.25">
      <c r="A530" s="53" t="s">
        <v>132</v>
      </c>
      <c r="B530" s="54">
        <v>941</v>
      </c>
      <c r="C530" s="56" t="s">
        <v>13</v>
      </c>
      <c r="D530" s="118" t="s">
        <v>1</v>
      </c>
      <c r="E530" s="55" t="s">
        <v>5</v>
      </c>
      <c r="F530" s="55" t="s">
        <v>16</v>
      </c>
      <c r="G530" s="55" t="s">
        <v>112</v>
      </c>
      <c r="H530" s="55" t="s">
        <v>118</v>
      </c>
      <c r="I530" s="94"/>
      <c r="J530" s="81">
        <f>SUM(J531)</f>
        <v>344014.1</v>
      </c>
      <c r="K530" s="81">
        <f t="shared" si="173"/>
        <v>354839.5</v>
      </c>
      <c r="L530" s="81">
        <f t="shared" si="173"/>
        <v>365952.80000000005</v>
      </c>
      <c r="M530" s="27"/>
      <c r="N530" s="28"/>
      <c r="O530" s="28"/>
    </row>
    <row r="531" spans="1:15" s="131" customFormat="1" ht="37.5" customHeight="1" x14ac:dyDescent="0.25">
      <c r="A531" s="58" t="s">
        <v>133</v>
      </c>
      <c r="B531" s="59">
        <v>941</v>
      </c>
      <c r="C531" s="61" t="s">
        <v>13</v>
      </c>
      <c r="D531" s="120" t="s">
        <v>1</v>
      </c>
      <c r="E531" s="60" t="s">
        <v>5</v>
      </c>
      <c r="F531" s="60" t="s">
        <v>16</v>
      </c>
      <c r="G531" s="60" t="s">
        <v>1</v>
      </c>
      <c r="H531" s="60" t="s">
        <v>118</v>
      </c>
      <c r="I531" s="91"/>
      <c r="J531" s="82">
        <f>+J532+J537+J539+J543+J548</f>
        <v>344014.1</v>
      </c>
      <c r="K531" s="82">
        <f t="shared" ref="K531:L531" si="174">+K532+K539+K543</f>
        <v>354839.5</v>
      </c>
      <c r="L531" s="82">
        <f t="shared" si="174"/>
        <v>365952.80000000005</v>
      </c>
      <c r="M531" s="130"/>
      <c r="N531" s="130"/>
      <c r="O531" s="130"/>
    </row>
    <row r="532" spans="1:15" s="289" customFormat="1" ht="31.5" x14ac:dyDescent="0.25">
      <c r="A532" s="129" t="s">
        <v>401</v>
      </c>
      <c r="B532" s="96">
        <v>941</v>
      </c>
      <c r="C532" s="97" t="s">
        <v>13</v>
      </c>
      <c r="D532" s="98" t="s">
        <v>1</v>
      </c>
      <c r="E532" s="217" t="s">
        <v>5</v>
      </c>
      <c r="F532" s="217">
        <v>1</v>
      </c>
      <c r="G532" s="217" t="s">
        <v>1</v>
      </c>
      <c r="H532" s="217" t="s">
        <v>6</v>
      </c>
      <c r="I532" s="91"/>
      <c r="J532" s="73">
        <f>+J533+J534+J535+J536</f>
        <v>152634</v>
      </c>
      <c r="K532" s="73">
        <f t="shared" ref="K532:L532" si="175">+K533+K534+K535+K536</f>
        <v>153016</v>
      </c>
      <c r="L532" s="73">
        <f t="shared" si="175"/>
        <v>155114.70000000001</v>
      </c>
      <c r="M532" s="132"/>
      <c r="N532" s="288"/>
      <c r="O532" s="288"/>
    </row>
    <row r="533" spans="1:15" s="291" customFormat="1" ht="47.25" x14ac:dyDescent="0.25">
      <c r="A533" s="65" t="s">
        <v>189</v>
      </c>
      <c r="B533" s="66">
        <v>941</v>
      </c>
      <c r="C533" s="67" t="s">
        <v>13</v>
      </c>
      <c r="D533" s="85" t="s">
        <v>1</v>
      </c>
      <c r="E533" s="165" t="s">
        <v>5</v>
      </c>
      <c r="F533" s="165">
        <v>1</v>
      </c>
      <c r="G533" s="165" t="s">
        <v>1</v>
      </c>
      <c r="H533" s="165" t="s">
        <v>6</v>
      </c>
      <c r="I533" s="68" t="s">
        <v>54</v>
      </c>
      <c r="J533" s="69">
        <v>41189</v>
      </c>
      <c r="K533" s="69">
        <v>42835</v>
      </c>
      <c r="L533" s="69">
        <v>44545</v>
      </c>
      <c r="M533" s="132"/>
      <c r="N533" s="290"/>
      <c r="O533" s="290"/>
    </row>
    <row r="534" spans="1:15" s="294" customFormat="1" ht="31.5" x14ac:dyDescent="0.25">
      <c r="A534" s="65" t="s">
        <v>105</v>
      </c>
      <c r="B534" s="66">
        <v>941</v>
      </c>
      <c r="C534" s="67" t="s">
        <v>13</v>
      </c>
      <c r="D534" s="85" t="s">
        <v>1</v>
      </c>
      <c r="E534" s="165" t="s">
        <v>5</v>
      </c>
      <c r="F534" s="165">
        <v>1</v>
      </c>
      <c r="G534" s="165" t="s">
        <v>1</v>
      </c>
      <c r="H534" s="165" t="s">
        <v>6</v>
      </c>
      <c r="I534" s="68" t="s">
        <v>53</v>
      </c>
      <c r="J534" s="69">
        <v>71421.5</v>
      </c>
      <c r="K534" s="69">
        <v>69597.5</v>
      </c>
      <c r="L534" s="69">
        <v>70824.100000000006</v>
      </c>
      <c r="M534" s="292">
        <v>-1659.1</v>
      </c>
      <c r="N534" s="293"/>
      <c r="O534" s="293"/>
    </row>
    <row r="535" spans="1:15" s="294" customFormat="1" ht="31.5" x14ac:dyDescent="0.25">
      <c r="A535" s="65" t="s">
        <v>108</v>
      </c>
      <c r="B535" s="66">
        <v>941</v>
      </c>
      <c r="C535" s="67" t="s">
        <v>13</v>
      </c>
      <c r="D535" s="85" t="s">
        <v>1</v>
      </c>
      <c r="E535" s="165" t="s">
        <v>5</v>
      </c>
      <c r="F535" s="165">
        <v>1</v>
      </c>
      <c r="G535" s="165" t="s">
        <v>1</v>
      </c>
      <c r="H535" s="165" t="s">
        <v>6</v>
      </c>
      <c r="I535" s="68" t="s">
        <v>55</v>
      </c>
      <c r="J535" s="69">
        <v>6165</v>
      </c>
      <c r="K535" s="69">
        <v>6165</v>
      </c>
      <c r="L535" s="69">
        <v>6165</v>
      </c>
      <c r="M535" s="292"/>
      <c r="N535" s="293"/>
      <c r="O535" s="293"/>
    </row>
    <row r="536" spans="1:15" s="294" customFormat="1" ht="41.45" customHeight="1" x14ac:dyDescent="0.25">
      <c r="A536" s="65" t="s">
        <v>233</v>
      </c>
      <c r="B536" s="66">
        <v>941</v>
      </c>
      <c r="C536" s="67" t="s">
        <v>13</v>
      </c>
      <c r="D536" s="85" t="s">
        <v>1</v>
      </c>
      <c r="E536" s="165" t="s">
        <v>5</v>
      </c>
      <c r="F536" s="165">
        <v>1</v>
      </c>
      <c r="G536" s="165" t="s">
        <v>1</v>
      </c>
      <c r="H536" s="165" t="s">
        <v>6</v>
      </c>
      <c r="I536" s="68" t="s">
        <v>59</v>
      </c>
      <c r="J536" s="69">
        <v>33858.5</v>
      </c>
      <c r="K536" s="69">
        <v>34418.5</v>
      </c>
      <c r="L536" s="69">
        <v>33580.6</v>
      </c>
      <c r="M536" s="292">
        <v>-102.1</v>
      </c>
      <c r="N536" s="293"/>
      <c r="O536" s="293"/>
    </row>
    <row r="537" spans="1:15" s="294" customFormat="1" ht="38.450000000000003" hidden="1" customHeight="1" x14ac:dyDescent="0.3">
      <c r="A537" s="65" t="s">
        <v>564</v>
      </c>
      <c r="B537" s="96">
        <v>941</v>
      </c>
      <c r="C537" s="97" t="s">
        <v>13</v>
      </c>
      <c r="D537" s="98" t="s">
        <v>1</v>
      </c>
      <c r="E537" s="217" t="s">
        <v>5</v>
      </c>
      <c r="F537" s="217">
        <v>1</v>
      </c>
      <c r="G537" s="217" t="s">
        <v>1</v>
      </c>
      <c r="H537" s="217" t="s">
        <v>278</v>
      </c>
      <c r="I537" s="125"/>
      <c r="J537" s="102">
        <f>+J538</f>
        <v>0</v>
      </c>
      <c r="K537" s="102">
        <v>0</v>
      </c>
      <c r="L537" s="102">
        <v>0</v>
      </c>
      <c r="M537" s="292"/>
      <c r="N537" s="293"/>
      <c r="O537" s="293"/>
    </row>
    <row r="538" spans="1:15" s="294" customFormat="1" ht="62.45" hidden="1" x14ac:dyDescent="0.3">
      <c r="A538" s="65" t="s">
        <v>443</v>
      </c>
      <c r="B538" s="66">
        <v>941</v>
      </c>
      <c r="C538" s="67" t="s">
        <v>13</v>
      </c>
      <c r="D538" s="85" t="s">
        <v>1</v>
      </c>
      <c r="E538" s="165" t="s">
        <v>5</v>
      </c>
      <c r="F538" s="165">
        <v>1</v>
      </c>
      <c r="G538" s="165" t="s">
        <v>1</v>
      </c>
      <c r="H538" s="165" t="s">
        <v>278</v>
      </c>
      <c r="I538" s="68" t="s">
        <v>59</v>
      </c>
      <c r="J538" s="69">
        <v>0</v>
      </c>
      <c r="K538" s="69">
        <v>0</v>
      </c>
      <c r="L538" s="69">
        <v>0</v>
      </c>
      <c r="M538" s="292"/>
      <c r="N538" s="293"/>
      <c r="O538" s="293"/>
    </row>
    <row r="539" spans="1:15" s="6" customFormat="1" ht="47.25" x14ac:dyDescent="0.25">
      <c r="A539" s="65" t="s">
        <v>406</v>
      </c>
      <c r="B539" s="96">
        <v>941</v>
      </c>
      <c r="C539" s="97" t="s">
        <v>13</v>
      </c>
      <c r="D539" s="98" t="s">
        <v>1</v>
      </c>
      <c r="E539" s="217" t="s">
        <v>5</v>
      </c>
      <c r="F539" s="217">
        <v>1</v>
      </c>
      <c r="G539" s="217" t="s">
        <v>1</v>
      </c>
      <c r="H539" s="217">
        <v>78290</v>
      </c>
      <c r="I539" s="125"/>
      <c r="J539" s="102">
        <f>+J540+J541+J542</f>
        <v>189880.1</v>
      </c>
      <c r="K539" s="102">
        <f t="shared" ref="K539:L539" si="176">+K540+K541+K542</f>
        <v>200323.5</v>
      </c>
      <c r="L539" s="102">
        <f t="shared" si="176"/>
        <v>209338.1</v>
      </c>
      <c r="M539" s="27"/>
      <c r="N539" s="28"/>
      <c r="O539" s="28"/>
    </row>
    <row r="540" spans="1:15" s="6" customFormat="1" ht="63" x14ac:dyDescent="0.25">
      <c r="A540" s="65" t="s">
        <v>319</v>
      </c>
      <c r="B540" s="66">
        <v>941</v>
      </c>
      <c r="C540" s="67" t="s">
        <v>13</v>
      </c>
      <c r="D540" s="85" t="s">
        <v>1</v>
      </c>
      <c r="E540" s="165" t="s">
        <v>5</v>
      </c>
      <c r="F540" s="165">
        <v>1</v>
      </c>
      <c r="G540" s="165" t="s">
        <v>1</v>
      </c>
      <c r="H540" s="165">
        <v>78290</v>
      </c>
      <c r="I540" s="68" t="s">
        <v>54</v>
      </c>
      <c r="J540" s="69">
        <v>141707.1</v>
      </c>
      <c r="K540" s="69">
        <v>149552.5</v>
      </c>
      <c r="L540" s="69">
        <v>156286.1</v>
      </c>
      <c r="M540" s="27"/>
      <c r="N540" s="28"/>
      <c r="O540" s="28"/>
    </row>
    <row r="541" spans="1:15" s="266" customFormat="1" ht="47.25" x14ac:dyDescent="0.25">
      <c r="A541" s="65" t="s">
        <v>320</v>
      </c>
      <c r="B541" s="66">
        <v>941</v>
      </c>
      <c r="C541" s="67" t="s">
        <v>13</v>
      </c>
      <c r="D541" s="85" t="s">
        <v>1</v>
      </c>
      <c r="E541" s="165" t="s">
        <v>5</v>
      </c>
      <c r="F541" s="165">
        <v>1</v>
      </c>
      <c r="G541" s="165" t="s">
        <v>1</v>
      </c>
      <c r="H541" s="165">
        <v>78290</v>
      </c>
      <c r="I541" s="68" t="s">
        <v>53</v>
      </c>
      <c r="J541" s="69">
        <v>2851</v>
      </c>
      <c r="K541" s="69">
        <v>3059</v>
      </c>
      <c r="L541" s="69">
        <v>3239</v>
      </c>
      <c r="M541" s="264">
        <v>-1100</v>
      </c>
      <c r="N541" s="265"/>
      <c r="O541" s="265"/>
    </row>
    <row r="542" spans="1:15" s="6" customFormat="1" ht="55.15" customHeight="1" x14ac:dyDescent="0.25">
      <c r="A542" s="65" t="s">
        <v>321</v>
      </c>
      <c r="B542" s="66">
        <v>941</v>
      </c>
      <c r="C542" s="67" t="s">
        <v>13</v>
      </c>
      <c r="D542" s="85" t="s">
        <v>1</v>
      </c>
      <c r="E542" s="165" t="s">
        <v>5</v>
      </c>
      <c r="F542" s="165">
        <v>1</v>
      </c>
      <c r="G542" s="165" t="s">
        <v>1</v>
      </c>
      <c r="H542" s="165">
        <v>78290</v>
      </c>
      <c r="I542" s="68" t="s">
        <v>59</v>
      </c>
      <c r="J542" s="69">
        <v>45322</v>
      </c>
      <c r="K542" s="69">
        <v>47712</v>
      </c>
      <c r="L542" s="69">
        <v>49813</v>
      </c>
      <c r="M542" s="27">
        <v>1100</v>
      </c>
      <c r="N542" s="28"/>
      <c r="O542" s="28"/>
    </row>
    <row r="543" spans="1:15" s="6" customFormat="1" ht="25.15" customHeight="1" x14ac:dyDescent="0.25">
      <c r="A543" s="65" t="s">
        <v>418</v>
      </c>
      <c r="B543" s="96">
        <v>941</v>
      </c>
      <c r="C543" s="97" t="s">
        <v>13</v>
      </c>
      <c r="D543" s="98" t="s">
        <v>1</v>
      </c>
      <c r="E543" s="217" t="s">
        <v>5</v>
      </c>
      <c r="F543" s="217" t="s">
        <v>16</v>
      </c>
      <c r="G543" s="217" t="s">
        <v>1</v>
      </c>
      <c r="H543" s="217" t="s">
        <v>274</v>
      </c>
      <c r="I543" s="125"/>
      <c r="J543" s="102">
        <f>+J544+J545+J546+J547</f>
        <v>1500</v>
      </c>
      <c r="K543" s="102">
        <f t="shared" ref="K543:L543" si="177">++K544+K545+K546+K547</f>
        <v>1500</v>
      </c>
      <c r="L543" s="102">
        <f t="shared" si="177"/>
        <v>1500</v>
      </c>
      <c r="M543" s="27"/>
      <c r="N543" s="28"/>
      <c r="O543" s="28"/>
    </row>
    <row r="544" spans="1:15" s="6" customFormat="1" ht="43.15" hidden="1" customHeight="1" x14ac:dyDescent="0.3">
      <c r="A544" s="65" t="s">
        <v>419</v>
      </c>
      <c r="B544" s="66">
        <v>941</v>
      </c>
      <c r="C544" s="67" t="s">
        <v>13</v>
      </c>
      <c r="D544" s="85" t="s">
        <v>1</v>
      </c>
      <c r="E544" s="165" t="s">
        <v>5</v>
      </c>
      <c r="F544" s="165" t="s">
        <v>16</v>
      </c>
      <c r="G544" s="165" t="s">
        <v>1</v>
      </c>
      <c r="H544" s="165" t="s">
        <v>274</v>
      </c>
      <c r="I544" s="68" t="s">
        <v>53</v>
      </c>
      <c r="J544" s="69">
        <v>0</v>
      </c>
      <c r="K544" s="69">
        <v>0</v>
      </c>
      <c r="L544" s="69">
        <v>0</v>
      </c>
      <c r="M544" s="27">
        <v>1397.9</v>
      </c>
      <c r="N544" s="28"/>
      <c r="O544" s="28"/>
    </row>
    <row r="545" spans="1:15" s="266" customFormat="1" ht="30" customHeight="1" x14ac:dyDescent="0.25">
      <c r="A545" s="65" t="s">
        <v>420</v>
      </c>
      <c r="B545" s="66">
        <v>941</v>
      </c>
      <c r="C545" s="67" t="s">
        <v>13</v>
      </c>
      <c r="D545" s="85" t="s">
        <v>1</v>
      </c>
      <c r="E545" s="165" t="s">
        <v>5</v>
      </c>
      <c r="F545" s="165" t="s">
        <v>16</v>
      </c>
      <c r="G545" s="165" t="s">
        <v>1</v>
      </c>
      <c r="H545" s="165" t="s">
        <v>274</v>
      </c>
      <c r="I545" s="68" t="s">
        <v>53</v>
      </c>
      <c r="J545" s="69">
        <v>1500</v>
      </c>
      <c r="K545" s="69">
        <v>1500</v>
      </c>
      <c r="L545" s="69">
        <v>1500</v>
      </c>
      <c r="M545" s="264">
        <v>1659.1</v>
      </c>
      <c r="N545" s="265"/>
      <c r="O545" s="265"/>
    </row>
    <row r="546" spans="1:15" s="296" customFormat="1" ht="46.9" hidden="1" x14ac:dyDescent="0.3">
      <c r="A546" s="65" t="s">
        <v>627</v>
      </c>
      <c r="B546" s="66">
        <v>941</v>
      </c>
      <c r="C546" s="67" t="s">
        <v>13</v>
      </c>
      <c r="D546" s="85" t="s">
        <v>1</v>
      </c>
      <c r="E546" s="165" t="s">
        <v>5</v>
      </c>
      <c r="F546" s="165" t="s">
        <v>16</v>
      </c>
      <c r="G546" s="165" t="s">
        <v>1</v>
      </c>
      <c r="H546" s="165" t="s">
        <v>274</v>
      </c>
      <c r="I546" s="68" t="s">
        <v>59</v>
      </c>
      <c r="J546" s="69">
        <v>0</v>
      </c>
      <c r="K546" s="69">
        <v>0</v>
      </c>
      <c r="L546" s="69">
        <v>0</v>
      </c>
      <c r="M546" s="264">
        <v>102.1</v>
      </c>
      <c r="N546" s="295"/>
      <c r="O546" s="295"/>
    </row>
    <row r="547" spans="1:15" s="296" customFormat="1" ht="46.9" hidden="1" x14ac:dyDescent="0.3">
      <c r="A547" s="65" t="s">
        <v>626</v>
      </c>
      <c r="B547" s="66">
        <v>941</v>
      </c>
      <c r="C547" s="67" t="s">
        <v>13</v>
      </c>
      <c r="D547" s="85" t="s">
        <v>1</v>
      </c>
      <c r="E547" s="165" t="s">
        <v>5</v>
      </c>
      <c r="F547" s="165" t="s">
        <v>16</v>
      </c>
      <c r="G547" s="165" t="s">
        <v>1</v>
      </c>
      <c r="H547" s="165" t="s">
        <v>274</v>
      </c>
      <c r="I547" s="68" t="s">
        <v>59</v>
      </c>
      <c r="J547" s="69">
        <v>0</v>
      </c>
      <c r="K547" s="69">
        <v>0</v>
      </c>
      <c r="L547" s="69">
        <v>0</v>
      </c>
      <c r="M547" s="264">
        <v>102.1</v>
      </c>
      <c r="N547" s="295"/>
      <c r="O547" s="295"/>
    </row>
    <row r="548" spans="1:15" s="266" customFormat="1" ht="37.15" hidden="1" customHeight="1" x14ac:dyDescent="0.3">
      <c r="A548" s="129" t="s">
        <v>532</v>
      </c>
      <c r="B548" s="96">
        <v>941</v>
      </c>
      <c r="C548" s="97" t="s">
        <v>13</v>
      </c>
      <c r="D548" s="98" t="s">
        <v>1</v>
      </c>
      <c r="E548" s="217" t="s">
        <v>5</v>
      </c>
      <c r="F548" s="217" t="s">
        <v>16</v>
      </c>
      <c r="G548" s="217" t="s">
        <v>1</v>
      </c>
      <c r="H548" s="217" t="s">
        <v>426</v>
      </c>
      <c r="I548" s="125"/>
      <c r="J548" s="102">
        <f>+J549+J550</f>
        <v>0</v>
      </c>
      <c r="K548" s="102">
        <f t="shared" ref="K548:L548" si="178">+K549+K550</f>
        <v>0</v>
      </c>
      <c r="L548" s="102">
        <f t="shared" si="178"/>
        <v>0</v>
      </c>
      <c r="M548" s="264"/>
      <c r="N548" s="265"/>
      <c r="O548" s="265"/>
    </row>
    <row r="549" spans="1:15" s="6" customFormat="1" ht="46.9" hidden="1" x14ac:dyDescent="0.3">
      <c r="A549" s="65" t="s">
        <v>533</v>
      </c>
      <c r="B549" s="66">
        <v>941</v>
      </c>
      <c r="C549" s="67" t="s">
        <v>13</v>
      </c>
      <c r="D549" s="85" t="s">
        <v>1</v>
      </c>
      <c r="E549" s="165" t="s">
        <v>5</v>
      </c>
      <c r="F549" s="165" t="s">
        <v>16</v>
      </c>
      <c r="G549" s="165" t="s">
        <v>1</v>
      </c>
      <c r="H549" s="165" t="s">
        <v>426</v>
      </c>
      <c r="I549" s="68" t="s">
        <v>53</v>
      </c>
      <c r="J549" s="69">
        <v>0</v>
      </c>
      <c r="K549" s="69">
        <v>0</v>
      </c>
      <c r="L549" s="69">
        <v>0</v>
      </c>
      <c r="M549" s="27"/>
      <c r="N549" s="28"/>
      <c r="O549" s="28"/>
    </row>
    <row r="550" spans="1:15" s="266" customFormat="1" ht="46.9" hidden="1" x14ac:dyDescent="0.3">
      <c r="A550" s="65" t="s">
        <v>534</v>
      </c>
      <c r="B550" s="66">
        <v>941</v>
      </c>
      <c r="C550" s="67" t="s">
        <v>13</v>
      </c>
      <c r="D550" s="85" t="s">
        <v>1</v>
      </c>
      <c r="E550" s="165" t="s">
        <v>5</v>
      </c>
      <c r="F550" s="165" t="s">
        <v>16</v>
      </c>
      <c r="G550" s="165" t="s">
        <v>1</v>
      </c>
      <c r="H550" s="165" t="s">
        <v>426</v>
      </c>
      <c r="I550" s="68" t="s">
        <v>53</v>
      </c>
      <c r="J550" s="69">
        <v>0</v>
      </c>
      <c r="K550" s="69">
        <v>0</v>
      </c>
      <c r="L550" s="69">
        <v>0</v>
      </c>
      <c r="M550" s="264"/>
      <c r="N550" s="265"/>
      <c r="O550" s="265"/>
    </row>
    <row r="551" spans="1:15" s="6" customFormat="1" x14ac:dyDescent="0.25">
      <c r="A551" s="39" t="s">
        <v>80</v>
      </c>
      <c r="B551" s="40">
        <v>941</v>
      </c>
      <c r="C551" s="71" t="s">
        <v>13</v>
      </c>
      <c r="D551" s="71" t="s">
        <v>5</v>
      </c>
      <c r="E551" s="418"/>
      <c r="F551" s="419"/>
      <c r="G551" s="419"/>
      <c r="H551" s="420"/>
      <c r="I551" s="72"/>
      <c r="J551" s="73">
        <f>SUM(J552+J630)</f>
        <v>933559.29999999993</v>
      </c>
      <c r="K551" s="73">
        <f t="shared" ref="K551:O551" si="179">SUM(K552+K630)</f>
        <v>965139.00000000012</v>
      </c>
      <c r="L551" s="73">
        <f t="shared" si="179"/>
        <v>1002930.5</v>
      </c>
      <c r="M551" s="73">
        <f t="shared" si="179"/>
        <v>0</v>
      </c>
      <c r="N551" s="73">
        <f t="shared" si="179"/>
        <v>0</v>
      </c>
      <c r="O551" s="73">
        <f t="shared" si="179"/>
        <v>0</v>
      </c>
    </row>
    <row r="552" spans="1:15" s="266" customFormat="1" x14ac:dyDescent="0.25">
      <c r="A552" s="45" t="s">
        <v>131</v>
      </c>
      <c r="B552" s="46">
        <v>941</v>
      </c>
      <c r="C552" s="48" t="s">
        <v>13</v>
      </c>
      <c r="D552" s="114" t="s">
        <v>5</v>
      </c>
      <c r="E552" s="48" t="s">
        <v>5</v>
      </c>
      <c r="F552" s="48" t="s">
        <v>111</v>
      </c>
      <c r="G552" s="48" t="s">
        <v>112</v>
      </c>
      <c r="H552" s="48" t="s">
        <v>118</v>
      </c>
      <c r="I552" s="115"/>
      <c r="J552" s="77">
        <f>SUM(J553+J625)</f>
        <v>932199.29999999993</v>
      </c>
      <c r="K552" s="77">
        <f t="shared" ref="K552:O552" si="180">SUM(K553+K625)</f>
        <v>963729.00000000012</v>
      </c>
      <c r="L552" s="77">
        <f t="shared" si="180"/>
        <v>1001920.5</v>
      </c>
      <c r="M552" s="77">
        <f t="shared" si="180"/>
        <v>0</v>
      </c>
      <c r="N552" s="77">
        <f t="shared" si="180"/>
        <v>0</v>
      </c>
      <c r="O552" s="77">
        <f t="shared" si="180"/>
        <v>0</v>
      </c>
    </row>
    <row r="553" spans="1:15" s="266" customFormat="1" x14ac:dyDescent="0.25">
      <c r="A553" s="53" t="s">
        <v>134</v>
      </c>
      <c r="B553" s="54">
        <v>941</v>
      </c>
      <c r="C553" s="56" t="s">
        <v>13</v>
      </c>
      <c r="D553" s="118" t="s">
        <v>5</v>
      </c>
      <c r="E553" s="56" t="s">
        <v>5</v>
      </c>
      <c r="F553" s="56" t="s">
        <v>26</v>
      </c>
      <c r="G553" s="56" t="s">
        <v>112</v>
      </c>
      <c r="H553" s="56" t="s">
        <v>118</v>
      </c>
      <c r="I553" s="94"/>
      <c r="J553" s="81">
        <f>+J554+J600+J602+J618+J614</f>
        <v>932199.29999999993</v>
      </c>
      <c r="K553" s="81">
        <f t="shared" ref="K553:O553" si="181">+K554+K600+K602+K618+K614</f>
        <v>963729.00000000012</v>
      </c>
      <c r="L553" s="81">
        <f t="shared" si="181"/>
        <v>1001920.5</v>
      </c>
      <c r="M553" s="81">
        <f t="shared" si="181"/>
        <v>0</v>
      </c>
      <c r="N553" s="81">
        <f t="shared" si="181"/>
        <v>0</v>
      </c>
      <c r="O553" s="81">
        <f t="shared" si="181"/>
        <v>0</v>
      </c>
    </row>
    <row r="554" spans="1:15" s="266" customFormat="1" ht="34.5" x14ac:dyDescent="0.25">
      <c r="A554" s="58" t="s">
        <v>135</v>
      </c>
      <c r="B554" s="59">
        <v>941</v>
      </c>
      <c r="C554" s="61" t="s">
        <v>13</v>
      </c>
      <c r="D554" s="120" t="s">
        <v>5</v>
      </c>
      <c r="E554" s="61" t="s">
        <v>5</v>
      </c>
      <c r="F554" s="61" t="s">
        <v>26</v>
      </c>
      <c r="G554" s="61" t="s">
        <v>2</v>
      </c>
      <c r="H554" s="61" t="s">
        <v>118</v>
      </c>
      <c r="I554" s="91"/>
      <c r="J554" s="82">
        <f>+J555+J562+J573+J578+J583+J588+J559+J593+J596+J566</f>
        <v>903534.29999999993</v>
      </c>
      <c r="K554" s="82">
        <f>+K555+K562+K573+K578+K583+K588+K559+K593+K596+K566</f>
        <v>917716.8</v>
      </c>
      <c r="L554" s="82">
        <f>+L555+L562+L573+L578+L583+L588+L559+L593+L596+L566</f>
        <v>965014.6</v>
      </c>
      <c r="M554" s="264"/>
      <c r="N554" s="265"/>
      <c r="O554" s="265"/>
    </row>
    <row r="555" spans="1:15" s="266" customFormat="1" ht="31.5" x14ac:dyDescent="0.25">
      <c r="A555" s="129" t="s">
        <v>401</v>
      </c>
      <c r="B555" s="96">
        <v>941</v>
      </c>
      <c r="C555" s="97" t="s">
        <v>13</v>
      </c>
      <c r="D555" s="98" t="s">
        <v>5</v>
      </c>
      <c r="E555" s="217" t="s">
        <v>5</v>
      </c>
      <c r="F555" s="217">
        <v>2</v>
      </c>
      <c r="G555" s="217" t="s">
        <v>2</v>
      </c>
      <c r="H555" s="217" t="s">
        <v>6</v>
      </c>
      <c r="I555" s="91"/>
      <c r="J555" s="73">
        <f>+J556+J557+J558</f>
        <v>152665.60000000001</v>
      </c>
      <c r="K555" s="73">
        <f t="shared" ref="K555:L555" si="182">+K556+K557+K558</f>
        <v>154787.20000000001</v>
      </c>
      <c r="L555" s="73">
        <f t="shared" si="182"/>
        <v>157441.5</v>
      </c>
      <c r="M555" s="264"/>
      <c r="N555" s="265"/>
      <c r="O555" s="265"/>
    </row>
    <row r="556" spans="1:15" s="266" customFormat="1" ht="31.5" x14ac:dyDescent="0.25">
      <c r="A556" s="65" t="s">
        <v>105</v>
      </c>
      <c r="B556" s="66">
        <v>941</v>
      </c>
      <c r="C556" s="67" t="s">
        <v>13</v>
      </c>
      <c r="D556" s="85" t="s">
        <v>5</v>
      </c>
      <c r="E556" s="165" t="s">
        <v>5</v>
      </c>
      <c r="F556" s="165">
        <v>2</v>
      </c>
      <c r="G556" s="165" t="s">
        <v>2</v>
      </c>
      <c r="H556" s="165" t="s">
        <v>6</v>
      </c>
      <c r="I556" s="68" t="s">
        <v>53</v>
      </c>
      <c r="J556" s="161">
        <v>100125.6</v>
      </c>
      <c r="K556" s="69">
        <v>101770</v>
      </c>
      <c r="L556" s="69">
        <v>103926.7</v>
      </c>
      <c r="M556" s="264">
        <v>3000</v>
      </c>
      <c r="N556" s="265"/>
      <c r="O556" s="265"/>
    </row>
    <row r="557" spans="1:15" s="266" customFormat="1" ht="31.5" x14ac:dyDescent="0.25">
      <c r="A557" s="65" t="s">
        <v>108</v>
      </c>
      <c r="B557" s="66">
        <v>941</v>
      </c>
      <c r="C557" s="67" t="s">
        <v>13</v>
      </c>
      <c r="D557" s="85" t="s">
        <v>5</v>
      </c>
      <c r="E557" s="165" t="s">
        <v>5</v>
      </c>
      <c r="F557" s="165">
        <v>2</v>
      </c>
      <c r="G557" s="165" t="s">
        <v>2</v>
      </c>
      <c r="H557" s="165" t="s">
        <v>6</v>
      </c>
      <c r="I557" s="68" t="s">
        <v>55</v>
      </c>
      <c r="J557" s="161">
        <v>16722.599999999999</v>
      </c>
      <c r="K557" s="69">
        <v>16722.599999999999</v>
      </c>
      <c r="L557" s="69">
        <v>16722.599999999999</v>
      </c>
      <c r="M557" s="264"/>
      <c r="N557" s="265"/>
      <c r="O557" s="265"/>
    </row>
    <row r="558" spans="1:15" s="266" customFormat="1" ht="45" customHeight="1" x14ac:dyDescent="0.25">
      <c r="A558" s="65" t="s">
        <v>197</v>
      </c>
      <c r="B558" s="66">
        <v>941</v>
      </c>
      <c r="C558" s="67" t="s">
        <v>13</v>
      </c>
      <c r="D558" s="85" t="s">
        <v>5</v>
      </c>
      <c r="E558" s="165" t="s">
        <v>5</v>
      </c>
      <c r="F558" s="165">
        <v>2</v>
      </c>
      <c r="G558" s="165" t="s">
        <v>2</v>
      </c>
      <c r="H558" s="165" t="s">
        <v>6</v>
      </c>
      <c r="I558" s="68" t="s">
        <v>59</v>
      </c>
      <c r="J558" s="161">
        <v>35817.4</v>
      </c>
      <c r="K558" s="69">
        <v>36294.6</v>
      </c>
      <c r="L558" s="69">
        <v>36792.199999999997</v>
      </c>
      <c r="M558" s="264"/>
      <c r="N558" s="265"/>
      <c r="O558" s="265"/>
    </row>
    <row r="559" spans="1:15" s="266" customFormat="1" ht="55.9" hidden="1" customHeight="1" x14ac:dyDescent="0.3">
      <c r="A559" s="65" t="s">
        <v>564</v>
      </c>
      <c r="B559" s="96">
        <v>941</v>
      </c>
      <c r="C559" s="97" t="s">
        <v>13</v>
      </c>
      <c r="D559" s="98" t="s">
        <v>5</v>
      </c>
      <c r="E559" s="217" t="s">
        <v>5</v>
      </c>
      <c r="F559" s="217" t="s">
        <v>26</v>
      </c>
      <c r="G559" s="217" t="s">
        <v>2</v>
      </c>
      <c r="H559" s="217" t="s">
        <v>278</v>
      </c>
      <c r="I559" s="125"/>
      <c r="J559" s="73">
        <f>+J560+J561</f>
        <v>0</v>
      </c>
      <c r="K559" s="73">
        <f t="shared" ref="K559:L559" si="183">+K560+K561</f>
        <v>0</v>
      </c>
      <c r="L559" s="73">
        <f t="shared" si="183"/>
        <v>0</v>
      </c>
      <c r="M559" s="264"/>
      <c r="N559" s="265"/>
      <c r="O559" s="265"/>
    </row>
    <row r="560" spans="1:15" s="266" customFormat="1" ht="63" hidden="1" customHeight="1" x14ac:dyDescent="0.3">
      <c r="A560" s="65" t="s">
        <v>565</v>
      </c>
      <c r="B560" s="66">
        <v>941</v>
      </c>
      <c r="C560" s="67" t="s">
        <v>13</v>
      </c>
      <c r="D560" s="85" t="s">
        <v>5</v>
      </c>
      <c r="E560" s="165" t="s">
        <v>5</v>
      </c>
      <c r="F560" s="165" t="s">
        <v>26</v>
      </c>
      <c r="G560" s="165" t="s">
        <v>2</v>
      </c>
      <c r="H560" s="165" t="s">
        <v>278</v>
      </c>
      <c r="I560" s="68" t="s">
        <v>53</v>
      </c>
      <c r="J560" s="161">
        <v>0</v>
      </c>
      <c r="K560" s="69">
        <v>0</v>
      </c>
      <c r="L560" s="69">
        <v>0</v>
      </c>
      <c r="M560" s="264"/>
      <c r="N560" s="265"/>
      <c r="O560" s="265"/>
    </row>
    <row r="561" spans="1:15" s="266" customFormat="1" ht="62.45" hidden="1" x14ac:dyDescent="0.3">
      <c r="A561" s="65" t="s">
        <v>443</v>
      </c>
      <c r="B561" s="66">
        <v>941</v>
      </c>
      <c r="C561" s="67" t="s">
        <v>13</v>
      </c>
      <c r="D561" s="85" t="s">
        <v>5</v>
      </c>
      <c r="E561" s="165" t="s">
        <v>5</v>
      </c>
      <c r="F561" s="165" t="s">
        <v>26</v>
      </c>
      <c r="G561" s="165" t="s">
        <v>2</v>
      </c>
      <c r="H561" s="165" t="s">
        <v>278</v>
      </c>
      <c r="I561" s="68" t="s">
        <v>59</v>
      </c>
      <c r="J561" s="161">
        <v>0</v>
      </c>
      <c r="K561" s="102">
        <v>0</v>
      </c>
      <c r="L561" s="102">
        <v>0</v>
      </c>
      <c r="M561" s="264"/>
      <c r="N561" s="265"/>
      <c r="O561" s="265"/>
    </row>
    <row r="562" spans="1:15" s="266" customFormat="1" ht="47.25" x14ac:dyDescent="0.25">
      <c r="A562" s="65" t="s">
        <v>407</v>
      </c>
      <c r="B562" s="96">
        <v>941</v>
      </c>
      <c r="C562" s="97" t="s">
        <v>13</v>
      </c>
      <c r="D562" s="98" t="s">
        <v>5</v>
      </c>
      <c r="E562" s="217" t="s">
        <v>5</v>
      </c>
      <c r="F562" s="217">
        <v>2</v>
      </c>
      <c r="G562" s="217" t="s">
        <v>2</v>
      </c>
      <c r="H562" s="217">
        <v>78120</v>
      </c>
      <c r="I562" s="125"/>
      <c r="J562" s="73">
        <f>+J563+J564+J565</f>
        <v>608236.5</v>
      </c>
      <c r="K562" s="73">
        <f t="shared" ref="K562:L562" si="184">+K563+K564+K565</f>
        <v>638648.30000000005</v>
      </c>
      <c r="L562" s="73">
        <f t="shared" si="184"/>
        <v>682774</v>
      </c>
      <c r="M562" s="264"/>
      <c r="N562" s="265"/>
      <c r="O562" s="265"/>
    </row>
    <row r="563" spans="1:15" s="266" customFormat="1" ht="63" x14ac:dyDescent="0.25">
      <c r="A563" s="65" t="s">
        <v>322</v>
      </c>
      <c r="B563" s="66">
        <v>941</v>
      </c>
      <c r="C563" s="67" t="s">
        <v>13</v>
      </c>
      <c r="D563" s="85" t="s">
        <v>5</v>
      </c>
      <c r="E563" s="165" t="s">
        <v>5</v>
      </c>
      <c r="F563" s="165">
        <v>2</v>
      </c>
      <c r="G563" s="165" t="s">
        <v>2</v>
      </c>
      <c r="H563" s="165">
        <v>78120</v>
      </c>
      <c r="I563" s="68" t="s">
        <v>54</v>
      </c>
      <c r="J563" s="161">
        <v>462690</v>
      </c>
      <c r="K563" s="69">
        <v>486201.3</v>
      </c>
      <c r="L563" s="69">
        <v>519824</v>
      </c>
      <c r="M563" s="264">
        <v>-8000</v>
      </c>
      <c r="N563" s="265"/>
      <c r="O563" s="265"/>
    </row>
    <row r="564" spans="1:15" s="266" customFormat="1" ht="43.9" customHeight="1" x14ac:dyDescent="0.25">
      <c r="A564" s="65" t="s">
        <v>323</v>
      </c>
      <c r="B564" s="66">
        <v>941</v>
      </c>
      <c r="C564" s="67" t="s">
        <v>13</v>
      </c>
      <c r="D564" s="85" t="s">
        <v>5</v>
      </c>
      <c r="E564" s="165" t="s">
        <v>5</v>
      </c>
      <c r="F564" s="165">
        <v>2</v>
      </c>
      <c r="G564" s="165" t="s">
        <v>2</v>
      </c>
      <c r="H564" s="165">
        <v>78120</v>
      </c>
      <c r="I564" s="68" t="s">
        <v>53</v>
      </c>
      <c r="J564" s="161">
        <v>18890.5</v>
      </c>
      <c r="K564" s="69">
        <v>20106</v>
      </c>
      <c r="L564" s="69">
        <v>21871</v>
      </c>
      <c r="M564" s="264">
        <v>8000</v>
      </c>
      <c r="N564" s="265"/>
      <c r="O564" s="265"/>
    </row>
    <row r="565" spans="1:15" s="266" customFormat="1" ht="77.45" customHeight="1" x14ac:dyDescent="0.25">
      <c r="A565" s="65" t="s">
        <v>324</v>
      </c>
      <c r="B565" s="66">
        <v>941</v>
      </c>
      <c r="C565" s="67" t="s">
        <v>13</v>
      </c>
      <c r="D565" s="85" t="s">
        <v>5</v>
      </c>
      <c r="E565" s="165" t="s">
        <v>5</v>
      </c>
      <c r="F565" s="165">
        <v>2</v>
      </c>
      <c r="G565" s="165" t="s">
        <v>2</v>
      </c>
      <c r="H565" s="165">
        <v>78120</v>
      </c>
      <c r="I565" s="68" t="s">
        <v>59</v>
      </c>
      <c r="J565" s="161">
        <v>126656</v>
      </c>
      <c r="K565" s="69">
        <v>132341</v>
      </c>
      <c r="L565" s="69">
        <v>141079</v>
      </c>
      <c r="M565" s="264"/>
      <c r="N565" s="265"/>
      <c r="O565" s="265"/>
    </row>
    <row r="566" spans="1:15" s="266" customFormat="1" ht="37.15" customHeight="1" x14ac:dyDescent="0.25">
      <c r="A566" s="129" t="s">
        <v>628</v>
      </c>
      <c r="B566" s="96">
        <v>941</v>
      </c>
      <c r="C566" s="97" t="s">
        <v>13</v>
      </c>
      <c r="D566" s="98" t="s">
        <v>5</v>
      </c>
      <c r="E566" s="217" t="s">
        <v>5</v>
      </c>
      <c r="F566" s="217" t="s">
        <v>26</v>
      </c>
      <c r="G566" s="217" t="s">
        <v>2</v>
      </c>
      <c r="H566" s="217" t="s">
        <v>633</v>
      </c>
      <c r="I566" s="125"/>
      <c r="J566" s="73">
        <f>+J567+J568+J569+J570+J572+J571</f>
        <v>49134.7</v>
      </c>
      <c r="K566" s="73">
        <f t="shared" ref="K566:L566" si="185">+K567+K568+K569+K570+K572+K571</f>
        <v>51293.8</v>
      </c>
      <c r="L566" s="73">
        <f t="shared" si="185"/>
        <v>51811.600000000006</v>
      </c>
      <c r="M566" s="264"/>
      <c r="N566" s="265"/>
      <c r="O566" s="265"/>
    </row>
    <row r="567" spans="1:15" s="266" customFormat="1" ht="51.6" customHeight="1" x14ac:dyDescent="0.25">
      <c r="A567" s="129" t="s">
        <v>648</v>
      </c>
      <c r="B567" s="66">
        <v>941</v>
      </c>
      <c r="C567" s="67" t="s">
        <v>13</v>
      </c>
      <c r="D567" s="85" t="s">
        <v>5</v>
      </c>
      <c r="E567" s="165" t="s">
        <v>5</v>
      </c>
      <c r="F567" s="165" t="s">
        <v>26</v>
      </c>
      <c r="G567" s="165" t="s">
        <v>2</v>
      </c>
      <c r="H567" s="165" t="s">
        <v>633</v>
      </c>
      <c r="I567" s="68" t="s">
        <v>53</v>
      </c>
      <c r="J567" s="161">
        <v>30912</v>
      </c>
      <c r="K567" s="69">
        <v>33261.599999999999</v>
      </c>
      <c r="L567" s="69">
        <v>33706.300000000003</v>
      </c>
      <c r="M567" s="264">
        <v>14889.8</v>
      </c>
      <c r="N567" s="265"/>
      <c r="O567" s="265"/>
    </row>
    <row r="568" spans="1:15" s="266" customFormat="1" ht="51.6" customHeight="1" x14ac:dyDescent="0.25">
      <c r="A568" s="129" t="s">
        <v>629</v>
      </c>
      <c r="B568" s="66">
        <v>941</v>
      </c>
      <c r="C568" s="67" t="s">
        <v>13</v>
      </c>
      <c r="D568" s="85" t="s">
        <v>5</v>
      </c>
      <c r="E568" s="165" t="s">
        <v>5</v>
      </c>
      <c r="F568" s="165" t="s">
        <v>26</v>
      </c>
      <c r="G568" s="165" t="s">
        <v>2</v>
      </c>
      <c r="H568" s="165" t="s">
        <v>633</v>
      </c>
      <c r="I568" s="68" t="s">
        <v>53</v>
      </c>
      <c r="J568" s="161">
        <v>5455</v>
      </c>
      <c r="K568" s="69">
        <v>5267.1</v>
      </c>
      <c r="L568" s="69">
        <v>5339.5</v>
      </c>
      <c r="M568" s="264"/>
      <c r="N568" s="265"/>
      <c r="O568" s="265"/>
    </row>
    <row r="569" spans="1:15" s="266" customFormat="1" ht="53.45" customHeight="1" x14ac:dyDescent="0.25">
      <c r="A569" s="129" t="s">
        <v>630</v>
      </c>
      <c r="B569" s="66">
        <v>941</v>
      </c>
      <c r="C569" s="67" t="s">
        <v>13</v>
      </c>
      <c r="D569" s="85" t="s">
        <v>5</v>
      </c>
      <c r="E569" s="165" t="s">
        <v>5</v>
      </c>
      <c r="F569" s="165" t="s">
        <v>26</v>
      </c>
      <c r="G569" s="165" t="s">
        <v>2</v>
      </c>
      <c r="H569" s="165" t="s">
        <v>633</v>
      </c>
      <c r="I569" s="68" t="s">
        <v>53</v>
      </c>
      <c r="J569" s="161">
        <v>55.7</v>
      </c>
      <c r="K569" s="69">
        <v>53.1</v>
      </c>
      <c r="L569" s="69">
        <v>53.8</v>
      </c>
      <c r="M569" s="264">
        <v>22.6</v>
      </c>
      <c r="N569" s="265"/>
      <c r="O569" s="265"/>
    </row>
    <row r="570" spans="1:15" s="266" customFormat="1" ht="63.6" customHeight="1" x14ac:dyDescent="0.25">
      <c r="A570" s="129" t="s">
        <v>649</v>
      </c>
      <c r="B570" s="66">
        <v>941</v>
      </c>
      <c r="C570" s="67" t="s">
        <v>13</v>
      </c>
      <c r="D570" s="85" t="s">
        <v>5</v>
      </c>
      <c r="E570" s="165" t="s">
        <v>5</v>
      </c>
      <c r="F570" s="165" t="s">
        <v>26</v>
      </c>
      <c r="G570" s="165" t="s">
        <v>2</v>
      </c>
      <c r="H570" s="165" t="s">
        <v>633</v>
      </c>
      <c r="I570" s="68" t="s">
        <v>59</v>
      </c>
      <c r="J570" s="161">
        <v>10788.7</v>
      </c>
      <c r="K570" s="69">
        <v>10788.7</v>
      </c>
      <c r="L570" s="69">
        <v>10788.7</v>
      </c>
      <c r="M570" s="264">
        <v>5005.8999999999996</v>
      </c>
      <c r="N570" s="265"/>
      <c r="O570" s="265"/>
    </row>
    <row r="571" spans="1:15" s="266" customFormat="1" ht="63.6" customHeight="1" x14ac:dyDescent="0.25">
      <c r="A571" s="129" t="s">
        <v>632</v>
      </c>
      <c r="B571" s="66">
        <v>941</v>
      </c>
      <c r="C571" s="67" t="s">
        <v>13</v>
      </c>
      <c r="D571" s="85" t="s">
        <v>5</v>
      </c>
      <c r="E571" s="165" t="s">
        <v>5</v>
      </c>
      <c r="F571" s="165" t="s">
        <v>26</v>
      </c>
      <c r="G571" s="165" t="s">
        <v>2</v>
      </c>
      <c r="H571" s="165" t="s">
        <v>633</v>
      </c>
      <c r="I571" s="68" t="s">
        <v>59</v>
      </c>
      <c r="J571" s="161">
        <v>1903.9</v>
      </c>
      <c r="K571" s="69">
        <v>1903.9</v>
      </c>
      <c r="L571" s="69">
        <v>1903.9</v>
      </c>
      <c r="M571" s="264"/>
      <c r="N571" s="265"/>
      <c r="O571" s="265"/>
    </row>
    <row r="572" spans="1:15" s="266" customFormat="1" ht="70.150000000000006" customHeight="1" x14ac:dyDescent="0.25">
      <c r="A572" s="129" t="s">
        <v>631</v>
      </c>
      <c r="B572" s="66">
        <v>941</v>
      </c>
      <c r="C572" s="67" t="s">
        <v>13</v>
      </c>
      <c r="D572" s="85" t="s">
        <v>5</v>
      </c>
      <c r="E572" s="165" t="s">
        <v>5</v>
      </c>
      <c r="F572" s="165" t="s">
        <v>26</v>
      </c>
      <c r="G572" s="165" t="s">
        <v>2</v>
      </c>
      <c r="H572" s="165" t="s">
        <v>633</v>
      </c>
      <c r="I572" s="68" t="s">
        <v>59</v>
      </c>
      <c r="J572" s="161">
        <v>19.399999999999999</v>
      </c>
      <c r="K572" s="69">
        <v>19.399999999999999</v>
      </c>
      <c r="L572" s="69">
        <v>19.399999999999999</v>
      </c>
      <c r="M572" s="264">
        <v>7.6</v>
      </c>
      <c r="N572" s="265"/>
      <c r="O572" s="265"/>
    </row>
    <row r="573" spans="1:15" s="266" customFormat="1" ht="45.6" customHeight="1" x14ac:dyDescent="0.25">
      <c r="A573" s="65" t="s">
        <v>408</v>
      </c>
      <c r="B573" s="96">
        <v>941</v>
      </c>
      <c r="C573" s="97" t="s">
        <v>13</v>
      </c>
      <c r="D573" s="98" t="s">
        <v>5</v>
      </c>
      <c r="E573" s="217" t="s">
        <v>5</v>
      </c>
      <c r="F573" s="217">
        <v>2</v>
      </c>
      <c r="G573" s="217" t="s">
        <v>2</v>
      </c>
      <c r="H573" s="217" t="s">
        <v>219</v>
      </c>
      <c r="I573" s="125"/>
      <c r="J573" s="73">
        <f>+J574+J575+J576+J577</f>
        <v>12933.099999999999</v>
      </c>
      <c r="K573" s="73">
        <f t="shared" ref="K573:L573" si="186">+K574+K575+K576+K577</f>
        <v>12933.099999999999</v>
      </c>
      <c r="L573" s="73">
        <f t="shared" si="186"/>
        <v>12933.099999999999</v>
      </c>
      <c r="M573" s="264"/>
      <c r="N573" s="265"/>
      <c r="O573" s="265"/>
    </row>
    <row r="574" spans="1:15" s="266" customFormat="1" ht="56.45" customHeight="1" x14ac:dyDescent="0.25">
      <c r="A574" s="65" t="s">
        <v>376</v>
      </c>
      <c r="B574" s="66">
        <v>941</v>
      </c>
      <c r="C574" s="67" t="s">
        <v>13</v>
      </c>
      <c r="D574" s="85" t="s">
        <v>5</v>
      </c>
      <c r="E574" s="165" t="s">
        <v>5</v>
      </c>
      <c r="F574" s="165">
        <v>2</v>
      </c>
      <c r="G574" s="165" t="s">
        <v>2</v>
      </c>
      <c r="H574" s="165" t="s">
        <v>219</v>
      </c>
      <c r="I574" s="68" t="s">
        <v>53</v>
      </c>
      <c r="J574" s="161">
        <v>4833.2</v>
      </c>
      <c r="K574" s="69">
        <v>4833.2</v>
      </c>
      <c r="L574" s="69">
        <v>4833.2</v>
      </c>
      <c r="M574" s="264"/>
      <c r="N574" s="265"/>
      <c r="O574" s="265"/>
    </row>
    <row r="575" spans="1:15" s="266" customFormat="1" ht="66" customHeight="1" x14ac:dyDescent="0.25">
      <c r="A575" s="65" t="s">
        <v>377</v>
      </c>
      <c r="B575" s="66">
        <v>941</v>
      </c>
      <c r="C575" s="67" t="s">
        <v>13</v>
      </c>
      <c r="D575" s="85" t="s">
        <v>5</v>
      </c>
      <c r="E575" s="165" t="s">
        <v>5</v>
      </c>
      <c r="F575" s="165">
        <v>2</v>
      </c>
      <c r="G575" s="165" t="s">
        <v>2</v>
      </c>
      <c r="H575" s="165" t="s">
        <v>219</v>
      </c>
      <c r="I575" s="68" t="s">
        <v>59</v>
      </c>
      <c r="J575" s="161">
        <v>1668</v>
      </c>
      <c r="K575" s="69">
        <v>1668</v>
      </c>
      <c r="L575" s="69">
        <v>1668</v>
      </c>
      <c r="M575" s="264"/>
      <c r="N575" s="265"/>
      <c r="O575" s="265"/>
    </row>
    <row r="576" spans="1:15" s="266" customFormat="1" ht="52.15" customHeight="1" x14ac:dyDescent="0.25">
      <c r="A576" s="65" t="s">
        <v>378</v>
      </c>
      <c r="B576" s="66">
        <v>941</v>
      </c>
      <c r="C576" s="67" t="s">
        <v>13</v>
      </c>
      <c r="D576" s="85" t="s">
        <v>5</v>
      </c>
      <c r="E576" s="165" t="s">
        <v>5</v>
      </c>
      <c r="F576" s="165">
        <v>2</v>
      </c>
      <c r="G576" s="165" t="s">
        <v>2</v>
      </c>
      <c r="H576" s="165" t="s">
        <v>219</v>
      </c>
      <c r="I576" s="68" t="s">
        <v>53</v>
      </c>
      <c r="J576" s="161">
        <v>4780.8999999999996</v>
      </c>
      <c r="K576" s="69">
        <v>4780.8999999999996</v>
      </c>
      <c r="L576" s="69">
        <v>4780.8999999999996</v>
      </c>
      <c r="M576" s="264">
        <v>-179.5</v>
      </c>
      <c r="N576" s="265"/>
      <c r="O576" s="265"/>
    </row>
    <row r="577" spans="1:15" s="266" customFormat="1" ht="51" customHeight="1" x14ac:dyDescent="0.25">
      <c r="A577" s="65" t="s">
        <v>379</v>
      </c>
      <c r="B577" s="66">
        <v>941</v>
      </c>
      <c r="C577" s="67" t="s">
        <v>13</v>
      </c>
      <c r="D577" s="85" t="s">
        <v>5</v>
      </c>
      <c r="E577" s="165" t="s">
        <v>5</v>
      </c>
      <c r="F577" s="165">
        <v>2</v>
      </c>
      <c r="G577" s="165" t="s">
        <v>2</v>
      </c>
      <c r="H577" s="165" t="s">
        <v>219</v>
      </c>
      <c r="I577" s="68" t="s">
        <v>59</v>
      </c>
      <c r="J577" s="161">
        <v>1651</v>
      </c>
      <c r="K577" s="69">
        <v>1651</v>
      </c>
      <c r="L577" s="69">
        <v>1651</v>
      </c>
      <c r="M577" s="264"/>
      <c r="N577" s="265"/>
      <c r="O577" s="265"/>
    </row>
    <row r="578" spans="1:15" s="266" customFormat="1" ht="36" customHeight="1" x14ac:dyDescent="0.25">
      <c r="A578" s="129" t="s">
        <v>410</v>
      </c>
      <c r="B578" s="96">
        <v>941</v>
      </c>
      <c r="C578" s="97" t="s">
        <v>13</v>
      </c>
      <c r="D578" s="98" t="s">
        <v>5</v>
      </c>
      <c r="E578" s="217" t="s">
        <v>5</v>
      </c>
      <c r="F578" s="217" t="s">
        <v>26</v>
      </c>
      <c r="G578" s="217" t="s">
        <v>2</v>
      </c>
      <c r="H578" s="217" t="s">
        <v>411</v>
      </c>
      <c r="I578" s="125"/>
      <c r="J578" s="73">
        <f>+J579+J580+J581+J582</f>
        <v>11500</v>
      </c>
      <c r="K578" s="73">
        <f t="shared" ref="K578:L578" si="187">+K579+K580+K581+K582</f>
        <v>11500</v>
      </c>
      <c r="L578" s="73">
        <f t="shared" si="187"/>
        <v>11500</v>
      </c>
      <c r="M578" s="264"/>
      <c r="N578" s="265"/>
      <c r="O578" s="265"/>
    </row>
    <row r="579" spans="1:15" s="266" customFormat="1" ht="51.6" hidden="1" customHeight="1" x14ac:dyDescent="0.3">
      <c r="A579" s="65" t="s">
        <v>436</v>
      </c>
      <c r="B579" s="66">
        <v>941</v>
      </c>
      <c r="C579" s="67" t="s">
        <v>13</v>
      </c>
      <c r="D579" s="85" t="s">
        <v>5</v>
      </c>
      <c r="E579" s="165" t="s">
        <v>5</v>
      </c>
      <c r="F579" s="165" t="s">
        <v>26</v>
      </c>
      <c r="G579" s="165" t="s">
        <v>2</v>
      </c>
      <c r="H579" s="165" t="s">
        <v>411</v>
      </c>
      <c r="I579" s="68" t="s">
        <v>53</v>
      </c>
      <c r="J579" s="161"/>
      <c r="K579" s="69"/>
      <c r="L579" s="69"/>
      <c r="M579" s="264">
        <v>-331</v>
      </c>
      <c r="N579" s="265"/>
      <c r="O579" s="265"/>
    </row>
    <row r="580" spans="1:15" s="266" customFormat="1" ht="51" customHeight="1" x14ac:dyDescent="0.25">
      <c r="A580" s="65" t="s">
        <v>601</v>
      </c>
      <c r="B580" s="66">
        <v>941</v>
      </c>
      <c r="C580" s="67" t="s">
        <v>13</v>
      </c>
      <c r="D580" s="85" t="s">
        <v>5</v>
      </c>
      <c r="E580" s="165" t="s">
        <v>5</v>
      </c>
      <c r="F580" s="165" t="s">
        <v>26</v>
      </c>
      <c r="G580" s="165" t="s">
        <v>2</v>
      </c>
      <c r="H580" s="165" t="s">
        <v>411</v>
      </c>
      <c r="I580" s="68" t="s">
        <v>53</v>
      </c>
      <c r="J580" s="161">
        <v>11500</v>
      </c>
      <c r="K580" s="69">
        <v>11500</v>
      </c>
      <c r="L580" s="69">
        <v>11500</v>
      </c>
      <c r="M580" s="264">
        <v>-448.1</v>
      </c>
      <c r="N580" s="265"/>
      <c r="O580" s="265"/>
    </row>
    <row r="581" spans="1:15" s="6" customFormat="1" ht="52.15" hidden="1" customHeight="1" x14ac:dyDescent="0.3">
      <c r="A581" s="65" t="s">
        <v>600</v>
      </c>
      <c r="B581" s="66">
        <v>941</v>
      </c>
      <c r="C581" s="67" t="s">
        <v>13</v>
      </c>
      <c r="D581" s="85" t="s">
        <v>5</v>
      </c>
      <c r="E581" s="165" t="s">
        <v>5</v>
      </c>
      <c r="F581" s="165" t="s">
        <v>26</v>
      </c>
      <c r="G581" s="165" t="s">
        <v>2</v>
      </c>
      <c r="H581" s="165" t="s">
        <v>411</v>
      </c>
      <c r="I581" s="68" t="s">
        <v>59</v>
      </c>
      <c r="J581" s="161">
        <v>0</v>
      </c>
      <c r="K581" s="69">
        <v>0</v>
      </c>
      <c r="L581" s="69">
        <v>0</v>
      </c>
      <c r="M581" s="27">
        <v>331</v>
      </c>
      <c r="N581" s="28"/>
      <c r="O581" s="28"/>
    </row>
    <row r="582" spans="1:15" s="219" customFormat="1" ht="49.9" hidden="1" customHeight="1" x14ac:dyDescent="0.35">
      <c r="A582" s="65" t="s">
        <v>602</v>
      </c>
      <c r="B582" s="66">
        <v>941</v>
      </c>
      <c r="C582" s="67" t="s">
        <v>13</v>
      </c>
      <c r="D582" s="85" t="s">
        <v>5</v>
      </c>
      <c r="E582" s="165" t="s">
        <v>5</v>
      </c>
      <c r="F582" s="165" t="s">
        <v>26</v>
      </c>
      <c r="G582" s="165" t="s">
        <v>2</v>
      </c>
      <c r="H582" s="165" t="s">
        <v>411</v>
      </c>
      <c r="I582" s="68" t="s">
        <v>59</v>
      </c>
      <c r="J582" s="161">
        <v>0</v>
      </c>
      <c r="K582" s="69">
        <v>0</v>
      </c>
      <c r="L582" s="69">
        <v>0</v>
      </c>
      <c r="M582" s="126">
        <v>283.10000000000002</v>
      </c>
      <c r="N582" s="218"/>
      <c r="O582" s="218"/>
    </row>
    <row r="583" spans="1:15" s="6" customFormat="1" ht="51" customHeight="1" x14ac:dyDescent="0.25">
      <c r="A583" s="129" t="s">
        <v>594</v>
      </c>
      <c r="B583" s="96">
        <v>941</v>
      </c>
      <c r="C583" s="97" t="s">
        <v>13</v>
      </c>
      <c r="D583" s="98" t="s">
        <v>5</v>
      </c>
      <c r="E583" s="217" t="s">
        <v>5</v>
      </c>
      <c r="F583" s="217">
        <v>2</v>
      </c>
      <c r="G583" s="217" t="s">
        <v>2</v>
      </c>
      <c r="H583" s="217" t="s">
        <v>595</v>
      </c>
      <c r="I583" s="125"/>
      <c r="J583" s="73">
        <f>+J584+J585+J586+J587</f>
        <v>120</v>
      </c>
      <c r="K583" s="73">
        <f t="shared" ref="K583:L583" si="188">+K584+K585+K586+K587</f>
        <v>120</v>
      </c>
      <c r="L583" s="73">
        <f t="shared" si="188"/>
        <v>120</v>
      </c>
      <c r="M583" s="27"/>
      <c r="N583" s="28"/>
      <c r="O583" s="28"/>
    </row>
    <row r="584" spans="1:15" s="6" customFormat="1" ht="51" customHeight="1" x14ac:dyDescent="0.25">
      <c r="A584" s="129" t="s">
        <v>596</v>
      </c>
      <c r="B584" s="66">
        <v>941</v>
      </c>
      <c r="C584" s="67" t="s">
        <v>13</v>
      </c>
      <c r="D584" s="85" t="s">
        <v>5</v>
      </c>
      <c r="E584" s="165" t="s">
        <v>5</v>
      </c>
      <c r="F584" s="165">
        <v>2</v>
      </c>
      <c r="G584" s="165" t="s">
        <v>2</v>
      </c>
      <c r="H584" s="165" t="s">
        <v>595</v>
      </c>
      <c r="I584" s="68" t="s">
        <v>53</v>
      </c>
      <c r="J584" s="161">
        <v>100</v>
      </c>
      <c r="K584" s="69">
        <v>100</v>
      </c>
      <c r="L584" s="69">
        <v>100</v>
      </c>
      <c r="M584" s="27"/>
      <c r="N584" s="28"/>
      <c r="O584" s="28"/>
    </row>
    <row r="585" spans="1:15" s="6" customFormat="1" ht="49.15" customHeight="1" x14ac:dyDescent="0.25">
      <c r="A585" s="129" t="s">
        <v>597</v>
      </c>
      <c r="B585" s="66">
        <v>941</v>
      </c>
      <c r="C585" s="67" t="s">
        <v>13</v>
      </c>
      <c r="D585" s="85" t="s">
        <v>5</v>
      </c>
      <c r="E585" s="165" t="s">
        <v>5</v>
      </c>
      <c r="F585" s="165">
        <v>2</v>
      </c>
      <c r="G585" s="165" t="s">
        <v>2</v>
      </c>
      <c r="H585" s="165" t="s">
        <v>595</v>
      </c>
      <c r="I585" s="68" t="s">
        <v>53</v>
      </c>
      <c r="J585" s="161">
        <v>20</v>
      </c>
      <c r="K585" s="69">
        <v>20</v>
      </c>
      <c r="L585" s="69">
        <v>20</v>
      </c>
      <c r="M585" s="27"/>
      <c r="N585" s="28"/>
      <c r="O585" s="28"/>
    </row>
    <row r="586" spans="1:15" s="6" customFormat="1" ht="64.900000000000006" hidden="1" customHeight="1" x14ac:dyDescent="0.3">
      <c r="A586" s="129" t="s">
        <v>598</v>
      </c>
      <c r="B586" s="66">
        <v>941</v>
      </c>
      <c r="C586" s="67" t="s">
        <v>13</v>
      </c>
      <c r="D586" s="85" t="s">
        <v>5</v>
      </c>
      <c r="E586" s="165" t="s">
        <v>5</v>
      </c>
      <c r="F586" s="165">
        <v>2</v>
      </c>
      <c r="G586" s="165" t="s">
        <v>2</v>
      </c>
      <c r="H586" s="165" t="s">
        <v>595</v>
      </c>
      <c r="I586" s="68" t="s">
        <v>59</v>
      </c>
      <c r="J586" s="161">
        <v>0</v>
      </c>
      <c r="K586" s="69"/>
      <c r="L586" s="69"/>
      <c r="M586" s="27"/>
      <c r="N586" s="28"/>
      <c r="O586" s="28"/>
    </row>
    <row r="587" spans="1:15" s="6" customFormat="1" ht="69.599999999999994" hidden="1" customHeight="1" x14ac:dyDescent="0.3">
      <c r="A587" s="129" t="s">
        <v>599</v>
      </c>
      <c r="B587" s="66">
        <v>941</v>
      </c>
      <c r="C587" s="67" t="s">
        <v>13</v>
      </c>
      <c r="D587" s="85" t="s">
        <v>5</v>
      </c>
      <c r="E587" s="165" t="s">
        <v>5</v>
      </c>
      <c r="F587" s="165">
        <v>2</v>
      </c>
      <c r="G587" s="165" t="s">
        <v>2</v>
      </c>
      <c r="H587" s="165" t="s">
        <v>595</v>
      </c>
      <c r="I587" s="68" t="s">
        <v>59</v>
      </c>
      <c r="J587" s="161">
        <v>0</v>
      </c>
      <c r="K587" s="69"/>
      <c r="L587" s="69"/>
      <c r="M587" s="27"/>
      <c r="N587" s="28"/>
      <c r="O587" s="28"/>
    </row>
    <row r="588" spans="1:15" s="6" customFormat="1" ht="39.6" customHeight="1" x14ac:dyDescent="0.25">
      <c r="A588" s="129" t="s">
        <v>463</v>
      </c>
      <c r="B588" s="96">
        <v>941</v>
      </c>
      <c r="C588" s="97" t="s">
        <v>13</v>
      </c>
      <c r="D588" s="98" t="s">
        <v>5</v>
      </c>
      <c r="E588" s="217" t="s">
        <v>5</v>
      </c>
      <c r="F588" s="217" t="s">
        <v>26</v>
      </c>
      <c r="G588" s="217" t="s">
        <v>2</v>
      </c>
      <c r="H588" s="217" t="s">
        <v>426</v>
      </c>
      <c r="I588" s="125"/>
      <c r="J588" s="73">
        <f>+J589+J590+J591+J592</f>
        <v>20510</v>
      </c>
      <c r="K588" s="73">
        <f t="shared" ref="K588:L588" si="189">+K589+K590+K591+K592</f>
        <v>0</v>
      </c>
      <c r="L588" s="73">
        <f t="shared" si="189"/>
        <v>0</v>
      </c>
      <c r="M588" s="27"/>
      <c r="N588" s="28"/>
      <c r="O588" s="28"/>
    </row>
    <row r="589" spans="1:15" s="6" customFormat="1" ht="49.15" customHeight="1" x14ac:dyDescent="0.25">
      <c r="A589" s="65" t="s">
        <v>427</v>
      </c>
      <c r="B589" s="66">
        <v>941</v>
      </c>
      <c r="C589" s="67" t="s">
        <v>13</v>
      </c>
      <c r="D589" s="85" t="s">
        <v>5</v>
      </c>
      <c r="E589" s="165" t="s">
        <v>5</v>
      </c>
      <c r="F589" s="165" t="s">
        <v>26</v>
      </c>
      <c r="G589" s="165" t="s">
        <v>2</v>
      </c>
      <c r="H589" s="165" t="s">
        <v>426</v>
      </c>
      <c r="I589" s="68" t="s">
        <v>53</v>
      </c>
      <c r="J589" s="161">
        <v>18000</v>
      </c>
      <c r="K589" s="69">
        <v>0</v>
      </c>
      <c r="L589" s="69">
        <v>0</v>
      </c>
      <c r="M589" s="27"/>
      <c r="N589" s="28"/>
      <c r="O589" s="28"/>
    </row>
    <row r="590" spans="1:15" s="213" customFormat="1" ht="46.9" customHeight="1" x14ac:dyDescent="0.3">
      <c r="A590" s="65" t="s">
        <v>428</v>
      </c>
      <c r="B590" s="66">
        <v>941</v>
      </c>
      <c r="C590" s="67" t="s">
        <v>13</v>
      </c>
      <c r="D590" s="85" t="s">
        <v>5</v>
      </c>
      <c r="E590" s="165" t="s">
        <v>5</v>
      </c>
      <c r="F590" s="165" t="s">
        <v>26</v>
      </c>
      <c r="G590" s="165" t="s">
        <v>2</v>
      </c>
      <c r="H590" s="165" t="s">
        <v>426</v>
      </c>
      <c r="I590" s="68" t="s">
        <v>53</v>
      </c>
      <c r="J590" s="161">
        <v>2510</v>
      </c>
      <c r="K590" s="69">
        <v>0</v>
      </c>
      <c r="L590" s="69">
        <v>0</v>
      </c>
      <c r="M590" s="78"/>
      <c r="N590" s="212"/>
      <c r="O590" s="212"/>
    </row>
    <row r="591" spans="1:15" s="213" customFormat="1" ht="63.6" hidden="1" customHeight="1" x14ac:dyDescent="0.35">
      <c r="A591" s="65" t="s">
        <v>536</v>
      </c>
      <c r="B591" s="66">
        <v>941</v>
      </c>
      <c r="C591" s="67" t="s">
        <v>13</v>
      </c>
      <c r="D591" s="85" t="s">
        <v>5</v>
      </c>
      <c r="E591" s="165" t="s">
        <v>5</v>
      </c>
      <c r="F591" s="165" t="s">
        <v>26</v>
      </c>
      <c r="G591" s="165" t="s">
        <v>2</v>
      </c>
      <c r="H591" s="165" t="s">
        <v>426</v>
      </c>
      <c r="I591" s="68" t="s">
        <v>59</v>
      </c>
      <c r="J591" s="161">
        <v>0</v>
      </c>
      <c r="K591" s="102"/>
      <c r="L591" s="102"/>
      <c r="M591" s="78"/>
      <c r="N591" s="212"/>
      <c r="O591" s="212"/>
    </row>
    <row r="592" spans="1:15" s="213" customFormat="1" ht="67.900000000000006" hidden="1" customHeight="1" x14ac:dyDescent="0.35">
      <c r="A592" s="65" t="s">
        <v>535</v>
      </c>
      <c r="B592" s="66">
        <v>941</v>
      </c>
      <c r="C592" s="67" t="s">
        <v>13</v>
      </c>
      <c r="D592" s="85" t="s">
        <v>5</v>
      </c>
      <c r="E592" s="165" t="s">
        <v>5</v>
      </c>
      <c r="F592" s="165" t="s">
        <v>26</v>
      </c>
      <c r="G592" s="165" t="s">
        <v>2</v>
      </c>
      <c r="H592" s="165" t="s">
        <v>426</v>
      </c>
      <c r="I592" s="68" t="s">
        <v>59</v>
      </c>
      <c r="J592" s="161">
        <v>0</v>
      </c>
      <c r="K592" s="102"/>
      <c r="L592" s="102"/>
      <c r="M592" s="78"/>
      <c r="N592" s="212"/>
      <c r="O592" s="212"/>
    </row>
    <row r="593" spans="1:15" s="213" customFormat="1" ht="54" customHeight="1" x14ac:dyDescent="0.3">
      <c r="A593" s="65" t="s">
        <v>576</v>
      </c>
      <c r="B593" s="96">
        <v>941</v>
      </c>
      <c r="C593" s="97" t="s">
        <v>13</v>
      </c>
      <c r="D593" s="98" t="s">
        <v>5</v>
      </c>
      <c r="E593" s="217" t="s">
        <v>5</v>
      </c>
      <c r="F593" s="217" t="s">
        <v>26</v>
      </c>
      <c r="G593" s="217" t="s">
        <v>2</v>
      </c>
      <c r="H593" s="217" t="s">
        <v>577</v>
      </c>
      <c r="I593" s="125"/>
      <c r="J593" s="73">
        <f>+J594+J595</f>
        <v>48434.400000000001</v>
      </c>
      <c r="K593" s="73">
        <f t="shared" ref="K593:L593" si="190">+K594+K595</f>
        <v>48434.400000000001</v>
      </c>
      <c r="L593" s="73">
        <f t="shared" si="190"/>
        <v>48434.400000000001</v>
      </c>
      <c r="M593" s="78"/>
      <c r="N593" s="212"/>
      <c r="O593" s="212"/>
    </row>
    <row r="594" spans="1:15" s="213" customFormat="1" ht="72.599999999999994" customHeight="1" x14ac:dyDescent="0.3">
      <c r="A594" s="65" t="s">
        <v>574</v>
      </c>
      <c r="B594" s="66">
        <v>941</v>
      </c>
      <c r="C594" s="67" t="s">
        <v>13</v>
      </c>
      <c r="D594" s="85" t="s">
        <v>5</v>
      </c>
      <c r="E594" s="165" t="s">
        <v>5</v>
      </c>
      <c r="F594" s="165" t="s">
        <v>26</v>
      </c>
      <c r="G594" s="165" t="s">
        <v>2</v>
      </c>
      <c r="H594" s="165" t="s">
        <v>577</v>
      </c>
      <c r="I594" s="68" t="s">
        <v>54</v>
      </c>
      <c r="J594" s="161">
        <v>38747.5</v>
      </c>
      <c r="K594" s="69">
        <v>38747.5</v>
      </c>
      <c r="L594" s="69">
        <v>38747.5</v>
      </c>
      <c r="M594" s="78"/>
      <c r="N594" s="212"/>
      <c r="O594" s="212"/>
    </row>
    <row r="595" spans="1:15" s="213" customFormat="1" ht="66" customHeight="1" x14ac:dyDescent="0.3">
      <c r="A595" s="65" t="s">
        <v>575</v>
      </c>
      <c r="B595" s="66">
        <v>941</v>
      </c>
      <c r="C595" s="67" t="s">
        <v>13</v>
      </c>
      <c r="D595" s="85" t="s">
        <v>5</v>
      </c>
      <c r="E595" s="165" t="s">
        <v>5</v>
      </c>
      <c r="F595" s="165" t="s">
        <v>26</v>
      </c>
      <c r="G595" s="165" t="s">
        <v>2</v>
      </c>
      <c r="H595" s="165" t="s">
        <v>577</v>
      </c>
      <c r="I595" s="68" t="s">
        <v>59</v>
      </c>
      <c r="J595" s="161">
        <v>9686.9</v>
      </c>
      <c r="K595" s="69">
        <v>9686.9</v>
      </c>
      <c r="L595" s="69">
        <v>9686.9</v>
      </c>
      <c r="M595" s="78"/>
      <c r="N595" s="212"/>
      <c r="O595" s="212"/>
    </row>
    <row r="596" spans="1:15" s="213" customFormat="1" ht="46.15" hidden="1" customHeight="1" x14ac:dyDescent="0.35">
      <c r="A596" s="129" t="s">
        <v>642</v>
      </c>
      <c r="B596" s="96">
        <v>941</v>
      </c>
      <c r="C596" s="97" t="s">
        <v>13</v>
      </c>
      <c r="D596" s="98" t="s">
        <v>5</v>
      </c>
      <c r="E596" s="217" t="s">
        <v>5</v>
      </c>
      <c r="F596" s="217" t="s">
        <v>26</v>
      </c>
      <c r="G596" s="217" t="s">
        <v>2</v>
      </c>
      <c r="H596" s="217" t="s">
        <v>643</v>
      </c>
      <c r="I596" s="125"/>
      <c r="J596" s="73">
        <f>+J597+J598+J599</f>
        <v>0</v>
      </c>
      <c r="K596" s="102"/>
      <c r="L596" s="102"/>
      <c r="M596" s="78"/>
      <c r="N596" s="212"/>
      <c r="O596" s="212"/>
    </row>
    <row r="597" spans="1:15" s="213" customFormat="1" ht="72" hidden="1" customHeight="1" x14ac:dyDescent="0.35">
      <c r="A597" s="129" t="s">
        <v>647</v>
      </c>
      <c r="B597" s="66">
        <v>941</v>
      </c>
      <c r="C597" s="67" t="s">
        <v>13</v>
      </c>
      <c r="D597" s="85" t="s">
        <v>5</v>
      </c>
      <c r="E597" s="165" t="s">
        <v>5</v>
      </c>
      <c r="F597" s="165" t="s">
        <v>26</v>
      </c>
      <c r="G597" s="165" t="s">
        <v>2</v>
      </c>
      <c r="H597" s="165" t="s">
        <v>643</v>
      </c>
      <c r="I597" s="68" t="s">
        <v>59</v>
      </c>
      <c r="J597" s="161">
        <v>0</v>
      </c>
      <c r="K597" s="69">
        <v>0</v>
      </c>
      <c r="L597" s="69">
        <v>0</v>
      </c>
      <c r="M597" s="297" t="s">
        <v>646</v>
      </c>
      <c r="N597" s="212"/>
      <c r="O597" s="212"/>
    </row>
    <row r="598" spans="1:15" s="213" customFormat="1" ht="72" hidden="1" customHeight="1" x14ac:dyDescent="0.35">
      <c r="A598" s="129" t="s">
        <v>644</v>
      </c>
      <c r="B598" s="66">
        <v>941</v>
      </c>
      <c r="C598" s="67" t="s">
        <v>13</v>
      </c>
      <c r="D598" s="85" t="s">
        <v>5</v>
      </c>
      <c r="E598" s="165" t="s">
        <v>5</v>
      </c>
      <c r="F598" s="165" t="s">
        <v>26</v>
      </c>
      <c r="G598" s="165" t="s">
        <v>2</v>
      </c>
      <c r="H598" s="165" t="s">
        <v>643</v>
      </c>
      <c r="I598" s="68" t="s">
        <v>59</v>
      </c>
      <c r="J598" s="161">
        <v>0</v>
      </c>
      <c r="K598" s="69">
        <v>0</v>
      </c>
      <c r="L598" s="69">
        <v>0</v>
      </c>
      <c r="M598" s="297"/>
      <c r="N598" s="212"/>
      <c r="O598" s="212"/>
    </row>
    <row r="599" spans="1:15" s="213" customFormat="1" ht="78" hidden="1" customHeight="1" x14ac:dyDescent="0.35">
      <c r="A599" s="298" t="s">
        <v>645</v>
      </c>
      <c r="B599" s="66">
        <v>941</v>
      </c>
      <c r="C599" s="67" t="s">
        <v>13</v>
      </c>
      <c r="D599" s="85" t="s">
        <v>5</v>
      </c>
      <c r="E599" s="165" t="s">
        <v>5</v>
      </c>
      <c r="F599" s="165" t="s">
        <v>26</v>
      </c>
      <c r="G599" s="165" t="s">
        <v>2</v>
      </c>
      <c r="H599" s="165" t="s">
        <v>643</v>
      </c>
      <c r="I599" s="68" t="s">
        <v>59</v>
      </c>
      <c r="J599" s="161">
        <v>0</v>
      </c>
      <c r="K599" s="69">
        <v>0</v>
      </c>
      <c r="L599" s="69">
        <v>0</v>
      </c>
      <c r="M599" s="78">
        <v>-1500</v>
      </c>
      <c r="N599" s="212"/>
      <c r="O599" s="212"/>
    </row>
    <row r="600" spans="1:15" s="109" customFormat="1" ht="51" customHeight="1" x14ac:dyDescent="0.3">
      <c r="A600" s="299" t="s">
        <v>397</v>
      </c>
      <c r="B600" s="59">
        <v>941</v>
      </c>
      <c r="C600" s="60" t="s">
        <v>13</v>
      </c>
      <c r="D600" s="90" t="s">
        <v>5</v>
      </c>
      <c r="E600" s="61" t="s">
        <v>5</v>
      </c>
      <c r="F600" s="61" t="s">
        <v>26</v>
      </c>
      <c r="G600" s="61" t="s">
        <v>338</v>
      </c>
      <c r="H600" s="61" t="s">
        <v>118</v>
      </c>
      <c r="I600" s="60"/>
      <c r="J600" s="82">
        <f>+J601</f>
        <v>800</v>
      </c>
      <c r="K600" s="82">
        <f t="shared" ref="K600:L600" si="191">+K601</f>
        <v>800</v>
      </c>
      <c r="L600" s="82">
        <f t="shared" si="191"/>
        <v>800</v>
      </c>
      <c r="M600" s="78"/>
      <c r="N600" s="108"/>
      <c r="O600" s="108"/>
    </row>
    <row r="601" spans="1:15" s="219" customFormat="1" ht="47.25" x14ac:dyDescent="0.3">
      <c r="A601" s="65" t="s">
        <v>375</v>
      </c>
      <c r="B601" s="66">
        <v>941</v>
      </c>
      <c r="C601" s="67" t="s">
        <v>13</v>
      </c>
      <c r="D601" s="85" t="s">
        <v>5</v>
      </c>
      <c r="E601" s="165" t="s">
        <v>5</v>
      </c>
      <c r="F601" s="165">
        <v>2</v>
      </c>
      <c r="G601" s="165" t="s">
        <v>338</v>
      </c>
      <c r="H601" s="165" t="s">
        <v>335</v>
      </c>
      <c r="I601" s="68" t="s">
        <v>53</v>
      </c>
      <c r="J601" s="161">
        <v>800</v>
      </c>
      <c r="K601" s="69">
        <v>800</v>
      </c>
      <c r="L601" s="69">
        <v>800</v>
      </c>
      <c r="M601" s="126"/>
      <c r="N601" s="218"/>
      <c r="O601" s="218"/>
    </row>
    <row r="602" spans="1:15" s="6" customFormat="1" x14ac:dyDescent="0.3">
      <c r="A602" s="58" t="s">
        <v>357</v>
      </c>
      <c r="B602" s="59">
        <v>941</v>
      </c>
      <c r="C602" s="60" t="s">
        <v>13</v>
      </c>
      <c r="D602" s="90" t="s">
        <v>5</v>
      </c>
      <c r="E602" s="61" t="s">
        <v>5</v>
      </c>
      <c r="F602" s="61" t="s">
        <v>26</v>
      </c>
      <c r="G602" s="61" t="s">
        <v>358</v>
      </c>
      <c r="H602" s="61" t="s">
        <v>360</v>
      </c>
      <c r="I602" s="300"/>
      <c r="J602" s="82">
        <f>+J603+J610</f>
        <v>12585.4</v>
      </c>
      <c r="K602" s="82">
        <f t="shared" ref="K602:O602" si="192">+K603+K610</f>
        <v>34090.400000000001</v>
      </c>
      <c r="L602" s="82">
        <f t="shared" si="192"/>
        <v>12584.8</v>
      </c>
      <c r="M602" s="82">
        <f t="shared" si="192"/>
        <v>0</v>
      </c>
      <c r="N602" s="82">
        <f t="shared" si="192"/>
        <v>0</v>
      </c>
      <c r="O602" s="82">
        <f t="shared" si="192"/>
        <v>0</v>
      </c>
    </row>
    <row r="603" spans="1:15" s="6" customFormat="1" ht="47.25" x14ac:dyDescent="0.3">
      <c r="A603" s="129" t="s">
        <v>711</v>
      </c>
      <c r="B603" s="40">
        <v>941</v>
      </c>
      <c r="C603" s="41" t="s">
        <v>13</v>
      </c>
      <c r="D603" s="345" t="s">
        <v>5</v>
      </c>
      <c r="E603" s="71" t="s">
        <v>5</v>
      </c>
      <c r="F603" s="71" t="s">
        <v>26</v>
      </c>
      <c r="G603" s="71" t="s">
        <v>358</v>
      </c>
      <c r="H603" s="71" t="s">
        <v>359</v>
      </c>
      <c r="I603" s="350"/>
      <c r="J603" s="73">
        <f>+J604+J605+J606+J607+J608+J609</f>
        <v>12585.4</v>
      </c>
      <c r="K603" s="73">
        <f t="shared" ref="K603:L603" si="193">+K604+K605+K606+K607+K608+K609</f>
        <v>12585.8</v>
      </c>
      <c r="L603" s="73">
        <f t="shared" si="193"/>
        <v>12584.8</v>
      </c>
      <c r="M603" s="27"/>
      <c r="N603" s="28"/>
      <c r="O603" s="28"/>
    </row>
    <row r="604" spans="1:15" s="303" customFormat="1" ht="60.6" customHeight="1" x14ac:dyDescent="0.3">
      <c r="A604" s="65" t="s">
        <v>543</v>
      </c>
      <c r="B604" s="66">
        <v>941</v>
      </c>
      <c r="C604" s="67" t="s">
        <v>13</v>
      </c>
      <c r="D604" s="85" t="s">
        <v>5</v>
      </c>
      <c r="E604" s="165" t="s">
        <v>5</v>
      </c>
      <c r="F604" s="165" t="s">
        <v>26</v>
      </c>
      <c r="G604" s="165" t="s">
        <v>358</v>
      </c>
      <c r="H604" s="165" t="s">
        <v>359</v>
      </c>
      <c r="I604" s="301">
        <v>200</v>
      </c>
      <c r="J604" s="161">
        <v>12298.8</v>
      </c>
      <c r="K604" s="161">
        <v>12298.9</v>
      </c>
      <c r="L604" s="161">
        <v>12297.1</v>
      </c>
      <c r="M604" s="281"/>
      <c r="N604" s="302"/>
      <c r="O604" s="302"/>
    </row>
    <row r="605" spans="1:15" s="289" customFormat="1" ht="63" x14ac:dyDescent="0.25">
      <c r="A605" s="65" t="s">
        <v>506</v>
      </c>
      <c r="B605" s="66">
        <v>941</v>
      </c>
      <c r="C605" s="67" t="s">
        <v>13</v>
      </c>
      <c r="D605" s="85" t="s">
        <v>5</v>
      </c>
      <c r="E605" s="165" t="s">
        <v>5</v>
      </c>
      <c r="F605" s="165" t="s">
        <v>26</v>
      </c>
      <c r="G605" s="165" t="s">
        <v>358</v>
      </c>
      <c r="H605" s="165" t="s">
        <v>359</v>
      </c>
      <c r="I605" s="301">
        <v>200</v>
      </c>
      <c r="J605" s="161">
        <v>251.1</v>
      </c>
      <c r="K605" s="161">
        <v>251</v>
      </c>
      <c r="L605" s="161">
        <v>250.9</v>
      </c>
      <c r="M605" s="132"/>
      <c r="N605" s="288"/>
      <c r="O605" s="288"/>
    </row>
    <row r="606" spans="1:15" s="109" customFormat="1" ht="61.9" customHeight="1" x14ac:dyDescent="0.3">
      <c r="A606" s="65" t="s">
        <v>507</v>
      </c>
      <c r="B606" s="66">
        <v>941</v>
      </c>
      <c r="C606" s="67" t="s">
        <v>13</v>
      </c>
      <c r="D606" s="85" t="s">
        <v>5</v>
      </c>
      <c r="E606" s="165" t="s">
        <v>5</v>
      </c>
      <c r="F606" s="165" t="s">
        <v>26</v>
      </c>
      <c r="G606" s="165" t="s">
        <v>358</v>
      </c>
      <c r="H606" s="165" t="s">
        <v>359</v>
      </c>
      <c r="I606" s="301">
        <v>200</v>
      </c>
      <c r="J606" s="161">
        <v>35.5</v>
      </c>
      <c r="K606" s="161">
        <v>35.9</v>
      </c>
      <c r="L606" s="161">
        <v>36.799999999999997</v>
      </c>
      <c r="M606" s="78"/>
      <c r="N606" s="108"/>
      <c r="O606" s="108"/>
    </row>
    <row r="607" spans="1:15" s="219" customFormat="1" ht="75.599999999999994" hidden="1" customHeight="1" x14ac:dyDescent="0.35">
      <c r="A607" s="65" t="s">
        <v>542</v>
      </c>
      <c r="B607" s="66">
        <v>941</v>
      </c>
      <c r="C607" s="67" t="s">
        <v>13</v>
      </c>
      <c r="D607" s="85" t="s">
        <v>5</v>
      </c>
      <c r="E607" s="165" t="s">
        <v>5</v>
      </c>
      <c r="F607" s="165" t="s">
        <v>26</v>
      </c>
      <c r="G607" s="165" t="s">
        <v>358</v>
      </c>
      <c r="H607" s="165" t="s">
        <v>359</v>
      </c>
      <c r="I607" s="301">
        <v>600</v>
      </c>
      <c r="J607" s="161">
        <v>0</v>
      </c>
      <c r="K607" s="161">
        <v>0</v>
      </c>
      <c r="L607" s="161">
        <v>0</v>
      </c>
      <c r="M607" s="126"/>
      <c r="N607" s="218"/>
      <c r="O607" s="218"/>
    </row>
    <row r="608" spans="1:15" s="6" customFormat="1" ht="78" hidden="1" x14ac:dyDescent="0.3">
      <c r="A608" s="65" t="s">
        <v>512</v>
      </c>
      <c r="B608" s="66">
        <v>941</v>
      </c>
      <c r="C608" s="67" t="s">
        <v>13</v>
      </c>
      <c r="D608" s="85" t="s">
        <v>5</v>
      </c>
      <c r="E608" s="165" t="s">
        <v>5</v>
      </c>
      <c r="F608" s="165" t="s">
        <v>26</v>
      </c>
      <c r="G608" s="165" t="s">
        <v>358</v>
      </c>
      <c r="H608" s="165" t="s">
        <v>359</v>
      </c>
      <c r="I608" s="68" t="s">
        <v>59</v>
      </c>
      <c r="J608" s="161">
        <v>0</v>
      </c>
      <c r="K608" s="69">
        <v>0</v>
      </c>
      <c r="L608" s="69">
        <v>0</v>
      </c>
      <c r="M608" s="27"/>
      <c r="N608" s="28"/>
      <c r="O608" s="28"/>
    </row>
    <row r="609" spans="1:15" s="6" customFormat="1" ht="78" hidden="1" x14ac:dyDescent="0.3">
      <c r="A609" s="65" t="s">
        <v>513</v>
      </c>
      <c r="B609" s="66">
        <v>941</v>
      </c>
      <c r="C609" s="67" t="s">
        <v>13</v>
      </c>
      <c r="D609" s="85" t="s">
        <v>5</v>
      </c>
      <c r="E609" s="165" t="s">
        <v>5</v>
      </c>
      <c r="F609" s="165" t="s">
        <v>26</v>
      </c>
      <c r="G609" s="165" t="s">
        <v>358</v>
      </c>
      <c r="H609" s="165" t="s">
        <v>359</v>
      </c>
      <c r="I609" s="68" t="s">
        <v>59</v>
      </c>
      <c r="J609" s="161">
        <v>0</v>
      </c>
      <c r="K609" s="69">
        <v>0</v>
      </c>
      <c r="L609" s="69">
        <v>0</v>
      </c>
      <c r="M609" s="27"/>
      <c r="N609" s="28"/>
      <c r="O609" s="28"/>
    </row>
    <row r="610" spans="1:15" s="6" customFormat="1" x14ac:dyDescent="0.25">
      <c r="A610" s="129" t="s">
        <v>712</v>
      </c>
      <c r="B610" s="40">
        <v>941</v>
      </c>
      <c r="C610" s="41" t="s">
        <v>13</v>
      </c>
      <c r="D610" s="345" t="s">
        <v>5</v>
      </c>
      <c r="E610" s="71" t="s">
        <v>5</v>
      </c>
      <c r="F610" s="71" t="s">
        <v>26</v>
      </c>
      <c r="G610" s="71" t="s">
        <v>358</v>
      </c>
      <c r="H610" s="217" t="s">
        <v>716</v>
      </c>
      <c r="I610" s="344"/>
      <c r="J610" s="73">
        <f>+J611+J612+J613</f>
        <v>0</v>
      </c>
      <c r="K610" s="73">
        <f t="shared" ref="K610:L610" si="194">+K611+K612+K613</f>
        <v>21504.600000000002</v>
      </c>
      <c r="L610" s="73">
        <f t="shared" si="194"/>
        <v>0</v>
      </c>
      <c r="M610" s="27"/>
      <c r="N610" s="28"/>
      <c r="O610" s="28"/>
    </row>
    <row r="611" spans="1:15" s="6" customFormat="1" ht="31.5" x14ac:dyDescent="0.25">
      <c r="A611" s="129" t="s">
        <v>713</v>
      </c>
      <c r="B611" s="66">
        <v>941</v>
      </c>
      <c r="C611" s="67" t="s">
        <v>13</v>
      </c>
      <c r="D611" s="347" t="s">
        <v>5</v>
      </c>
      <c r="E611" s="165" t="s">
        <v>5</v>
      </c>
      <c r="F611" s="165" t="s">
        <v>26</v>
      </c>
      <c r="G611" s="165" t="s">
        <v>358</v>
      </c>
      <c r="H611" s="165" t="s">
        <v>716</v>
      </c>
      <c r="I611" s="348" t="s">
        <v>53</v>
      </c>
      <c r="J611" s="161">
        <v>0</v>
      </c>
      <c r="K611" s="69">
        <v>21015.3</v>
      </c>
      <c r="L611" s="69">
        <v>0</v>
      </c>
      <c r="M611" s="27"/>
      <c r="N611" s="28"/>
      <c r="O611" s="28"/>
    </row>
    <row r="612" spans="1:15" s="6" customFormat="1" ht="31.5" x14ac:dyDescent="0.25">
      <c r="A612" s="129" t="s">
        <v>714</v>
      </c>
      <c r="B612" s="66">
        <v>941</v>
      </c>
      <c r="C612" s="67" t="s">
        <v>13</v>
      </c>
      <c r="D612" s="347" t="s">
        <v>5</v>
      </c>
      <c r="E612" s="165" t="s">
        <v>5</v>
      </c>
      <c r="F612" s="165" t="s">
        <v>26</v>
      </c>
      <c r="G612" s="165" t="s">
        <v>358</v>
      </c>
      <c r="H612" s="165" t="s">
        <v>716</v>
      </c>
      <c r="I612" s="348" t="s">
        <v>53</v>
      </c>
      <c r="J612" s="161">
        <v>0</v>
      </c>
      <c r="K612" s="69">
        <v>428.9</v>
      </c>
      <c r="L612" s="69">
        <v>0</v>
      </c>
      <c r="M612" s="27"/>
      <c r="N612" s="28"/>
      <c r="O612" s="28"/>
    </row>
    <row r="613" spans="1:15" s="6" customFormat="1" ht="31.5" x14ac:dyDescent="0.25">
      <c r="A613" s="129" t="s">
        <v>715</v>
      </c>
      <c r="B613" s="66">
        <v>941</v>
      </c>
      <c r="C613" s="67" t="s">
        <v>13</v>
      </c>
      <c r="D613" s="347" t="s">
        <v>5</v>
      </c>
      <c r="E613" s="165" t="s">
        <v>5</v>
      </c>
      <c r="F613" s="165" t="s">
        <v>26</v>
      </c>
      <c r="G613" s="165" t="s">
        <v>358</v>
      </c>
      <c r="H613" s="165" t="s">
        <v>716</v>
      </c>
      <c r="I613" s="348" t="s">
        <v>53</v>
      </c>
      <c r="J613" s="161">
        <v>0</v>
      </c>
      <c r="K613" s="69">
        <v>60.4</v>
      </c>
      <c r="L613" s="69">
        <v>0</v>
      </c>
      <c r="M613" s="27"/>
      <c r="N613" s="28"/>
      <c r="O613" s="28"/>
    </row>
    <row r="614" spans="1:15" s="6" customFormat="1" x14ac:dyDescent="0.3">
      <c r="A614" s="58" t="s">
        <v>529</v>
      </c>
      <c r="B614" s="59">
        <v>941</v>
      </c>
      <c r="C614" s="60" t="s">
        <v>13</v>
      </c>
      <c r="D614" s="90" t="s">
        <v>5</v>
      </c>
      <c r="E614" s="61" t="s">
        <v>5</v>
      </c>
      <c r="F614" s="61" t="s">
        <v>26</v>
      </c>
      <c r="G614" s="61" t="s">
        <v>530</v>
      </c>
      <c r="H614" s="61" t="s">
        <v>541</v>
      </c>
      <c r="I614" s="300"/>
      <c r="J614" s="82">
        <f>+J615+J616+J617</f>
        <v>40.200000000000003</v>
      </c>
      <c r="K614" s="82">
        <f t="shared" ref="K614:L614" si="195">+K615+K616+K617</f>
        <v>0</v>
      </c>
      <c r="L614" s="82">
        <f t="shared" si="195"/>
        <v>0</v>
      </c>
      <c r="M614" s="27"/>
      <c r="N614" s="28"/>
      <c r="O614" s="28"/>
    </row>
    <row r="615" spans="1:15" s="6" customFormat="1" ht="46.9" hidden="1" x14ac:dyDescent="0.3">
      <c r="A615" s="129" t="s">
        <v>539</v>
      </c>
      <c r="B615" s="157">
        <v>941</v>
      </c>
      <c r="C615" s="72" t="s">
        <v>13</v>
      </c>
      <c r="D615" s="158" t="s">
        <v>5</v>
      </c>
      <c r="E615" s="159" t="s">
        <v>5</v>
      </c>
      <c r="F615" s="159" t="s">
        <v>26</v>
      </c>
      <c r="G615" s="159" t="s">
        <v>530</v>
      </c>
      <c r="H615" s="165" t="s">
        <v>541</v>
      </c>
      <c r="I615" s="68" t="s">
        <v>53</v>
      </c>
      <c r="J615" s="161">
        <v>0</v>
      </c>
      <c r="K615" s="69">
        <v>0</v>
      </c>
      <c r="L615" s="69">
        <v>0</v>
      </c>
      <c r="M615" s="27"/>
      <c r="N615" s="28"/>
      <c r="O615" s="28"/>
    </row>
    <row r="616" spans="1:15" s="6" customFormat="1" ht="46.9" hidden="1" x14ac:dyDescent="0.3">
      <c r="A616" s="129" t="s">
        <v>538</v>
      </c>
      <c r="B616" s="157">
        <v>941</v>
      </c>
      <c r="C616" s="72" t="s">
        <v>13</v>
      </c>
      <c r="D616" s="158" t="s">
        <v>5</v>
      </c>
      <c r="E616" s="159" t="s">
        <v>5</v>
      </c>
      <c r="F616" s="159" t="s">
        <v>26</v>
      </c>
      <c r="G616" s="159" t="s">
        <v>530</v>
      </c>
      <c r="H616" s="165" t="s">
        <v>541</v>
      </c>
      <c r="I616" s="68" t="s">
        <v>53</v>
      </c>
      <c r="J616" s="161">
        <v>0</v>
      </c>
      <c r="K616" s="69">
        <v>0</v>
      </c>
      <c r="L616" s="69">
        <v>0</v>
      </c>
      <c r="M616" s="27"/>
      <c r="N616" s="28"/>
      <c r="O616" s="28"/>
    </row>
    <row r="617" spans="1:15" s="6" customFormat="1" ht="47.25" x14ac:dyDescent="0.25">
      <c r="A617" s="129" t="s">
        <v>540</v>
      </c>
      <c r="B617" s="157">
        <v>941</v>
      </c>
      <c r="C617" s="72" t="s">
        <v>13</v>
      </c>
      <c r="D617" s="158" t="s">
        <v>5</v>
      </c>
      <c r="E617" s="159" t="s">
        <v>5</v>
      </c>
      <c r="F617" s="159" t="s">
        <v>26</v>
      </c>
      <c r="G617" s="159" t="s">
        <v>530</v>
      </c>
      <c r="H617" s="165" t="s">
        <v>541</v>
      </c>
      <c r="I617" s="68" t="s">
        <v>53</v>
      </c>
      <c r="J617" s="161">
        <v>40.200000000000003</v>
      </c>
      <c r="K617" s="69">
        <v>0</v>
      </c>
      <c r="L617" s="69">
        <v>0</v>
      </c>
      <c r="M617" s="27"/>
      <c r="N617" s="28"/>
      <c r="O617" s="28"/>
    </row>
    <row r="618" spans="1:15" s="6" customFormat="1" x14ac:dyDescent="0.3">
      <c r="A618" s="58" t="s">
        <v>508</v>
      </c>
      <c r="B618" s="59">
        <v>941</v>
      </c>
      <c r="C618" s="60" t="s">
        <v>13</v>
      </c>
      <c r="D618" s="90" t="s">
        <v>5</v>
      </c>
      <c r="E618" s="61" t="s">
        <v>5</v>
      </c>
      <c r="F618" s="61" t="s">
        <v>26</v>
      </c>
      <c r="G618" s="61" t="s">
        <v>509</v>
      </c>
      <c r="H618" s="61" t="s">
        <v>515</v>
      </c>
      <c r="I618" s="300"/>
      <c r="J618" s="82">
        <f>+J619+J620+J621+J622+J623+J624</f>
        <v>15239.4</v>
      </c>
      <c r="K618" s="82">
        <f t="shared" ref="K618:L618" si="196">+K619+K620+K621+K622+K623+K624</f>
        <v>11121.8</v>
      </c>
      <c r="L618" s="82">
        <f t="shared" si="196"/>
        <v>23521.1</v>
      </c>
      <c r="M618" s="27"/>
      <c r="N618" s="28"/>
      <c r="O618" s="28"/>
    </row>
    <row r="619" spans="1:15" s="6" customFormat="1" ht="47.25" x14ac:dyDescent="0.25">
      <c r="A619" s="65" t="s">
        <v>550</v>
      </c>
      <c r="B619" s="157">
        <v>941</v>
      </c>
      <c r="C619" s="72" t="s">
        <v>13</v>
      </c>
      <c r="D619" s="158" t="s">
        <v>5</v>
      </c>
      <c r="E619" s="159" t="s">
        <v>5</v>
      </c>
      <c r="F619" s="159" t="s">
        <v>26</v>
      </c>
      <c r="G619" s="159" t="s">
        <v>509</v>
      </c>
      <c r="H619" s="165" t="s">
        <v>515</v>
      </c>
      <c r="I619" s="68" t="s">
        <v>53</v>
      </c>
      <c r="J619" s="161">
        <v>14892.5</v>
      </c>
      <c r="K619" s="69">
        <v>10869</v>
      </c>
      <c r="L619" s="69">
        <v>22986</v>
      </c>
      <c r="M619" s="27"/>
      <c r="N619" s="28"/>
      <c r="O619" s="28"/>
    </row>
    <row r="620" spans="1:15" s="6" customFormat="1" ht="47.25" x14ac:dyDescent="0.25">
      <c r="A620" s="65" t="s">
        <v>511</v>
      </c>
      <c r="B620" s="157">
        <v>941</v>
      </c>
      <c r="C620" s="72" t="s">
        <v>13</v>
      </c>
      <c r="D620" s="158" t="s">
        <v>5</v>
      </c>
      <c r="E620" s="159" t="s">
        <v>5</v>
      </c>
      <c r="F620" s="159" t="s">
        <v>26</v>
      </c>
      <c r="G620" s="159" t="s">
        <v>509</v>
      </c>
      <c r="H620" s="165" t="s">
        <v>515</v>
      </c>
      <c r="I620" s="68" t="s">
        <v>53</v>
      </c>
      <c r="J620" s="161">
        <v>303.89999999999998</v>
      </c>
      <c r="K620" s="69">
        <v>221.8</v>
      </c>
      <c r="L620" s="69">
        <v>469.1</v>
      </c>
      <c r="M620" s="27"/>
      <c r="N620" s="28"/>
      <c r="O620" s="28"/>
    </row>
    <row r="621" spans="1:15" s="6" customFormat="1" ht="28.9" customHeight="1" x14ac:dyDescent="0.25">
      <c r="A621" s="65" t="s">
        <v>510</v>
      </c>
      <c r="B621" s="157">
        <v>941</v>
      </c>
      <c r="C621" s="72" t="s">
        <v>13</v>
      </c>
      <c r="D621" s="158" t="s">
        <v>5</v>
      </c>
      <c r="E621" s="159" t="s">
        <v>5</v>
      </c>
      <c r="F621" s="159" t="s">
        <v>26</v>
      </c>
      <c r="G621" s="159" t="s">
        <v>509</v>
      </c>
      <c r="H621" s="165" t="s">
        <v>515</v>
      </c>
      <c r="I621" s="68" t="s">
        <v>53</v>
      </c>
      <c r="J621" s="161">
        <v>43</v>
      </c>
      <c r="K621" s="69">
        <v>31</v>
      </c>
      <c r="L621" s="69">
        <v>66</v>
      </c>
      <c r="M621" s="27"/>
      <c r="N621" s="28"/>
      <c r="O621" s="28"/>
    </row>
    <row r="622" spans="1:15" s="6" customFormat="1" ht="46.9" hidden="1" x14ac:dyDescent="0.3">
      <c r="A622" s="65" t="s">
        <v>552</v>
      </c>
      <c r="B622" s="157">
        <v>941</v>
      </c>
      <c r="C622" s="72" t="s">
        <v>13</v>
      </c>
      <c r="D622" s="158" t="s">
        <v>5</v>
      </c>
      <c r="E622" s="159" t="s">
        <v>5</v>
      </c>
      <c r="F622" s="159" t="s">
        <v>26</v>
      </c>
      <c r="G622" s="159" t="s">
        <v>509</v>
      </c>
      <c r="H622" s="165" t="s">
        <v>515</v>
      </c>
      <c r="I622" s="68" t="s">
        <v>59</v>
      </c>
      <c r="J622" s="161">
        <v>0</v>
      </c>
      <c r="K622" s="69">
        <v>0</v>
      </c>
      <c r="L622" s="69">
        <v>0</v>
      </c>
      <c r="M622" s="27"/>
      <c r="N622" s="28"/>
      <c r="O622" s="28"/>
    </row>
    <row r="623" spans="1:15" s="6" customFormat="1" ht="48.6" hidden="1" customHeight="1" x14ac:dyDescent="0.3">
      <c r="A623" s="65" t="s">
        <v>551</v>
      </c>
      <c r="B623" s="157">
        <v>941</v>
      </c>
      <c r="C623" s="72" t="s">
        <v>13</v>
      </c>
      <c r="D623" s="158" t="s">
        <v>5</v>
      </c>
      <c r="E623" s="159" t="s">
        <v>5</v>
      </c>
      <c r="F623" s="159" t="s">
        <v>26</v>
      </c>
      <c r="G623" s="159" t="s">
        <v>509</v>
      </c>
      <c r="H623" s="165" t="s">
        <v>515</v>
      </c>
      <c r="I623" s="68" t="s">
        <v>59</v>
      </c>
      <c r="J623" s="161">
        <v>0</v>
      </c>
      <c r="K623" s="69">
        <v>0</v>
      </c>
      <c r="L623" s="69">
        <v>0</v>
      </c>
      <c r="M623" s="27"/>
      <c r="N623" s="28"/>
      <c r="O623" s="28"/>
    </row>
    <row r="624" spans="1:15" s="6" customFormat="1" ht="45.6" hidden="1" customHeight="1" x14ac:dyDescent="0.3">
      <c r="A624" s="65" t="s">
        <v>514</v>
      </c>
      <c r="B624" s="157">
        <v>941</v>
      </c>
      <c r="C624" s="72" t="s">
        <v>13</v>
      </c>
      <c r="D624" s="158" t="s">
        <v>5</v>
      </c>
      <c r="E624" s="159" t="s">
        <v>5</v>
      </c>
      <c r="F624" s="159" t="s">
        <v>26</v>
      </c>
      <c r="G624" s="159" t="s">
        <v>509</v>
      </c>
      <c r="H624" s="165" t="s">
        <v>515</v>
      </c>
      <c r="I624" s="68" t="s">
        <v>59</v>
      </c>
      <c r="J624" s="161"/>
      <c r="K624" s="69">
        <v>0</v>
      </c>
      <c r="L624" s="69">
        <v>0</v>
      </c>
      <c r="M624" s="27"/>
      <c r="N624" s="28"/>
      <c r="O624" s="28"/>
    </row>
    <row r="625" spans="1:15" s="219" customFormat="1" ht="17.45" hidden="1" x14ac:dyDescent="0.35">
      <c r="A625" s="53" t="s">
        <v>235</v>
      </c>
      <c r="B625" s="54">
        <v>941</v>
      </c>
      <c r="C625" s="56" t="s">
        <v>13</v>
      </c>
      <c r="D625" s="118" t="s">
        <v>5</v>
      </c>
      <c r="E625" s="56" t="s">
        <v>5</v>
      </c>
      <c r="F625" s="56" t="s">
        <v>150</v>
      </c>
      <c r="G625" s="56" t="s">
        <v>112</v>
      </c>
      <c r="H625" s="56" t="s">
        <v>118</v>
      </c>
      <c r="I625" s="94"/>
      <c r="J625" s="81">
        <f>SUM(J626)</f>
        <v>0</v>
      </c>
      <c r="K625" s="81">
        <f t="shared" ref="K625:L625" si="197">SUM(K626)</f>
        <v>0</v>
      </c>
      <c r="L625" s="81">
        <f t="shared" si="197"/>
        <v>0</v>
      </c>
      <c r="M625" s="126"/>
      <c r="N625" s="218"/>
      <c r="O625" s="218"/>
    </row>
    <row r="626" spans="1:15" s="6" customFormat="1" ht="33.6" hidden="1" x14ac:dyDescent="0.3">
      <c r="A626" s="58" t="s">
        <v>149</v>
      </c>
      <c r="B626" s="59">
        <v>941</v>
      </c>
      <c r="C626" s="60" t="s">
        <v>13</v>
      </c>
      <c r="D626" s="60" t="s">
        <v>5</v>
      </c>
      <c r="E626" s="61" t="s">
        <v>5</v>
      </c>
      <c r="F626" s="61" t="s">
        <v>150</v>
      </c>
      <c r="G626" s="61" t="s">
        <v>5</v>
      </c>
      <c r="H626" s="61" t="s">
        <v>118</v>
      </c>
      <c r="I626" s="91"/>
      <c r="J626" s="82">
        <f>SUM(J627:J629)</f>
        <v>0</v>
      </c>
      <c r="K626" s="82">
        <f t="shared" ref="K626:L626" si="198">SUM(K627:K629)</f>
        <v>0</v>
      </c>
      <c r="L626" s="82">
        <f t="shared" si="198"/>
        <v>0</v>
      </c>
      <c r="M626" s="27"/>
      <c r="N626" s="28"/>
      <c r="O626" s="28"/>
    </row>
    <row r="627" spans="1:15" s="131" customFormat="1" ht="31.15" hidden="1" x14ac:dyDescent="0.3">
      <c r="A627" s="257" t="s">
        <v>325</v>
      </c>
      <c r="B627" s="66">
        <v>941</v>
      </c>
      <c r="C627" s="67" t="s">
        <v>13</v>
      </c>
      <c r="D627" s="67" t="s">
        <v>5</v>
      </c>
      <c r="E627" s="165" t="s">
        <v>5</v>
      </c>
      <c r="F627" s="165">
        <v>6</v>
      </c>
      <c r="G627" s="165" t="s">
        <v>5</v>
      </c>
      <c r="H627" s="165" t="s">
        <v>260</v>
      </c>
      <c r="I627" s="68" t="s">
        <v>53</v>
      </c>
      <c r="J627" s="69"/>
      <c r="K627" s="69"/>
      <c r="L627" s="69"/>
      <c r="M627" s="130"/>
      <c r="N627" s="130"/>
      <c r="O627" s="130"/>
    </row>
    <row r="628" spans="1:15" s="134" customFormat="1" ht="31.15" hidden="1" x14ac:dyDescent="0.3">
      <c r="A628" s="257" t="s">
        <v>326</v>
      </c>
      <c r="B628" s="66">
        <v>941</v>
      </c>
      <c r="C628" s="67" t="s">
        <v>13</v>
      </c>
      <c r="D628" s="67" t="s">
        <v>5</v>
      </c>
      <c r="E628" s="165" t="s">
        <v>5</v>
      </c>
      <c r="F628" s="165">
        <v>6</v>
      </c>
      <c r="G628" s="165" t="s">
        <v>5</v>
      </c>
      <c r="H628" s="165" t="s">
        <v>260</v>
      </c>
      <c r="I628" s="68" t="s">
        <v>53</v>
      </c>
      <c r="J628" s="69"/>
      <c r="K628" s="69"/>
      <c r="L628" s="69"/>
      <c r="M628" s="132"/>
      <c r="N628" s="133"/>
      <c r="O628" s="133"/>
    </row>
    <row r="629" spans="1:15" s="136" customFormat="1" ht="31.15" hidden="1" x14ac:dyDescent="0.3">
      <c r="A629" s="221" t="s">
        <v>273</v>
      </c>
      <c r="B629" s="66">
        <v>941</v>
      </c>
      <c r="C629" s="67" t="s">
        <v>13</v>
      </c>
      <c r="D629" s="67" t="s">
        <v>5</v>
      </c>
      <c r="E629" s="165" t="s">
        <v>5</v>
      </c>
      <c r="F629" s="165">
        <v>6</v>
      </c>
      <c r="G629" s="165" t="s">
        <v>5</v>
      </c>
      <c r="H629" s="165">
        <v>88100</v>
      </c>
      <c r="I629" s="68" t="s">
        <v>53</v>
      </c>
      <c r="J629" s="69"/>
      <c r="K629" s="69"/>
      <c r="L629" s="69"/>
      <c r="M629" s="132"/>
      <c r="N629" s="135"/>
      <c r="O629" s="135"/>
    </row>
    <row r="630" spans="1:15" s="294" customFormat="1" ht="33" x14ac:dyDescent="0.25">
      <c r="A630" s="45" t="s">
        <v>142</v>
      </c>
      <c r="B630" s="46">
        <v>941</v>
      </c>
      <c r="C630" s="47" t="s">
        <v>13</v>
      </c>
      <c r="D630" s="121" t="s">
        <v>5</v>
      </c>
      <c r="E630" s="47" t="s">
        <v>32</v>
      </c>
      <c r="F630" s="47" t="s">
        <v>111</v>
      </c>
      <c r="G630" s="47" t="s">
        <v>112</v>
      </c>
      <c r="H630" s="47" t="s">
        <v>118</v>
      </c>
      <c r="I630" s="115"/>
      <c r="J630" s="77">
        <f>SUM(J631)</f>
        <v>1360</v>
      </c>
      <c r="K630" s="77">
        <f t="shared" ref="K630:L632" si="199">SUM(K631)</f>
        <v>1410</v>
      </c>
      <c r="L630" s="77">
        <f t="shared" si="199"/>
        <v>1010</v>
      </c>
      <c r="M630" s="292"/>
      <c r="N630" s="293"/>
      <c r="O630" s="293"/>
    </row>
    <row r="631" spans="1:15" s="6" customFormat="1" ht="25.9" customHeight="1" x14ac:dyDescent="0.25">
      <c r="A631" s="53" t="s">
        <v>143</v>
      </c>
      <c r="B631" s="54">
        <v>941</v>
      </c>
      <c r="C631" s="55" t="s">
        <v>13</v>
      </c>
      <c r="D631" s="86" t="s">
        <v>5</v>
      </c>
      <c r="E631" s="55" t="s">
        <v>32</v>
      </c>
      <c r="F631" s="55" t="s">
        <v>16</v>
      </c>
      <c r="G631" s="55" t="s">
        <v>112</v>
      </c>
      <c r="H631" s="55" t="s">
        <v>118</v>
      </c>
      <c r="I631" s="94"/>
      <c r="J631" s="81">
        <f>SUM(J632)</f>
        <v>1360</v>
      </c>
      <c r="K631" s="81">
        <f t="shared" si="199"/>
        <v>1410</v>
      </c>
      <c r="L631" s="81">
        <f t="shared" si="199"/>
        <v>1010</v>
      </c>
      <c r="M631" s="27"/>
      <c r="N631" s="28"/>
      <c r="O631" s="28"/>
    </row>
    <row r="632" spans="1:15" s="6" customFormat="1" ht="28.15" customHeight="1" x14ac:dyDescent="0.25">
      <c r="A632" s="58" t="s">
        <v>199</v>
      </c>
      <c r="B632" s="59">
        <v>941</v>
      </c>
      <c r="C632" s="60" t="s">
        <v>13</v>
      </c>
      <c r="D632" s="90" t="s">
        <v>5</v>
      </c>
      <c r="E632" s="60" t="s">
        <v>32</v>
      </c>
      <c r="F632" s="60" t="s">
        <v>16</v>
      </c>
      <c r="G632" s="60" t="s">
        <v>1</v>
      </c>
      <c r="H632" s="60" t="s">
        <v>118</v>
      </c>
      <c r="I632" s="91"/>
      <c r="J632" s="82">
        <f>SUM(J633)</f>
        <v>1360</v>
      </c>
      <c r="K632" s="82">
        <f t="shared" si="199"/>
        <v>1410</v>
      </c>
      <c r="L632" s="82">
        <f t="shared" si="199"/>
        <v>1010</v>
      </c>
      <c r="M632" s="27"/>
      <c r="N632" s="28"/>
      <c r="O632" s="28"/>
    </row>
    <row r="633" spans="1:15" s="6" customFormat="1" ht="31.5" x14ac:dyDescent="0.25">
      <c r="A633" s="65" t="s">
        <v>200</v>
      </c>
      <c r="B633" s="66">
        <v>941</v>
      </c>
      <c r="C633" s="67" t="s">
        <v>13</v>
      </c>
      <c r="D633" s="85" t="s">
        <v>5</v>
      </c>
      <c r="E633" s="67" t="s">
        <v>32</v>
      </c>
      <c r="F633" s="67" t="s">
        <v>16</v>
      </c>
      <c r="G633" s="67" t="s">
        <v>1</v>
      </c>
      <c r="H633" s="67" t="s">
        <v>6</v>
      </c>
      <c r="I633" s="68" t="s">
        <v>53</v>
      </c>
      <c r="J633" s="69">
        <v>1360</v>
      </c>
      <c r="K633" s="69">
        <v>1410</v>
      </c>
      <c r="L633" s="69">
        <v>1010</v>
      </c>
      <c r="M633" s="27"/>
      <c r="N633" s="28"/>
      <c r="O633" s="28"/>
    </row>
    <row r="634" spans="1:15" s="6" customFormat="1" ht="18" customHeight="1" x14ac:dyDescent="0.25">
      <c r="A634" s="39" t="s">
        <v>209</v>
      </c>
      <c r="B634" s="40">
        <v>941</v>
      </c>
      <c r="C634" s="41" t="s">
        <v>13</v>
      </c>
      <c r="D634" s="123" t="s">
        <v>2</v>
      </c>
      <c r="E634" s="258"/>
      <c r="F634" s="304"/>
      <c r="G634" s="304"/>
      <c r="H634" s="111"/>
      <c r="I634" s="124"/>
      <c r="J634" s="73">
        <f>SUM(J639+J635)</f>
        <v>94673.600000000006</v>
      </c>
      <c r="K634" s="73">
        <f>SUM(K639+K635)</f>
        <v>92858.3</v>
      </c>
      <c r="L634" s="73">
        <f>SUM(L639+L635)</f>
        <v>93385.4</v>
      </c>
      <c r="M634" s="27"/>
      <c r="N634" s="28"/>
      <c r="O634" s="28"/>
    </row>
    <row r="635" spans="1:15" s="213" customFormat="1" ht="31.9" customHeight="1" x14ac:dyDescent="0.3">
      <c r="A635" s="45" t="s">
        <v>683</v>
      </c>
      <c r="B635" s="46">
        <v>941</v>
      </c>
      <c r="C635" s="47" t="s">
        <v>13</v>
      </c>
      <c r="D635" s="121" t="s">
        <v>2</v>
      </c>
      <c r="E635" s="48" t="s">
        <v>1</v>
      </c>
      <c r="F635" s="48" t="s">
        <v>111</v>
      </c>
      <c r="G635" s="48" t="s">
        <v>112</v>
      </c>
      <c r="H635" s="48" t="s">
        <v>118</v>
      </c>
      <c r="I635" s="115"/>
      <c r="J635" s="77">
        <f>J636</f>
        <v>0</v>
      </c>
      <c r="K635" s="77">
        <f>K636</f>
        <v>0</v>
      </c>
      <c r="L635" s="77">
        <f>L636</f>
        <v>100</v>
      </c>
      <c r="M635" s="212"/>
      <c r="N635" s="212"/>
      <c r="O635" s="212"/>
    </row>
    <row r="636" spans="1:15" s="109" customFormat="1" ht="31.9" customHeight="1" x14ac:dyDescent="0.3">
      <c r="A636" s="53" t="s">
        <v>682</v>
      </c>
      <c r="B636" s="54">
        <v>941</v>
      </c>
      <c r="C636" s="55" t="s">
        <v>13</v>
      </c>
      <c r="D636" s="86" t="s">
        <v>2</v>
      </c>
      <c r="E636" s="56" t="s">
        <v>1</v>
      </c>
      <c r="F636" s="56" t="s">
        <v>16</v>
      </c>
      <c r="G636" s="56" t="s">
        <v>112</v>
      </c>
      <c r="H636" s="56" t="s">
        <v>118</v>
      </c>
      <c r="I636" s="94"/>
      <c r="J636" s="81">
        <f>J969</f>
        <v>0</v>
      </c>
      <c r="K636" s="81">
        <f>K637</f>
        <v>0</v>
      </c>
      <c r="L636" s="81">
        <f>L637</f>
        <v>100</v>
      </c>
      <c r="M636" s="106"/>
      <c r="N636" s="108"/>
      <c r="O636" s="108"/>
    </row>
    <row r="637" spans="1:15" s="219" customFormat="1" ht="31.9" customHeight="1" x14ac:dyDescent="0.3">
      <c r="A637" s="58" t="s">
        <v>681</v>
      </c>
      <c r="B637" s="59">
        <v>941</v>
      </c>
      <c r="C637" s="60" t="s">
        <v>13</v>
      </c>
      <c r="D637" s="90" t="s">
        <v>2</v>
      </c>
      <c r="E637" s="61" t="s">
        <v>1</v>
      </c>
      <c r="F637" s="61" t="s">
        <v>16</v>
      </c>
      <c r="G637" s="61" t="s">
        <v>2</v>
      </c>
      <c r="H637" s="61" t="s">
        <v>118</v>
      </c>
      <c r="I637" s="91"/>
      <c r="J637" s="82">
        <f>J638</f>
        <v>0</v>
      </c>
      <c r="K637" s="82">
        <f>K638</f>
        <v>0</v>
      </c>
      <c r="L637" s="82">
        <f>L638</f>
        <v>100</v>
      </c>
      <c r="M637" s="218"/>
      <c r="N637" s="218"/>
      <c r="O637" s="218"/>
    </row>
    <row r="638" spans="1:15" s="109" customFormat="1" ht="31.9" customHeight="1" x14ac:dyDescent="0.3">
      <c r="A638" s="306" t="s">
        <v>680</v>
      </c>
      <c r="B638" s="157">
        <v>941</v>
      </c>
      <c r="C638" s="72" t="s">
        <v>13</v>
      </c>
      <c r="D638" s="158" t="s">
        <v>2</v>
      </c>
      <c r="E638" s="159" t="s">
        <v>1</v>
      </c>
      <c r="F638" s="159" t="s">
        <v>16</v>
      </c>
      <c r="G638" s="159" t="s">
        <v>2</v>
      </c>
      <c r="H638" s="159" t="s">
        <v>6</v>
      </c>
      <c r="I638" s="160" t="s">
        <v>53</v>
      </c>
      <c r="J638" s="161">
        <v>0</v>
      </c>
      <c r="K638" s="161">
        <v>0</v>
      </c>
      <c r="L638" s="161">
        <v>100</v>
      </c>
      <c r="M638" s="78"/>
      <c r="N638" s="108"/>
      <c r="O638" s="108"/>
    </row>
    <row r="639" spans="1:15" s="6" customFormat="1" x14ac:dyDescent="0.25">
      <c r="A639" s="45" t="s">
        <v>131</v>
      </c>
      <c r="B639" s="46">
        <v>941</v>
      </c>
      <c r="C639" s="48" t="s">
        <v>13</v>
      </c>
      <c r="D639" s="114" t="s">
        <v>2</v>
      </c>
      <c r="E639" s="48" t="s">
        <v>5</v>
      </c>
      <c r="F639" s="48" t="s">
        <v>111</v>
      </c>
      <c r="G639" s="48" t="s">
        <v>112</v>
      </c>
      <c r="H639" s="48" t="s">
        <v>118</v>
      </c>
      <c r="I639" s="115"/>
      <c r="J639" s="77">
        <f>SUM(J640)</f>
        <v>94673.600000000006</v>
      </c>
      <c r="K639" s="77">
        <f t="shared" ref="K639:L639" si="200">SUM(K640)</f>
        <v>92858.3</v>
      </c>
      <c r="L639" s="77">
        <f t="shared" si="200"/>
        <v>93285.4</v>
      </c>
      <c r="M639" s="27"/>
      <c r="N639" s="28"/>
      <c r="O639" s="28"/>
    </row>
    <row r="640" spans="1:15" s="6" customFormat="1" x14ac:dyDescent="0.25">
      <c r="A640" s="53" t="s">
        <v>136</v>
      </c>
      <c r="B640" s="54">
        <v>941</v>
      </c>
      <c r="C640" s="55" t="s">
        <v>13</v>
      </c>
      <c r="D640" s="86" t="s">
        <v>2</v>
      </c>
      <c r="E640" s="56" t="s">
        <v>5</v>
      </c>
      <c r="F640" s="56" t="s">
        <v>30</v>
      </c>
      <c r="G640" s="56" t="s">
        <v>112</v>
      </c>
      <c r="H640" s="56" t="s">
        <v>118</v>
      </c>
      <c r="I640" s="94"/>
      <c r="J640" s="81">
        <f>SUM(J641+J646+J649)+J651+J655+J658</f>
        <v>94673.600000000006</v>
      </c>
      <c r="K640" s="81">
        <f>SUM(K641+K646+K649)+K651+K655</f>
        <v>92858.3</v>
      </c>
      <c r="L640" s="81">
        <f>SUM(L641+L646+L649)+L651+L655</f>
        <v>93285.4</v>
      </c>
      <c r="M640" s="27"/>
      <c r="N640" s="28"/>
      <c r="O640" s="28"/>
    </row>
    <row r="641" spans="1:15" s="6" customFormat="1" ht="34.5" x14ac:dyDescent="0.25">
      <c r="A641" s="58" t="s">
        <v>137</v>
      </c>
      <c r="B641" s="59">
        <v>941</v>
      </c>
      <c r="C641" s="60" t="s">
        <v>13</v>
      </c>
      <c r="D641" s="90" t="s">
        <v>2</v>
      </c>
      <c r="E641" s="61" t="s">
        <v>5</v>
      </c>
      <c r="F641" s="61" t="s">
        <v>30</v>
      </c>
      <c r="G641" s="61" t="s">
        <v>1</v>
      </c>
      <c r="H641" s="61" t="s">
        <v>118</v>
      </c>
      <c r="I641" s="91"/>
      <c r="J641" s="82">
        <f>SUM(J642:J645)</f>
        <v>18170.099999999999</v>
      </c>
      <c r="K641" s="82">
        <f>SUM(K642:K644)</f>
        <v>18452.3</v>
      </c>
      <c r="L641" s="82">
        <f>SUM(L642:L644)</f>
        <v>18745.400000000001</v>
      </c>
      <c r="M641" s="27"/>
      <c r="N641" s="28"/>
      <c r="O641" s="28"/>
    </row>
    <row r="642" spans="1:15" s="107" customFormat="1" ht="31.5" x14ac:dyDescent="0.3">
      <c r="A642" s="65" t="s">
        <v>105</v>
      </c>
      <c r="B642" s="66">
        <v>941</v>
      </c>
      <c r="C642" s="67" t="s">
        <v>13</v>
      </c>
      <c r="D642" s="85" t="s">
        <v>2</v>
      </c>
      <c r="E642" s="165" t="s">
        <v>5</v>
      </c>
      <c r="F642" s="165">
        <v>3</v>
      </c>
      <c r="G642" s="165" t="s">
        <v>1</v>
      </c>
      <c r="H642" s="165" t="s">
        <v>6</v>
      </c>
      <c r="I642" s="68" t="s">
        <v>53</v>
      </c>
      <c r="J642" s="69">
        <v>11774.6</v>
      </c>
      <c r="K642" s="69">
        <v>11964</v>
      </c>
      <c r="L642" s="69">
        <v>12228</v>
      </c>
      <c r="M642" s="78">
        <v>2200</v>
      </c>
      <c r="N642" s="106"/>
      <c r="O642" s="106"/>
    </row>
    <row r="643" spans="1:15" s="107" customFormat="1" ht="47.25" x14ac:dyDescent="0.3">
      <c r="A643" s="65" t="s">
        <v>233</v>
      </c>
      <c r="B643" s="66">
        <v>941</v>
      </c>
      <c r="C643" s="67" t="s">
        <v>13</v>
      </c>
      <c r="D643" s="85" t="s">
        <v>2</v>
      </c>
      <c r="E643" s="165" t="s">
        <v>5</v>
      </c>
      <c r="F643" s="165" t="s">
        <v>30</v>
      </c>
      <c r="G643" s="165" t="s">
        <v>1</v>
      </c>
      <c r="H643" s="165" t="s">
        <v>6</v>
      </c>
      <c r="I643" s="68" t="s">
        <v>59</v>
      </c>
      <c r="J643" s="69">
        <v>2958.5</v>
      </c>
      <c r="K643" s="69">
        <v>3051.3</v>
      </c>
      <c r="L643" s="69">
        <v>3080.4</v>
      </c>
      <c r="M643" s="78"/>
      <c r="N643" s="106"/>
      <c r="O643" s="106"/>
    </row>
    <row r="644" spans="1:15" s="219" customFormat="1" ht="31.5" x14ac:dyDescent="0.3">
      <c r="A644" s="65" t="s">
        <v>108</v>
      </c>
      <c r="B644" s="66">
        <v>941</v>
      </c>
      <c r="C644" s="67" t="s">
        <v>13</v>
      </c>
      <c r="D644" s="85" t="s">
        <v>2</v>
      </c>
      <c r="E644" s="165" t="s">
        <v>5</v>
      </c>
      <c r="F644" s="165">
        <v>3</v>
      </c>
      <c r="G644" s="165" t="s">
        <v>1</v>
      </c>
      <c r="H644" s="165" t="s">
        <v>6</v>
      </c>
      <c r="I644" s="68" t="s">
        <v>55</v>
      </c>
      <c r="J644" s="69">
        <v>3437</v>
      </c>
      <c r="K644" s="69">
        <v>3437</v>
      </c>
      <c r="L644" s="69">
        <v>3437</v>
      </c>
      <c r="M644" s="126">
        <v>-200</v>
      </c>
      <c r="N644" s="218"/>
      <c r="O644" s="218"/>
    </row>
    <row r="645" spans="1:15" s="219" customFormat="1" ht="31.5" x14ac:dyDescent="0.3">
      <c r="A645" s="65" t="s">
        <v>590</v>
      </c>
      <c r="B645" s="66">
        <v>941</v>
      </c>
      <c r="C645" s="67" t="s">
        <v>13</v>
      </c>
      <c r="D645" s="85" t="s">
        <v>2</v>
      </c>
      <c r="E645" s="165" t="s">
        <v>5</v>
      </c>
      <c r="F645" s="165" t="s">
        <v>30</v>
      </c>
      <c r="G645" s="165" t="s">
        <v>1</v>
      </c>
      <c r="H645" s="165" t="s">
        <v>442</v>
      </c>
      <c r="I645" s="68" t="s">
        <v>53</v>
      </c>
      <c r="J645" s="69">
        <v>0</v>
      </c>
      <c r="K645" s="69">
        <v>0</v>
      </c>
      <c r="L645" s="69">
        <v>0</v>
      </c>
      <c r="M645" s="126"/>
      <c r="N645" s="218"/>
      <c r="O645" s="218"/>
    </row>
    <row r="646" spans="1:15" s="6" customFormat="1" x14ac:dyDescent="0.25">
      <c r="A646" s="58" t="s">
        <v>138</v>
      </c>
      <c r="B646" s="59">
        <v>941</v>
      </c>
      <c r="C646" s="60" t="s">
        <v>13</v>
      </c>
      <c r="D646" s="90" t="s">
        <v>2</v>
      </c>
      <c r="E646" s="61" t="s">
        <v>5</v>
      </c>
      <c r="F646" s="61" t="s">
        <v>30</v>
      </c>
      <c r="G646" s="61" t="s">
        <v>5</v>
      </c>
      <c r="H646" s="61" t="s">
        <v>118</v>
      </c>
      <c r="I646" s="91"/>
      <c r="J646" s="82">
        <f>SUM(J647:J648)</f>
        <v>70751</v>
      </c>
      <c r="K646" s="82">
        <f t="shared" ref="K646:L646" si="201">SUM(K647:K648)</f>
        <v>70989</v>
      </c>
      <c r="L646" s="82">
        <f t="shared" si="201"/>
        <v>71223</v>
      </c>
      <c r="M646" s="27"/>
      <c r="N646" s="28"/>
      <c r="O646" s="28"/>
    </row>
    <row r="647" spans="1:15" s="75" customFormat="1" ht="47.25" x14ac:dyDescent="0.3">
      <c r="A647" s="65" t="s">
        <v>189</v>
      </c>
      <c r="B647" s="66">
        <v>941</v>
      </c>
      <c r="C647" s="67" t="s">
        <v>13</v>
      </c>
      <c r="D647" s="85" t="s">
        <v>2</v>
      </c>
      <c r="E647" s="165" t="s">
        <v>5</v>
      </c>
      <c r="F647" s="165">
        <v>3</v>
      </c>
      <c r="G647" s="165" t="s">
        <v>5</v>
      </c>
      <c r="H647" s="165" t="s">
        <v>6</v>
      </c>
      <c r="I647" s="68" t="s">
        <v>54</v>
      </c>
      <c r="J647" s="69">
        <v>52214</v>
      </c>
      <c r="K647" s="69">
        <v>52382</v>
      </c>
      <c r="L647" s="69">
        <v>52544</v>
      </c>
      <c r="M647" s="74"/>
      <c r="N647" s="74"/>
      <c r="O647" s="74"/>
    </row>
    <row r="648" spans="1:15" s="75" customFormat="1" ht="47.25" x14ac:dyDescent="0.3">
      <c r="A648" s="65" t="s">
        <v>233</v>
      </c>
      <c r="B648" s="66">
        <v>941</v>
      </c>
      <c r="C648" s="67" t="s">
        <v>13</v>
      </c>
      <c r="D648" s="85" t="s">
        <v>2</v>
      </c>
      <c r="E648" s="165" t="s">
        <v>5</v>
      </c>
      <c r="F648" s="165">
        <v>3</v>
      </c>
      <c r="G648" s="165" t="s">
        <v>5</v>
      </c>
      <c r="H648" s="165" t="s">
        <v>6</v>
      </c>
      <c r="I648" s="68" t="s">
        <v>59</v>
      </c>
      <c r="J648" s="69">
        <v>18537</v>
      </c>
      <c r="K648" s="69">
        <v>18607</v>
      </c>
      <c r="L648" s="69">
        <v>18679</v>
      </c>
      <c r="M648" s="74"/>
      <c r="N648" s="74"/>
      <c r="O648" s="74"/>
    </row>
    <row r="649" spans="1:15" s="213" customFormat="1" ht="34.5" x14ac:dyDescent="0.3">
      <c r="A649" s="58" t="s">
        <v>183</v>
      </c>
      <c r="B649" s="59">
        <v>941</v>
      </c>
      <c r="C649" s="60" t="s">
        <v>13</v>
      </c>
      <c r="D649" s="90" t="s">
        <v>2</v>
      </c>
      <c r="E649" s="61" t="s">
        <v>5</v>
      </c>
      <c r="F649" s="61" t="s">
        <v>30</v>
      </c>
      <c r="G649" s="61" t="s">
        <v>2</v>
      </c>
      <c r="H649" s="61" t="s">
        <v>118</v>
      </c>
      <c r="I649" s="91"/>
      <c r="J649" s="82">
        <f>SUM(J650)</f>
        <v>3317</v>
      </c>
      <c r="K649" s="82">
        <f t="shared" ref="K649:L649" si="202">SUM(K650)</f>
        <v>3317</v>
      </c>
      <c r="L649" s="82">
        <f t="shared" si="202"/>
        <v>3317</v>
      </c>
      <c r="M649" s="78"/>
      <c r="N649" s="212"/>
      <c r="O649" s="212"/>
    </row>
    <row r="650" spans="1:15" s="109" customFormat="1" ht="31.5" x14ac:dyDescent="0.3">
      <c r="A650" s="65" t="s">
        <v>105</v>
      </c>
      <c r="B650" s="66">
        <v>941</v>
      </c>
      <c r="C650" s="67" t="s">
        <v>13</v>
      </c>
      <c r="D650" s="85" t="s">
        <v>2</v>
      </c>
      <c r="E650" s="165" t="s">
        <v>5</v>
      </c>
      <c r="F650" s="165">
        <v>3</v>
      </c>
      <c r="G650" s="165" t="s">
        <v>2</v>
      </c>
      <c r="H650" s="165" t="s">
        <v>6</v>
      </c>
      <c r="I650" s="68" t="s">
        <v>53</v>
      </c>
      <c r="J650" s="69">
        <v>3317</v>
      </c>
      <c r="K650" s="69">
        <v>3317</v>
      </c>
      <c r="L650" s="69">
        <v>3317</v>
      </c>
      <c r="M650" s="78">
        <v>-1600</v>
      </c>
      <c r="N650" s="108"/>
      <c r="O650" s="108"/>
    </row>
    <row r="651" spans="1:15" s="109" customFormat="1" x14ac:dyDescent="0.3">
      <c r="A651" s="58" t="s">
        <v>529</v>
      </c>
      <c r="B651" s="59">
        <v>941</v>
      </c>
      <c r="C651" s="60" t="s">
        <v>13</v>
      </c>
      <c r="D651" s="90" t="s">
        <v>2</v>
      </c>
      <c r="E651" s="61" t="s">
        <v>5</v>
      </c>
      <c r="F651" s="61" t="s">
        <v>30</v>
      </c>
      <c r="G651" s="61" t="s">
        <v>530</v>
      </c>
      <c r="H651" s="61" t="s">
        <v>531</v>
      </c>
      <c r="I651" s="91"/>
      <c r="J651" s="82">
        <f>+J652+J653+J654</f>
        <v>2335.5</v>
      </c>
      <c r="K651" s="82">
        <f t="shared" ref="K651:L651" si="203">+K652+K654</f>
        <v>0</v>
      </c>
      <c r="L651" s="82">
        <f t="shared" si="203"/>
        <v>0</v>
      </c>
      <c r="M651" s="78"/>
      <c r="N651" s="108"/>
      <c r="O651" s="108"/>
    </row>
    <row r="652" spans="1:15" s="109" customFormat="1" ht="52.15" customHeight="1" x14ac:dyDescent="0.3">
      <c r="A652" s="129" t="s">
        <v>547</v>
      </c>
      <c r="B652" s="157">
        <v>941</v>
      </c>
      <c r="C652" s="72" t="s">
        <v>13</v>
      </c>
      <c r="D652" s="158" t="s">
        <v>2</v>
      </c>
      <c r="E652" s="159" t="s">
        <v>5</v>
      </c>
      <c r="F652" s="159" t="s">
        <v>30</v>
      </c>
      <c r="G652" s="159" t="s">
        <v>530</v>
      </c>
      <c r="H652" s="159" t="s">
        <v>531</v>
      </c>
      <c r="I652" s="68" t="s">
        <v>59</v>
      </c>
      <c r="J652" s="69">
        <v>2282.1</v>
      </c>
      <c r="K652" s="69">
        <v>0</v>
      </c>
      <c r="L652" s="69">
        <v>0</v>
      </c>
      <c r="M652" s="78"/>
      <c r="N652" s="108"/>
      <c r="O652" s="108"/>
    </row>
    <row r="653" spans="1:15" s="109" customFormat="1" ht="54" customHeight="1" x14ac:dyDescent="0.3">
      <c r="A653" s="129" t="s">
        <v>548</v>
      </c>
      <c r="B653" s="157">
        <v>941</v>
      </c>
      <c r="C653" s="72" t="s">
        <v>13</v>
      </c>
      <c r="D653" s="158" t="s">
        <v>2</v>
      </c>
      <c r="E653" s="159" t="s">
        <v>5</v>
      </c>
      <c r="F653" s="159" t="s">
        <v>30</v>
      </c>
      <c r="G653" s="159" t="s">
        <v>530</v>
      </c>
      <c r="H653" s="159" t="s">
        <v>531</v>
      </c>
      <c r="I653" s="68" t="s">
        <v>59</v>
      </c>
      <c r="J653" s="69">
        <v>46.6</v>
      </c>
      <c r="K653" s="69">
        <v>0</v>
      </c>
      <c r="L653" s="69">
        <v>0</v>
      </c>
      <c r="M653" s="78"/>
      <c r="N653" s="108"/>
      <c r="O653" s="108"/>
    </row>
    <row r="654" spans="1:15" s="109" customFormat="1" ht="55.9" customHeight="1" x14ac:dyDescent="0.3">
      <c r="A654" s="129" t="s">
        <v>549</v>
      </c>
      <c r="B654" s="157">
        <v>941</v>
      </c>
      <c r="C654" s="72" t="s">
        <v>13</v>
      </c>
      <c r="D654" s="158" t="s">
        <v>2</v>
      </c>
      <c r="E654" s="159" t="s">
        <v>5</v>
      </c>
      <c r="F654" s="159" t="s">
        <v>30</v>
      </c>
      <c r="G654" s="159" t="s">
        <v>530</v>
      </c>
      <c r="H654" s="159" t="s">
        <v>531</v>
      </c>
      <c r="I654" s="68" t="s">
        <v>59</v>
      </c>
      <c r="J654" s="69">
        <v>6.8</v>
      </c>
      <c r="K654" s="69">
        <v>0</v>
      </c>
      <c r="L654" s="69">
        <v>0</v>
      </c>
      <c r="M654" s="78"/>
      <c r="N654" s="108"/>
      <c r="O654" s="108"/>
    </row>
    <row r="655" spans="1:15" s="109" customFormat="1" ht="36.6" customHeight="1" x14ac:dyDescent="0.3">
      <c r="A655" s="58" t="s">
        <v>603</v>
      </c>
      <c r="B655" s="59">
        <v>941</v>
      </c>
      <c r="C655" s="60" t="s">
        <v>13</v>
      </c>
      <c r="D655" s="90" t="s">
        <v>2</v>
      </c>
      <c r="E655" s="61" t="s">
        <v>5</v>
      </c>
      <c r="F655" s="61" t="s">
        <v>30</v>
      </c>
      <c r="G655" s="61" t="s">
        <v>614</v>
      </c>
      <c r="H655" s="61" t="s">
        <v>615</v>
      </c>
      <c r="I655" s="91"/>
      <c r="J655" s="82">
        <f>+J656+J657</f>
        <v>100</v>
      </c>
      <c r="K655" s="82">
        <f t="shared" ref="K655:L655" si="204">+K656+K657</f>
        <v>100</v>
      </c>
      <c r="L655" s="82">
        <f t="shared" si="204"/>
        <v>0</v>
      </c>
      <c r="M655" s="78"/>
      <c r="N655" s="108"/>
      <c r="O655" s="108"/>
    </row>
    <row r="656" spans="1:15" s="109" customFormat="1" ht="54.6" hidden="1" customHeight="1" x14ac:dyDescent="0.35">
      <c r="A656" s="65" t="s">
        <v>635</v>
      </c>
      <c r="B656" s="157">
        <v>941</v>
      </c>
      <c r="C656" s="72" t="s">
        <v>13</v>
      </c>
      <c r="D656" s="158" t="s">
        <v>2</v>
      </c>
      <c r="E656" s="159" t="s">
        <v>5</v>
      </c>
      <c r="F656" s="159" t="s">
        <v>30</v>
      </c>
      <c r="G656" s="159" t="s">
        <v>614</v>
      </c>
      <c r="H656" s="159" t="s">
        <v>615</v>
      </c>
      <c r="I656" s="68" t="s">
        <v>59</v>
      </c>
      <c r="J656" s="161">
        <v>0</v>
      </c>
      <c r="K656" s="161"/>
      <c r="L656" s="161"/>
      <c r="M656" s="78"/>
      <c r="N656" s="108"/>
      <c r="O656" s="108"/>
    </row>
    <row r="657" spans="1:15" s="109" customFormat="1" ht="52.9" customHeight="1" x14ac:dyDescent="0.3">
      <c r="A657" s="65" t="s">
        <v>636</v>
      </c>
      <c r="B657" s="157">
        <v>941</v>
      </c>
      <c r="C657" s="72" t="s">
        <v>13</v>
      </c>
      <c r="D657" s="158" t="s">
        <v>2</v>
      </c>
      <c r="E657" s="159" t="s">
        <v>5</v>
      </c>
      <c r="F657" s="159" t="s">
        <v>30</v>
      </c>
      <c r="G657" s="159" t="s">
        <v>614</v>
      </c>
      <c r="H657" s="159" t="s">
        <v>615</v>
      </c>
      <c r="I657" s="68" t="s">
        <v>59</v>
      </c>
      <c r="J657" s="69">
        <v>100</v>
      </c>
      <c r="K657" s="69">
        <v>100</v>
      </c>
      <c r="L657" s="69">
        <v>0</v>
      </c>
      <c r="M657" s="78"/>
      <c r="N657" s="108"/>
      <c r="O657" s="108"/>
    </row>
    <row r="658" spans="1:15" s="109" customFormat="1" ht="40.9" hidden="1" customHeight="1" x14ac:dyDescent="0.35">
      <c r="A658" s="305" t="s">
        <v>638</v>
      </c>
      <c r="B658" s="59">
        <v>941</v>
      </c>
      <c r="C658" s="60" t="s">
        <v>13</v>
      </c>
      <c r="D658" s="90" t="s">
        <v>2</v>
      </c>
      <c r="E658" s="61" t="s">
        <v>5</v>
      </c>
      <c r="F658" s="61" t="s">
        <v>30</v>
      </c>
      <c r="G658" s="61" t="s">
        <v>614</v>
      </c>
      <c r="H658" s="61" t="s">
        <v>118</v>
      </c>
      <c r="I658" s="91"/>
      <c r="J658" s="82">
        <f>+J659+J660</f>
        <v>0</v>
      </c>
      <c r="K658" s="82">
        <f t="shared" ref="K658:L658" si="205">+K659+K660</f>
        <v>0</v>
      </c>
      <c r="L658" s="82">
        <f t="shared" si="205"/>
        <v>0</v>
      </c>
      <c r="M658" s="78"/>
      <c r="N658" s="108"/>
      <c r="O658" s="108"/>
    </row>
    <row r="659" spans="1:15" s="109" customFormat="1" ht="32.450000000000003" hidden="1" customHeight="1" x14ac:dyDescent="0.35">
      <c r="A659" s="306" t="s">
        <v>640</v>
      </c>
      <c r="B659" s="157">
        <v>941</v>
      </c>
      <c r="C659" s="72" t="s">
        <v>13</v>
      </c>
      <c r="D659" s="158" t="s">
        <v>2</v>
      </c>
      <c r="E659" s="159" t="s">
        <v>5</v>
      </c>
      <c r="F659" s="159" t="s">
        <v>30</v>
      </c>
      <c r="G659" s="159" t="s">
        <v>614</v>
      </c>
      <c r="H659" s="159" t="s">
        <v>639</v>
      </c>
      <c r="I659" s="160" t="s">
        <v>53</v>
      </c>
      <c r="J659" s="161">
        <v>0</v>
      </c>
      <c r="K659" s="161">
        <v>0</v>
      </c>
      <c r="L659" s="161">
        <v>0</v>
      </c>
      <c r="M659" s="78">
        <v>1250</v>
      </c>
      <c r="N659" s="108"/>
      <c r="O659" s="108"/>
    </row>
    <row r="660" spans="1:15" s="109" customFormat="1" ht="31.9" hidden="1" customHeight="1" x14ac:dyDescent="0.35">
      <c r="A660" s="306" t="s">
        <v>641</v>
      </c>
      <c r="B660" s="157">
        <v>941</v>
      </c>
      <c r="C660" s="72" t="s">
        <v>13</v>
      </c>
      <c r="D660" s="158" t="s">
        <v>2</v>
      </c>
      <c r="E660" s="159" t="s">
        <v>5</v>
      </c>
      <c r="F660" s="159" t="s">
        <v>30</v>
      </c>
      <c r="G660" s="159" t="s">
        <v>614</v>
      </c>
      <c r="H660" s="159" t="s">
        <v>639</v>
      </c>
      <c r="I660" s="160" t="s">
        <v>53</v>
      </c>
      <c r="J660" s="161">
        <v>0</v>
      </c>
      <c r="K660" s="161">
        <v>0</v>
      </c>
      <c r="L660" s="161">
        <v>0</v>
      </c>
      <c r="M660" s="78">
        <v>1250</v>
      </c>
      <c r="N660" s="108"/>
      <c r="O660" s="108"/>
    </row>
    <row r="661" spans="1:15" s="219" customFormat="1" x14ac:dyDescent="0.3">
      <c r="A661" s="39" t="s">
        <v>81</v>
      </c>
      <c r="B661" s="40">
        <v>941</v>
      </c>
      <c r="C661" s="71" t="s">
        <v>13</v>
      </c>
      <c r="D661" s="71" t="s">
        <v>13</v>
      </c>
      <c r="E661" s="424"/>
      <c r="F661" s="399"/>
      <c r="G661" s="399"/>
      <c r="H661" s="400"/>
      <c r="I661" s="72"/>
      <c r="J661" s="73">
        <f>SUM(J662)</f>
        <v>13673</v>
      </c>
      <c r="K661" s="73">
        <f t="shared" ref="K661:L661" si="206">SUM(K662)</f>
        <v>13853</v>
      </c>
      <c r="L661" s="73">
        <f t="shared" si="206"/>
        <v>14040</v>
      </c>
      <c r="M661" s="126"/>
      <c r="N661" s="218"/>
      <c r="O661" s="218"/>
    </row>
    <row r="662" spans="1:15" s="6" customFormat="1" x14ac:dyDescent="0.25">
      <c r="A662" s="45" t="s">
        <v>131</v>
      </c>
      <c r="B662" s="46">
        <v>941</v>
      </c>
      <c r="C662" s="48" t="s">
        <v>13</v>
      </c>
      <c r="D662" s="48" t="s">
        <v>13</v>
      </c>
      <c r="E662" s="47" t="s">
        <v>5</v>
      </c>
      <c r="F662" s="47" t="s">
        <v>111</v>
      </c>
      <c r="G662" s="47" t="s">
        <v>112</v>
      </c>
      <c r="H662" s="47" t="s">
        <v>118</v>
      </c>
      <c r="I662" s="76"/>
      <c r="J662" s="77">
        <f>SUM(J663+J672)</f>
        <v>13673</v>
      </c>
      <c r="K662" s="77">
        <f>SUM(K663+K672)</f>
        <v>13853</v>
      </c>
      <c r="L662" s="77">
        <f>SUM(L663+L672)</f>
        <v>14040</v>
      </c>
      <c r="M662" s="27"/>
      <c r="N662" s="28"/>
      <c r="O662" s="28"/>
    </row>
    <row r="663" spans="1:15" s="6" customFormat="1" x14ac:dyDescent="0.25">
      <c r="A663" s="53" t="s">
        <v>144</v>
      </c>
      <c r="B663" s="54">
        <v>941</v>
      </c>
      <c r="C663" s="56" t="s">
        <v>13</v>
      </c>
      <c r="D663" s="56" t="s">
        <v>13</v>
      </c>
      <c r="E663" s="55" t="s">
        <v>5</v>
      </c>
      <c r="F663" s="55" t="s">
        <v>31</v>
      </c>
      <c r="G663" s="55" t="s">
        <v>112</v>
      </c>
      <c r="H663" s="55" t="s">
        <v>118</v>
      </c>
      <c r="I663" s="80"/>
      <c r="J663" s="81">
        <f>SUM(J664)</f>
        <v>13523</v>
      </c>
      <c r="K663" s="81">
        <f t="shared" ref="K663:L663" si="207">SUM(K664)</f>
        <v>13703</v>
      </c>
      <c r="L663" s="81">
        <f t="shared" si="207"/>
        <v>13890</v>
      </c>
      <c r="M663" s="27"/>
      <c r="N663" s="28"/>
      <c r="O663" s="28"/>
    </row>
    <row r="664" spans="1:15" s="219" customFormat="1" ht="34.5" x14ac:dyDescent="0.3">
      <c r="A664" s="122" t="s">
        <v>202</v>
      </c>
      <c r="B664" s="59">
        <v>941</v>
      </c>
      <c r="C664" s="61" t="s">
        <v>13</v>
      </c>
      <c r="D664" s="61" t="s">
        <v>13</v>
      </c>
      <c r="E664" s="60" t="s">
        <v>5</v>
      </c>
      <c r="F664" s="60" t="s">
        <v>31</v>
      </c>
      <c r="G664" s="60" t="s">
        <v>2</v>
      </c>
      <c r="H664" s="60" t="s">
        <v>118</v>
      </c>
      <c r="I664" s="60"/>
      <c r="J664" s="82">
        <f>SUM(J665:J671)</f>
        <v>13523</v>
      </c>
      <c r="K664" s="82">
        <f>SUM(K665:K671)</f>
        <v>13703</v>
      </c>
      <c r="L664" s="82">
        <f>SUM(L665:L671)</f>
        <v>13890</v>
      </c>
      <c r="M664" s="126"/>
      <c r="N664" s="218"/>
      <c r="O664" s="218"/>
    </row>
    <row r="665" spans="1:15" s="6" customFormat="1" ht="47.25" hidden="1" x14ac:dyDescent="0.25">
      <c r="A665" s="65" t="s">
        <v>380</v>
      </c>
      <c r="B665" s="66">
        <v>941</v>
      </c>
      <c r="C665" s="67" t="s">
        <v>13</v>
      </c>
      <c r="D665" s="362" t="s">
        <v>13</v>
      </c>
      <c r="E665" s="165" t="s">
        <v>5</v>
      </c>
      <c r="F665" s="165">
        <v>4</v>
      </c>
      <c r="G665" s="165" t="s">
        <v>2</v>
      </c>
      <c r="H665" s="165" t="s">
        <v>220</v>
      </c>
      <c r="I665" s="363" t="s">
        <v>53</v>
      </c>
      <c r="J665" s="69">
        <v>0</v>
      </c>
      <c r="K665" s="69">
        <v>0</v>
      </c>
      <c r="L665" s="69">
        <v>0</v>
      </c>
      <c r="M665" s="27"/>
      <c r="N665" s="28"/>
      <c r="O665" s="28"/>
    </row>
    <row r="666" spans="1:15" s="6" customFormat="1" ht="47.25" hidden="1" x14ac:dyDescent="0.25">
      <c r="A666" s="65" t="s">
        <v>554</v>
      </c>
      <c r="B666" s="66">
        <v>941</v>
      </c>
      <c r="C666" s="67" t="s">
        <v>13</v>
      </c>
      <c r="D666" s="362" t="s">
        <v>13</v>
      </c>
      <c r="E666" s="165" t="s">
        <v>5</v>
      </c>
      <c r="F666" s="165">
        <v>4</v>
      </c>
      <c r="G666" s="165" t="s">
        <v>2</v>
      </c>
      <c r="H666" s="165" t="s">
        <v>220</v>
      </c>
      <c r="I666" s="363" t="s">
        <v>59</v>
      </c>
      <c r="J666" s="69">
        <v>0</v>
      </c>
      <c r="K666" s="69">
        <v>0</v>
      </c>
      <c r="L666" s="69">
        <v>0</v>
      </c>
      <c r="M666" s="27"/>
      <c r="N666" s="28"/>
      <c r="O666" s="28"/>
    </row>
    <row r="667" spans="1:15" s="6" customFormat="1" ht="31.5" x14ac:dyDescent="0.25">
      <c r="A667" s="65" t="s">
        <v>555</v>
      </c>
      <c r="B667" s="66">
        <v>941</v>
      </c>
      <c r="C667" s="67" t="s">
        <v>13</v>
      </c>
      <c r="D667" s="362" t="s">
        <v>13</v>
      </c>
      <c r="E667" s="165" t="s">
        <v>5</v>
      </c>
      <c r="F667" s="165">
        <v>4</v>
      </c>
      <c r="G667" s="165" t="s">
        <v>2</v>
      </c>
      <c r="H667" s="165" t="s">
        <v>221</v>
      </c>
      <c r="I667" s="359" t="s">
        <v>55</v>
      </c>
      <c r="J667" s="69">
        <v>4500</v>
      </c>
      <c r="K667" s="69">
        <v>4680</v>
      </c>
      <c r="L667" s="69">
        <v>4867</v>
      </c>
      <c r="M667" s="27"/>
      <c r="N667" s="28"/>
      <c r="O667" s="28"/>
    </row>
    <row r="668" spans="1:15" s="6" customFormat="1" ht="31.5" x14ac:dyDescent="0.25">
      <c r="A668" s="65" t="s">
        <v>730</v>
      </c>
      <c r="B668" s="66">
        <v>941</v>
      </c>
      <c r="C668" s="67" t="s">
        <v>13</v>
      </c>
      <c r="D668" s="362" t="s">
        <v>13</v>
      </c>
      <c r="E668" s="165" t="s">
        <v>5</v>
      </c>
      <c r="F668" s="165" t="s">
        <v>31</v>
      </c>
      <c r="G668" s="165" t="s">
        <v>2</v>
      </c>
      <c r="H668" s="165" t="s">
        <v>220</v>
      </c>
      <c r="I668" s="359" t="s">
        <v>53</v>
      </c>
      <c r="J668" s="69">
        <v>7323</v>
      </c>
      <c r="K668" s="69">
        <v>7323</v>
      </c>
      <c r="L668" s="69">
        <v>7323</v>
      </c>
      <c r="M668" s="27"/>
      <c r="N668" s="28"/>
      <c r="O668" s="28"/>
    </row>
    <row r="669" spans="1:15" s="6" customFormat="1" ht="31.9" customHeight="1" x14ac:dyDescent="0.25">
      <c r="A669" s="65" t="s">
        <v>381</v>
      </c>
      <c r="B669" s="66">
        <v>941</v>
      </c>
      <c r="C669" s="67" t="s">
        <v>13</v>
      </c>
      <c r="D669" s="362" t="s">
        <v>13</v>
      </c>
      <c r="E669" s="165" t="s">
        <v>5</v>
      </c>
      <c r="F669" s="165">
        <v>4</v>
      </c>
      <c r="G669" s="165" t="s">
        <v>2</v>
      </c>
      <c r="H669" s="165" t="s">
        <v>220</v>
      </c>
      <c r="I669" s="363" t="s">
        <v>53</v>
      </c>
      <c r="J669" s="69">
        <v>1500</v>
      </c>
      <c r="K669" s="69">
        <v>1500</v>
      </c>
      <c r="L669" s="69">
        <v>1500</v>
      </c>
      <c r="M669" s="27"/>
      <c r="N669" s="28"/>
      <c r="O669" s="28"/>
    </row>
    <row r="670" spans="1:15" s="6" customFormat="1" ht="47.25" hidden="1" x14ac:dyDescent="0.25">
      <c r="A670" s="65" t="s">
        <v>553</v>
      </c>
      <c r="B670" s="66">
        <v>941</v>
      </c>
      <c r="C670" s="67" t="s">
        <v>13</v>
      </c>
      <c r="D670" s="362" t="s">
        <v>13</v>
      </c>
      <c r="E670" s="165" t="s">
        <v>5</v>
      </c>
      <c r="F670" s="165">
        <v>4</v>
      </c>
      <c r="G670" s="165" t="s">
        <v>2</v>
      </c>
      <c r="H670" s="165" t="s">
        <v>220</v>
      </c>
      <c r="I670" s="363" t="s">
        <v>59</v>
      </c>
      <c r="J670" s="69">
        <v>0</v>
      </c>
      <c r="K670" s="69">
        <v>0</v>
      </c>
      <c r="L670" s="69">
        <v>0</v>
      </c>
      <c r="M670" s="27"/>
      <c r="N670" s="28"/>
      <c r="O670" s="28"/>
    </row>
    <row r="671" spans="1:15" s="6" customFormat="1" ht="37.9" customHeight="1" x14ac:dyDescent="0.25">
      <c r="A671" s="65" t="s">
        <v>556</v>
      </c>
      <c r="B671" s="66">
        <v>941</v>
      </c>
      <c r="C671" s="67" t="s">
        <v>13</v>
      </c>
      <c r="D671" s="362" t="s">
        <v>13</v>
      </c>
      <c r="E671" s="165" t="s">
        <v>5</v>
      </c>
      <c r="F671" s="165">
        <v>4</v>
      </c>
      <c r="G671" s="165" t="s">
        <v>2</v>
      </c>
      <c r="H671" s="165" t="s">
        <v>221</v>
      </c>
      <c r="I671" s="359" t="s">
        <v>55</v>
      </c>
      <c r="J671" s="69">
        <v>200</v>
      </c>
      <c r="K671" s="69">
        <v>200</v>
      </c>
      <c r="L671" s="69">
        <v>200</v>
      </c>
      <c r="M671" s="27"/>
      <c r="N671" s="28"/>
      <c r="O671" s="28"/>
    </row>
    <row r="672" spans="1:15" s="6" customFormat="1" ht="33" x14ac:dyDescent="0.25">
      <c r="A672" s="53" t="s">
        <v>145</v>
      </c>
      <c r="B672" s="307">
        <v>941</v>
      </c>
      <c r="C672" s="55" t="s">
        <v>13</v>
      </c>
      <c r="D672" s="86" t="s">
        <v>13</v>
      </c>
      <c r="E672" s="56" t="s">
        <v>5</v>
      </c>
      <c r="F672" s="56" t="s">
        <v>52</v>
      </c>
      <c r="G672" s="56" t="s">
        <v>112</v>
      </c>
      <c r="H672" s="56" t="s">
        <v>118</v>
      </c>
      <c r="I672" s="87"/>
      <c r="J672" s="81">
        <f>+J673+J675</f>
        <v>150</v>
      </c>
      <c r="K672" s="81">
        <f t="shared" ref="K672:L672" si="208">+K673+K675</f>
        <v>150</v>
      </c>
      <c r="L672" s="81">
        <f t="shared" si="208"/>
        <v>150</v>
      </c>
      <c r="M672" s="27"/>
      <c r="N672" s="28"/>
      <c r="O672" s="28"/>
    </row>
    <row r="673" spans="1:15" s="6" customFormat="1" ht="51.75" x14ac:dyDescent="0.25">
      <c r="A673" s="122" t="s">
        <v>203</v>
      </c>
      <c r="B673" s="59">
        <v>941</v>
      </c>
      <c r="C673" s="60" t="s">
        <v>13</v>
      </c>
      <c r="D673" s="90" t="s">
        <v>13</v>
      </c>
      <c r="E673" s="61" t="s">
        <v>5</v>
      </c>
      <c r="F673" s="61" t="s">
        <v>52</v>
      </c>
      <c r="G673" s="61" t="s">
        <v>2</v>
      </c>
      <c r="H673" s="61" t="s">
        <v>118</v>
      </c>
      <c r="I673" s="91"/>
      <c r="J673" s="82">
        <f>SUM(J674)</f>
        <v>150</v>
      </c>
      <c r="K673" s="82">
        <f t="shared" ref="K673:L673" si="209">SUM(K674)</f>
        <v>150</v>
      </c>
      <c r="L673" s="82">
        <f t="shared" si="209"/>
        <v>150</v>
      </c>
      <c r="M673" s="27"/>
      <c r="N673" s="28"/>
      <c r="O673" s="28"/>
    </row>
    <row r="674" spans="1:15" s="6" customFormat="1" ht="31.15" customHeight="1" x14ac:dyDescent="0.25">
      <c r="A674" s="65" t="s">
        <v>327</v>
      </c>
      <c r="B674" s="66">
        <v>941</v>
      </c>
      <c r="C674" s="67" t="s">
        <v>13</v>
      </c>
      <c r="D674" s="85" t="s">
        <v>13</v>
      </c>
      <c r="E674" s="165" t="s">
        <v>5</v>
      </c>
      <c r="F674" s="165" t="s">
        <v>52</v>
      </c>
      <c r="G674" s="165" t="s">
        <v>2</v>
      </c>
      <c r="H674" s="165" t="s">
        <v>56</v>
      </c>
      <c r="I674" s="68" t="s">
        <v>53</v>
      </c>
      <c r="J674" s="69">
        <v>150</v>
      </c>
      <c r="K674" s="69">
        <v>150</v>
      </c>
      <c r="L674" s="69">
        <v>150</v>
      </c>
      <c r="M674" s="27"/>
      <c r="N674" s="28"/>
      <c r="O674" s="28"/>
    </row>
    <row r="675" spans="1:15" s="6" customFormat="1" ht="31.15" hidden="1" customHeight="1" x14ac:dyDescent="0.3">
      <c r="A675" s="58" t="s">
        <v>609</v>
      </c>
      <c r="B675" s="59">
        <v>941</v>
      </c>
      <c r="C675" s="60" t="s">
        <v>13</v>
      </c>
      <c r="D675" s="90" t="s">
        <v>13</v>
      </c>
      <c r="E675" s="61" t="s">
        <v>5</v>
      </c>
      <c r="F675" s="61" t="s">
        <v>52</v>
      </c>
      <c r="G675" s="61" t="s">
        <v>610</v>
      </c>
      <c r="H675" s="61" t="s">
        <v>611</v>
      </c>
      <c r="I675" s="91"/>
      <c r="J675" s="82">
        <f>+J676+J677</f>
        <v>0</v>
      </c>
      <c r="K675" s="82">
        <f t="shared" ref="K675" si="210">+K676+K677</f>
        <v>0</v>
      </c>
      <c r="L675" s="82">
        <f t="shared" ref="L675" si="211">+L676+L677</f>
        <v>0</v>
      </c>
      <c r="M675" s="27"/>
      <c r="N675" s="28"/>
      <c r="O675" s="28"/>
    </row>
    <row r="676" spans="1:15" s="6" customFormat="1" ht="35.450000000000003" hidden="1" customHeight="1" x14ac:dyDescent="0.3">
      <c r="A676" s="129" t="s">
        <v>612</v>
      </c>
      <c r="B676" s="157">
        <v>941</v>
      </c>
      <c r="C676" s="72" t="s">
        <v>13</v>
      </c>
      <c r="D676" s="158" t="s">
        <v>13</v>
      </c>
      <c r="E676" s="159" t="s">
        <v>5</v>
      </c>
      <c r="F676" s="159" t="s">
        <v>52</v>
      </c>
      <c r="G676" s="159" t="s">
        <v>610</v>
      </c>
      <c r="H676" s="159" t="s">
        <v>611</v>
      </c>
      <c r="I676" s="68" t="s">
        <v>59</v>
      </c>
      <c r="J676" s="69">
        <v>0</v>
      </c>
      <c r="K676" s="69"/>
      <c r="L676" s="69"/>
      <c r="M676" s="27"/>
      <c r="N676" s="28"/>
      <c r="O676" s="28"/>
    </row>
    <row r="677" spans="1:15" s="6" customFormat="1" ht="49.15" hidden="1" customHeight="1" x14ac:dyDescent="0.3">
      <c r="A677" s="129" t="s">
        <v>613</v>
      </c>
      <c r="B677" s="157">
        <v>941</v>
      </c>
      <c r="C677" s="72" t="s">
        <v>13</v>
      </c>
      <c r="D677" s="158" t="s">
        <v>13</v>
      </c>
      <c r="E677" s="159" t="s">
        <v>5</v>
      </c>
      <c r="F677" s="159" t="s">
        <v>52</v>
      </c>
      <c r="G677" s="159" t="s">
        <v>610</v>
      </c>
      <c r="H677" s="159" t="s">
        <v>611</v>
      </c>
      <c r="I677" s="68" t="s">
        <v>59</v>
      </c>
      <c r="J677" s="69">
        <v>0</v>
      </c>
      <c r="K677" s="69"/>
      <c r="L677" s="69"/>
      <c r="M677" s="27"/>
      <c r="N677" s="28"/>
      <c r="O677" s="28"/>
    </row>
    <row r="678" spans="1:15" s="6" customFormat="1" x14ac:dyDescent="0.3">
      <c r="A678" s="70" t="s">
        <v>82</v>
      </c>
      <c r="B678" s="40">
        <v>941</v>
      </c>
      <c r="C678" s="71" t="s">
        <v>13</v>
      </c>
      <c r="D678" s="71" t="s">
        <v>15</v>
      </c>
      <c r="E678" s="418"/>
      <c r="F678" s="419"/>
      <c r="G678" s="419"/>
      <c r="H678" s="420"/>
      <c r="I678" s="72"/>
      <c r="J678" s="73">
        <f>SUM(J679+J688)</f>
        <v>23845</v>
      </c>
      <c r="K678" s="73">
        <f t="shared" ref="K678:L678" si="212">SUM(K679+K688)</f>
        <v>23053</v>
      </c>
      <c r="L678" s="73">
        <f t="shared" si="212"/>
        <v>24942</v>
      </c>
      <c r="M678" s="27"/>
      <c r="N678" s="28"/>
      <c r="O678" s="28"/>
    </row>
    <row r="679" spans="1:15" s="6" customFormat="1" x14ac:dyDescent="0.25">
      <c r="A679" s="45" t="s">
        <v>131</v>
      </c>
      <c r="B679" s="46">
        <v>941</v>
      </c>
      <c r="C679" s="48" t="s">
        <v>13</v>
      </c>
      <c r="D679" s="114" t="s">
        <v>15</v>
      </c>
      <c r="E679" s="48" t="s">
        <v>5</v>
      </c>
      <c r="F679" s="48" t="s">
        <v>111</v>
      </c>
      <c r="G679" s="48" t="s">
        <v>112</v>
      </c>
      <c r="H679" s="48" t="s">
        <v>118</v>
      </c>
      <c r="I679" s="115"/>
      <c r="J679" s="77">
        <f>SUM(J680)</f>
        <v>23845</v>
      </c>
      <c r="K679" s="77">
        <f t="shared" ref="K679:L679" si="213">SUM(K680)</f>
        <v>23053</v>
      </c>
      <c r="L679" s="77">
        <f t="shared" si="213"/>
        <v>24942</v>
      </c>
      <c r="M679" s="27"/>
      <c r="N679" s="28"/>
      <c r="O679" s="28"/>
    </row>
    <row r="680" spans="1:15" s="6" customFormat="1" x14ac:dyDescent="0.25">
      <c r="A680" s="53" t="s">
        <v>146</v>
      </c>
      <c r="B680" s="54">
        <v>941</v>
      </c>
      <c r="C680" s="56" t="s">
        <v>13</v>
      </c>
      <c r="D680" s="118" t="s">
        <v>15</v>
      </c>
      <c r="E680" s="56" t="s">
        <v>5</v>
      </c>
      <c r="F680" s="56" t="s">
        <v>8</v>
      </c>
      <c r="G680" s="56" t="s">
        <v>112</v>
      </c>
      <c r="H680" s="56" t="s">
        <v>118</v>
      </c>
      <c r="I680" s="94"/>
      <c r="J680" s="81">
        <f>SUM(J681+J684)</f>
        <v>23845</v>
      </c>
      <c r="K680" s="81">
        <f t="shared" ref="K680:L680" si="214">SUM(K681+K684)</f>
        <v>23053</v>
      </c>
      <c r="L680" s="81">
        <f t="shared" si="214"/>
        <v>24942</v>
      </c>
      <c r="M680" s="27"/>
      <c r="N680" s="28"/>
      <c r="O680" s="28"/>
    </row>
    <row r="681" spans="1:15" s="6" customFormat="1" ht="69" x14ac:dyDescent="0.25">
      <c r="A681" s="58" t="s">
        <v>147</v>
      </c>
      <c r="B681" s="59">
        <v>941</v>
      </c>
      <c r="C681" s="61" t="s">
        <v>13</v>
      </c>
      <c r="D681" s="120" t="s">
        <v>15</v>
      </c>
      <c r="E681" s="61" t="s">
        <v>5</v>
      </c>
      <c r="F681" s="61" t="s">
        <v>8</v>
      </c>
      <c r="G681" s="61" t="s">
        <v>1</v>
      </c>
      <c r="H681" s="61" t="s">
        <v>118</v>
      </c>
      <c r="I681" s="91"/>
      <c r="J681" s="82">
        <f>SUM(J682:J683)</f>
        <v>13015</v>
      </c>
      <c r="K681" s="82">
        <f t="shared" ref="K681:L681" si="215">SUM(K682:K683)</f>
        <v>12155</v>
      </c>
      <c r="L681" s="82">
        <f t="shared" si="215"/>
        <v>13636</v>
      </c>
      <c r="M681" s="27"/>
      <c r="N681" s="28"/>
      <c r="O681" s="28"/>
    </row>
    <row r="682" spans="1:15" s="6" customFormat="1" ht="47.25" x14ac:dyDescent="0.25">
      <c r="A682" s="65" t="s">
        <v>328</v>
      </c>
      <c r="B682" s="66">
        <v>941</v>
      </c>
      <c r="C682" s="67" t="s">
        <v>13</v>
      </c>
      <c r="D682" s="85" t="s">
        <v>15</v>
      </c>
      <c r="E682" s="165" t="s">
        <v>5</v>
      </c>
      <c r="F682" s="165" t="s">
        <v>8</v>
      </c>
      <c r="G682" s="165" t="s">
        <v>1</v>
      </c>
      <c r="H682" s="165">
        <v>80300</v>
      </c>
      <c r="I682" s="68" t="s">
        <v>54</v>
      </c>
      <c r="J682" s="69">
        <v>11870</v>
      </c>
      <c r="K682" s="69">
        <v>11030</v>
      </c>
      <c r="L682" s="69">
        <v>12511</v>
      </c>
      <c r="M682" s="27"/>
      <c r="N682" s="28"/>
      <c r="O682" s="28"/>
    </row>
    <row r="683" spans="1:15" s="6" customFormat="1" ht="31.5" x14ac:dyDescent="0.25">
      <c r="A683" s="65" t="s">
        <v>329</v>
      </c>
      <c r="B683" s="66">
        <v>941</v>
      </c>
      <c r="C683" s="67" t="s">
        <v>13</v>
      </c>
      <c r="D683" s="85" t="s">
        <v>15</v>
      </c>
      <c r="E683" s="165" t="s">
        <v>5</v>
      </c>
      <c r="F683" s="165" t="s">
        <v>8</v>
      </c>
      <c r="G683" s="165" t="s">
        <v>1</v>
      </c>
      <c r="H683" s="165">
        <v>80300</v>
      </c>
      <c r="I683" s="68" t="s">
        <v>53</v>
      </c>
      <c r="J683" s="69">
        <v>1145</v>
      </c>
      <c r="K683" s="69">
        <v>1125</v>
      </c>
      <c r="L683" s="69">
        <v>1125</v>
      </c>
      <c r="M683" s="27">
        <v>132.5</v>
      </c>
      <c r="N683" s="28"/>
      <c r="O683" s="28"/>
    </row>
    <row r="684" spans="1:15" s="6" customFormat="1" ht="36" customHeight="1" x14ac:dyDescent="0.25">
      <c r="A684" s="58" t="s">
        <v>148</v>
      </c>
      <c r="B684" s="59">
        <v>941</v>
      </c>
      <c r="C684" s="60" t="s">
        <v>13</v>
      </c>
      <c r="D684" s="90" t="s">
        <v>15</v>
      </c>
      <c r="E684" s="61" t="s">
        <v>5</v>
      </c>
      <c r="F684" s="61" t="s">
        <v>8</v>
      </c>
      <c r="G684" s="61" t="s">
        <v>5</v>
      </c>
      <c r="H684" s="61" t="s">
        <v>118</v>
      </c>
      <c r="I684" s="91"/>
      <c r="J684" s="82">
        <f>SUM(J685:J687)</f>
        <v>10830</v>
      </c>
      <c r="K684" s="82">
        <f t="shared" ref="K684:L684" si="216">SUM(K685:K687)</f>
        <v>10898</v>
      </c>
      <c r="L684" s="82">
        <f t="shared" si="216"/>
        <v>11306</v>
      </c>
      <c r="M684" s="27"/>
      <c r="N684" s="28"/>
      <c r="O684" s="28"/>
    </row>
    <row r="685" spans="1:15" s="6" customFormat="1" ht="47.25" x14ac:dyDescent="0.25">
      <c r="A685" s="65" t="s">
        <v>330</v>
      </c>
      <c r="B685" s="66">
        <v>941</v>
      </c>
      <c r="C685" s="67" t="s">
        <v>13</v>
      </c>
      <c r="D685" s="85" t="s">
        <v>15</v>
      </c>
      <c r="E685" s="165" t="s">
        <v>5</v>
      </c>
      <c r="F685" s="165">
        <v>5</v>
      </c>
      <c r="G685" s="165" t="s">
        <v>5</v>
      </c>
      <c r="H685" s="165">
        <v>80300</v>
      </c>
      <c r="I685" s="68" t="s">
        <v>54</v>
      </c>
      <c r="J685" s="69">
        <v>10052</v>
      </c>
      <c r="K685" s="69">
        <v>10190</v>
      </c>
      <c r="L685" s="69">
        <v>10598</v>
      </c>
      <c r="M685" s="27"/>
      <c r="N685" s="28"/>
      <c r="O685" s="28"/>
    </row>
    <row r="686" spans="1:15" s="6" customFormat="1" ht="31.5" x14ac:dyDescent="0.25">
      <c r="A686" s="65" t="s">
        <v>329</v>
      </c>
      <c r="B686" s="66">
        <v>941</v>
      </c>
      <c r="C686" s="67" t="s">
        <v>13</v>
      </c>
      <c r="D686" s="85" t="s">
        <v>15</v>
      </c>
      <c r="E686" s="165" t="s">
        <v>5</v>
      </c>
      <c r="F686" s="165">
        <v>5</v>
      </c>
      <c r="G686" s="165" t="s">
        <v>5</v>
      </c>
      <c r="H686" s="165">
        <v>80300</v>
      </c>
      <c r="I686" s="68" t="s">
        <v>53</v>
      </c>
      <c r="J686" s="69">
        <v>777</v>
      </c>
      <c r="K686" s="69">
        <v>707</v>
      </c>
      <c r="L686" s="69">
        <v>707</v>
      </c>
      <c r="M686" s="27"/>
      <c r="N686" s="28"/>
      <c r="O686" s="28"/>
    </row>
    <row r="687" spans="1:15" s="6" customFormat="1" ht="30" customHeight="1" x14ac:dyDescent="0.25">
      <c r="A687" s="65" t="s">
        <v>331</v>
      </c>
      <c r="B687" s="66">
        <v>941</v>
      </c>
      <c r="C687" s="67" t="s">
        <v>13</v>
      </c>
      <c r="D687" s="85" t="s">
        <v>15</v>
      </c>
      <c r="E687" s="165" t="s">
        <v>5</v>
      </c>
      <c r="F687" s="165">
        <v>5</v>
      </c>
      <c r="G687" s="165" t="s">
        <v>5</v>
      </c>
      <c r="H687" s="165">
        <v>80300</v>
      </c>
      <c r="I687" s="68" t="s">
        <v>55</v>
      </c>
      <c r="J687" s="69">
        <v>1</v>
      </c>
      <c r="K687" s="69">
        <v>1</v>
      </c>
      <c r="L687" s="69">
        <v>1</v>
      </c>
      <c r="M687" s="27"/>
      <c r="N687" s="28"/>
      <c r="O687" s="28"/>
    </row>
    <row r="688" spans="1:15" s="6" customFormat="1" ht="17.45" hidden="1" x14ac:dyDescent="0.3">
      <c r="A688" s="53" t="s">
        <v>235</v>
      </c>
      <c r="B688" s="54">
        <v>941</v>
      </c>
      <c r="C688" s="56" t="s">
        <v>13</v>
      </c>
      <c r="D688" s="118" t="s">
        <v>15</v>
      </c>
      <c r="E688" s="56" t="s">
        <v>5</v>
      </c>
      <c r="F688" s="56" t="s">
        <v>150</v>
      </c>
      <c r="G688" s="56" t="s">
        <v>112</v>
      </c>
      <c r="H688" s="56" t="s">
        <v>118</v>
      </c>
      <c r="I688" s="94"/>
      <c r="J688" s="81">
        <f>SUM(J713+J717+J689+J708)</f>
        <v>0</v>
      </c>
      <c r="K688" s="81">
        <f>SUM(K713+K717+K689)</f>
        <v>0</v>
      </c>
      <c r="L688" s="81">
        <f t="shared" ref="L688" si="217">SUM(L713)</f>
        <v>0</v>
      </c>
      <c r="M688" s="27"/>
      <c r="N688" s="28"/>
      <c r="O688" s="28"/>
    </row>
    <row r="689" spans="1:15" s="6" customFormat="1" ht="33.6" hidden="1" x14ac:dyDescent="0.3">
      <c r="A689" s="254" t="s">
        <v>382</v>
      </c>
      <c r="B689" s="29">
        <v>941</v>
      </c>
      <c r="C689" s="30" t="s">
        <v>13</v>
      </c>
      <c r="D689" s="30" t="s">
        <v>15</v>
      </c>
      <c r="E689" s="30" t="s">
        <v>5</v>
      </c>
      <c r="F689" s="30" t="s">
        <v>150</v>
      </c>
      <c r="G689" s="30" t="s">
        <v>383</v>
      </c>
      <c r="H689" s="30" t="s">
        <v>118</v>
      </c>
      <c r="I689" s="256"/>
      <c r="J689" s="32">
        <f>+J690+J694+J697+J701</f>
        <v>0</v>
      </c>
      <c r="K689" s="32">
        <f t="shared" ref="K689:L689" si="218">+K690+K694+K697+K701</f>
        <v>0</v>
      </c>
      <c r="L689" s="32">
        <f t="shared" si="218"/>
        <v>0</v>
      </c>
      <c r="M689" s="27"/>
      <c r="N689" s="28"/>
      <c r="O689" s="28"/>
    </row>
    <row r="690" spans="1:15" s="6" customFormat="1" ht="16.899999999999999" hidden="1" customHeight="1" x14ac:dyDescent="0.3">
      <c r="A690" s="221" t="s">
        <v>415</v>
      </c>
      <c r="B690" s="40">
        <v>941</v>
      </c>
      <c r="C690" s="71" t="s">
        <v>13</v>
      </c>
      <c r="D690" s="71" t="s">
        <v>15</v>
      </c>
      <c r="E690" s="71" t="s">
        <v>5</v>
      </c>
      <c r="F690" s="71" t="s">
        <v>150</v>
      </c>
      <c r="G690" s="71" t="s">
        <v>383</v>
      </c>
      <c r="H690" s="71" t="s">
        <v>385</v>
      </c>
      <c r="I690" s="256"/>
      <c r="J690" s="73">
        <f>+J691+J692+J693</f>
        <v>0</v>
      </c>
      <c r="K690" s="73">
        <f t="shared" ref="K690:L690" si="219">+K691+K692+K693</f>
        <v>0</v>
      </c>
      <c r="L690" s="73">
        <f t="shared" si="219"/>
        <v>0</v>
      </c>
      <c r="M690" s="27"/>
      <c r="N690" s="28"/>
      <c r="O690" s="28"/>
    </row>
    <row r="691" spans="1:15" s="6" customFormat="1" ht="31.15" hidden="1" x14ac:dyDescent="0.3">
      <c r="A691" s="221" t="s">
        <v>412</v>
      </c>
      <c r="B691" s="157">
        <v>941</v>
      </c>
      <c r="C691" s="159" t="s">
        <v>13</v>
      </c>
      <c r="D691" s="159" t="s">
        <v>15</v>
      </c>
      <c r="E691" s="159" t="s">
        <v>5</v>
      </c>
      <c r="F691" s="159" t="s">
        <v>150</v>
      </c>
      <c r="G691" s="159" t="s">
        <v>383</v>
      </c>
      <c r="H691" s="159" t="s">
        <v>385</v>
      </c>
      <c r="I691" s="160" t="s">
        <v>57</v>
      </c>
      <c r="J691" s="161">
        <v>0</v>
      </c>
      <c r="K691" s="161"/>
      <c r="L691" s="161"/>
      <c r="M691" s="27"/>
      <c r="N691" s="28"/>
      <c r="O691" s="28"/>
    </row>
    <row r="692" spans="1:15" s="6" customFormat="1" ht="30" hidden="1" customHeight="1" x14ac:dyDescent="0.3">
      <c r="A692" s="221" t="s">
        <v>413</v>
      </c>
      <c r="B692" s="157">
        <v>941</v>
      </c>
      <c r="C692" s="159" t="s">
        <v>13</v>
      </c>
      <c r="D692" s="159" t="s">
        <v>15</v>
      </c>
      <c r="E692" s="159" t="s">
        <v>5</v>
      </c>
      <c r="F692" s="159" t="s">
        <v>150</v>
      </c>
      <c r="G692" s="159" t="s">
        <v>383</v>
      </c>
      <c r="H692" s="159" t="s">
        <v>385</v>
      </c>
      <c r="I692" s="160" t="s">
        <v>57</v>
      </c>
      <c r="J692" s="161">
        <v>0</v>
      </c>
      <c r="K692" s="161"/>
      <c r="L692" s="161"/>
      <c r="M692" s="27"/>
      <c r="N692" s="28"/>
      <c r="O692" s="28"/>
    </row>
    <row r="693" spans="1:15" s="6" customFormat="1" ht="31.15" hidden="1" x14ac:dyDescent="0.3">
      <c r="A693" s="221" t="s">
        <v>414</v>
      </c>
      <c r="B693" s="157">
        <v>941</v>
      </c>
      <c r="C693" s="159" t="s">
        <v>13</v>
      </c>
      <c r="D693" s="159" t="s">
        <v>15</v>
      </c>
      <c r="E693" s="159" t="s">
        <v>5</v>
      </c>
      <c r="F693" s="159" t="s">
        <v>150</v>
      </c>
      <c r="G693" s="159" t="s">
        <v>383</v>
      </c>
      <c r="H693" s="159" t="s">
        <v>385</v>
      </c>
      <c r="I693" s="160" t="s">
        <v>57</v>
      </c>
      <c r="J693" s="161">
        <v>0</v>
      </c>
      <c r="K693" s="161"/>
      <c r="L693" s="161"/>
      <c r="M693" s="27"/>
      <c r="N693" s="28"/>
      <c r="O693" s="28"/>
    </row>
    <row r="694" spans="1:15" s="6" customFormat="1" ht="17.45" hidden="1" x14ac:dyDescent="0.3">
      <c r="A694" s="221" t="s">
        <v>416</v>
      </c>
      <c r="B694" s="40">
        <v>941</v>
      </c>
      <c r="C694" s="71" t="s">
        <v>13</v>
      </c>
      <c r="D694" s="71" t="s">
        <v>15</v>
      </c>
      <c r="E694" s="71" t="s">
        <v>5</v>
      </c>
      <c r="F694" s="71" t="s">
        <v>150</v>
      </c>
      <c r="G694" s="71" t="s">
        <v>389</v>
      </c>
      <c r="H694" s="71" t="s">
        <v>454</v>
      </c>
      <c r="I694" s="124"/>
      <c r="J694" s="73">
        <f>+J695+J696+J718+J719</f>
        <v>0</v>
      </c>
      <c r="K694" s="73">
        <f t="shared" ref="K694" si="220">+K695+K696+K697+K698+K699+K700</f>
        <v>0</v>
      </c>
      <c r="L694" s="73">
        <f t="shared" ref="L694" si="221">+L695+L696+L697+L698+L699+L700</f>
        <v>0</v>
      </c>
      <c r="M694" s="27"/>
      <c r="N694" s="28"/>
      <c r="O694" s="28"/>
    </row>
    <row r="695" spans="1:15" s="6" customFormat="1" ht="31.15" hidden="1" x14ac:dyDescent="0.3">
      <c r="A695" s="221" t="s">
        <v>460</v>
      </c>
      <c r="B695" s="157">
        <v>941</v>
      </c>
      <c r="C695" s="159" t="s">
        <v>13</v>
      </c>
      <c r="D695" s="159" t="s">
        <v>15</v>
      </c>
      <c r="E695" s="159" t="s">
        <v>5</v>
      </c>
      <c r="F695" s="159" t="s">
        <v>150</v>
      </c>
      <c r="G695" s="159" t="s">
        <v>389</v>
      </c>
      <c r="H695" s="159" t="s">
        <v>454</v>
      </c>
      <c r="I695" s="160" t="s">
        <v>57</v>
      </c>
      <c r="J695" s="161">
        <v>0</v>
      </c>
      <c r="K695" s="161"/>
      <c r="L695" s="161"/>
      <c r="M695" s="27">
        <v>-2500</v>
      </c>
      <c r="N695" s="28"/>
      <c r="O695" s="28"/>
    </row>
    <row r="696" spans="1:15" s="219" customFormat="1" ht="27.6" hidden="1" customHeight="1" x14ac:dyDescent="0.35">
      <c r="A696" s="221" t="s">
        <v>461</v>
      </c>
      <c r="B696" s="157">
        <v>941</v>
      </c>
      <c r="C696" s="159" t="s">
        <v>13</v>
      </c>
      <c r="D696" s="159" t="s">
        <v>15</v>
      </c>
      <c r="E696" s="159" t="s">
        <v>5</v>
      </c>
      <c r="F696" s="159" t="s">
        <v>150</v>
      </c>
      <c r="G696" s="159" t="s">
        <v>389</v>
      </c>
      <c r="H696" s="159" t="s">
        <v>454</v>
      </c>
      <c r="I696" s="160" t="s">
        <v>57</v>
      </c>
      <c r="J696" s="161">
        <v>0</v>
      </c>
      <c r="K696" s="161"/>
      <c r="L696" s="161"/>
      <c r="M696" s="126">
        <v>312</v>
      </c>
      <c r="N696" s="218"/>
      <c r="O696" s="218"/>
    </row>
    <row r="697" spans="1:15" s="6" customFormat="1" ht="31.15" hidden="1" x14ac:dyDescent="0.3">
      <c r="A697" s="221" t="s">
        <v>461</v>
      </c>
      <c r="B697" s="40">
        <v>941</v>
      </c>
      <c r="C697" s="71" t="s">
        <v>13</v>
      </c>
      <c r="D697" s="71" t="s">
        <v>15</v>
      </c>
      <c r="E697" s="71" t="s">
        <v>5</v>
      </c>
      <c r="F697" s="71" t="s">
        <v>150</v>
      </c>
      <c r="G697" s="71" t="s">
        <v>383</v>
      </c>
      <c r="H697" s="71" t="s">
        <v>384</v>
      </c>
      <c r="I697" s="124"/>
      <c r="J697" s="73">
        <f>+J698+J699+J700</f>
        <v>0</v>
      </c>
      <c r="K697" s="73">
        <f t="shared" ref="K697:L697" si="222">+K698+K699+K700</f>
        <v>0</v>
      </c>
      <c r="L697" s="73">
        <f t="shared" si="222"/>
        <v>0</v>
      </c>
      <c r="M697" s="27"/>
      <c r="N697" s="28"/>
      <c r="O697" s="28"/>
    </row>
    <row r="698" spans="1:15" s="6" customFormat="1" ht="23.45" hidden="1" customHeight="1" x14ac:dyDescent="0.3">
      <c r="A698" s="221" t="s">
        <v>461</v>
      </c>
      <c r="B698" s="157">
        <v>941</v>
      </c>
      <c r="C698" s="159" t="s">
        <v>13</v>
      </c>
      <c r="D698" s="159" t="s">
        <v>15</v>
      </c>
      <c r="E698" s="159" t="s">
        <v>5</v>
      </c>
      <c r="F698" s="159" t="s">
        <v>150</v>
      </c>
      <c r="G698" s="159" t="s">
        <v>383</v>
      </c>
      <c r="H698" s="159" t="s">
        <v>384</v>
      </c>
      <c r="I698" s="160" t="s">
        <v>57</v>
      </c>
      <c r="J698" s="161"/>
      <c r="K698" s="161"/>
      <c r="L698" s="161"/>
      <c r="M698" s="27"/>
      <c r="N698" s="28"/>
      <c r="O698" s="28"/>
    </row>
    <row r="699" spans="1:15" s="6" customFormat="1" ht="46.15" hidden="1" customHeight="1" x14ac:dyDescent="0.3">
      <c r="A699" s="221" t="s">
        <v>461</v>
      </c>
      <c r="B699" s="157">
        <v>941</v>
      </c>
      <c r="C699" s="159" t="s">
        <v>13</v>
      </c>
      <c r="D699" s="159" t="s">
        <v>15</v>
      </c>
      <c r="E699" s="159" t="s">
        <v>5</v>
      </c>
      <c r="F699" s="159" t="s">
        <v>150</v>
      </c>
      <c r="G699" s="159" t="s">
        <v>383</v>
      </c>
      <c r="H699" s="159" t="s">
        <v>384</v>
      </c>
      <c r="I699" s="160" t="s">
        <v>57</v>
      </c>
      <c r="J699" s="161"/>
      <c r="K699" s="161"/>
      <c r="L699" s="161"/>
      <c r="M699" s="27"/>
      <c r="N699" s="28"/>
      <c r="O699" s="28"/>
    </row>
    <row r="700" spans="1:15" s="6" customFormat="1" ht="31.15" hidden="1" x14ac:dyDescent="0.3">
      <c r="A700" s="221" t="s">
        <v>461</v>
      </c>
      <c r="B700" s="157">
        <v>941</v>
      </c>
      <c r="C700" s="159" t="s">
        <v>13</v>
      </c>
      <c r="D700" s="159" t="s">
        <v>15</v>
      </c>
      <c r="E700" s="159" t="s">
        <v>5</v>
      </c>
      <c r="F700" s="159" t="s">
        <v>150</v>
      </c>
      <c r="G700" s="159" t="s">
        <v>383</v>
      </c>
      <c r="H700" s="159" t="s">
        <v>384</v>
      </c>
      <c r="I700" s="160" t="s">
        <v>57</v>
      </c>
      <c r="J700" s="161"/>
      <c r="K700" s="161"/>
      <c r="L700" s="161"/>
      <c r="M700" s="27"/>
      <c r="N700" s="28"/>
      <c r="O700" s="28"/>
    </row>
    <row r="701" spans="1:15" s="6" customFormat="1" ht="31.15" hidden="1" x14ac:dyDescent="0.3">
      <c r="A701" s="221" t="s">
        <v>461</v>
      </c>
      <c r="B701" s="40">
        <v>941</v>
      </c>
      <c r="C701" s="71" t="s">
        <v>13</v>
      </c>
      <c r="D701" s="71" t="s">
        <v>15</v>
      </c>
      <c r="E701" s="71" t="s">
        <v>5</v>
      </c>
      <c r="F701" s="71" t="s">
        <v>150</v>
      </c>
      <c r="G701" s="71" t="s">
        <v>389</v>
      </c>
      <c r="H701" s="71" t="s">
        <v>453</v>
      </c>
      <c r="I701" s="124"/>
      <c r="J701" s="73">
        <f>+J702+J703+J704+J705</f>
        <v>0</v>
      </c>
      <c r="K701" s="73">
        <f t="shared" ref="K701:L701" si="223">+K702+K703+K704+K705+K706+K707</f>
        <v>0</v>
      </c>
      <c r="L701" s="73">
        <f t="shared" si="223"/>
        <v>0</v>
      </c>
      <c r="M701" s="27"/>
      <c r="N701" s="28"/>
      <c r="O701" s="28"/>
    </row>
    <row r="702" spans="1:15" s="153" customFormat="1" ht="31.15" hidden="1" x14ac:dyDescent="0.3">
      <c r="A702" s="221" t="s">
        <v>461</v>
      </c>
      <c r="B702" s="157">
        <v>941</v>
      </c>
      <c r="C702" s="159" t="s">
        <v>13</v>
      </c>
      <c r="D702" s="159" t="s">
        <v>15</v>
      </c>
      <c r="E702" s="159" t="s">
        <v>5</v>
      </c>
      <c r="F702" s="159" t="s">
        <v>150</v>
      </c>
      <c r="G702" s="159" t="s">
        <v>389</v>
      </c>
      <c r="H702" s="159" t="s">
        <v>453</v>
      </c>
      <c r="I702" s="160" t="s">
        <v>57</v>
      </c>
      <c r="J702" s="161"/>
      <c r="K702" s="161"/>
      <c r="L702" s="161"/>
      <c r="M702" s="151"/>
      <c r="N702" s="152"/>
      <c r="O702" s="152"/>
    </row>
    <row r="703" spans="1:15" s="228" customFormat="1" ht="31.15" hidden="1" x14ac:dyDescent="0.35">
      <c r="A703" s="221" t="s">
        <v>461</v>
      </c>
      <c r="B703" s="157">
        <v>941</v>
      </c>
      <c r="C703" s="159" t="s">
        <v>13</v>
      </c>
      <c r="D703" s="159" t="s">
        <v>15</v>
      </c>
      <c r="E703" s="159" t="s">
        <v>5</v>
      </c>
      <c r="F703" s="159" t="s">
        <v>150</v>
      </c>
      <c r="G703" s="159" t="s">
        <v>389</v>
      </c>
      <c r="H703" s="159" t="s">
        <v>453</v>
      </c>
      <c r="I703" s="160" t="s">
        <v>53</v>
      </c>
      <c r="J703" s="161"/>
      <c r="K703" s="161"/>
      <c r="L703" s="161"/>
      <c r="M703" s="74"/>
      <c r="N703" s="227"/>
      <c r="O703" s="227"/>
    </row>
    <row r="704" spans="1:15" s="213" customFormat="1" ht="31.15" hidden="1" x14ac:dyDescent="0.35">
      <c r="A704" s="221" t="s">
        <v>461</v>
      </c>
      <c r="B704" s="157">
        <v>941</v>
      </c>
      <c r="C704" s="159" t="s">
        <v>13</v>
      </c>
      <c r="D704" s="159" t="s">
        <v>15</v>
      </c>
      <c r="E704" s="159" t="s">
        <v>5</v>
      </c>
      <c r="F704" s="159" t="s">
        <v>150</v>
      </c>
      <c r="G704" s="159" t="s">
        <v>389</v>
      </c>
      <c r="H704" s="159" t="s">
        <v>453</v>
      </c>
      <c r="I704" s="160" t="s">
        <v>57</v>
      </c>
      <c r="J704" s="161"/>
      <c r="K704" s="161"/>
      <c r="L704" s="161"/>
      <c r="M704" s="78"/>
      <c r="N704" s="212"/>
      <c r="O704" s="212"/>
    </row>
    <row r="705" spans="1:15" s="109" customFormat="1" ht="31.15" hidden="1" x14ac:dyDescent="0.35">
      <c r="A705" s="221" t="s">
        <v>461</v>
      </c>
      <c r="B705" s="157">
        <v>941</v>
      </c>
      <c r="C705" s="159" t="s">
        <v>13</v>
      </c>
      <c r="D705" s="159" t="s">
        <v>15</v>
      </c>
      <c r="E705" s="159" t="s">
        <v>5</v>
      </c>
      <c r="F705" s="159" t="s">
        <v>150</v>
      </c>
      <c r="G705" s="159" t="s">
        <v>389</v>
      </c>
      <c r="H705" s="159" t="s">
        <v>453</v>
      </c>
      <c r="I705" s="160" t="s">
        <v>53</v>
      </c>
      <c r="J705" s="161"/>
      <c r="K705" s="161"/>
      <c r="L705" s="161"/>
      <c r="M705" s="78"/>
      <c r="N705" s="108"/>
      <c r="O705" s="108"/>
    </row>
    <row r="706" spans="1:15" s="219" customFormat="1" ht="31.15" hidden="1" x14ac:dyDescent="0.35">
      <c r="A706" s="221" t="s">
        <v>461</v>
      </c>
      <c r="B706" s="157">
        <v>941</v>
      </c>
      <c r="C706" s="159" t="s">
        <v>13</v>
      </c>
      <c r="D706" s="159" t="s">
        <v>15</v>
      </c>
      <c r="E706" s="159" t="s">
        <v>5</v>
      </c>
      <c r="F706" s="159" t="s">
        <v>150</v>
      </c>
      <c r="G706" s="159" t="s">
        <v>383</v>
      </c>
      <c r="H706" s="159" t="s">
        <v>260</v>
      </c>
      <c r="I706" s="160" t="s">
        <v>57</v>
      </c>
      <c r="J706" s="161"/>
      <c r="K706" s="161"/>
      <c r="L706" s="161"/>
      <c r="M706" s="126"/>
      <c r="N706" s="218"/>
      <c r="O706" s="218"/>
    </row>
    <row r="707" spans="1:15" s="219" customFormat="1" ht="31.15" hidden="1" x14ac:dyDescent="0.35">
      <c r="A707" s="221" t="s">
        <v>461</v>
      </c>
      <c r="B707" s="157">
        <v>941</v>
      </c>
      <c r="C707" s="159" t="s">
        <v>13</v>
      </c>
      <c r="D707" s="159" t="s">
        <v>15</v>
      </c>
      <c r="E707" s="159" t="s">
        <v>5</v>
      </c>
      <c r="F707" s="159" t="s">
        <v>150</v>
      </c>
      <c r="G707" s="159" t="s">
        <v>383</v>
      </c>
      <c r="H707" s="159" t="s">
        <v>260</v>
      </c>
      <c r="I707" s="160" t="s">
        <v>53</v>
      </c>
      <c r="J707" s="161"/>
      <c r="K707" s="161"/>
      <c r="L707" s="161"/>
      <c r="M707" s="126"/>
      <c r="N707" s="218"/>
      <c r="O707" s="218"/>
    </row>
    <row r="708" spans="1:15" s="219" customFormat="1" ht="31.15" hidden="1" x14ac:dyDescent="0.35">
      <c r="A708" s="221" t="s">
        <v>461</v>
      </c>
      <c r="B708" s="308">
        <v>941</v>
      </c>
      <c r="C708" s="309" t="s">
        <v>13</v>
      </c>
      <c r="D708" s="309" t="s">
        <v>15</v>
      </c>
      <c r="E708" s="309" t="s">
        <v>5</v>
      </c>
      <c r="F708" s="309" t="s">
        <v>150</v>
      </c>
      <c r="G708" s="309" t="s">
        <v>1</v>
      </c>
      <c r="H708" s="309" t="s">
        <v>118</v>
      </c>
      <c r="I708" s="310"/>
      <c r="J708" s="311">
        <f>+J709</f>
        <v>0</v>
      </c>
      <c r="K708" s="161"/>
      <c r="L708" s="161"/>
      <c r="M708" s="126"/>
      <c r="N708" s="218"/>
      <c r="O708" s="218"/>
    </row>
    <row r="709" spans="1:15" s="219" customFormat="1" ht="31.15" hidden="1" x14ac:dyDescent="0.35">
      <c r="A709" s="221" t="s">
        <v>461</v>
      </c>
      <c r="B709" s="40">
        <v>941</v>
      </c>
      <c r="C709" s="71" t="s">
        <v>13</v>
      </c>
      <c r="D709" s="71" t="s">
        <v>15</v>
      </c>
      <c r="E709" s="71" t="s">
        <v>5</v>
      </c>
      <c r="F709" s="71" t="s">
        <v>150</v>
      </c>
      <c r="G709" s="71" t="s">
        <v>1</v>
      </c>
      <c r="H709" s="71" t="s">
        <v>25</v>
      </c>
      <c r="I709" s="124"/>
      <c r="J709" s="73">
        <f>+J710+J711+J712</f>
        <v>0</v>
      </c>
      <c r="K709" s="161"/>
      <c r="L709" s="161"/>
      <c r="M709" s="126"/>
      <c r="N709" s="218"/>
      <c r="O709" s="218"/>
    </row>
    <row r="710" spans="1:15" s="219" customFormat="1" ht="31.15" hidden="1" x14ac:dyDescent="0.35">
      <c r="A710" s="221" t="s">
        <v>461</v>
      </c>
      <c r="B710" s="157">
        <v>941</v>
      </c>
      <c r="C710" s="159" t="s">
        <v>13</v>
      </c>
      <c r="D710" s="159" t="s">
        <v>15</v>
      </c>
      <c r="E710" s="159" t="s">
        <v>5</v>
      </c>
      <c r="F710" s="159" t="s">
        <v>150</v>
      </c>
      <c r="G710" s="159" t="s">
        <v>1</v>
      </c>
      <c r="H710" s="159" t="s">
        <v>25</v>
      </c>
      <c r="I710" s="160" t="s">
        <v>57</v>
      </c>
      <c r="J710" s="161"/>
      <c r="K710" s="161"/>
      <c r="L710" s="161"/>
      <c r="M710" s="126"/>
      <c r="N710" s="218"/>
      <c r="O710" s="218"/>
    </row>
    <row r="711" spans="1:15" s="219" customFormat="1" ht="31.15" hidden="1" x14ac:dyDescent="0.35">
      <c r="A711" s="221" t="s">
        <v>461</v>
      </c>
      <c r="B711" s="157">
        <v>941</v>
      </c>
      <c r="C711" s="159" t="s">
        <v>13</v>
      </c>
      <c r="D711" s="159" t="s">
        <v>15</v>
      </c>
      <c r="E711" s="159" t="s">
        <v>5</v>
      </c>
      <c r="F711" s="159" t="s">
        <v>150</v>
      </c>
      <c r="G711" s="159" t="s">
        <v>1</v>
      </c>
      <c r="H711" s="159" t="s">
        <v>25</v>
      </c>
      <c r="I711" s="160" t="s">
        <v>53</v>
      </c>
      <c r="J711" s="161"/>
      <c r="K711" s="161"/>
      <c r="L711" s="161"/>
      <c r="M711" s="126"/>
      <c r="N711" s="218"/>
      <c r="O711" s="218"/>
    </row>
    <row r="712" spans="1:15" s="6" customFormat="1" ht="31.15" hidden="1" x14ac:dyDescent="0.3">
      <c r="A712" s="221" t="s">
        <v>461</v>
      </c>
      <c r="B712" s="157">
        <v>941</v>
      </c>
      <c r="C712" s="159" t="s">
        <v>13</v>
      </c>
      <c r="D712" s="159" t="s">
        <v>15</v>
      </c>
      <c r="E712" s="159" t="s">
        <v>5</v>
      </c>
      <c r="F712" s="159" t="s">
        <v>150</v>
      </c>
      <c r="G712" s="159" t="s">
        <v>1</v>
      </c>
      <c r="H712" s="159" t="s">
        <v>442</v>
      </c>
      <c r="I712" s="160" t="s">
        <v>53</v>
      </c>
      <c r="J712" s="161"/>
      <c r="K712" s="161"/>
      <c r="L712" s="161"/>
      <c r="M712" s="27"/>
      <c r="N712" s="28"/>
      <c r="O712" s="28"/>
    </row>
    <row r="713" spans="1:15" s="219" customFormat="1" ht="31.15" hidden="1" x14ac:dyDescent="0.35">
      <c r="A713" s="221" t="s">
        <v>461</v>
      </c>
      <c r="B713" s="59">
        <v>941</v>
      </c>
      <c r="C713" s="60" t="s">
        <v>13</v>
      </c>
      <c r="D713" s="60" t="s">
        <v>15</v>
      </c>
      <c r="E713" s="61" t="s">
        <v>5</v>
      </c>
      <c r="F713" s="61" t="s">
        <v>150</v>
      </c>
      <c r="G713" s="61" t="s">
        <v>5</v>
      </c>
      <c r="H713" s="61" t="s">
        <v>118</v>
      </c>
      <c r="I713" s="91"/>
      <c r="J713" s="82">
        <f>SUM(J714:J716)</f>
        <v>0</v>
      </c>
      <c r="K713" s="82">
        <f>SUM(K714:K716)</f>
        <v>0</v>
      </c>
      <c r="L713" s="82">
        <f>SUM(L714:L716)</f>
        <v>0</v>
      </c>
      <c r="M713" s="126"/>
      <c r="N713" s="218"/>
      <c r="O713" s="218"/>
    </row>
    <row r="714" spans="1:15" s="6" customFormat="1" ht="31.15" hidden="1" x14ac:dyDescent="0.3">
      <c r="A714" s="221" t="s">
        <v>461</v>
      </c>
      <c r="B714" s="66">
        <v>941</v>
      </c>
      <c r="C714" s="67" t="s">
        <v>13</v>
      </c>
      <c r="D714" s="67" t="s">
        <v>15</v>
      </c>
      <c r="E714" s="165" t="s">
        <v>5</v>
      </c>
      <c r="F714" s="165">
        <v>6</v>
      </c>
      <c r="G714" s="165" t="s">
        <v>5</v>
      </c>
      <c r="H714" s="165" t="s">
        <v>260</v>
      </c>
      <c r="I714" s="68" t="s">
        <v>57</v>
      </c>
      <c r="J714" s="69"/>
      <c r="K714" s="69"/>
      <c r="L714" s="69"/>
      <c r="M714" s="27"/>
      <c r="N714" s="28"/>
      <c r="O714" s="28"/>
    </row>
    <row r="715" spans="1:15" s="6" customFormat="1" ht="31.15" hidden="1" x14ac:dyDescent="0.3">
      <c r="A715" s="221" t="s">
        <v>461</v>
      </c>
      <c r="B715" s="66">
        <v>941</v>
      </c>
      <c r="C715" s="67" t="s">
        <v>13</v>
      </c>
      <c r="D715" s="67" t="s">
        <v>15</v>
      </c>
      <c r="E715" s="165" t="s">
        <v>5</v>
      </c>
      <c r="F715" s="165">
        <v>6</v>
      </c>
      <c r="G715" s="165" t="s">
        <v>5</v>
      </c>
      <c r="H715" s="165" t="s">
        <v>260</v>
      </c>
      <c r="I715" s="68" t="s">
        <v>57</v>
      </c>
      <c r="J715" s="69"/>
      <c r="K715" s="69"/>
      <c r="L715" s="69"/>
      <c r="M715" s="27"/>
      <c r="N715" s="28"/>
      <c r="O715" s="28"/>
    </row>
    <row r="716" spans="1:15" s="6" customFormat="1" ht="31.15" hidden="1" x14ac:dyDescent="0.3">
      <c r="A716" s="221" t="s">
        <v>461</v>
      </c>
      <c r="B716" s="66">
        <v>941</v>
      </c>
      <c r="C716" s="67" t="s">
        <v>13</v>
      </c>
      <c r="D716" s="67" t="s">
        <v>15</v>
      </c>
      <c r="E716" s="165" t="s">
        <v>5</v>
      </c>
      <c r="F716" s="165">
        <v>6</v>
      </c>
      <c r="G716" s="165" t="s">
        <v>5</v>
      </c>
      <c r="H716" s="165">
        <v>88100</v>
      </c>
      <c r="I716" s="68" t="s">
        <v>57</v>
      </c>
      <c r="J716" s="69"/>
      <c r="K716" s="69"/>
      <c r="L716" s="69"/>
      <c r="M716" s="27"/>
      <c r="N716" s="28"/>
      <c r="O716" s="28"/>
    </row>
    <row r="717" spans="1:15" s="6" customFormat="1" ht="17.45" hidden="1" x14ac:dyDescent="0.3">
      <c r="A717" s="221"/>
      <c r="B717" s="59"/>
      <c r="C717" s="60"/>
      <c r="D717" s="60"/>
      <c r="E717" s="61"/>
      <c r="F717" s="61"/>
      <c r="G717" s="61"/>
      <c r="H717" s="61"/>
      <c r="I717" s="91"/>
      <c r="J717" s="82"/>
      <c r="K717" s="82"/>
      <c r="L717" s="82"/>
      <c r="M717" s="27"/>
      <c r="N717" s="28"/>
      <c r="O717" s="28"/>
    </row>
    <row r="718" spans="1:15" s="6" customFormat="1" ht="31.15" hidden="1" x14ac:dyDescent="0.3">
      <c r="A718" s="221" t="s">
        <v>619</v>
      </c>
      <c r="B718" s="157">
        <v>941</v>
      </c>
      <c r="C718" s="159" t="s">
        <v>13</v>
      </c>
      <c r="D718" s="159" t="s">
        <v>15</v>
      </c>
      <c r="E718" s="159" t="s">
        <v>5</v>
      </c>
      <c r="F718" s="159" t="s">
        <v>150</v>
      </c>
      <c r="G718" s="159" t="s">
        <v>389</v>
      </c>
      <c r="H718" s="159" t="s">
        <v>454</v>
      </c>
      <c r="I718" s="68" t="s">
        <v>53</v>
      </c>
      <c r="J718" s="69">
        <v>0</v>
      </c>
      <c r="K718" s="69"/>
      <c r="L718" s="69"/>
      <c r="M718" s="27">
        <v>2500</v>
      </c>
      <c r="N718" s="28"/>
      <c r="O718" s="28"/>
    </row>
    <row r="719" spans="1:15" s="6" customFormat="1" ht="31.15" hidden="1" x14ac:dyDescent="0.3">
      <c r="A719" s="221" t="s">
        <v>620</v>
      </c>
      <c r="B719" s="157">
        <v>941</v>
      </c>
      <c r="C719" s="159" t="s">
        <v>13</v>
      </c>
      <c r="D719" s="159" t="s">
        <v>15</v>
      </c>
      <c r="E719" s="159" t="s">
        <v>5</v>
      </c>
      <c r="F719" s="159" t="s">
        <v>150</v>
      </c>
      <c r="G719" s="159" t="s">
        <v>389</v>
      </c>
      <c r="H719" s="159" t="s">
        <v>454</v>
      </c>
      <c r="I719" s="68" t="s">
        <v>53</v>
      </c>
      <c r="J719" s="69">
        <v>0</v>
      </c>
      <c r="K719" s="69"/>
      <c r="L719" s="69"/>
      <c r="M719" s="27"/>
      <c r="N719" s="28"/>
      <c r="O719" s="28"/>
    </row>
    <row r="720" spans="1:15" s="6" customFormat="1" ht="16.899999999999999" customHeight="1" x14ac:dyDescent="0.25">
      <c r="A720" s="29" t="s">
        <v>87</v>
      </c>
      <c r="B720" s="211">
        <v>941</v>
      </c>
      <c r="C720" s="33">
        <v>10</v>
      </c>
      <c r="D720" s="412"/>
      <c r="E720" s="413"/>
      <c r="F720" s="413"/>
      <c r="G720" s="413"/>
      <c r="H720" s="414"/>
      <c r="I720" s="31"/>
      <c r="J720" s="32">
        <f>SUM(J726+J739+J721)</f>
        <v>28944.199999999997</v>
      </c>
      <c r="K720" s="32">
        <f t="shared" ref="K720:L720" si="224">SUM(K726+K739+K721)</f>
        <v>30486.899999999998</v>
      </c>
      <c r="L720" s="32">
        <f t="shared" si="224"/>
        <v>30787.200000000001</v>
      </c>
      <c r="M720" s="27"/>
      <c r="N720" s="28"/>
      <c r="O720" s="28"/>
    </row>
    <row r="721" spans="1:15" s="6" customFormat="1" ht="18" hidden="1" x14ac:dyDescent="0.3">
      <c r="A721" s="39" t="s">
        <v>396</v>
      </c>
      <c r="B721" s="110">
        <v>941</v>
      </c>
      <c r="C721" s="111" t="s">
        <v>27</v>
      </c>
      <c r="D721" s="123" t="s">
        <v>1</v>
      </c>
      <c r="E721" s="399"/>
      <c r="F721" s="399"/>
      <c r="G721" s="399"/>
      <c r="H721" s="400"/>
      <c r="I721" s="160"/>
      <c r="J721" s="73">
        <f>+J722</f>
        <v>0</v>
      </c>
      <c r="K721" s="73"/>
      <c r="L721" s="73"/>
      <c r="M721" s="27"/>
      <c r="N721" s="28"/>
      <c r="O721" s="28"/>
    </row>
    <row r="722" spans="1:15" s="219" customFormat="1" ht="33.6" hidden="1" x14ac:dyDescent="0.35">
      <c r="A722" s="45" t="s">
        <v>156</v>
      </c>
      <c r="B722" s="112">
        <v>941</v>
      </c>
      <c r="C722" s="113" t="s">
        <v>27</v>
      </c>
      <c r="D722" s="114" t="s">
        <v>1</v>
      </c>
      <c r="E722" s="47" t="s">
        <v>2</v>
      </c>
      <c r="F722" s="47" t="s">
        <v>111</v>
      </c>
      <c r="G722" s="47" t="s">
        <v>112</v>
      </c>
      <c r="H722" s="47" t="s">
        <v>118</v>
      </c>
      <c r="I722" s="115"/>
      <c r="J722" s="77">
        <f>+J723</f>
        <v>0</v>
      </c>
      <c r="K722" s="77">
        <f t="shared" ref="K722:L722" si="225">+K723</f>
        <v>0</v>
      </c>
      <c r="L722" s="77">
        <f t="shared" si="225"/>
        <v>0</v>
      </c>
      <c r="M722" s="126"/>
      <c r="N722" s="218"/>
      <c r="O722" s="218"/>
    </row>
    <row r="723" spans="1:15" s="6" customFormat="1" ht="17.45" hidden="1" x14ac:dyDescent="0.3">
      <c r="A723" s="53" t="s">
        <v>157</v>
      </c>
      <c r="B723" s="116">
        <v>941</v>
      </c>
      <c r="C723" s="117" t="s">
        <v>27</v>
      </c>
      <c r="D723" s="118" t="s">
        <v>1</v>
      </c>
      <c r="E723" s="55" t="s">
        <v>2</v>
      </c>
      <c r="F723" s="55" t="s">
        <v>16</v>
      </c>
      <c r="G723" s="55" t="s">
        <v>112</v>
      </c>
      <c r="H723" s="55" t="s">
        <v>118</v>
      </c>
      <c r="I723" s="94"/>
      <c r="J723" s="81">
        <f>+J724</f>
        <v>0</v>
      </c>
      <c r="K723" s="32"/>
      <c r="L723" s="32"/>
      <c r="M723" s="27"/>
      <c r="N723" s="28"/>
      <c r="O723" s="28"/>
    </row>
    <row r="724" spans="1:15" s="6" customFormat="1" ht="17.45" hidden="1" x14ac:dyDescent="0.3">
      <c r="A724" s="58" t="s">
        <v>158</v>
      </c>
      <c r="B724" s="215">
        <v>941</v>
      </c>
      <c r="C724" s="119" t="s">
        <v>27</v>
      </c>
      <c r="D724" s="120" t="s">
        <v>1</v>
      </c>
      <c r="E724" s="60" t="s">
        <v>2</v>
      </c>
      <c r="F724" s="60" t="s">
        <v>16</v>
      </c>
      <c r="G724" s="60" t="s">
        <v>1</v>
      </c>
      <c r="H724" s="60" t="s">
        <v>118</v>
      </c>
      <c r="I724" s="91"/>
      <c r="J724" s="32">
        <f>+J725</f>
        <v>0</v>
      </c>
      <c r="K724" s="32"/>
      <c r="L724" s="32"/>
      <c r="M724" s="27"/>
      <c r="N724" s="28"/>
      <c r="O724" s="28"/>
    </row>
    <row r="725" spans="1:15" s="6" customFormat="1" ht="31.15" hidden="1" x14ac:dyDescent="0.3">
      <c r="A725" s="65" t="s">
        <v>194</v>
      </c>
      <c r="B725" s="66">
        <v>941</v>
      </c>
      <c r="C725" s="67" t="s">
        <v>27</v>
      </c>
      <c r="D725" s="85" t="s">
        <v>1</v>
      </c>
      <c r="E725" s="165" t="s">
        <v>2</v>
      </c>
      <c r="F725" s="165" t="s">
        <v>16</v>
      </c>
      <c r="G725" s="165" t="s">
        <v>1</v>
      </c>
      <c r="H725" s="165" t="s">
        <v>17</v>
      </c>
      <c r="I725" s="68" t="s">
        <v>58</v>
      </c>
      <c r="J725" s="161"/>
      <c r="K725" s="161"/>
      <c r="L725" s="161"/>
      <c r="M725" s="27"/>
      <c r="N725" s="28"/>
      <c r="O725" s="28"/>
    </row>
    <row r="726" spans="1:15" s="6" customFormat="1" x14ac:dyDescent="0.3">
      <c r="A726" s="70" t="s">
        <v>90</v>
      </c>
      <c r="B726" s="110">
        <v>941</v>
      </c>
      <c r="C726" s="111" t="s">
        <v>27</v>
      </c>
      <c r="D726" s="71" t="s">
        <v>7</v>
      </c>
      <c r="E726" s="425"/>
      <c r="F726" s="426"/>
      <c r="G726" s="426"/>
      <c r="H726" s="427"/>
      <c r="I726" s="41"/>
      <c r="J726" s="73">
        <f>SUM(J727)</f>
        <v>28880.6</v>
      </c>
      <c r="K726" s="73">
        <f t="shared" ref="K726:L727" si="226">SUM(K727)</f>
        <v>30423.3</v>
      </c>
      <c r="L726" s="73">
        <f t="shared" si="226"/>
        <v>30723.600000000002</v>
      </c>
      <c r="M726" s="27"/>
      <c r="N726" s="28"/>
      <c r="O726" s="28"/>
    </row>
    <row r="727" spans="1:15" s="6" customFormat="1" ht="25.15" customHeight="1" x14ac:dyDescent="0.25">
      <c r="A727" s="45" t="s">
        <v>131</v>
      </c>
      <c r="B727" s="112">
        <v>941</v>
      </c>
      <c r="C727" s="113" t="s">
        <v>27</v>
      </c>
      <c r="D727" s="114" t="s">
        <v>7</v>
      </c>
      <c r="E727" s="47" t="s">
        <v>5</v>
      </c>
      <c r="F727" s="47" t="s">
        <v>111</v>
      </c>
      <c r="G727" s="47" t="s">
        <v>112</v>
      </c>
      <c r="H727" s="47" t="s">
        <v>118</v>
      </c>
      <c r="I727" s="115"/>
      <c r="J727" s="77">
        <f>+J728</f>
        <v>28880.6</v>
      </c>
      <c r="K727" s="77">
        <f t="shared" si="226"/>
        <v>30423.3</v>
      </c>
      <c r="L727" s="77">
        <f t="shared" si="226"/>
        <v>30723.600000000002</v>
      </c>
      <c r="M727" s="27"/>
      <c r="N727" s="28"/>
      <c r="O727" s="28"/>
    </row>
    <row r="728" spans="1:15" s="6" customFormat="1" ht="40.9" customHeight="1" x14ac:dyDescent="0.25">
      <c r="A728" s="53" t="s">
        <v>162</v>
      </c>
      <c r="B728" s="116">
        <v>941</v>
      </c>
      <c r="C728" s="117" t="s">
        <v>27</v>
      </c>
      <c r="D728" s="118" t="s">
        <v>7</v>
      </c>
      <c r="E728" s="55" t="s">
        <v>5</v>
      </c>
      <c r="F728" s="55" t="s">
        <v>9</v>
      </c>
      <c r="G728" s="55" t="s">
        <v>112</v>
      </c>
      <c r="H728" s="55" t="s">
        <v>118</v>
      </c>
      <c r="I728" s="94"/>
      <c r="J728" s="81">
        <f>+J729+J731+J733+J735+J737</f>
        <v>28880.6</v>
      </c>
      <c r="K728" s="81">
        <f>SUM(K729+K731+K733+K735+K737)</f>
        <v>30423.3</v>
      </c>
      <c r="L728" s="81">
        <f>SUM(L729+L731+L733+L735+L737)</f>
        <v>30723.600000000002</v>
      </c>
      <c r="M728" s="27"/>
      <c r="N728" s="28"/>
      <c r="O728" s="28"/>
    </row>
    <row r="729" spans="1:15" s="266" customFormat="1" ht="38.450000000000003" customHeight="1" x14ac:dyDescent="0.25">
      <c r="A729" s="58" t="s">
        <v>163</v>
      </c>
      <c r="B729" s="215">
        <v>941</v>
      </c>
      <c r="C729" s="119" t="s">
        <v>27</v>
      </c>
      <c r="D729" s="120" t="s">
        <v>7</v>
      </c>
      <c r="E729" s="60" t="s">
        <v>5</v>
      </c>
      <c r="F729" s="60" t="s">
        <v>9</v>
      </c>
      <c r="G729" s="60" t="s">
        <v>1</v>
      </c>
      <c r="H729" s="60" t="s">
        <v>118</v>
      </c>
      <c r="I729" s="91"/>
      <c r="J729" s="82">
        <f>+J730</f>
        <v>1569.9</v>
      </c>
      <c r="K729" s="82">
        <f t="shared" ref="K729:L729" si="227">SUM(K730)</f>
        <v>1820.5</v>
      </c>
      <c r="L729" s="82">
        <f t="shared" si="227"/>
        <v>2008.2</v>
      </c>
      <c r="M729" s="264"/>
      <c r="N729" s="265"/>
      <c r="O729" s="265"/>
    </row>
    <row r="730" spans="1:15" s="266" customFormat="1" ht="47.25" x14ac:dyDescent="0.25">
      <c r="A730" s="65" t="s">
        <v>337</v>
      </c>
      <c r="B730" s="66">
        <v>941</v>
      </c>
      <c r="C730" s="67" t="s">
        <v>27</v>
      </c>
      <c r="D730" s="85" t="s">
        <v>7</v>
      </c>
      <c r="E730" s="165" t="s">
        <v>5</v>
      </c>
      <c r="F730" s="165" t="s">
        <v>9</v>
      </c>
      <c r="G730" s="165" t="s">
        <v>1</v>
      </c>
      <c r="H730" s="165" t="s">
        <v>10</v>
      </c>
      <c r="I730" s="68" t="s">
        <v>58</v>
      </c>
      <c r="J730" s="69">
        <v>1569.9</v>
      </c>
      <c r="K730" s="69">
        <v>1820.5</v>
      </c>
      <c r="L730" s="69">
        <v>2008.2</v>
      </c>
      <c r="M730" s="264"/>
      <c r="N730" s="265"/>
      <c r="O730" s="265"/>
    </row>
    <row r="731" spans="1:15" s="75" customFormat="1" ht="34.5" x14ac:dyDescent="0.3">
      <c r="A731" s="122" t="s">
        <v>164</v>
      </c>
      <c r="B731" s="59">
        <v>941</v>
      </c>
      <c r="C731" s="60" t="s">
        <v>27</v>
      </c>
      <c r="D731" s="90" t="s">
        <v>7</v>
      </c>
      <c r="E731" s="61" t="s">
        <v>5</v>
      </c>
      <c r="F731" s="61" t="s">
        <v>9</v>
      </c>
      <c r="G731" s="61" t="s">
        <v>7</v>
      </c>
      <c r="H731" s="61" t="s">
        <v>118</v>
      </c>
      <c r="I731" s="91"/>
      <c r="J731" s="82">
        <f>+J732</f>
        <v>2160.1999999999998</v>
      </c>
      <c r="K731" s="82">
        <f t="shared" ref="K731:L731" si="228">SUM(K732)</f>
        <v>2246.6</v>
      </c>
      <c r="L731" s="82">
        <f t="shared" si="228"/>
        <v>2336.5</v>
      </c>
      <c r="M731" s="74"/>
      <c r="N731" s="74"/>
      <c r="O731" s="74"/>
    </row>
    <row r="732" spans="1:15" s="89" customFormat="1" ht="31.5" x14ac:dyDescent="0.3">
      <c r="A732" s="65" t="s">
        <v>336</v>
      </c>
      <c r="B732" s="66">
        <v>941</v>
      </c>
      <c r="C732" s="67" t="s">
        <v>27</v>
      </c>
      <c r="D732" s="85" t="s">
        <v>7</v>
      </c>
      <c r="E732" s="165" t="s">
        <v>5</v>
      </c>
      <c r="F732" s="165" t="s">
        <v>9</v>
      </c>
      <c r="G732" s="165" t="s">
        <v>7</v>
      </c>
      <c r="H732" s="165" t="s">
        <v>342</v>
      </c>
      <c r="I732" s="68" t="s">
        <v>58</v>
      </c>
      <c r="J732" s="69">
        <v>2160.1999999999998</v>
      </c>
      <c r="K732" s="69">
        <v>2246.6</v>
      </c>
      <c r="L732" s="69">
        <v>2336.5</v>
      </c>
      <c r="M732" s="78"/>
      <c r="N732" s="88"/>
      <c r="O732" s="88"/>
    </row>
    <row r="733" spans="1:15" s="89" customFormat="1" ht="34.5" x14ac:dyDescent="0.3">
      <c r="A733" s="122" t="s">
        <v>354</v>
      </c>
      <c r="B733" s="59">
        <v>941</v>
      </c>
      <c r="C733" s="60" t="s">
        <v>27</v>
      </c>
      <c r="D733" s="90" t="s">
        <v>7</v>
      </c>
      <c r="E733" s="61" t="s">
        <v>5</v>
      </c>
      <c r="F733" s="61" t="s">
        <v>9</v>
      </c>
      <c r="G733" s="61" t="s">
        <v>11</v>
      </c>
      <c r="H733" s="61" t="s">
        <v>343</v>
      </c>
      <c r="I733" s="91"/>
      <c r="J733" s="82">
        <f>J734</f>
        <v>1783.3</v>
      </c>
      <c r="K733" s="82">
        <f>K734</f>
        <v>1866.7</v>
      </c>
      <c r="L733" s="82">
        <f>L734</f>
        <v>1180.5</v>
      </c>
      <c r="M733" s="78"/>
      <c r="N733" s="88"/>
      <c r="O733" s="88"/>
    </row>
    <row r="734" spans="1:15" s="84" customFormat="1" ht="47.25" x14ac:dyDescent="0.3">
      <c r="A734" s="312" t="s">
        <v>352</v>
      </c>
      <c r="B734" s="157">
        <v>941</v>
      </c>
      <c r="C734" s="72" t="s">
        <v>27</v>
      </c>
      <c r="D734" s="158" t="s">
        <v>7</v>
      </c>
      <c r="E734" s="159" t="s">
        <v>5</v>
      </c>
      <c r="F734" s="159" t="s">
        <v>9</v>
      </c>
      <c r="G734" s="159" t="s">
        <v>11</v>
      </c>
      <c r="H734" s="159" t="s">
        <v>343</v>
      </c>
      <c r="I734" s="160" t="s">
        <v>58</v>
      </c>
      <c r="J734" s="161">
        <v>1783.3</v>
      </c>
      <c r="K734" s="161">
        <v>1866.7</v>
      </c>
      <c r="L734" s="161">
        <v>1180.5</v>
      </c>
      <c r="M734" s="78"/>
      <c r="N734" s="83"/>
      <c r="O734" s="83"/>
    </row>
    <row r="735" spans="1:15" s="6" customFormat="1" ht="34.5" x14ac:dyDescent="0.25">
      <c r="A735" s="122" t="s">
        <v>355</v>
      </c>
      <c r="B735" s="59">
        <v>941</v>
      </c>
      <c r="C735" s="60" t="s">
        <v>27</v>
      </c>
      <c r="D735" s="90" t="s">
        <v>7</v>
      </c>
      <c r="E735" s="61" t="s">
        <v>5</v>
      </c>
      <c r="F735" s="61" t="s">
        <v>9</v>
      </c>
      <c r="G735" s="61" t="s">
        <v>3</v>
      </c>
      <c r="H735" s="61" t="s">
        <v>118</v>
      </c>
      <c r="I735" s="91"/>
      <c r="J735" s="82">
        <f>+J736</f>
        <v>22443.200000000001</v>
      </c>
      <c r="K735" s="82">
        <f t="shared" ref="K735:L735" si="229">+K736</f>
        <v>23565.5</v>
      </c>
      <c r="L735" s="82">
        <f t="shared" si="229"/>
        <v>24274.400000000001</v>
      </c>
      <c r="M735" s="27"/>
      <c r="N735" s="28"/>
      <c r="O735" s="28"/>
    </row>
    <row r="736" spans="1:15" s="6" customFormat="1" ht="47.25" x14ac:dyDescent="0.25">
      <c r="A736" s="312" t="s">
        <v>353</v>
      </c>
      <c r="B736" s="66">
        <v>941</v>
      </c>
      <c r="C736" s="67" t="s">
        <v>27</v>
      </c>
      <c r="D736" s="85" t="s">
        <v>7</v>
      </c>
      <c r="E736" s="165" t="s">
        <v>5</v>
      </c>
      <c r="F736" s="165" t="s">
        <v>9</v>
      </c>
      <c r="G736" s="165" t="s">
        <v>3</v>
      </c>
      <c r="H736" s="165" t="s">
        <v>344</v>
      </c>
      <c r="I736" s="68" t="s">
        <v>58</v>
      </c>
      <c r="J736" s="69">
        <v>22443.200000000001</v>
      </c>
      <c r="K736" s="69">
        <v>23565.5</v>
      </c>
      <c r="L736" s="69">
        <v>24274.400000000001</v>
      </c>
      <c r="M736" s="27"/>
      <c r="N736" s="28"/>
      <c r="O736" s="28"/>
    </row>
    <row r="737" spans="1:15" s="6" customFormat="1" ht="69" x14ac:dyDescent="0.25">
      <c r="A737" s="313" t="s">
        <v>204</v>
      </c>
      <c r="B737" s="59">
        <v>941</v>
      </c>
      <c r="C737" s="60" t="s">
        <v>27</v>
      </c>
      <c r="D737" s="90" t="s">
        <v>7</v>
      </c>
      <c r="E737" s="61" t="s">
        <v>5</v>
      </c>
      <c r="F737" s="61" t="s">
        <v>9</v>
      </c>
      <c r="G737" s="61" t="s">
        <v>15</v>
      </c>
      <c r="H737" s="61" t="s">
        <v>118</v>
      </c>
      <c r="I737" s="91"/>
      <c r="J737" s="82">
        <f>+J738</f>
        <v>924</v>
      </c>
      <c r="K737" s="82">
        <f t="shared" ref="K737:L737" si="230">SUM(K738)</f>
        <v>924</v>
      </c>
      <c r="L737" s="82">
        <f t="shared" si="230"/>
        <v>924</v>
      </c>
      <c r="M737" s="27"/>
      <c r="N737" s="28"/>
      <c r="O737" s="28"/>
    </row>
    <row r="738" spans="1:15" s="75" customFormat="1" ht="59.45" customHeight="1" x14ac:dyDescent="0.3">
      <c r="A738" s="65" t="s">
        <v>205</v>
      </c>
      <c r="B738" s="66">
        <v>941</v>
      </c>
      <c r="C738" s="67" t="s">
        <v>27</v>
      </c>
      <c r="D738" s="85" t="s">
        <v>7</v>
      </c>
      <c r="E738" s="165" t="s">
        <v>5</v>
      </c>
      <c r="F738" s="165" t="s">
        <v>9</v>
      </c>
      <c r="G738" s="165" t="s">
        <v>15</v>
      </c>
      <c r="H738" s="165" t="s">
        <v>206</v>
      </c>
      <c r="I738" s="68" t="s">
        <v>58</v>
      </c>
      <c r="J738" s="69">
        <v>924</v>
      </c>
      <c r="K738" s="69">
        <v>924</v>
      </c>
      <c r="L738" s="69">
        <v>924</v>
      </c>
      <c r="M738" s="74"/>
      <c r="N738" s="74"/>
      <c r="O738" s="74"/>
    </row>
    <row r="739" spans="1:15" s="89" customFormat="1" x14ac:dyDescent="0.3">
      <c r="A739" s="39" t="s">
        <v>91</v>
      </c>
      <c r="B739" s="110">
        <v>941</v>
      </c>
      <c r="C739" s="110">
        <v>10</v>
      </c>
      <c r="D739" s="71" t="s">
        <v>3</v>
      </c>
      <c r="E739" s="396"/>
      <c r="F739" s="397"/>
      <c r="G739" s="397"/>
      <c r="H739" s="398"/>
      <c r="I739" s="68"/>
      <c r="J739" s="102">
        <f>+J740</f>
        <v>63.6</v>
      </c>
      <c r="K739" s="102">
        <f t="shared" ref="K739:L739" si="231">+K740</f>
        <v>63.6</v>
      </c>
      <c r="L739" s="102">
        <f t="shared" si="231"/>
        <v>63.6</v>
      </c>
      <c r="M739" s="78"/>
      <c r="N739" s="88"/>
      <c r="O739" s="88"/>
    </row>
    <row r="740" spans="1:15" s="89" customFormat="1" ht="33.6" customHeight="1" x14ac:dyDescent="0.3">
      <c r="A740" s="45" t="s">
        <v>131</v>
      </c>
      <c r="B740" s="46">
        <v>941</v>
      </c>
      <c r="C740" s="48" t="s">
        <v>27</v>
      </c>
      <c r="D740" s="114" t="s">
        <v>3</v>
      </c>
      <c r="E740" s="47" t="s">
        <v>5</v>
      </c>
      <c r="F740" s="47" t="s">
        <v>111</v>
      </c>
      <c r="G740" s="47" t="s">
        <v>112</v>
      </c>
      <c r="H740" s="47" t="s">
        <v>118</v>
      </c>
      <c r="I740" s="115"/>
      <c r="J740" s="77">
        <f>SUM(J741)</f>
        <v>63.6</v>
      </c>
      <c r="K740" s="77">
        <f t="shared" ref="K740:L741" si="232">SUM(K741)</f>
        <v>63.6</v>
      </c>
      <c r="L740" s="77">
        <f t="shared" si="232"/>
        <v>63.6</v>
      </c>
      <c r="M740" s="78"/>
      <c r="N740" s="88"/>
      <c r="O740" s="88"/>
    </row>
    <row r="741" spans="1:15" s="84" customFormat="1" ht="24" customHeight="1" x14ac:dyDescent="0.3">
      <c r="A741" s="53" t="s">
        <v>132</v>
      </c>
      <c r="B741" s="54">
        <v>941</v>
      </c>
      <c r="C741" s="56" t="s">
        <v>27</v>
      </c>
      <c r="D741" s="118" t="s">
        <v>3</v>
      </c>
      <c r="E741" s="55" t="s">
        <v>5</v>
      </c>
      <c r="F741" s="55" t="s">
        <v>16</v>
      </c>
      <c r="G741" s="55" t="s">
        <v>112</v>
      </c>
      <c r="H741" s="55" t="s">
        <v>118</v>
      </c>
      <c r="I741" s="94"/>
      <c r="J741" s="81">
        <f>SUM(J742)</f>
        <v>63.6</v>
      </c>
      <c r="K741" s="81">
        <f t="shared" si="232"/>
        <v>63.6</v>
      </c>
      <c r="L741" s="81">
        <f t="shared" si="232"/>
        <v>63.6</v>
      </c>
      <c r="M741" s="78"/>
      <c r="N741" s="83"/>
      <c r="O741" s="83"/>
    </row>
    <row r="742" spans="1:15" s="6" customFormat="1" ht="28.9" customHeight="1" x14ac:dyDescent="0.25">
      <c r="A742" s="58" t="s">
        <v>717</v>
      </c>
      <c r="B742" s="59">
        <v>941</v>
      </c>
      <c r="C742" s="61" t="s">
        <v>27</v>
      </c>
      <c r="D742" s="120" t="s">
        <v>3</v>
      </c>
      <c r="E742" s="60" t="s">
        <v>5</v>
      </c>
      <c r="F742" s="60" t="s">
        <v>16</v>
      </c>
      <c r="G742" s="60" t="s">
        <v>1</v>
      </c>
      <c r="H742" s="60" t="s">
        <v>118</v>
      </c>
      <c r="I742" s="91"/>
      <c r="J742" s="82">
        <f>+J743+J744</f>
        <v>63.6</v>
      </c>
      <c r="K742" s="82">
        <f t="shared" ref="K742:L742" si="233">+K743+K744</f>
        <v>63.6</v>
      </c>
      <c r="L742" s="82">
        <f t="shared" si="233"/>
        <v>63.6</v>
      </c>
      <c r="M742" s="27"/>
      <c r="N742" s="28"/>
      <c r="O742" s="28"/>
    </row>
    <row r="743" spans="1:15" s="6" customFormat="1" ht="94.5" x14ac:dyDescent="0.25">
      <c r="A743" s="65" t="s">
        <v>718</v>
      </c>
      <c r="B743" s="105">
        <v>941</v>
      </c>
      <c r="C743" s="67" t="s">
        <v>27</v>
      </c>
      <c r="D743" s="67" t="s">
        <v>3</v>
      </c>
      <c r="E743" s="165" t="s">
        <v>5</v>
      </c>
      <c r="F743" s="165" t="s">
        <v>16</v>
      </c>
      <c r="G743" s="165" t="s">
        <v>1</v>
      </c>
      <c r="H743" s="165" t="s">
        <v>720</v>
      </c>
      <c r="I743" s="68" t="s">
        <v>53</v>
      </c>
      <c r="J743" s="69">
        <v>55.6</v>
      </c>
      <c r="K743" s="69">
        <v>55.6</v>
      </c>
      <c r="L743" s="69">
        <v>55.6</v>
      </c>
      <c r="M743" s="27"/>
      <c r="N743" s="28"/>
      <c r="O743" s="28"/>
    </row>
    <row r="744" spans="1:15" s="266" customFormat="1" ht="94.5" x14ac:dyDescent="0.25">
      <c r="A744" s="65" t="s">
        <v>719</v>
      </c>
      <c r="B744" s="105">
        <v>941</v>
      </c>
      <c r="C744" s="67" t="s">
        <v>27</v>
      </c>
      <c r="D744" s="67" t="s">
        <v>3</v>
      </c>
      <c r="E744" s="165" t="s">
        <v>5</v>
      </c>
      <c r="F744" s="165" t="s">
        <v>16</v>
      </c>
      <c r="G744" s="165" t="s">
        <v>1</v>
      </c>
      <c r="H744" s="165" t="s">
        <v>720</v>
      </c>
      <c r="I744" s="68" t="s">
        <v>53</v>
      </c>
      <c r="J744" s="69">
        <v>8</v>
      </c>
      <c r="K744" s="69">
        <v>8</v>
      </c>
      <c r="L744" s="69">
        <v>8</v>
      </c>
      <c r="M744" s="264"/>
      <c r="N744" s="265"/>
      <c r="O744" s="265"/>
    </row>
    <row r="745" spans="1:15" s="266" customFormat="1" x14ac:dyDescent="0.25">
      <c r="A745" s="59" t="s">
        <v>92</v>
      </c>
      <c r="B745" s="215">
        <v>941</v>
      </c>
      <c r="C745" s="60" t="s">
        <v>29</v>
      </c>
      <c r="D745" s="351"/>
      <c r="E745" s="352"/>
      <c r="F745" s="352"/>
      <c r="G745" s="352"/>
      <c r="H745" s="119"/>
      <c r="I745" s="91"/>
      <c r="J745" s="82">
        <f>+J746</f>
        <v>23272.9</v>
      </c>
      <c r="K745" s="82">
        <f t="shared" ref="K745:L746" si="234">+K746</f>
        <v>0</v>
      </c>
      <c r="L745" s="82">
        <f t="shared" si="234"/>
        <v>0</v>
      </c>
      <c r="M745" s="264"/>
      <c r="N745" s="265"/>
      <c r="O745" s="265"/>
    </row>
    <row r="746" spans="1:15" s="266" customFormat="1" x14ac:dyDescent="0.25">
      <c r="A746" s="39" t="s">
        <v>94</v>
      </c>
      <c r="B746" s="110">
        <v>941</v>
      </c>
      <c r="C746" s="41" t="s">
        <v>29</v>
      </c>
      <c r="D746" s="354" t="s">
        <v>5</v>
      </c>
      <c r="E746" s="437"/>
      <c r="F746" s="438"/>
      <c r="G746" s="438"/>
      <c r="H746" s="439"/>
      <c r="I746" s="346"/>
      <c r="J746" s="73">
        <f>+J747</f>
        <v>23272.9</v>
      </c>
      <c r="K746" s="73">
        <f t="shared" si="234"/>
        <v>0</v>
      </c>
      <c r="L746" s="73">
        <f t="shared" si="234"/>
        <v>0</v>
      </c>
      <c r="M746" s="264"/>
      <c r="N746" s="265"/>
      <c r="O746" s="265"/>
    </row>
    <row r="747" spans="1:15" s="266" customFormat="1" ht="33" x14ac:dyDescent="0.25">
      <c r="A747" s="45" t="s">
        <v>166</v>
      </c>
      <c r="B747" s="112">
        <v>941</v>
      </c>
      <c r="C747" s="47" t="s">
        <v>29</v>
      </c>
      <c r="D747" s="47" t="s">
        <v>5</v>
      </c>
      <c r="E747" s="48" t="s">
        <v>33</v>
      </c>
      <c r="F747" s="48" t="s">
        <v>111</v>
      </c>
      <c r="G747" s="48" t="s">
        <v>112</v>
      </c>
      <c r="H747" s="48" t="s">
        <v>118</v>
      </c>
      <c r="I747" s="115"/>
      <c r="J747" s="77">
        <f>+J748</f>
        <v>23272.9</v>
      </c>
      <c r="K747" s="77">
        <f t="shared" ref="K747:L747" si="235">+K748</f>
        <v>0</v>
      </c>
      <c r="L747" s="77">
        <f t="shared" si="235"/>
        <v>0</v>
      </c>
      <c r="M747" s="264"/>
      <c r="N747" s="265"/>
      <c r="O747" s="265"/>
    </row>
    <row r="748" spans="1:15" s="266" customFormat="1" x14ac:dyDescent="0.25">
      <c r="A748" s="240" t="s">
        <v>167</v>
      </c>
      <c r="B748" s="116">
        <v>941</v>
      </c>
      <c r="C748" s="55" t="s">
        <v>29</v>
      </c>
      <c r="D748" s="55" t="s">
        <v>5</v>
      </c>
      <c r="E748" s="56" t="s">
        <v>33</v>
      </c>
      <c r="F748" s="56" t="s">
        <v>16</v>
      </c>
      <c r="G748" s="56" t="s">
        <v>112</v>
      </c>
      <c r="H748" s="56" t="s">
        <v>118</v>
      </c>
      <c r="I748" s="94"/>
      <c r="J748" s="81">
        <f>+J749+J752</f>
        <v>23272.9</v>
      </c>
      <c r="K748" s="81">
        <f t="shared" ref="K748:L748" si="236">+K749+K752</f>
        <v>0</v>
      </c>
      <c r="L748" s="81">
        <f t="shared" si="236"/>
        <v>0</v>
      </c>
      <c r="M748" s="264"/>
      <c r="N748" s="265"/>
      <c r="O748" s="265"/>
    </row>
    <row r="749" spans="1:15" s="266" customFormat="1" x14ac:dyDescent="0.25">
      <c r="A749" s="58" t="s">
        <v>168</v>
      </c>
      <c r="B749" s="215">
        <v>941</v>
      </c>
      <c r="C749" s="60" t="s">
        <v>29</v>
      </c>
      <c r="D749" s="60" t="s">
        <v>5</v>
      </c>
      <c r="E749" s="61" t="s">
        <v>33</v>
      </c>
      <c r="F749" s="61" t="s">
        <v>16</v>
      </c>
      <c r="G749" s="61" t="s">
        <v>1</v>
      </c>
      <c r="H749" s="61" t="s">
        <v>426</v>
      </c>
      <c r="I749" s="91"/>
      <c r="J749" s="82">
        <f>+J750+J751</f>
        <v>21858.9</v>
      </c>
      <c r="K749" s="82">
        <f t="shared" ref="K749:L749" si="237">+K750+K751</f>
        <v>0</v>
      </c>
      <c r="L749" s="82">
        <f t="shared" si="237"/>
        <v>0</v>
      </c>
      <c r="M749" s="264"/>
      <c r="N749" s="265"/>
      <c r="O749" s="265"/>
    </row>
    <row r="750" spans="1:15" s="266" customFormat="1" ht="47.25" x14ac:dyDescent="0.25">
      <c r="A750" s="65" t="s">
        <v>721</v>
      </c>
      <c r="B750" s="105">
        <v>941</v>
      </c>
      <c r="C750" s="67" t="s">
        <v>29</v>
      </c>
      <c r="D750" s="67" t="s">
        <v>5</v>
      </c>
      <c r="E750" s="165" t="s">
        <v>33</v>
      </c>
      <c r="F750" s="165" t="s">
        <v>16</v>
      </c>
      <c r="G750" s="165" t="s">
        <v>1</v>
      </c>
      <c r="H750" s="165" t="s">
        <v>426</v>
      </c>
      <c r="I750" s="348" t="s">
        <v>59</v>
      </c>
      <c r="J750" s="69">
        <v>19184.900000000001</v>
      </c>
      <c r="K750" s="69">
        <v>0</v>
      </c>
      <c r="L750" s="69">
        <v>0</v>
      </c>
      <c r="M750" s="264"/>
      <c r="N750" s="265"/>
      <c r="O750" s="265"/>
    </row>
    <row r="751" spans="1:15" s="266" customFormat="1" ht="47.25" x14ac:dyDescent="0.25">
      <c r="A751" s="65" t="s">
        <v>722</v>
      </c>
      <c r="B751" s="105">
        <v>941</v>
      </c>
      <c r="C751" s="67" t="s">
        <v>29</v>
      </c>
      <c r="D751" s="67" t="s">
        <v>5</v>
      </c>
      <c r="E751" s="165" t="s">
        <v>33</v>
      </c>
      <c r="F751" s="165" t="s">
        <v>16</v>
      </c>
      <c r="G751" s="165" t="s">
        <v>1</v>
      </c>
      <c r="H751" s="165" t="s">
        <v>426</v>
      </c>
      <c r="I751" s="348" t="s">
        <v>59</v>
      </c>
      <c r="J751" s="69">
        <v>2674</v>
      </c>
      <c r="K751" s="69">
        <v>0</v>
      </c>
      <c r="L751" s="69">
        <v>0</v>
      </c>
      <c r="M751" s="264"/>
      <c r="N751" s="265"/>
      <c r="O751" s="265"/>
    </row>
    <row r="752" spans="1:15" s="353" customFormat="1" x14ac:dyDescent="0.25">
      <c r="A752" s="299" t="s">
        <v>723</v>
      </c>
      <c r="B752" s="215">
        <v>941</v>
      </c>
      <c r="C752" s="60" t="s">
        <v>29</v>
      </c>
      <c r="D752" s="60" t="s">
        <v>5</v>
      </c>
      <c r="E752" s="61" t="s">
        <v>33</v>
      </c>
      <c r="F752" s="61" t="s">
        <v>16</v>
      </c>
      <c r="G752" s="61" t="s">
        <v>726</v>
      </c>
      <c r="H752" s="61" t="s">
        <v>454</v>
      </c>
      <c r="I752" s="91"/>
      <c r="J752" s="82">
        <f>+J753+J754</f>
        <v>1414</v>
      </c>
      <c r="K752" s="82">
        <f t="shared" ref="K752:O752" si="238">+K753+K754</f>
        <v>0</v>
      </c>
      <c r="L752" s="82">
        <f t="shared" si="238"/>
        <v>0</v>
      </c>
      <c r="M752" s="82">
        <f t="shared" si="238"/>
        <v>0</v>
      </c>
      <c r="N752" s="82">
        <f t="shared" si="238"/>
        <v>0</v>
      </c>
      <c r="O752" s="82">
        <f t="shared" si="238"/>
        <v>0</v>
      </c>
    </row>
    <row r="753" spans="1:15" s="266" customFormat="1" ht="47.25" x14ac:dyDescent="0.25">
      <c r="A753" s="65" t="s">
        <v>725</v>
      </c>
      <c r="B753" s="105">
        <v>941</v>
      </c>
      <c r="C753" s="67" t="s">
        <v>29</v>
      </c>
      <c r="D753" s="67" t="s">
        <v>5</v>
      </c>
      <c r="E753" s="165" t="s">
        <v>33</v>
      </c>
      <c r="F753" s="165" t="s">
        <v>16</v>
      </c>
      <c r="G753" s="165" t="s">
        <v>726</v>
      </c>
      <c r="H753" s="159" t="s">
        <v>454</v>
      </c>
      <c r="I753" s="348" t="s">
        <v>53</v>
      </c>
      <c r="J753" s="69">
        <v>1239</v>
      </c>
      <c r="K753" s="69">
        <v>0</v>
      </c>
      <c r="L753" s="69">
        <v>0</v>
      </c>
      <c r="M753" s="264"/>
      <c r="N753" s="265"/>
      <c r="O753" s="265"/>
    </row>
    <row r="754" spans="1:15" s="266" customFormat="1" ht="47.25" x14ac:dyDescent="0.25">
      <c r="A754" s="65" t="s">
        <v>724</v>
      </c>
      <c r="B754" s="105">
        <v>941</v>
      </c>
      <c r="C754" s="67" t="s">
        <v>29</v>
      </c>
      <c r="D754" s="67" t="s">
        <v>5</v>
      </c>
      <c r="E754" s="165" t="s">
        <v>33</v>
      </c>
      <c r="F754" s="165" t="s">
        <v>16</v>
      </c>
      <c r="G754" s="165" t="s">
        <v>726</v>
      </c>
      <c r="H754" s="159" t="s">
        <v>454</v>
      </c>
      <c r="I754" s="348" t="s">
        <v>53</v>
      </c>
      <c r="J754" s="69">
        <v>175</v>
      </c>
      <c r="K754" s="69">
        <v>0</v>
      </c>
      <c r="L754" s="69">
        <v>0</v>
      </c>
      <c r="M754" s="264"/>
      <c r="N754" s="265"/>
      <c r="O754" s="265"/>
    </row>
    <row r="755" spans="1:15" s="266" customFormat="1" ht="40.5" x14ac:dyDescent="0.25">
      <c r="A755" s="241" t="s">
        <v>234</v>
      </c>
      <c r="B755" s="216">
        <v>947</v>
      </c>
      <c r="C755" s="401"/>
      <c r="D755" s="402"/>
      <c r="E755" s="410"/>
      <c r="F755" s="410"/>
      <c r="G755" s="410"/>
      <c r="H755" s="411"/>
      <c r="I755" s="97"/>
      <c r="J755" s="102">
        <f>SUM(J756)</f>
        <v>3701</v>
      </c>
      <c r="K755" s="102">
        <f t="shared" ref="K755:L755" si="239">SUM(K756)</f>
        <v>3758</v>
      </c>
      <c r="L755" s="102">
        <f t="shared" si="239"/>
        <v>3909</v>
      </c>
      <c r="M755" s="264"/>
      <c r="N755" s="265"/>
      <c r="O755" s="265"/>
    </row>
    <row r="756" spans="1:15" s="266" customFormat="1" x14ac:dyDescent="0.25">
      <c r="A756" s="29" t="s">
        <v>62</v>
      </c>
      <c r="B756" s="211">
        <v>947</v>
      </c>
      <c r="C756" s="34" t="s">
        <v>1</v>
      </c>
      <c r="D756" s="405"/>
      <c r="E756" s="405"/>
      <c r="F756" s="405"/>
      <c r="G756" s="405"/>
      <c r="H756" s="406"/>
      <c r="I756" s="256"/>
      <c r="J756" s="32">
        <f>SUM(J757+J764)</f>
        <v>3701</v>
      </c>
      <c r="K756" s="32">
        <f t="shared" ref="K756:L756" si="240">SUM(K757+K764)</f>
        <v>3758</v>
      </c>
      <c r="L756" s="32">
        <f t="shared" si="240"/>
        <v>3909</v>
      </c>
      <c r="M756" s="264"/>
      <c r="N756" s="265"/>
      <c r="O756" s="265"/>
    </row>
    <row r="757" spans="1:15" s="266" customFormat="1" ht="56.25" x14ac:dyDescent="0.3">
      <c r="A757" s="70" t="s">
        <v>64</v>
      </c>
      <c r="B757" s="40">
        <v>947</v>
      </c>
      <c r="C757" s="41" t="s">
        <v>1</v>
      </c>
      <c r="D757" s="41" t="s">
        <v>2</v>
      </c>
      <c r="E757" s="437"/>
      <c r="F757" s="438"/>
      <c r="G757" s="438"/>
      <c r="H757" s="439"/>
      <c r="I757" s="41"/>
      <c r="J757" s="73">
        <f>SUM(J758)</f>
        <v>1600</v>
      </c>
      <c r="K757" s="73">
        <f t="shared" ref="K757:L759" si="241">SUM(K758)</f>
        <v>1636</v>
      </c>
      <c r="L757" s="73">
        <f t="shared" si="241"/>
        <v>1701</v>
      </c>
      <c r="M757" s="264"/>
      <c r="N757" s="265"/>
      <c r="O757" s="265"/>
    </row>
    <row r="758" spans="1:15" s="266" customFormat="1" ht="49.5" x14ac:dyDescent="0.25">
      <c r="A758" s="45" t="s">
        <v>114</v>
      </c>
      <c r="B758" s="46">
        <v>947</v>
      </c>
      <c r="C758" s="47" t="s">
        <v>1</v>
      </c>
      <c r="D758" s="47" t="s">
        <v>2</v>
      </c>
      <c r="E758" s="48" t="s">
        <v>42</v>
      </c>
      <c r="F758" s="48" t="s">
        <v>111</v>
      </c>
      <c r="G758" s="48" t="s">
        <v>112</v>
      </c>
      <c r="H758" s="48" t="s">
        <v>118</v>
      </c>
      <c r="I758" s="55"/>
      <c r="J758" s="77">
        <f>SUM(J759)</f>
        <v>1600</v>
      </c>
      <c r="K758" s="77">
        <f t="shared" si="241"/>
        <v>1636</v>
      </c>
      <c r="L758" s="77">
        <f t="shared" si="241"/>
        <v>1701</v>
      </c>
      <c r="M758" s="264"/>
      <c r="N758" s="265"/>
      <c r="O758" s="265"/>
    </row>
    <row r="759" spans="1:15" s="266" customFormat="1" ht="33" x14ac:dyDescent="0.25">
      <c r="A759" s="53" t="s">
        <v>115</v>
      </c>
      <c r="B759" s="54">
        <v>947</v>
      </c>
      <c r="C759" s="55" t="s">
        <v>1</v>
      </c>
      <c r="D759" s="55" t="s">
        <v>2</v>
      </c>
      <c r="E759" s="56" t="s">
        <v>42</v>
      </c>
      <c r="F759" s="56" t="s">
        <v>30</v>
      </c>
      <c r="G759" s="56" t="s">
        <v>112</v>
      </c>
      <c r="H759" s="56" t="s">
        <v>118</v>
      </c>
      <c r="I759" s="55"/>
      <c r="J759" s="81">
        <f>SUM(J760)</f>
        <v>1600</v>
      </c>
      <c r="K759" s="81">
        <f t="shared" si="241"/>
        <v>1636</v>
      </c>
      <c r="L759" s="81">
        <f t="shared" si="241"/>
        <v>1701</v>
      </c>
      <c r="M759" s="264"/>
      <c r="N759" s="265"/>
      <c r="O759" s="265"/>
    </row>
    <row r="760" spans="1:15" s="266" customFormat="1" ht="34.5" x14ac:dyDescent="0.25">
      <c r="A760" s="58" t="s">
        <v>116</v>
      </c>
      <c r="B760" s="59">
        <v>947</v>
      </c>
      <c r="C760" s="60" t="s">
        <v>1</v>
      </c>
      <c r="D760" s="60" t="s">
        <v>2</v>
      </c>
      <c r="E760" s="61" t="s">
        <v>42</v>
      </c>
      <c r="F760" s="61" t="s">
        <v>30</v>
      </c>
      <c r="G760" s="61" t="s">
        <v>1</v>
      </c>
      <c r="H760" s="61" t="s">
        <v>118</v>
      </c>
      <c r="I760" s="60"/>
      <c r="J760" s="82">
        <f>SUM(J761:J763)</f>
        <v>1600</v>
      </c>
      <c r="K760" s="82">
        <f t="shared" ref="K760:L760" si="242">SUM(K761:K763)</f>
        <v>1636</v>
      </c>
      <c r="L760" s="82">
        <f t="shared" si="242"/>
        <v>1701</v>
      </c>
      <c r="M760" s="264"/>
      <c r="N760" s="265"/>
      <c r="O760" s="265"/>
    </row>
    <row r="761" spans="1:15" s="266" customFormat="1" ht="63" x14ac:dyDescent="0.25">
      <c r="A761" s="65" t="s">
        <v>332</v>
      </c>
      <c r="B761" s="66">
        <v>947</v>
      </c>
      <c r="C761" s="67" t="s">
        <v>1</v>
      </c>
      <c r="D761" s="85" t="s">
        <v>2</v>
      </c>
      <c r="E761" s="67" t="s">
        <v>42</v>
      </c>
      <c r="F761" s="67" t="s">
        <v>30</v>
      </c>
      <c r="G761" s="67" t="s">
        <v>1</v>
      </c>
      <c r="H761" s="67" t="s">
        <v>41</v>
      </c>
      <c r="I761" s="68" t="s">
        <v>54</v>
      </c>
      <c r="J761" s="69">
        <v>956</v>
      </c>
      <c r="K761" s="69">
        <v>965</v>
      </c>
      <c r="L761" s="69">
        <v>1004</v>
      </c>
      <c r="M761" s="264">
        <v>-59</v>
      </c>
      <c r="N761" s="265"/>
      <c r="O761" s="265"/>
    </row>
    <row r="762" spans="1:15" s="266" customFormat="1" ht="51.6" customHeight="1" x14ac:dyDescent="0.25">
      <c r="A762" s="65" t="s">
        <v>333</v>
      </c>
      <c r="B762" s="66">
        <v>947</v>
      </c>
      <c r="C762" s="67" t="s">
        <v>1</v>
      </c>
      <c r="D762" s="85" t="s">
        <v>2</v>
      </c>
      <c r="E762" s="67" t="s">
        <v>42</v>
      </c>
      <c r="F762" s="67" t="s">
        <v>30</v>
      </c>
      <c r="G762" s="67" t="s">
        <v>1</v>
      </c>
      <c r="H762" s="67" t="s">
        <v>41</v>
      </c>
      <c r="I762" s="68" t="s">
        <v>53</v>
      </c>
      <c r="J762" s="69">
        <v>644</v>
      </c>
      <c r="K762" s="69">
        <v>671</v>
      </c>
      <c r="L762" s="69">
        <v>697</v>
      </c>
      <c r="M762" s="264">
        <v>-45</v>
      </c>
      <c r="N762" s="265"/>
      <c r="O762" s="265"/>
    </row>
    <row r="763" spans="1:15" s="266" customFormat="1" ht="46.9" hidden="1" x14ac:dyDescent="0.3">
      <c r="A763" s="65" t="s">
        <v>334</v>
      </c>
      <c r="B763" s="66">
        <v>947</v>
      </c>
      <c r="C763" s="67" t="s">
        <v>1</v>
      </c>
      <c r="D763" s="85" t="s">
        <v>2</v>
      </c>
      <c r="E763" s="67" t="s">
        <v>42</v>
      </c>
      <c r="F763" s="67" t="s">
        <v>30</v>
      </c>
      <c r="G763" s="67" t="s">
        <v>1</v>
      </c>
      <c r="H763" s="67" t="s">
        <v>41</v>
      </c>
      <c r="I763" s="68" t="s">
        <v>55</v>
      </c>
      <c r="J763" s="69"/>
      <c r="K763" s="69"/>
      <c r="L763" s="69"/>
      <c r="M763" s="264"/>
      <c r="N763" s="265"/>
      <c r="O763" s="265"/>
    </row>
    <row r="764" spans="1:15" s="266" customFormat="1" x14ac:dyDescent="0.25">
      <c r="A764" s="39" t="s">
        <v>66</v>
      </c>
      <c r="B764" s="40">
        <v>947</v>
      </c>
      <c r="C764" s="41" t="s">
        <v>1</v>
      </c>
      <c r="D764" s="41" t="s">
        <v>3</v>
      </c>
      <c r="E764" s="437"/>
      <c r="F764" s="438"/>
      <c r="G764" s="438"/>
      <c r="H764" s="439"/>
      <c r="I764" s="41"/>
      <c r="J764" s="73">
        <f>SUM(J765)</f>
        <v>2101</v>
      </c>
      <c r="K764" s="73">
        <f t="shared" ref="K764:L765" si="243">SUM(K765)</f>
        <v>2122</v>
      </c>
      <c r="L764" s="73">
        <f t="shared" si="243"/>
        <v>2208</v>
      </c>
      <c r="M764" s="264"/>
      <c r="N764" s="265"/>
      <c r="O764" s="265"/>
    </row>
    <row r="765" spans="1:15" s="266" customFormat="1" ht="37.5" x14ac:dyDescent="0.25">
      <c r="A765" s="214" t="s">
        <v>225</v>
      </c>
      <c r="B765" s="46">
        <v>947</v>
      </c>
      <c r="C765" s="47" t="s">
        <v>1</v>
      </c>
      <c r="D765" s="47" t="s">
        <v>3</v>
      </c>
      <c r="E765" s="48" t="s">
        <v>272</v>
      </c>
      <c r="F765" s="48" t="s">
        <v>111</v>
      </c>
      <c r="G765" s="48" t="s">
        <v>112</v>
      </c>
      <c r="H765" s="48" t="s">
        <v>118</v>
      </c>
      <c r="I765" s="55"/>
      <c r="J765" s="77">
        <f>SUM(J766)</f>
        <v>2101</v>
      </c>
      <c r="K765" s="77">
        <f t="shared" si="243"/>
        <v>2122</v>
      </c>
      <c r="L765" s="77">
        <f t="shared" si="243"/>
        <v>2208</v>
      </c>
      <c r="M765" s="264"/>
      <c r="N765" s="265"/>
      <c r="O765" s="265"/>
    </row>
    <row r="766" spans="1:15" s="266" customFormat="1" ht="37.5" x14ac:dyDescent="0.25">
      <c r="A766" s="314" t="s">
        <v>264</v>
      </c>
      <c r="B766" s="54">
        <v>947</v>
      </c>
      <c r="C766" s="55" t="s">
        <v>1</v>
      </c>
      <c r="D766" s="55" t="s">
        <v>3</v>
      </c>
      <c r="E766" s="56" t="s">
        <v>267</v>
      </c>
      <c r="F766" s="56" t="s">
        <v>30</v>
      </c>
      <c r="G766" s="56" t="s">
        <v>112</v>
      </c>
      <c r="H766" s="56" t="s">
        <v>118</v>
      </c>
      <c r="I766" s="55"/>
      <c r="J766" s="81">
        <f>SUM(J767+J769)</f>
        <v>2101</v>
      </c>
      <c r="K766" s="81">
        <f t="shared" ref="K766:L766" si="244">SUM(K767+K769)</f>
        <v>2122</v>
      </c>
      <c r="L766" s="81">
        <f t="shared" si="244"/>
        <v>2208</v>
      </c>
      <c r="M766" s="264"/>
      <c r="N766" s="265"/>
      <c r="O766" s="265"/>
    </row>
    <row r="767" spans="1:15" s="266" customFormat="1" ht="33" x14ac:dyDescent="0.25">
      <c r="A767" s="315" t="s">
        <v>265</v>
      </c>
      <c r="B767" s="59">
        <v>947</v>
      </c>
      <c r="C767" s="60" t="s">
        <v>1</v>
      </c>
      <c r="D767" s="60" t="s">
        <v>3</v>
      </c>
      <c r="E767" s="61" t="s">
        <v>267</v>
      </c>
      <c r="F767" s="61" t="s">
        <v>16</v>
      </c>
      <c r="G767" s="61" t="s">
        <v>112</v>
      </c>
      <c r="H767" s="61" t="s">
        <v>118</v>
      </c>
      <c r="I767" s="60"/>
      <c r="J767" s="82">
        <f>SUM(J768)</f>
        <v>1316</v>
      </c>
      <c r="K767" s="82">
        <f t="shared" ref="K767" si="245">SUM(K768)</f>
        <v>1329</v>
      </c>
      <c r="L767" s="82">
        <f>SUM(L768)</f>
        <v>1383</v>
      </c>
      <c r="M767" s="264"/>
      <c r="N767" s="265"/>
      <c r="O767" s="265"/>
    </row>
    <row r="768" spans="1:15" s="266" customFormat="1" ht="33" x14ac:dyDescent="0.25">
      <c r="A768" s="316" t="s">
        <v>266</v>
      </c>
      <c r="B768" s="66">
        <v>947</v>
      </c>
      <c r="C768" s="67" t="s">
        <v>1</v>
      </c>
      <c r="D768" s="85" t="s">
        <v>3</v>
      </c>
      <c r="E768" s="67" t="s">
        <v>267</v>
      </c>
      <c r="F768" s="67" t="s">
        <v>16</v>
      </c>
      <c r="G768" s="67" t="s">
        <v>112</v>
      </c>
      <c r="H768" s="67" t="s">
        <v>268</v>
      </c>
      <c r="I768" s="68" t="s">
        <v>54</v>
      </c>
      <c r="J768" s="69">
        <v>1316</v>
      </c>
      <c r="K768" s="69">
        <v>1329</v>
      </c>
      <c r="L768" s="69">
        <v>1383</v>
      </c>
      <c r="M768" s="264">
        <v>22</v>
      </c>
      <c r="N768" s="265"/>
      <c r="O768" s="265"/>
    </row>
    <row r="769" spans="1:15" s="266" customFormat="1" ht="26.45" customHeight="1" x14ac:dyDescent="0.25">
      <c r="A769" s="317" t="s">
        <v>270</v>
      </c>
      <c r="B769" s="59">
        <v>947</v>
      </c>
      <c r="C769" s="60" t="s">
        <v>1</v>
      </c>
      <c r="D769" s="60" t="s">
        <v>3</v>
      </c>
      <c r="E769" s="61" t="s">
        <v>267</v>
      </c>
      <c r="F769" s="61" t="s">
        <v>269</v>
      </c>
      <c r="G769" s="61" t="s">
        <v>112</v>
      </c>
      <c r="H769" s="61" t="s">
        <v>118</v>
      </c>
      <c r="I769" s="60"/>
      <c r="J769" s="82">
        <f>SUM(J770)</f>
        <v>785</v>
      </c>
      <c r="K769" s="82">
        <f t="shared" ref="K769:L769" si="246">SUM(K770)</f>
        <v>793</v>
      </c>
      <c r="L769" s="82">
        <f t="shared" si="246"/>
        <v>825</v>
      </c>
      <c r="M769" s="264"/>
      <c r="N769" s="265"/>
      <c r="O769" s="265"/>
    </row>
    <row r="770" spans="1:15" s="266" customFormat="1" ht="39.6" customHeight="1" x14ac:dyDescent="0.25">
      <c r="A770" s="65" t="s">
        <v>271</v>
      </c>
      <c r="B770" s="66">
        <v>947</v>
      </c>
      <c r="C770" s="67" t="s">
        <v>1</v>
      </c>
      <c r="D770" s="85" t="s">
        <v>3</v>
      </c>
      <c r="E770" s="67" t="s">
        <v>267</v>
      </c>
      <c r="F770" s="67" t="s">
        <v>269</v>
      </c>
      <c r="G770" s="67" t="s">
        <v>112</v>
      </c>
      <c r="H770" s="67" t="s">
        <v>41</v>
      </c>
      <c r="I770" s="68" t="s">
        <v>54</v>
      </c>
      <c r="J770" s="69">
        <v>785</v>
      </c>
      <c r="K770" s="69">
        <v>793</v>
      </c>
      <c r="L770" s="69">
        <v>825</v>
      </c>
      <c r="M770" s="264">
        <v>37</v>
      </c>
      <c r="N770" s="265"/>
      <c r="O770" s="265"/>
    </row>
  </sheetData>
  <mergeCells count="77">
    <mergeCell ref="K3:L3"/>
    <mergeCell ref="E358:H358"/>
    <mergeCell ref="D756:H756"/>
    <mergeCell ref="E764:H764"/>
    <mergeCell ref="E346:H346"/>
    <mergeCell ref="E237:H237"/>
    <mergeCell ref="D242:H242"/>
    <mergeCell ref="E292:H292"/>
    <mergeCell ref="E310:H310"/>
    <mergeCell ref="E303:H303"/>
    <mergeCell ref="D302:H302"/>
    <mergeCell ref="D478:H478"/>
    <mergeCell ref="E243:H243"/>
    <mergeCell ref="E464:H464"/>
    <mergeCell ref="E372:H372"/>
    <mergeCell ref="E757:H757"/>
    <mergeCell ref="A1:L1"/>
    <mergeCell ref="D444:H444"/>
    <mergeCell ref="E327:H327"/>
    <mergeCell ref="A2:L2"/>
    <mergeCell ref="E14:H14"/>
    <mergeCell ref="E40:H40"/>
    <mergeCell ref="D74:H74"/>
    <mergeCell ref="E80:H80"/>
    <mergeCell ref="E5:H5"/>
    <mergeCell ref="E4:H4"/>
    <mergeCell ref="E394:H394"/>
    <mergeCell ref="D186:H186"/>
    <mergeCell ref="E187:H187"/>
    <mergeCell ref="E75:H75"/>
    <mergeCell ref="E6:H6"/>
    <mergeCell ref="D8:H8"/>
    <mergeCell ref="E746:H746"/>
    <mergeCell ref="E132:H132"/>
    <mergeCell ref="D96:H96"/>
    <mergeCell ref="D279:H279"/>
    <mergeCell ref="E127:H127"/>
    <mergeCell ref="C301:H301"/>
    <mergeCell ref="E280:H280"/>
    <mergeCell ref="E248:H248"/>
    <mergeCell ref="D167:H167"/>
    <mergeCell ref="E168:H168"/>
    <mergeCell ref="D149:H149"/>
    <mergeCell ref="D236:H236"/>
    <mergeCell ref="E231:H231"/>
    <mergeCell ref="E268:H268"/>
    <mergeCell ref="E97:H97"/>
    <mergeCell ref="E321:H321"/>
    <mergeCell ref="C755:H755"/>
    <mergeCell ref="E726:H726"/>
    <mergeCell ref="D720:H720"/>
    <mergeCell ref="E150:H150"/>
    <mergeCell ref="E285:H285"/>
    <mergeCell ref="E273:H273"/>
    <mergeCell ref="E479:H479"/>
    <mergeCell ref="D484:H484"/>
    <mergeCell ref="E485:H485"/>
    <mergeCell ref="E490:H490"/>
    <mergeCell ref="D320:H320"/>
    <mergeCell ref="D326:H326"/>
    <mergeCell ref="D393:H393"/>
    <mergeCell ref="D357:H357"/>
    <mergeCell ref="E520:H520"/>
    <mergeCell ref="E450:H450"/>
    <mergeCell ref="C7:H7"/>
    <mergeCell ref="E739:H739"/>
    <mergeCell ref="E721:H721"/>
    <mergeCell ref="E515:H515"/>
    <mergeCell ref="D514:H514"/>
    <mergeCell ref="E9:H9"/>
    <mergeCell ref="C513:H513"/>
    <mergeCell ref="D527:H527"/>
    <mergeCell ref="E528:H528"/>
    <mergeCell ref="E551:H551"/>
    <mergeCell ref="E457:H457"/>
    <mergeCell ref="E661:H661"/>
    <mergeCell ref="E678:H678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2020-12-28T07:16:27Z</cp:lastPrinted>
  <dcterms:created xsi:type="dcterms:W3CDTF">2015-10-05T11:25:45Z</dcterms:created>
  <dcterms:modified xsi:type="dcterms:W3CDTF">2021-01-19T07:10:38Z</dcterms:modified>
</cp:coreProperties>
</file>