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программы!$A$1:$L$390</definedName>
  </definedNames>
  <calcPr calcId="145621"/>
</workbook>
</file>

<file path=xl/calcChain.xml><?xml version="1.0" encoding="utf-8"?>
<calcChain xmlns="http://schemas.openxmlformats.org/spreadsheetml/2006/main">
  <c r="K86" i="1" l="1"/>
  <c r="L86" i="1"/>
  <c r="K87" i="1"/>
  <c r="L87" i="1"/>
  <c r="J87" i="1" l="1"/>
  <c r="K154" i="1" l="1"/>
  <c r="L155" i="1"/>
  <c r="L154" i="1" s="1"/>
  <c r="K155" i="1"/>
  <c r="J155" i="1"/>
  <c r="J154" i="1" s="1"/>
  <c r="L52" i="1" l="1"/>
  <c r="K52" i="1"/>
  <c r="J52" i="1"/>
  <c r="J35" i="1" l="1"/>
  <c r="M188" i="1" l="1"/>
  <c r="N188" i="1"/>
  <c r="O188" i="1"/>
  <c r="P188" i="1"/>
  <c r="J369" i="1"/>
  <c r="J368" i="1" s="1"/>
  <c r="J367" i="1" s="1"/>
  <c r="J366" i="1" s="1"/>
  <c r="J354" i="1" l="1"/>
  <c r="J361" i="1"/>
  <c r="J210" i="1"/>
  <c r="J125" i="1" l="1"/>
  <c r="J12" i="1" l="1"/>
  <c r="L196" i="1" l="1"/>
  <c r="K196" i="1"/>
  <c r="L326" i="1" l="1"/>
  <c r="K326" i="1"/>
  <c r="J326" i="1"/>
  <c r="L329" i="1" l="1"/>
  <c r="L325" i="1" s="1"/>
  <c r="K329" i="1"/>
  <c r="K325" i="1" s="1"/>
  <c r="J329" i="1"/>
  <c r="J325" i="1" s="1"/>
  <c r="L271" i="1" l="1"/>
  <c r="L270" i="1" s="1"/>
  <c r="K271" i="1"/>
  <c r="K270" i="1" s="1"/>
  <c r="J271" i="1"/>
  <c r="J270" i="1" s="1"/>
  <c r="M342" i="1" l="1"/>
  <c r="J360" i="1" l="1"/>
  <c r="L110" i="1" l="1"/>
  <c r="K110" i="1"/>
  <c r="J110" i="1"/>
  <c r="M220" i="1" l="1"/>
  <c r="J234" i="1" l="1"/>
  <c r="J226" i="1" l="1"/>
  <c r="L45" i="1" l="1"/>
  <c r="K45" i="1"/>
  <c r="J45" i="1"/>
  <c r="L379" i="1"/>
  <c r="L378" i="1" s="1"/>
  <c r="L377" i="1" s="1"/>
  <c r="L376" i="1" s="1"/>
  <c r="K379" i="1"/>
  <c r="K378" i="1" s="1"/>
  <c r="K377" i="1" s="1"/>
  <c r="K376" i="1" s="1"/>
  <c r="J379" i="1"/>
  <c r="J378" i="1" s="1"/>
  <c r="J377" i="1" s="1"/>
  <c r="J376" i="1" s="1"/>
  <c r="L255" i="1" l="1"/>
  <c r="K255" i="1"/>
  <c r="J255" i="1"/>
  <c r="L152" i="1"/>
  <c r="L151" i="1" s="1"/>
  <c r="K152" i="1"/>
  <c r="K151" i="1" s="1"/>
  <c r="J134" i="1"/>
  <c r="J86" i="1"/>
  <c r="J260" i="1" l="1"/>
  <c r="J71" i="1" l="1"/>
  <c r="L356" i="1" l="1"/>
  <c r="L353" i="1" s="1"/>
  <c r="K356" i="1"/>
  <c r="K353" i="1" s="1"/>
  <c r="J356" i="1"/>
  <c r="J353" i="1" s="1"/>
  <c r="J152" i="1"/>
  <c r="J151" i="1" s="1"/>
  <c r="L385" i="1"/>
  <c r="K385" i="1"/>
  <c r="J385" i="1"/>
  <c r="L383" i="1"/>
  <c r="K383" i="1"/>
  <c r="J383" i="1"/>
  <c r="J352" i="1" l="1"/>
  <c r="J351" i="1" s="1"/>
  <c r="K352" i="1"/>
  <c r="K351" i="1" s="1"/>
  <c r="L352" i="1"/>
  <c r="L351" i="1" s="1"/>
  <c r="J382" i="1"/>
  <c r="L382" i="1"/>
  <c r="K382" i="1"/>
  <c r="L174" i="1"/>
  <c r="K174" i="1"/>
  <c r="J174" i="1"/>
  <c r="L297" i="1" l="1"/>
  <c r="L296" i="1" s="1"/>
  <c r="K297" i="1"/>
  <c r="K296" i="1" s="1"/>
  <c r="J297" i="1"/>
  <c r="J296" i="1" s="1"/>
  <c r="L206" i="1"/>
  <c r="K206" i="1"/>
  <c r="J206" i="1"/>
  <c r="L93" i="1"/>
  <c r="L92" i="1" s="1"/>
  <c r="L85" i="1" s="1"/>
  <c r="K93" i="1"/>
  <c r="K92" i="1" s="1"/>
  <c r="K85" i="1" s="1"/>
  <c r="J93" i="1"/>
  <c r="J92" i="1" s="1"/>
  <c r="J85" i="1" s="1"/>
  <c r="L260" i="1" l="1"/>
  <c r="K260" i="1"/>
  <c r="L158" i="1"/>
  <c r="K158" i="1"/>
  <c r="J158" i="1"/>
  <c r="L388" i="1"/>
  <c r="L387" i="1" s="1"/>
  <c r="L381" i="1" s="1"/>
  <c r="K388" i="1"/>
  <c r="K387" i="1" s="1"/>
  <c r="K381" i="1" s="1"/>
  <c r="J388" i="1"/>
  <c r="J387" i="1" s="1"/>
  <c r="J381" i="1" s="1"/>
  <c r="J202" i="1"/>
  <c r="L210" i="1"/>
  <c r="K210" i="1"/>
  <c r="L226" i="1"/>
  <c r="L225" i="1" s="1"/>
  <c r="K226" i="1"/>
  <c r="K225" i="1" s="1"/>
  <c r="J225" i="1"/>
  <c r="L301" i="1"/>
  <c r="L300" i="1" s="1"/>
  <c r="L299" i="1" s="1"/>
  <c r="K301" i="1"/>
  <c r="K300" i="1" s="1"/>
  <c r="K299" i="1" s="1"/>
  <c r="J301" i="1"/>
  <c r="J300" i="1" s="1"/>
  <c r="J299" i="1" s="1"/>
  <c r="K157" i="1" l="1"/>
  <c r="L157" i="1"/>
  <c r="J157" i="1"/>
  <c r="J224" i="1"/>
  <c r="L224" i="1"/>
  <c r="K224" i="1"/>
  <c r="L193" i="1"/>
  <c r="L192" i="1" s="1"/>
  <c r="K193" i="1"/>
  <c r="K192" i="1" s="1"/>
  <c r="J193" i="1"/>
  <c r="J192" i="1" s="1"/>
  <c r="J182" i="1"/>
  <c r="J181" i="1" s="1"/>
  <c r="J180" i="1" s="1"/>
  <c r="L282" i="1"/>
  <c r="L281" i="1" s="1"/>
  <c r="K282" i="1"/>
  <c r="K281" i="1" s="1"/>
  <c r="J282" i="1"/>
  <c r="J281" i="1" s="1"/>
  <c r="L374" i="1"/>
  <c r="L373" i="1" s="1"/>
  <c r="L372" i="1" s="1"/>
  <c r="L371" i="1" s="1"/>
  <c r="K374" i="1"/>
  <c r="K373" i="1" s="1"/>
  <c r="K372" i="1" s="1"/>
  <c r="K371" i="1" s="1"/>
  <c r="L347" i="1"/>
  <c r="L346" i="1" s="1"/>
  <c r="L345" i="1" s="1"/>
  <c r="L344" i="1" s="1"/>
  <c r="K347" i="1"/>
  <c r="K346" i="1" s="1"/>
  <c r="K345" i="1" s="1"/>
  <c r="K344" i="1" s="1"/>
  <c r="L340" i="1"/>
  <c r="L339" i="1" s="1"/>
  <c r="L338" i="1" s="1"/>
  <c r="K340" i="1"/>
  <c r="K339" i="1" s="1"/>
  <c r="K338" i="1" s="1"/>
  <c r="L335" i="1"/>
  <c r="K335" i="1"/>
  <c r="L332" i="1"/>
  <c r="K332" i="1"/>
  <c r="L317" i="1"/>
  <c r="L316" i="1" s="1"/>
  <c r="K317" i="1"/>
  <c r="L313" i="1"/>
  <c r="L312" i="1" s="1"/>
  <c r="L311" i="1" s="1"/>
  <c r="K313" i="1"/>
  <c r="K312" i="1" s="1"/>
  <c r="K311" i="1" s="1"/>
  <c r="L308" i="1"/>
  <c r="L307" i="1" s="1"/>
  <c r="L306" i="1" s="1"/>
  <c r="K308" i="1"/>
  <c r="K307" i="1" s="1"/>
  <c r="K306" i="1" s="1"/>
  <c r="L294" i="1"/>
  <c r="L293" i="1" s="1"/>
  <c r="K294" i="1"/>
  <c r="K293" i="1" s="1"/>
  <c r="L291" i="1"/>
  <c r="L290" i="1" s="1"/>
  <c r="K291" i="1"/>
  <c r="K290" i="1" s="1"/>
  <c r="L288" i="1"/>
  <c r="K288" i="1"/>
  <c r="L286" i="1"/>
  <c r="K286" i="1"/>
  <c r="L279" i="1"/>
  <c r="L278" i="1" s="1"/>
  <c r="K279" i="1"/>
  <c r="K278" i="1" s="1"/>
  <c r="L276" i="1"/>
  <c r="L275" i="1" s="1"/>
  <c r="K276" i="1"/>
  <c r="K275" i="1" s="1"/>
  <c r="L268" i="1"/>
  <c r="K268" i="1"/>
  <c r="L266" i="1"/>
  <c r="K266" i="1"/>
  <c r="L258" i="1"/>
  <c r="L254" i="1" s="1"/>
  <c r="K258" i="1"/>
  <c r="K254" i="1" s="1"/>
  <c r="L249" i="1"/>
  <c r="L248" i="1" s="1"/>
  <c r="L247" i="1" s="1"/>
  <c r="L246" i="1" s="1"/>
  <c r="K249" i="1"/>
  <c r="K248" i="1" s="1"/>
  <c r="K247" i="1" s="1"/>
  <c r="K246" i="1" s="1"/>
  <c r="L244" i="1"/>
  <c r="L243" i="1" s="1"/>
  <c r="L242" i="1" s="1"/>
  <c r="K244" i="1"/>
  <c r="K243" i="1" s="1"/>
  <c r="K242" i="1" s="1"/>
  <c r="L240" i="1"/>
  <c r="K240" i="1"/>
  <c r="L238" i="1"/>
  <c r="K238" i="1"/>
  <c r="L234" i="1"/>
  <c r="L233" i="1" s="1"/>
  <c r="L232" i="1" s="1"/>
  <c r="K234" i="1"/>
  <c r="K233" i="1" s="1"/>
  <c r="K232" i="1" s="1"/>
  <c r="L222" i="1"/>
  <c r="K222" i="1"/>
  <c r="L218" i="1"/>
  <c r="K218" i="1"/>
  <c r="L202" i="1"/>
  <c r="L201" i="1" s="1"/>
  <c r="K202" i="1"/>
  <c r="K201" i="1" s="1"/>
  <c r="L190" i="1"/>
  <c r="L189" i="1" s="1"/>
  <c r="L188" i="1" s="1"/>
  <c r="K190" i="1"/>
  <c r="K189" i="1" s="1"/>
  <c r="K188" i="1" s="1"/>
  <c r="L182" i="1"/>
  <c r="L181" i="1" s="1"/>
  <c r="L180" i="1" s="1"/>
  <c r="K182" i="1"/>
  <c r="K181" i="1" s="1"/>
  <c r="K180" i="1" s="1"/>
  <c r="L172" i="1"/>
  <c r="L171" i="1" s="1"/>
  <c r="K172" i="1"/>
  <c r="K171" i="1" s="1"/>
  <c r="L167" i="1"/>
  <c r="L166" i="1" s="1"/>
  <c r="K167" i="1"/>
  <c r="K166" i="1" s="1"/>
  <c r="L163" i="1"/>
  <c r="L162" i="1" s="1"/>
  <c r="L161" i="1" s="1"/>
  <c r="K163" i="1"/>
  <c r="K162" i="1" s="1"/>
  <c r="K161" i="1" s="1"/>
  <c r="L149" i="1"/>
  <c r="L148" i="1" s="1"/>
  <c r="L147" i="1" s="1"/>
  <c r="K149" i="1"/>
  <c r="K148" i="1" s="1"/>
  <c r="K147" i="1" s="1"/>
  <c r="L144" i="1"/>
  <c r="L143" i="1" s="1"/>
  <c r="L142" i="1" s="1"/>
  <c r="K144" i="1"/>
  <c r="K143" i="1" s="1"/>
  <c r="K142" i="1" s="1"/>
  <c r="L139" i="1"/>
  <c r="L138" i="1" s="1"/>
  <c r="L137" i="1" s="1"/>
  <c r="L136" i="1" s="1"/>
  <c r="K139" i="1"/>
  <c r="K138" i="1" s="1"/>
  <c r="K137" i="1" s="1"/>
  <c r="K136" i="1" s="1"/>
  <c r="L134" i="1"/>
  <c r="L133" i="1" s="1"/>
  <c r="K134" i="1"/>
  <c r="K133" i="1" s="1"/>
  <c r="L131" i="1"/>
  <c r="L130" i="1" s="1"/>
  <c r="K131" i="1"/>
  <c r="K130" i="1" s="1"/>
  <c r="L128" i="1"/>
  <c r="L127" i="1" s="1"/>
  <c r="K128" i="1"/>
  <c r="K127" i="1" s="1"/>
  <c r="L123" i="1"/>
  <c r="L122" i="1" s="1"/>
  <c r="K123" i="1"/>
  <c r="K122" i="1" s="1"/>
  <c r="L120" i="1"/>
  <c r="L119" i="1" s="1"/>
  <c r="K120" i="1"/>
  <c r="K119" i="1" s="1"/>
  <c r="L115" i="1"/>
  <c r="L114" i="1" s="1"/>
  <c r="K115" i="1"/>
  <c r="K114" i="1" s="1"/>
  <c r="L109" i="1"/>
  <c r="K109" i="1"/>
  <c r="L107" i="1"/>
  <c r="L106" i="1" s="1"/>
  <c r="K107" i="1"/>
  <c r="K106" i="1" s="1"/>
  <c r="L104" i="1"/>
  <c r="L103" i="1" s="1"/>
  <c r="K104" i="1"/>
  <c r="K103" i="1" s="1"/>
  <c r="L101" i="1"/>
  <c r="L100" i="1" s="1"/>
  <c r="K101" i="1"/>
  <c r="K100" i="1" s="1"/>
  <c r="L97" i="1"/>
  <c r="L96" i="1" s="1"/>
  <c r="L95" i="1" s="1"/>
  <c r="K97" i="1"/>
  <c r="K96" i="1" s="1"/>
  <c r="K95" i="1" s="1"/>
  <c r="L81" i="1"/>
  <c r="L80" i="1" s="1"/>
  <c r="K81" i="1"/>
  <c r="K80" i="1" s="1"/>
  <c r="L77" i="1"/>
  <c r="L76" i="1" s="1"/>
  <c r="K77" i="1"/>
  <c r="K76" i="1" s="1"/>
  <c r="L71" i="1"/>
  <c r="K71" i="1"/>
  <c r="L68" i="1"/>
  <c r="K68" i="1"/>
  <c r="L64" i="1"/>
  <c r="L63" i="1" s="1"/>
  <c r="K64" i="1"/>
  <c r="K63" i="1" s="1"/>
  <c r="L61" i="1"/>
  <c r="L60" i="1" s="1"/>
  <c r="K61" i="1"/>
  <c r="K60" i="1" s="1"/>
  <c r="L57" i="1"/>
  <c r="L56" i="1" s="1"/>
  <c r="K57" i="1"/>
  <c r="K56" i="1" s="1"/>
  <c r="L47" i="1"/>
  <c r="K47" i="1"/>
  <c r="L41" i="1"/>
  <c r="K41" i="1"/>
  <c r="L39" i="1"/>
  <c r="K39" i="1"/>
  <c r="L35" i="1"/>
  <c r="K35" i="1"/>
  <c r="L29" i="1"/>
  <c r="K29" i="1"/>
  <c r="L24" i="1"/>
  <c r="K24" i="1"/>
  <c r="L19" i="1"/>
  <c r="L18" i="1" s="1"/>
  <c r="K19" i="1"/>
  <c r="K18" i="1" s="1"/>
  <c r="L16" i="1"/>
  <c r="L15" i="1" s="1"/>
  <c r="K16" i="1"/>
  <c r="K15" i="1" s="1"/>
  <c r="L10" i="1"/>
  <c r="L9" i="1" s="1"/>
  <c r="L8" i="1" s="1"/>
  <c r="K10" i="1"/>
  <c r="K9" i="1" s="1"/>
  <c r="K8" i="1" s="1"/>
  <c r="J201" i="1"/>
  <c r="J39" i="1"/>
  <c r="J68" i="1"/>
  <c r="J67" i="1" s="1"/>
  <c r="J190" i="1"/>
  <c r="J189" i="1" s="1"/>
  <c r="J188" i="1" s="1"/>
  <c r="J240" i="1"/>
  <c r="J47" i="1"/>
  <c r="J347" i="1"/>
  <c r="J346" i="1" s="1"/>
  <c r="J345" i="1" s="1"/>
  <c r="J344" i="1" s="1"/>
  <c r="J167" i="1"/>
  <c r="J166" i="1" s="1"/>
  <c r="J244" i="1"/>
  <c r="J243" i="1" s="1"/>
  <c r="J242" i="1" s="1"/>
  <c r="J374" i="1"/>
  <c r="J373" i="1" s="1"/>
  <c r="J372" i="1" s="1"/>
  <c r="J371" i="1" s="1"/>
  <c r="J109" i="1"/>
  <c r="J29" i="1"/>
  <c r="J24" i="1"/>
  <c r="J115" i="1"/>
  <c r="J114" i="1" s="1"/>
  <c r="J41" i="1"/>
  <c r="J238" i="1"/>
  <c r="J172" i="1"/>
  <c r="J171" i="1" s="1"/>
  <c r="J19" i="1"/>
  <c r="J18" i="1" s="1"/>
  <c r="J81" i="1"/>
  <c r="J80" i="1" s="1"/>
  <c r="J294" i="1"/>
  <c r="J293" i="1" s="1"/>
  <c r="J64" i="1"/>
  <c r="J63" i="1" s="1"/>
  <c r="J218" i="1"/>
  <c r="J340" i="1"/>
  <c r="J339" i="1" s="1"/>
  <c r="J338" i="1" s="1"/>
  <c r="J332" i="1"/>
  <c r="J335" i="1"/>
  <c r="J317" i="1"/>
  <c r="J313" i="1"/>
  <c r="J312" i="1" s="1"/>
  <c r="J311" i="1" s="1"/>
  <c r="J308" i="1"/>
  <c r="J307" i="1" s="1"/>
  <c r="J306" i="1" s="1"/>
  <c r="J291" i="1"/>
  <c r="J290" i="1" s="1"/>
  <c r="J286" i="1"/>
  <c r="J288" i="1"/>
  <c r="J276" i="1"/>
  <c r="J275" i="1" s="1"/>
  <c r="J279" i="1"/>
  <c r="J278" i="1" s="1"/>
  <c r="J268" i="1"/>
  <c r="J266" i="1"/>
  <c r="J258" i="1"/>
  <c r="J249" i="1"/>
  <c r="J248" i="1" s="1"/>
  <c r="J247" i="1" s="1"/>
  <c r="J246" i="1" s="1"/>
  <c r="J233" i="1"/>
  <c r="J232" i="1" s="1"/>
  <c r="J222" i="1"/>
  <c r="J163" i="1"/>
  <c r="J162" i="1" s="1"/>
  <c r="J161" i="1" s="1"/>
  <c r="J149" i="1"/>
  <c r="J148" i="1" s="1"/>
  <c r="J147" i="1" s="1"/>
  <c r="J144" i="1"/>
  <c r="J143" i="1" s="1"/>
  <c r="J142" i="1" s="1"/>
  <c r="J139" i="1"/>
  <c r="J138" i="1" s="1"/>
  <c r="J137" i="1" s="1"/>
  <c r="J136" i="1" s="1"/>
  <c r="J120" i="1"/>
  <c r="J119" i="1" s="1"/>
  <c r="J123" i="1"/>
  <c r="J122" i="1" s="1"/>
  <c r="J128" i="1"/>
  <c r="J127" i="1" s="1"/>
  <c r="J131" i="1"/>
  <c r="J130" i="1" s="1"/>
  <c r="J133" i="1"/>
  <c r="J101" i="1"/>
  <c r="J100" i="1" s="1"/>
  <c r="J104" i="1"/>
  <c r="J103" i="1" s="1"/>
  <c r="J107" i="1"/>
  <c r="J106" i="1" s="1"/>
  <c r="J97" i="1"/>
  <c r="J96" i="1" s="1"/>
  <c r="J95" i="1" s="1"/>
  <c r="J77" i="1"/>
  <c r="J76" i="1" s="1"/>
  <c r="J57" i="1"/>
  <c r="J56" i="1" s="1"/>
  <c r="J61" i="1"/>
  <c r="J60" i="1" s="1"/>
  <c r="J16" i="1"/>
  <c r="J15" i="1" s="1"/>
  <c r="J10" i="1"/>
  <c r="J9" i="1" s="1"/>
  <c r="J8" i="1" s="1"/>
  <c r="K34" i="1" l="1"/>
  <c r="K33" i="1" s="1"/>
  <c r="L34" i="1"/>
  <c r="J34" i="1"/>
  <c r="J33" i="1" s="1"/>
  <c r="K179" i="1"/>
  <c r="L179" i="1"/>
  <c r="J179" i="1"/>
  <c r="K316" i="1"/>
  <c r="K315" i="1" s="1"/>
  <c r="K305" i="1" s="1"/>
  <c r="J316" i="1"/>
  <c r="J315" i="1" s="1"/>
  <c r="J305" i="1" s="1"/>
  <c r="L315" i="1"/>
  <c r="L305" i="1" s="1"/>
  <c r="L33" i="1"/>
  <c r="K146" i="1"/>
  <c r="L146" i="1"/>
  <c r="K99" i="1"/>
  <c r="L99" i="1"/>
  <c r="J99" i="1"/>
  <c r="L23" i="1"/>
  <c r="L22" i="1" s="1"/>
  <c r="J23" i="1"/>
  <c r="J22" i="1" s="1"/>
  <c r="K23" i="1"/>
  <c r="K22" i="1" s="1"/>
  <c r="J146" i="1"/>
  <c r="L217" i="1"/>
  <c r="L216" i="1" s="1"/>
  <c r="L75" i="1"/>
  <c r="L237" i="1"/>
  <c r="L236" i="1" s="1"/>
  <c r="L253" i="1"/>
  <c r="L252" i="1" s="1"/>
  <c r="L265" i="1"/>
  <c r="L264" i="1" s="1"/>
  <c r="L263" i="1" s="1"/>
  <c r="L285" i="1"/>
  <c r="L284" i="1" s="1"/>
  <c r="K67" i="1"/>
  <c r="K66" i="1" s="1"/>
  <c r="K75" i="1"/>
  <c r="K237" i="1"/>
  <c r="K236" i="1" s="1"/>
  <c r="K253" i="1"/>
  <c r="K252" i="1" s="1"/>
  <c r="K265" i="1"/>
  <c r="K264" i="1" s="1"/>
  <c r="K263" i="1" s="1"/>
  <c r="K285" i="1"/>
  <c r="K284" i="1" s="1"/>
  <c r="K217" i="1"/>
  <c r="K216" i="1" s="1"/>
  <c r="K141" i="1"/>
  <c r="J141" i="1"/>
  <c r="L141" i="1"/>
  <c r="L67" i="1"/>
  <c r="L66" i="1" s="1"/>
  <c r="K178" i="1"/>
  <c r="L200" i="1"/>
  <c r="K200" i="1"/>
  <c r="J178" i="1"/>
  <c r="L178" i="1"/>
  <c r="J237" i="1"/>
  <c r="J236" i="1" s="1"/>
  <c r="J265" i="1"/>
  <c r="J264" i="1" s="1"/>
  <c r="J263" i="1" s="1"/>
  <c r="L55" i="1"/>
  <c r="L21" i="1" s="1"/>
  <c r="K55" i="1"/>
  <c r="J66" i="1"/>
  <c r="K274" i="1"/>
  <c r="K273" i="1" s="1"/>
  <c r="J118" i="1"/>
  <c r="J117" i="1" s="1"/>
  <c r="J217" i="1"/>
  <c r="J216" i="1" s="1"/>
  <c r="J285" i="1"/>
  <c r="J284" i="1" s="1"/>
  <c r="L274" i="1"/>
  <c r="J75" i="1"/>
  <c r="K14" i="1"/>
  <c r="K7" i="1" s="1"/>
  <c r="K118" i="1"/>
  <c r="K117" i="1" s="1"/>
  <c r="J274" i="1"/>
  <c r="K165" i="1"/>
  <c r="K160" i="1" s="1"/>
  <c r="J165" i="1"/>
  <c r="J160" i="1" s="1"/>
  <c r="L118" i="1"/>
  <c r="L117" i="1" s="1"/>
  <c r="L165" i="1"/>
  <c r="L160" i="1" s="1"/>
  <c r="J55" i="1"/>
  <c r="L14" i="1"/>
  <c r="L7" i="1" s="1"/>
  <c r="J14" i="1"/>
  <c r="J7" i="1" s="1"/>
  <c r="J273" i="1" l="1"/>
  <c r="L273" i="1"/>
  <c r="J21" i="1"/>
  <c r="K21" i="1"/>
  <c r="K199" i="1"/>
  <c r="L199" i="1"/>
  <c r="L6" i="1" s="1"/>
  <c r="K6" i="1" l="1"/>
  <c r="J200" i="1"/>
  <c r="J199" i="1" s="1"/>
  <c r="J254" i="1"/>
  <c r="J253" i="1" s="1"/>
  <c r="J252" i="1" s="1"/>
  <c r="J6" i="1" l="1"/>
</calcChain>
</file>

<file path=xl/sharedStrings.xml><?xml version="1.0" encoding="utf-8"?>
<sst xmlns="http://schemas.openxmlformats.org/spreadsheetml/2006/main" count="2396" uniqueCount="458">
  <si>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</si>
  <si>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</si>
  <si>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</si>
  <si>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</si>
  <si>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</si>
  <si>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</si>
  <si>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</si>
  <si>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</si>
  <si>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</si>
  <si>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</si>
  <si>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</si>
  <si>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</si>
  <si>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</si>
  <si>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</si>
  <si>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</si>
  <si>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</si>
  <si>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</si>
  <si>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</si>
  <si>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</si>
  <si>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</si>
  <si>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</si>
  <si>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</si>
  <si>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</si>
  <si>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</si>
  <si>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</si>
  <si>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</si>
  <si>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</si>
  <si>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</si>
  <si>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</si>
  <si>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</si>
  <si>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</si>
  <si>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</si>
  <si>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</si>
  <si>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</si>
  <si>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</si>
  <si>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</si>
  <si>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</si>
  <si>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</si>
  <si>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</si>
  <si>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</si>
  <si>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</si>
  <si>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</si>
  <si>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</si>
  <si>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</si>
  <si>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</si>
  <si>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</si>
  <si>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</si>
  <si>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</si>
  <si>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</si>
  <si>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</si>
  <si>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</si>
  <si>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</si>
  <si>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</si>
  <si>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</si>
  <si>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</si>
  <si>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</si>
  <si>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</si>
  <si>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</si>
  <si>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</si>
  <si>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</si>
  <si>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</si>
  <si>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</si>
  <si>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</si>
  <si>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</si>
  <si>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</si>
  <si>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</si>
  <si>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</si>
  <si>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</si>
  <si>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</si>
  <si>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</si>
  <si>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</si>
  <si>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</si>
  <si>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</si>
  <si>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</si>
  <si>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</si>
  <si>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</si>
  <si>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</si>
  <si>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</si>
  <si>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</si>
  <si>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</si>
  <si>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</si>
  <si>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</si>
  <si>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</si>
  <si>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</si>
  <si>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</si>
  <si>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</si>
  <si>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</si>
  <si>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</si>
  <si>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</si>
  <si>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</si>
  <si>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</si>
  <si>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</si>
  <si>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</si>
  <si>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</si>
  <si>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</si>
  <si>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</si>
  <si>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</si>
  <si>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</si>
  <si>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</si>
  <si>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</si>
  <si>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</si>
  <si>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</si>
  <si>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</si>
  <si>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</si>
  <si>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</si>
  <si>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</si>
  <si>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</si>
  <si>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</si>
  <si>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</si>
  <si>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</si>
  <si>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</si>
  <si>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</si>
  <si>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</si>
  <si>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</si>
  <si>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</si>
  <si>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</si>
  <si>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</si>
  <si>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</si>
  <si>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</si>
  <si>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</si>
  <si>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</si>
  <si>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</si>
  <si>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</si>
  <si>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</si>
  <si>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</si>
  <si>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</si>
  <si>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</si>
  <si>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</si>
  <si>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</si>
  <si>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</si>
  <si>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</si>
  <si>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</si>
  <si>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</si>
  <si>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</si>
  <si>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</si>
  <si>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</si>
  <si>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</si>
  <si>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</si>
  <si>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</si>
  <si>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</si>
  <si>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</si>
  <si>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</si>
  <si>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</si>
  <si>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</si>
  <si>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</si>
  <si>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</si>
  <si>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</si>
  <si>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</si>
  <si>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</si>
  <si>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</si>
  <si>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</si>
  <si>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</si>
  <si>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</si>
  <si>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</si>
  <si>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</si>
  <si>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</si>
  <si>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</si>
  <si>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</si>
  <si>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</si>
  <si>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</si>
  <si>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</si>
  <si>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</si>
  <si>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</si>
  <si>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</si>
  <si>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</si>
  <si>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</si>
  <si>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</si>
  <si>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</si>
  <si>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</si>
  <si>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</si>
  <si>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</si>
  <si>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</si>
  <si>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</si>
  <si>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</si>
  <si>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</si>
  <si>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</si>
  <si>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</si>
  <si>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</si>
  <si>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</si>
  <si>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</si>
  <si>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</si>
  <si>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</si>
  <si>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</si>
  <si>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</si>
  <si>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</si>
  <si>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</si>
  <si>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</si>
  <si>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</si>
  <si>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</si>
  <si>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</si>
  <si>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</si>
  <si>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</si>
  <si>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</si>
  <si>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</si>
  <si>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</si>
  <si>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</si>
  <si>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</si>
  <si>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</si>
  <si>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</si>
  <si>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</si>
  <si>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</si>
  <si>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</si>
  <si>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</si>
  <si>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</si>
  <si>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</si>
  <si>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</si>
  <si>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</si>
  <si>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</si>
  <si>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</si>
  <si>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</si>
  <si>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</si>
  <si>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</si>
  <si>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</si>
  <si>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</si>
  <si>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</si>
  <si>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</si>
  <si>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</si>
  <si>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</si>
  <si>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</si>
  <si>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</si>
  <si>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</si>
  <si>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</si>
  <si>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</si>
  <si>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</si>
  <si>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</si>
  <si>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</si>
  <si>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</si>
  <si>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</si>
  <si>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</si>
  <si>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</si>
  <si>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</si>
  <si>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</si>
  <si>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</si>
  <si>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</si>
  <si>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</si>
  <si>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</si>
  <si>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</si>
  <si>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</si>
  <si>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</si>
  <si>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</si>
  <si>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</si>
  <si>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</si>
  <si>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</si>
  <si>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</si>
  <si>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</si>
  <si>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</si>
  <si>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</si>
  <si>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</si>
  <si>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</si>
  <si>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</si>
  <si>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</si>
  <si>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</si>
  <si>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</si>
  <si>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</si>
  <si>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</si>
  <si>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</si>
  <si>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</si>
  <si>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</si>
  <si>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</si>
  <si>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</si>
  <si>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</si>
  <si>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</si>
  <si>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</si>
  <si>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</si>
  <si>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</si>
  <si>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</si>
  <si>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</si>
  <si>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</si>
  <si>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</si>
  <si>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</si>
  <si>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</si>
  <si>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</si>
  <si>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</si>
  <si>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</si>
  <si>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</si>
  <si>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</si>
  <si>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</si>
  <si>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</si>
  <si>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</si>
  <si>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</si>
  <si>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</si>
  <si>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</si>
  <si>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</si>
  <si>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</si>
  <si>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</si>
  <si>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</si>
  <si>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</si>
  <si>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</si>
  <si>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</si>
  <si>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</si>
  <si>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</si>
  <si>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</si>
  <si>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</si>
  <si>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</si>
  <si>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</si>
  <si>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</si>
  <si>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</si>
  <si>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</si>
  <si>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</si>
  <si>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</si>
  <si>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</si>
  <si>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</si>
  <si>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</si>
  <si>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</si>
  <si>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</si>
  <si>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</si>
  <si>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</si>
  <si>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</si>
  <si>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</si>
  <si>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</si>
  <si>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</si>
  <si>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</si>
  <si>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</si>
  <si>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</si>
  <si>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</si>
  <si>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</si>
  <si>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</si>
  <si>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</si>
  <si>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</si>
  <si>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</si>
  <si>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</si>
  <si>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</si>
  <si>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</si>
  <si>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</si>
  <si>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</si>
  <si>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</si>
  <si>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</si>
  <si>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</si>
  <si>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</si>
  <si>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</si>
  <si>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</si>
  <si>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</si>
  <si>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</si>
  <si>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</si>
  <si>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</si>
  <si>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</si>
  <si>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</si>
  <si>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</si>
  <si>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</si>
  <si>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</si>
  <si>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</si>
  <si>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</si>
  <si>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</si>
  <si>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2019 год и плановый период 2020 и 2021 годов </t>
  </si>
  <si>
    <t>2021 год</t>
  </si>
  <si>
    <t>6.1.3</t>
  </si>
  <si>
    <t>2.6.3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</si>
  <si>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</si>
  <si>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</si>
  <si>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</si>
  <si>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</si>
  <si>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</si>
  <si>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</si>
  <si>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</si>
  <si>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</si>
  <si>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</si>
  <si>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</si>
  <si>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</si>
  <si>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</si>
  <si>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Закупка товаров, работ и услуг для муниципальных нужд (фед)</t>
  </si>
  <si>
    <t xml:space="preserve"> Межбюджетные трансферты (фед)</t>
  </si>
  <si>
    <t xml:space="preserve"> Межбюджетные трансферты (обл)</t>
  </si>
  <si>
    <t xml:space="preserve"> Межбюджетные трансферты (соф)</t>
  </si>
  <si>
    <t>Капитальные вложения в объекты муниципальной собственности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</si>
  <si>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</si>
  <si>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</si>
  <si>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</si>
  <si>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</si>
  <si>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 xml:space="preserve">Субсидии на подготовку и проведение празднования памятных дат муниципальных образований   </t>
  </si>
  <si>
    <t>78380</t>
  </si>
  <si>
    <t>18.1.1</t>
  </si>
  <si>
    <t>19.1</t>
  </si>
  <si>
    <t>78940</t>
  </si>
  <si>
    <t>78400</t>
  </si>
  <si>
    <t>R4660</t>
  </si>
  <si>
    <t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</si>
  <si>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</si>
  <si>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</si>
  <si>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</si>
  <si>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</si>
  <si>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51460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</si>
  <si>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</si>
  <si>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</si>
  <si>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</si>
  <si>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</si>
  <si>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</si>
  <si>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</si>
  <si>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</si>
  <si>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</si>
  <si>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</si>
  <si>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</si>
  <si>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Закупка товаров, работ и услуг для муниципальных нужд обл бюджет</t>
  </si>
  <si>
    <t>Закупка товаров, работ и услуг для муниципальных нужд(соф)</t>
  </si>
  <si>
    <t>78391</t>
  </si>
  <si>
    <t>78392</t>
  </si>
  <si>
    <t>Подпрограмма "Развитие культуры муниципальных образований Воронежской области"</t>
  </si>
  <si>
    <t xml:space="preserve"> Межбюджетные трансферты </t>
  </si>
  <si>
    <t>16.2</t>
  </si>
  <si>
    <t>16.2.1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</si>
  <si>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</si>
  <si>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</si>
  <si>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</si>
  <si>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</si>
  <si>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</si>
  <si>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</si>
  <si>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8.2.2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</si>
  <si>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</si>
  <si>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</si>
  <si>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</si>
  <si>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</si>
  <si>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</si>
  <si>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</si>
  <si>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</si>
  <si>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</si>
  <si>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</si>
  <si>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>Расходы за счет субсидии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(софинансирование)</t>
    </r>
  </si>
  <si>
    <t>Основное мероприятие "Создание (реконструкция) и капитальный ремонт культурно-досуговых учреждений в сельской местности"</t>
  </si>
  <si>
    <t>16.2.2</t>
  </si>
  <si>
    <t>16.2.3</t>
  </si>
  <si>
    <t>Межбюджетные трасферты на поддежку отрасли культура (гос поддержка лучших сельских учреждений культуры) (Дома культуры)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</si>
  <si>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</si>
  <si>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</si>
  <si>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</si>
  <si>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</si>
  <si>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</si>
  <si>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</si>
  <si>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Субсидии местным бюджетам на капитальный ремонт и ремонт автомобильных дорог общего пользования местного значения</t>
  </si>
  <si>
    <t>78850</t>
  </si>
  <si>
    <t>19.</t>
  </si>
  <si>
    <t>20</t>
  </si>
  <si>
    <t>20.1</t>
  </si>
  <si>
    <t>20.2</t>
  </si>
  <si>
    <t>Е1</t>
  </si>
  <si>
    <t>Расходы на обеспечение деятельности (оказание услуг) муниципальных учреждений (софинансирование регионального проекта "Современная школа"</t>
  </si>
  <si>
    <t>51690</t>
  </si>
  <si>
    <t>Расходы за счет субвенции на формирование системы для организации обучения детей с ОВЗ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</si>
  <si>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</si>
  <si>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</si>
  <si>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</si>
  <si>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</si>
  <si>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</si>
  <si>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</si>
  <si>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</si>
  <si>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</si>
  <si>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</si>
  <si>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Межбюджетные трансферты на обнспечение развития МТБ ДК в населенных пунктах с числом жителей до 300 тыс. чел.</t>
  </si>
  <si>
    <t>Обновление МТБ для формирования у обучающихся современных технологических и гуманитарных навыков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</si>
  <si>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</si>
  <si>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</si>
  <si>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Приложение № 6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от_____________________2019г. № ____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</si>
  <si>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</si>
  <si>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</si>
  <si>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</si>
  <si>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Мероприятия по создани дополнительных мест для детей в возрасте от 2 мес до 3 лет</t>
  </si>
  <si>
    <t>P2</t>
  </si>
  <si>
    <t>51590</t>
  </si>
  <si>
    <t>Мероприятия по создани дополнительных мест для детей в возрасте от 1,5 до 3 лет</t>
  </si>
  <si>
    <t>52320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</si>
</sst>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5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8" fillId="0" borderId="17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16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vertical="center"/>
    </xf>
    <xf numFmtId="49" fontId="23" fillId="0" borderId="16" xfId="0" applyNumberFormat="1" applyFont="1" applyBorder="1" applyAlignment="1">
      <alignment vertical="center"/>
    </xf>
    <xf numFmtId="49" fontId="23" fillId="0" borderId="9" xfId="0" applyNumberFormat="1" applyFont="1" applyBorder="1" applyAlignment="1">
      <alignment vertical="center"/>
    </xf>
    <xf numFmtId="0" fontId="24" fillId="0" borderId="0" xfId="0" applyFont="1"/>
    <xf numFmtId="49" fontId="23" fillId="0" borderId="10" xfId="0" applyNumberFormat="1" applyFont="1" applyBorder="1" applyAlignment="1">
      <alignment horizontal="center" vertical="center"/>
    </xf>
    <xf numFmtId="49" fontId="23" fillId="0" borderId="16" xfId="0" applyNumberFormat="1" applyFont="1" applyBorder="1" applyAlignment="1">
      <alignment horizontal="center" vertical="center"/>
    </xf>
    <xf numFmtId="49" fontId="23" fillId="0" borderId="9" xfId="0" applyNumberFormat="1" applyFont="1" applyBorder="1" applyAlignment="1">
      <alignment horizontal="center" vertical="center"/>
    </xf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10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vertical="center"/>
    </xf>
    <xf numFmtId="49" fontId="11" fillId="0" borderId="1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22" fillId="0" borderId="4" xfId="0" applyNumberFormat="1" applyFont="1" applyBorder="1" applyAlignment="1">
      <alignment horizontal="left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10" xfId="0" applyNumberFormat="1" applyFont="1" applyBorder="1" applyAlignment="1">
      <alignment horizontal="center" vertical="center"/>
    </xf>
    <xf numFmtId="49" fontId="28" fillId="0" borderId="16" xfId="0" applyNumberFormat="1" applyFont="1" applyBorder="1" applyAlignment="1">
      <alignment horizontal="center" vertical="center"/>
    </xf>
    <xf numFmtId="49" fontId="28" fillId="0" borderId="9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10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4" fontId="34" fillId="0" borderId="5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left" vertical="center"/>
    </xf>
    <xf numFmtId="49" fontId="36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2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4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4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4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44" fillId="2" borderId="1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164" fontId="23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64" fontId="12" fillId="0" borderId="9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164" fontId="23" fillId="0" borderId="9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37" fillId="0" borderId="5" xfId="0" applyNumberFormat="1" applyFont="1" applyFill="1" applyBorder="1" applyAlignment="1">
      <alignment horizontal="center" vertical="center"/>
    </xf>
    <xf numFmtId="164" fontId="21" fillId="0" borderId="9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9" xfId="0" applyNumberFormat="1" applyFont="1" applyFill="1" applyBorder="1" applyAlignment="1">
      <alignment horizontal="center" vertical="center"/>
    </xf>
    <xf numFmtId="164" fontId="41" fillId="0" borderId="1" xfId="0" applyNumberFormat="1" applyFont="1" applyFill="1" applyBorder="1" applyAlignment="1">
      <alignment horizontal="center" vertical="center"/>
    </xf>
    <xf numFmtId="164" fontId="42" fillId="0" borderId="1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15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164" fontId="8" fillId="0" borderId="8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/>
    </xf>
    <xf numFmtId="49" fontId="11" fillId="0" borderId="19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164" fontId="34" fillId="0" borderId="9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28" fillId="0" borderId="1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6600CC"/>
      <color rgb="FF0000FF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0"/>
  <sheetViews>
    <sheetView tabSelected="1" view="pageBreakPreview" topLeftCell="A13" zoomScale="60" zoomScaleNormal="110" workbookViewId="0">
      <selection activeCell="Q13" sqref="Q1:V1048576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26" customWidth="1"/>
    <col min="4" max="4" width="6.5546875" style="26" customWidth="1"/>
    <col min="5" max="5" width="7.6640625" style="26" customWidth="1"/>
    <col min="6" max="9" width="9.109375" style="26"/>
    <col min="10" max="12" width="19.88671875" style="236" customWidth="1"/>
    <col min="13" max="13" width="10.5546875" hidden="1" customWidth="1"/>
    <col min="14" max="16" width="0" hidden="1" customWidth="1"/>
  </cols>
  <sheetData>
    <row r="1" spans="1:14" s="1" customFormat="1" ht="231" customHeight="1" x14ac:dyDescent="0.3">
      <c r="A1" s="270" t="s">
        <v>449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14" ht="63" customHeight="1" x14ac:dyDescent="0.3">
      <c r="A2" s="271" t="s">
        <v>343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</row>
    <row r="3" spans="1:14" s="1" customFormat="1" ht="63" customHeight="1" thickBot="1" x14ac:dyDescent="0.35">
      <c r="A3" s="29"/>
      <c r="B3" s="29"/>
      <c r="C3" s="29"/>
      <c r="D3" s="29"/>
      <c r="E3" s="29"/>
      <c r="F3" s="29"/>
      <c r="G3" s="29"/>
      <c r="H3" s="29"/>
      <c r="I3" s="29"/>
      <c r="J3" s="210"/>
      <c r="K3" s="210"/>
      <c r="L3" s="211" t="s">
        <v>154</v>
      </c>
    </row>
    <row r="4" spans="1:14" s="3" customFormat="1" x14ac:dyDescent="0.3">
      <c r="A4" s="13" t="s">
        <v>157</v>
      </c>
      <c r="B4" s="14" t="s">
        <v>0</v>
      </c>
      <c r="C4" s="267" t="s">
        <v>151</v>
      </c>
      <c r="D4" s="267"/>
      <c r="E4" s="267"/>
      <c r="F4" s="267"/>
      <c r="G4" s="15" t="s">
        <v>152</v>
      </c>
      <c r="H4" s="15" t="s">
        <v>153</v>
      </c>
      <c r="I4" s="15" t="s">
        <v>155</v>
      </c>
      <c r="J4" s="212" t="s">
        <v>302</v>
      </c>
      <c r="K4" s="212" t="s">
        <v>303</v>
      </c>
      <c r="L4" s="212" t="s">
        <v>344</v>
      </c>
    </row>
    <row r="5" spans="1:14" s="12" customFormat="1" ht="15.6" x14ac:dyDescent="0.3">
      <c r="A5" s="16">
        <v>1</v>
      </c>
      <c r="B5" s="11">
        <v>2</v>
      </c>
      <c r="C5" s="266" t="s">
        <v>99</v>
      </c>
      <c r="D5" s="266"/>
      <c r="E5" s="266"/>
      <c r="F5" s="266"/>
      <c r="G5" s="86">
        <v>4</v>
      </c>
      <c r="H5" s="86">
        <v>5</v>
      </c>
      <c r="I5" s="86">
        <v>6</v>
      </c>
      <c r="J5" s="213">
        <v>7</v>
      </c>
      <c r="K5" s="213">
        <v>8</v>
      </c>
      <c r="L5" s="214">
        <v>9</v>
      </c>
    </row>
    <row r="6" spans="1:14" s="10" customFormat="1" ht="20.399999999999999" x14ac:dyDescent="0.3">
      <c r="A6" s="17"/>
      <c r="B6" s="9" t="s">
        <v>156</v>
      </c>
      <c r="C6" s="30"/>
      <c r="D6" s="30"/>
      <c r="E6" s="30"/>
      <c r="F6" s="83"/>
      <c r="G6" s="87"/>
      <c r="H6" s="88"/>
      <c r="I6" s="89"/>
      <c r="J6" s="215">
        <f>SUM(J7+J21+J117+J136+J141+J146+J160+J178+J199+J246+J252+J263+J273+J305+J344+J351+J371+J376+J381+J366)</f>
        <v>1679751.5000000002</v>
      </c>
      <c r="K6" s="215">
        <f>SUM(K7+K21+K117+K136+K141+K146+K160+K178+K199+K246+K252+K263+K273+K305+K344+K351+K371+K376+K381)</f>
        <v>1677759.4</v>
      </c>
      <c r="L6" s="215">
        <f>SUM(L7+L21+L117+L136+L141+L146+L160+L178+L199+L246+L252+L263+L273+L305+L344+L351+L371+L376+L381)</f>
        <v>1742035.7000000002</v>
      </c>
    </row>
    <row r="7" spans="1:14" s="2" customFormat="1" ht="34.799999999999997" x14ac:dyDescent="0.3">
      <c r="A7" s="18">
        <v>1</v>
      </c>
      <c r="B7" s="27" t="s">
        <v>4</v>
      </c>
      <c r="C7" s="31" t="s">
        <v>1</v>
      </c>
      <c r="D7" s="31">
        <v>0</v>
      </c>
      <c r="E7" s="31" t="s">
        <v>2</v>
      </c>
      <c r="F7" s="84" t="s">
        <v>3</v>
      </c>
      <c r="G7" s="90"/>
      <c r="H7" s="91"/>
      <c r="I7" s="92"/>
      <c r="J7" s="216">
        <f>SUM(J8+J14)</f>
        <v>1769.8</v>
      </c>
      <c r="K7" s="206">
        <f>SUM(K8+K14)</f>
        <v>1789.5</v>
      </c>
      <c r="L7" s="207">
        <f>SUM(L8+L14)</f>
        <v>1321.5</v>
      </c>
    </row>
    <row r="8" spans="1:14" s="2" customFormat="1" ht="34.799999999999997" x14ac:dyDescent="0.3">
      <c r="A8" s="19" t="s">
        <v>158</v>
      </c>
      <c r="B8" s="24" t="s">
        <v>5</v>
      </c>
      <c r="C8" s="32" t="s">
        <v>1</v>
      </c>
      <c r="D8" s="32">
        <v>1</v>
      </c>
      <c r="E8" s="32" t="s">
        <v>2</v>
      </c>
      <c r="F8" s="85" t="s">
        <v>3</v>
      </c>
      <c r="G8" s="90"/>
      <c r="H8" s="91"/>
      <c r="I8" s="92"/>
      <c r="J8" s="217">
        <f>+J9+J12</f>
        <v>1690.8</v>
      </c>
      <c r="K8" s="201">
        <f t="shared" ref="K8:L8" si="0">SUM(K9)</f>
        <v>1710.5</v>
      </c>
      <c r="L8" s="202">
        <f t="shared" si="0"/>
        <v>1242.5</v>
      </c>
    </row>
    <row r="9" spans="1:14" s="106" customFormat="1" ht="36" x14ac:dyDescent="0.3">
      <c r="A9" s="99" t="s">
        <v>159</v>
      </c>
      <c r="B9" s="100" t="s">
        <v>254</v>
      </c>
      <c r="C9" s="101" t="s">
        <v>1</v>
      </c>
      <c r="D9" s="101">
        <v>1</v>
      </c>
      <c r="E9" s="101" t="s">
        <v>1</v>
      </c>
      <c r="F9" s="102" t="s">
        <v>3</v>
      </c>
      <c r="G9" s="103"/>
      <c r="H9" s="104"/>
      <c r="I9" s="105"/>
      <c r="J9" s="218">
        <f>SUM(J10)</f>
        <v>1678.6</v>
      </c>
      <c r="K9" s="203">
        <f t="shared" ref="K9:L10" si="1">SUM(K10)</f>
        <v>1710.5</v>
      </c>
      <c r="L9" s="204">
        <f t="shared" si="1"/>
        <v>1242.5</v>
      </c>
    </row>
    <row r="10" spans="1:14" s="113" customFormat="1" x14ac:dyDescent="0.35">
      <c r="A10" s="22"/>
      <c r="B10" s="52" t="s">
        <v>6</v>
      </c>
      <c r="C10" s="112" t="s">
        <v>1</v>
      </c>
      <c r="D10" s="112">
        <v>1</v>
      </c>
      <c r="E10" s="112" t="s">
        <v>1</v>
      </c>
      <c r="F10" s="114">
        <v>80900</v>
      </c>
      <c r="G10" s="115"/>
      <c r="H10" s="116"/>
      <c r="I10" s="117"/>
      <c r="J10" s="219">
        <f>SUM(J11)</f>
        <v>1678.6</v>
      </c>
      <c r="K10" s="148">
        <f t="shared" si="1"/>
        <v>1710.5</v>
      </c>
      <c r="L10" s="205">
        <f t="shared" si="1"/>
        <v>1242.5</v>
      </c>
    </row>
    <row r="11" spans="1:14" s="8" customFormat="1" x14ac:dyDescent="0.35">
      <c r="A11" s="20"/>
      <c r="B11" s="23" t="s">
        <v>219</v>
      </c>
      <c r="C11" s="34" t="s">
        <v>1</v>
      </c>
      <c r="D11" s="34" t="s">
        <v>51</v>
      </c>
      <c r="E11" s="34" t="s">
        <v>1</v>
      </c>
      <c r="F11" s="34" t="s">
        <v>9</v>
      </c>
      <c r="G11" s="82">
        <v>200</v>
      </c>
      <c r="H11" s="82" t="s">
        <v>7</v>
      </c>
      <c r="I11" s="82" t="s">
        <v>112</v>
      </c>
      <c r="J11" s="35">
        <v>1678.6</v>
      </c>
      <c r="K11" s="35">
        <v>1710.5</v>
      </c>
      <c r="L11" s="25">
        <v>1242.5</v>
      </c>
      <c r="M11" s="8">
        <v>450</v>
      </c>
      <c r="N11" s="8">
        <v>468</v>
      </c>
    </row>
    <row r="12" spans="1:14" s="8" customFormat="1" ht="18" x14ac:dyDescent="0.35">
      <c r="A12" s="99" t="s">
        <v>410</v>
      </c>
      <c r="B12" s="180" t="s">
        <v>408</v>
      </c>
      <c r="C12" s="181" t="s">
        <v>1</v>
      </c>
      <c r="D12" s="181" t="s">
        <v>51</v>
      </c>
      <c r="E12" s="181" t="s">
        <v>28</v>
      </c>
      <c r="F12" s="181" t="s">
        <v>9</v>
      </c>
      <c r="G12" s="182"/>
      <c r="H12" s="182"/>
      <c r="I12" s="182"/>
      <c r="J12" s="220">
        <f>+J13</f>
        <v>12.2</v>
      </c>
      <c r="K12" s="221"/>
      <c r="L12" s="222"/>
    </row>
    <row r="13" spans="1:14" s="8" customFormat="1" ht="31.2" x14ac:dyDescent="0.35">
      <c r="A13" s="20"/>
      <c r="B13" s="168" t="s">
        <v>409</v>
      </c>
      <c r="C13" s="34" t="s">
        <v>1</v>
      </c>
      <c r="D13" s="34" t="s">
        <v>51</v>
      </c>
      <c r="E13" s="34" t="s">
        <v>28</v>
      </c>
      <c r="F13" s="34" t="s">
        <v>9</v>
      </c>
      <c r="G13" s="82" t="s">
        <v>220</v>
      </c>
      <c r="H13" s="82" t="s">
        <v>7</v>
      </c>
      <c r="I13" s="82" t="s">
        <v>112</v>
      </c>
      <c r="J13" s="35">
        <v>12.2</v>
      </c>
      <c r="K13" s="35"/>
      <c r="L13" s="25"/>
    </row>
    <row r="14" spans="1:14" s="2" customFormat="1" ht="52.2" x14ac:dyDescent="0.3">
      <c r="A14" s="19" t="s">
        <v>160</v>
      </c>
      <c r="B14" s="24" t="s">
        <v>10</v>
      </c>
      <c r="C14" s="32" t="s">
        <v>1</v>
      </c>
      <c r="D14" s="32">
        <v>2</v>
      </c>
      <c r="E14" s="32" t="s">
        <v>2</v>
      </c>
      <c r="F14" s="32" t="s">
        <v>3</v>
      </c>
      <c r="G14" s="251"/>
      <c r="H14" s="251"/>
      <c r="I14" s="251"/>
      <c r="J14" s="201">
        <f>SUM(J15+J18)</f>
        <v>79</v>
      </c>
      <c r="K14" s="201">
        <f t="shared" ref="K14:L14" si="2">SUM(K15+K18)</f>
        <v>79</v>
      </c>
      <c r="L14" s="202">
        <f t="shared" si="2"/>
        <v>79</v>
      </c>
    </row>
    <row r="15" spans="1:14" s="106" customFormat="1" ht="36" x14ac:dyDescent="0.3">
      <c r="A15" s="99" t="s">
        <v>161</v>
      </c>
      <c r="B15" s="100" t="s">
        <v>255</v>
      </c>
      <c r="C15" s="101" t="s">
        <v>1</v>
      </c>
      <c r="D15" s="101">
        <v>2</v>
      </c>
      <c r="E15" s="101" t="s">
        <v>1</v>
      </c>
      <c r="F15" s="101" t="s">
        <v>3</v>
      </c>
      <c r="G15" s="262"/>
      <c r="H15" s="262"/>
      <c r="I15" s="262"/>
      <c r="J15" s="203">
        <f>SUM(J16)</f>
        <v>20</v>
      </c>
      <c r="K15" s="203">
        <f t="shared" ref="K15:L16" si="3">SUM(K16)</f>
        <v>20</v>
      </c>
      <c r="L15" s="204">
        <f t="shared" si="3"/>
        <v>20</v>
      </c>
    </row>
    <row r="16" spans="1:14" s="113" customFormat="1" x14ac:dyDescent="0.35">
      <c r="A16" s="22"/>
      <c r="B16" s="52" t="s">
        <v>6</v>
      </c>
      <c r="C16" s="112" t="s">
        <v>1</v>
      </c>
      <c r="D16" s="112">
        <v>2</v>
      </c>
      <c r="E16" s="112" t="s">
        <v>1</v>
      </c>
      <c r="F16" s="112">
        <v>80900</v>
      </c>
      <c r="G16" s="253"/>
      <c r="H16" s="253"/>
      <c r="I16" s="253"/>
      <c r="J16" s="148">
        <f>SUM(J17)</f>
        <v>20</v>
      </c>
      <c r="K16" s="148">
        <f t="shared" si="3"/>
        <v>20</v>
      </c>
      <c r="L16" s="205">
        <f t="shared" si="3"/>
        <v>20</v>
      </c>
    </row>
    <row r="17" spans="1:15" s="8" customFormat="1" x14ac:dyDescent="0.35">
      <c r="A17" s="20"/>
      <c r="B17" s="23" t="s">
        <v>219</v>
      </c>
      <c r="C17" s="34" t="s">
        <v>1</v>
      </c>
      <c r="D17" s="34" t="s">
        <v>87</v>
      </c>
      <c r="E17" s="34" t="s">
        <v>1</v>
      </c>
      <c r="F17" s="34" t="s">
        <v>9</v>
      </c>
      <c r="G17" s="41" t="s">
        <v>220</v>
      </c>
      <c r="H17" s="41" t="s">
        <v>7</v>
      </c>
      <c r="I17" s="41" t="s">
        <v>112</v>
      </c>
      <c r="J17" s="35">
        <v>20</v>
      </c>
      <c r="K17" s="35">
        <v>20</v>
      </c>
      <c r="L17" s="25">
        <v>20</v>
      </c>
    </row>
    <row r="18" spans="1:15" s="106" customFormat="1" ht="36" x14ac:dyDescent="0.3">
      <c r="A18" s="99" t="s">
        <v>161</v>
      </c>
      <c r="B18" s="100" t="s">
        <v>11</v>
      </c>
      <c r="C18" s="101" t="s">
        <v>1</v>
      </c>
      <c r="D18" s="101">
        <v>2</v>
      </c>
      <c r="E18" s="101" t="s">
        <v>12</v>
      </c>
      <c r="F18" s="101" t="s">
        <v>3</v>
      </c>
      <c r="G18" s="262"/>
      <c r="H18" s="262"/>
      <c r="I18" s="262"/>
      <c r="J18" s="203">
        <f>SUM(J19)</f>
        <v>59</v>
      </c>
      <c r="K18" s="203">
        <f t="shared" ref="K18:L19" si="4">SUM(K19)</f>
        <v>59</v>
      </c>
      <c r="L18" s="204">
        <f t="shared" si="4"/>
        <v>59</v>
      </c>
    </row>
    <row r="19" spans="1:15" s="113" customFormat="1" x14ac:dyDescent="0.35">
      <c r="A19" s="22"/>
      <c r="B19" s="52" t="s">
        <v>6</v>
      </c>
      <c r="C19" s="112" t="s">
        <v>1</v>
      </c>
      <c r="D19" s="112">
        <v>2</v>
      </c>
      <c r="E19" s="112" t="s">
        <v>12</v>
      </c>
      <c r="F19" s="112">
        <v>80900</v>
      </c>
      <c r="G19" s="253"/>
      <c r="H19" s="253"/>
      <c r="I19" s="253"/>
      <c r="J19" s="148">
        <f>SUM(J20)</f>
        <v>59</v>
      </c>
      <c r="K19" s="148">
        <f t="shared" si="4"/>
        <v>59</v>
      </c>
      <c r="L19" s="205">
        <f t="shared" si="4"/>
        <v>59</v>
      </c>
    </row>
    <row r="20" spans="1:15" s="8" customFormat="1" x14ac:dyDescent="0.35">
      <c r="A20" s="20"/>
      <c r="B20" s="23" t="s">
        <v>219</v>
      </c>
      <c r="C20" s="34" t="s">
        <v>1</v>
      </c>
      <c r="D20" s="34" t="s">
        <v>87</v>
      </c>
      <c r="E20" s="34" t="s">
        <v>12</v>
      </c>
      <c r="F20" s="34" t="s">
        <v>9</v>
      </c>
      <c r="G20" s="41" t="s">
        <v>220</v>
      </c>
      <c r="H20" s="41" t="s">
        <v>7</v>
      </c>
      <c r="I20" s="41" t="s">
        <v>112</v>
      </c>
      <c r="J20" s="35">
        <v>59</v>
      </c>
      <c r="K20" s="35">
        <v>59</v>
      </c>
      <c r="L20" s="25">
        <v>59</v>
      </c>
    </row>
    <row r="21" spans="1:15" s="2" customFormat="1" x14ac:dyDescent="0.3">
      <c r="A21" s="18" t="s">
        <v>87</v>
      </c>
      <c r="B21" s="27" t="s">
        <v>13</v>
      </c>
      <c r="C21" s="31" t="s">
        <v>12</v>
      </c>
      <c r="D21" s="31">
        <v>0</v>
      </c>
      <c r="E21" s="31" t="s">
        <v>2</v>
      </c>
      <c r="F21" s="31" t="s">
        <v>3</v>
      </c>
      <c r="G21" s="251"/>
      <c r="H21" s="251"/>
      <c r="I21" s="251"/>
      <c r="J21" s="206">
        <f>+J22+J33+J55+J66+J75+J85+J95+J99</f>
        <v>1203222.6000000001</v>
      </c>
      <c r="K21" s="206">
        <f>+K22+K33+K55+K66+K75+K85+K95+K99</f>
        <v>1238300.3</v>
      </c>
      <c r="L21" s="206">
        <f>+L22+L33+L55+L66+L75+L85+L95+L99</f>
        <v>1286375.6000000001</v>
      </c>
    </row>
    <row r="22" spans="1:15" s="2" customFormat="1" x14ac:dyDescent="0.3">
      <c r="A22" s="19" t="s">
        <v>162</v>
      </c>
      <c r="B22" s="24" t="s">
        <v>14</v>
      </c>
      <c r="C22" s="32" t="s">
        <v>12</v>
      </c>
      <c r="D22" s="32">
        <v>1</v>
      </c>
      <c r="E22" s="32" t="s">
        <v>1</v>
      </c>
      <c r="F22" s="32" t="s">
        <v>3</v>
      </c>
      <c r="G22" s="251"/>
      <c r="H22" s="251"/>
      <c r="I22" s="251"/>
      <c r="J22" s="201">
        <f>SUM(J23)</f>
        <v>316392.3</v>
      </c>
      <c r="K22" s="201">
        <f t="shared" ref="K22:L22" si="5">SUM(K23)</f>
        <v>317205.19999999995</v>
      </c>
      <c r="L22" s="202">
        <f t="shared" si="5"/>
        <v>339801.1</v>
      </c>
      <c r="M22" s="77"/>
    </row>
    <row r="23" spans="1:15" s="106" customFormat="1" ht="36" x14ac:dyDescent="0.3">
      <c r="A23" s="99" t="s">
        <v>163</v>
      </c>
      <c r="B23" s="100" t="s">
        <v>15</v>
      </c>
      <c r="C23" s="101" t="s">
        <v>12</v>
      </c>
      <c r="D23" s="101">
        <v>1</v>
      </c>
      <c r="E23" s="101" t="s">
        <v>1</v>
      </c>
      <c r="F23" s="101" t="s">
        <v>3</v>
      </c>
      <c r="G23" s="262"/>
      <c r="H23" s="262"/>
      <c r="I23" s="262"/>
      <c r="J23" s="203">
        <f>SUM(J24+J29)</f>
        <v>316392.3</v>
      </c>
      <c r="K23" s="203">
        <f t="shared" ref="K23:L23" si="6">SUM(K24+K29)</f>
        <v>317205.19999999995</v>
      </c>
      <c r="L23" s="203">
        <f t="shared" si="6"/>
        <v>339801.1</v>
      </c>
    </row>
    <row r="24" spans="1:15" s="113" customFormat="1" ht="33.6" x14ac:dyDescent="0.35">
      <c r="A24" s="118"/>
      <c r="B24" s="52" t="s">
        <v>17</v>
      </c>
      <c r="C24" s="112" t="s">
        <v>12</v>
      </c>
      <c r="D24" s="112">
        <v>1</v>
      </c>
      <c r="E24" s="112" t="s">
        <v>1</v>
      </c>
      <c r="F24" s="112" t="s">
        <v>16</v>
      </c>
      <c r="G24" s="253"/>
      <c r="H24" s="253"/>
      <c r="I24" s="253"/>
      <c r="J24" s="148">
        <f>SUM(J25:J28)</f>
        <v>136149.4</v>
      </c>
      <c r="K24" s="148">
        <f t="shared" ref="K24:L24" si="7">SUM(K25:K28)</f>
        <v>132392.9</v>
      </c>
      <c r="L24" s="205">
        <f t="shared" si="7"/>
        <v>144285</v>
      </c>
    </row>
    <row r="25" spans="1:15" s="8" customFormat="1" ht="33.6" x14ac:dyDescent="0.35">
      <c r="A25" s="21"/>
      <c r="B25" s="23" t="s">
        <v>256</v>
      </c>
      <c r="C25" s="34" t="s">
        <v>12</v>
      </c>
      <c r="D25" s="34">
        <v>1</v>
      </c>
      <c r="E25" s="34" t="s">
        <v>1</v>
      </c>
      <c r="F25" s="34" t="s">
        <v>16</v>
      </c>
      <c r="G25" s="41" t="s">
        <v>222</v>
      </c>
      <c r="H25" s="41" t="s">
        <v>46</v>
      </c>
      <c r="I25" s="41" t="s">
        <v>1</v>
      </c>
      <c r="J25" s="35">
        <v>41644.6</v>
      </c>
      <c r="K25" s="35">
        <v>43460.9</v>
      </c>
      <c r="L25" s="25">
        <v>45260</v>
      </c>
    </row>
    <row r="26" spans="1:15" s="8" customFormat="1" x14ac:dyDescent="0.35">
      <c r="A26" s="21"/>
      <c r="B26" s="23" t="s">
        <v>219</v>
      </c>
      <c r="C26" s="34" t="s">
        <v>12</v>
      </c>
      <c r="D26" s="34">
        <v>1</v>
      </c>
      <c r="E26" s="34" t="s">
        <v>1</v>
      </c>
      <c r="F26" s="34" t="s">
        <v>16</v>
      </c>
      <c r="G26" s="41" t="s">
        <v>220</v>
      </c>
      <c r="H26" s="41" t="s">
        <v>46</v>
      </c>
      <c r="I26" s="41" t="s">
        <v>1</v>
      </c>
      <c r="J26" s="35">
        <v>63099.6</v>
      </c>
      <c r="K26" s="35">
        <v>58258</v>
      </c>
      <c r="L26" s="25">
        <v>67438</v>
      </c>
      <c r="M26" s="8">
        <v>-3000</v>
      </c>
      <c r="N26" s="8">
        <v>-3000</v>
      </c>
      <c r="O26" s="8">
        <v>-3000</v>
      </c>
    </row>
    <row r="27" spans="1:15" s="8" customFormat="1" x14ac:dyDescent="0.35">
      <c r="A27" s="21"/>
      <c r="B27" s="23" t="s">
        <v>223</v>
      </c>
      <c r="C27" s="34" t="s">
        <v>12</v>
      </c>
      <c r="D27" s="34">
        <v>1</v>
      </c>
      <c r="E27" s="34" t="s">
        <v>1</v>
      </c>
      <c r="F27" s="34" t="s">
        <v>16</v>
      </c>
      <c r="G27" s="41" t="s">
        <v>224</v>
      </c>
      <c r="H27" s="41" t="s">
        <v>46</v>
      </c>
      <c r="I27" s="41" t="s">
        <v>1</v>
      </c>
      <c r="J27" s="35">
        <v>13438</v>
      </c>
      <c r="K27" s="35">
        <v>13438</v>
      </c>
      <c r="L27" s="25">
        <v>13438</v>
      </c>
    </row>
    <row r="28" spans="1:15" s="8" customFormat="1" ht="33.6" x14ac:dyDescent="0.35">
      <c r="A28" s="21"/>
      <c r="B28" s="23" t="s">
        <v>230</v>
      </c>
      <c r="C28" s="34" t="s">
        <v>12</v>
      </c>
      <c r="D28" s="34">
        <v>1</v>
      </c>
      <c r="E28" s="34" t="s">
        <v>1</v>
      </c>
      <c r="F28" s="34" t="s">
        <v>16</v>
      </c>
      <c r="G28" s="41" t="s">
        <v>229</v>
      </c>
      <c r="H28" s="41" t="s">
        <v>46</v>
      </c>
      <c r="I28" s="41" t="s">
        <v>1</v>
      </c>
      <c r="J28" s="35">
        <v>17967.2</v>
      </c>
      <c r="K28" s="35">
        <v>17236</v>
      </c>
      <c r="L28" s="25">
        <v>18149</v>
      </c>
    </row>
    <row r="29" spans="1:15" s="113" customFormat="1" ht="33.6" x14ac:dyDescent="0.35">
      <c r="A29" s="118"/>
      <c r="B29" s="52" t="s">
        <v>18</v>
      </c>
      <c r="C29" s="112" t="s">
        <v>12</v>
      </c>
      <c r="D29" s="112">
        <v>1</v>
      </c>
      <c r="E29" s="112" t="s">
        <v>1</v>
      </c>
      <c r="F29" s="112">
        <v>78290</v>
      </c>
      <c r="G29" s="253"/>
      <c r="H29" s="253"/>
      <c r="I29" s="253"/>
      <c r="J29" s="148">
        <f>SUM(J30:J32)</f>
        <v>180242.9</v>
      </c>
      <c r="K29" s="148">
        <f t="shared" ref="K29:L29" si="8">SUM(K30:K32)</f>
        <v>184812.3</v>
      </c>
      <c r="L29" s="205">
        <f t="shared" si="8"/>
        <v>195516.1</v>
      </c>
    </row>
    <row r="30" spans="1:15" s="8" customFormat="1" ht="33.6" x14ac:dyDescent="0.35">
      <c r="A30" s="21"/>
      <c r="B30" s="23" t="s">
        <v>256</v>
      </c>
      <c r="C30" s="34" t="s">
        <v>12</v>
      </c>
      <c r="D30" s="34">
        <v>1</v>
      </c>
      <c r="E30" s="34" t="s">
        <v>1</v>
      </c>
      <c r="F30" s="34">
        <v>78290</v>
      </c>
      <c r="G30" s="41" t="s">
        <v>222</v>
      </c>
      <c r="H30" s="41" t="s">
        <v>46</v>
      </c>
      <c r="I30" s="41" t="s">
        <v>1</v>
      </c>
      <c r="J30" s="35">
        <v>148323.79999999999</v>
      </c>
      <c r="K30" s="35">
        <v>156450.29999999999</v>
      </c>
      <c r="L30" s="25">
        <v>165512.1</v>
      </c>
    </row>
    <row r="31" spans="1:15" s="8" customFormat="1" x14ac:dyDescent="0.35">
      <c r="A31" s="21"/>
      <c r="B31" s="23" t="s">
        <v>219</v>
      </c>
      <c r="C31" s="34" t="s">
        <v>12</v>
      </c>
      <c r="D31" s="34">
        <v>1</v>
      </c>
      <c r="E31" s="34" t="s">
        <v>1</v>
      </c>
      <c r="F31" s="34">
        <v>78290</v>
      </c>
      <c r="G31" s="41" t="s">
        <v>220</v>
      </c>
      <c r="H31" s="41" t="s">
        <v>46</v>
      </c>
      <c r="I31" s="41" t="s">
        <v>1</v>
      </c>
      <c r="J31" s="35">
        <v>2963</v>
      </c>
      <c r="K31" s="35">
        <v>3125</v>
      </c>
      <c r="L31" s="25">
        <v>3305</v>
      </c>
    </row>
    <row r="32" spans="1:15" s="8" customFormat="1" ht="33.6" x14ac:dyDescent="0.35">
      <c r="A32" s="21"/>
      <c r="B32" s="23" t="s">
        <v>230</v>
      </c>
      <c r="C32" s="34" t="s">
        <v>12</v>
      </c>
      <c r="D32" s="34">
        <v>1</v>
      </c>
      <c r="E32" s="34" t="s">
        <v>1</v>
      </c>
      <c r="F32" s="34">
        <v>78290</v>
      </c>
      <c r="G32" s="41" t="s">
        <v>229</v>
      </c>
      <c r="H32" s="41" t="s">
        <v>46</v>
      </c>
      <c r="I32" s="41" t="s">
        <v>1</v>
      </c>
      <c r="J32" s="35">
        <v>28956.1</v>
      </c>
      <c r="K32" s="35">
        <v>25237</v>
      </c>
      <c r="L32" s="25">
        <v>26699</v>
      </c>
    </row>
    <row r="33" spans="1:15" s="2" customFormat="1" x14ac:dyDescent="0.3">
      <c r="A33" s="19" t="s">
        <v>164</v>
      </c>
      <c r="B33" s="24" t="s">
        <v>19</v>
      </c>
      <c r="C33" s="32" t="s">
        <v>12</v>
      </c>
      <c r="D33" s="32">
        <v>2</v>
      </c>
      <c r="E33" s="32" t="s">
        <v>2</v>
      </c>
      <c r="F33" s="32" t="s">
        <v>3</v>
      </c>
      <c r="G33" s="251"/>
      <c r="H33" s="251"/>
      <c r="I33" s="251"/>
      <c r="J33" s="201">
        <f>+J34</f>
        <v>723824.5</v>
      </c>
      <c r="K33" s="201">
        <f t="shared" ref="K33:L33" si="9">SUM(K34)</f>
        <v>725436.10000000009</v>
      </c>
      <c r="L33" s="202">
        <f t="shared" si="9"/>
        <v>796458</v>
      </c>
    </row>
    <row r="34" spans="1:15" s="106" customFormat="1" ht="36" x14ac:dyDescent="0.3">
      <c r="A34" s="99" t="s">
        <v>305</v>
      </c>
      <c r="B34" s="100" t="s">
        <v>20</v>
      </c>
      <c r="C34" s="101" t="s">
        <v>12</v>
      </c>
      <c r="D34" s="101">
        <v>2</v>
      </c>
      <c r="E34" s="101" t="s">
        <v>7</v>
      </c>
      <c r="F34" s="101" t="s">
        <v>3</v>
      </c>
      <c r="G34" s="262"/>
      <c r="H34" s="262"/>
      <c r="I34" s="262"/>
      <c r="J34" s="203">
        <f>SUM(J35+J39+J41+J45+J47+J52)</f>
        <v>723824.5</v>
      </c>
      <c r="K34" s="203">
        <f t="shared" ref="K34:L34" si="10">SUM(K35+K39+K41+K45+K47+K52)</f>
        <v>725436.10000000009</v>
      </c>
      <c r="L34" s="203">
        <f t="shared" si="10"/>
        <v>796458</v>
      </c>
    </row>
    <row r="35" spans="1:15" s="113" customFormat="1" ht="33.6" x14ac:dyDescent="0.35">
      <c r="A35" s="118"/>
      <c r="B35" s="52" t="s">
        <v>17</v>
      </c>
      <c r="C35" s="112" t="s">
        <v>12</v>
      </c>
      <c r="D35" s="112">
        <v>2</v>
      </c>
      <c r="E35" s="112" t="s">
        <v>7</v>
      </c>
      <c r="F35" s="112" t="s">
        <v>16</v>
      </c>
      <c r="G35" s="253"/>
      <c r="H35" s="253"/>
      <c r="I35" s="253"/>
      <c r="J35" s="148">
        <f>SUM(J36:J38)</f>
        <v>150581.6</v>
      </c>
      <c r="K35" s="148">
        <f t="shared" ref="K35:L35" si="11">SUM(K36:K38)</f>
        <v>129119.70000000001</v>
      </c>
      <c r="L35" s="205">
        <f t="shared" si="11"/>
        <v>167241.70000000001</v>
      </c>
    </row>
    <row r="36" spans="1:15" s="8" customFormat="1" x14ac:dyDescent="0.35">
      <c r="A36" s="21"/>
      <c r="B36" s="23" t="s">
        <v>219</v>
      </c>
      <c r="C36" s="34" t="s">
        <v>12</v>
      </c>
      <c r="D36" s="34">
        <v>2</v>
      </c>
      <c r="E36" s="34" t="s">
        <v>7</v>
      </c>
      <c r="F36" s="34" t="s">
        <v>16</v>
      </c>
      <c r="G36" s="41" t="s">
        <v>220</v>
      </c>
      <c r="H36" s="41" t="s">
        <v>46</v>
      </c>
      <c r="I36" s="41" t="s">
        <v>12</v>
      </c>
      <c r="J36" s="35">
        <v>105439.4</v>
      </c>
      <c r="K36" s="35">
        <v>81268.3</v>
      </c>
      <c r="L36" s="25">
        <v>116252.3</v>
      </c>
      <c r="M36" s="8">
        <v>-7000</v>
      </c>
      <c r="N36" s="8">
        <v>-7000</v>
      </c>
      <c r="O36" s="8">
        <v>-7000</v>
      </c>
    </row>
    <row r="37" spans="1:15" s="8" customFormat="1" x14ac:dyDescent="0.35">
      <c r="A37" s="21"/>
      <c r="B37" s="23" t="s">
        <v>223</v>
      </c>
      <c r="C37" s="34" t="s">
        <v>12</v>
      </c>
      <c r="D37" s="34">
        <v>2</v>
      </c>
      <c r="E37" s="34" t="s">
        <v>7</v>
      </c>
      <c r="F37" s="34" t="s">
        <v>16</v>
      </c>
      <c r="G37" s="41" t="s">
        <v>224</v>
      </c>
      <c r="H37" s="41" t="s">
        <v>46</v>
      </c>
      <c r="I37" s="41" t="s">
        <v>12</v>
      </c>
      <c r="J37" s="35">
        <v>12764</v>
      </c>
      <c r="K37" s="35">
        <v>14394</v>
      </c>
      <c r="L37" s="25">
        <v>14394</v>
      </c>
      <c r="M37" s="8">
        <v>-1694</v>
      </c>
    </row>
    <row r="38" spans="1:15" s="8" customFormat="1" ht="33.6" x14ac:dyDescent="0.35">
      <c r="A38" s="21"/>
      <c r="B38" s="23" t="s">
        <v>230</v>
      </c>
      <c r="C38" s="34" t="s">
        <v>12</v>
      </c>
      <c r="D38" s="34">
        <v>2</v>
      </c>
      <c r="E38" s="34" t="s">
        <v>7</v>
      </c>
      <c r="F38" s="34" t="s">
        <v>16</v>
      </c>
      <c r="G38" s="81" t="s">
        <v>229</v>
      </c>
      <c r="H38" s="81" t="s">
        <v>46</v>
      </c>
      <c r="I38" s="81" t="s">
        <v>12</v>
      </c>
      <c r="J38" s="35">
        <v>32378.2</v>
      </c>
      <c r="K38" s="35">
        <v>33457.4</v>
      </c>
      <c r="L38" s="25">
        <v>36595.4</v>
      </c>
    </row>
    <row r="39" spans="1:15" s="113" customFormat="1" ht="50.4" x14ac:dyDescent="0.35">
      <c r="A39" s="118"/>
      <c r="B39" s="52" t="s">
        <v>437</v>
      </c>
      <c r="C39" s="112" t="s">
        <v>12</v>
      </c>
      <c r="D39" s="112">
        <v>2</v>
      </c>
      <c r="E39" s="112" t="s">
        <v>7</v>
      </c>
      <c r="F39" s="114" t="s">
        <v>372</v>
      </c>
      <c r="G39" s="94"/>
      <c r="H39" s="119"/>
      <c r="I39" s="120"/>
      <c r="J39" s="219">
        <f>SUM(J40)</f>
        <v>100</v>
      </c>
      <c r="K39" s="148">
        <f t="shared" ref="K39:L39" si="12">SUM(K40)</f>
        <v>100</v>
      </c>
      <c r="L39" s="205">
        <f t="shared" si="12"/>
        <v>100</v>
      </c>
    </row>
    <row r="40" spans="1:15" s="8" customFormat="1" x14ac:dyDescent="0.35">
      <c r="A40" s="21"/>
      <c r="B40" s="23" t="s">
        <v>219</v>
      </c>
      <c r="C40" s="34" t="s">
        <v>12</v>
      </c>
      <c r="D40" s="34">
        <v>2</v>
      </c>
      <c r="E40" s="34" t="s">
        <v>7</v>
      </c>
      <c r="F40" s="34" t="s">
        <v>372</v>
      </c>
      <c r="G40" s="93" t="s">
        <v>220</v>
      </c>
      <c r="H40" s="93" t="s">
        <v>46</v>
      </c>
      <c r="I40" s="93" t="s">
        <v>12</v>
      </c>
      <c r="J40" s="35">
        <v>100</v>
      </c>
      <c r="K40" s="35">
        <v>100</v>
      </c>
      <c r="L40" s="25">
        <v>100</v>
      </c>
    </row>
    <row r="41" spans="1:15" s="113" customFormat="1" ht="67.2" x14ac:dyDescent="0.35">
      <c r="A41" s="118"/>
      <c r="B41" s="52" t="s">
        <v>21</v>
      </c>
      <c r="C41" s="112" t="s">
        <v>12</v>
      </c>
      <c r="D41" s="112">
        <v>2</v>
      </c>
      <c r="E41" s="112" t="s">
        <v>7</v>
      </c>
      <c r="F41" s="114">
        <v>78120</v>
      </c>
      <c r="G41" s="94"/>
      <c r="H41" s="119"/>
      <c r="I41" s="120"/>
      <c r="J41" s="219">
        <f>SUM(J42:J44)</f>
        <v>560899.6</v>
      </c>
      <c r="K41" s="148">
        <f t="shared" ref="K41:L41" si="13">SUM(K42:K44)</f>
        <v>586379.1</v>
      </c>
      <c r="L41" s="205">
        <f t="shared" si="13"/>
        <v>619120</v>
      </c>
    </row>
    <row r="42" spans="1:15" s="8" customFormat="1" ht="33.6" x14ac:dyDescent="0.35">
      <c r="A42" s="21"/>
      <c r="B42" s="23" t="s">
        <v>256</v>
      </c>
      <c r="C42" s="34" t="s">
        <v>12</v>
      </c>
      <c r="D42" s="34">
        <v>2</v>
      </c>
      <c r="E42" s="34" t="s">
        <v>7</v>
      </c>
      <c r="F42" s="34">
        <v>78120</v>
      </c>
      <c r="G42" s="82" t="s">
        <v>222</v>
      </c>
      <c r="H42" s="82" t="s">
        <v>46</v>
      </c>
      <c r="I42" s="82" t="s">
        <v>12</v>
      </c>
      <c r="J42" s="35">
        <v>422560.3</v>
      </c>
      <c r="K42" s="35">
        <v>446814.1</v>
      </c>
      <c r="L42" s="25">
        <v>471741</v>
      </c>
    </row>
    <row r="43" spans="1:15" s="8" customFormat="1" x14ac:dyDescent="0.35">
      <c r="A43" s="21"/>
      <c r="B43" s="23" t="s">
        <v>219</v>
      </c>
      <c r="C43" s="34" t="s">
        <v>12</v>
      </c>
      <c r="D43" s="34">
        <v>2</v>
      </c>
      <c r="E43" s="34" t="s">
        <v>7</v>
      </c>
      <c r="F43" s="34">
        <v>78120</v>
      </c>
      <c r="G43" s="41" t="s">
        <v>220</v>
      </c>
      <c r="H43" s="41" t="s">
        <v>46</v>
      </c>
      <c r="I43" s="41" t="s">
        <v>12</v>
      </c>
      <c r="J43" s="35">
        <v>15581</v>
      </c>
      <c r="K43" s="35">
        <v>16771</v>
      </c>
      <c r="L43" s="25">
        <v>17636</v>
      </c>
    </row>
    <row r="44" spans="1:15" s="8" customFormat="1" ht="33.6" x14ac:dyDescent="0.35">
      <c r="A44" s="21"/>
      <c r="B44" s="23" t="s">
        <v>230</v>
      </c>
      <c r="C44" s="34" t="s">
        <v>12</v>
      </c>
      <c r="D44" s="34">
        <v>2</v>
      </c>
      <c r="E44" s="34" t="s">
        <v>7</v>
      </c>
      <c r="F44" s="34">
        <v>78120</v>
      </c>
      <c r="G44" s="81" t="s">
        <v>229</v>
      </c>
      <c r="H44" s="81" t="s">
        <v>46</v>
      </c>
      <c r="I44" s="81" t="s">
        <v>12</v>
      </c>
      <c r="J44" s="35">
        <v>122758.3</v>
      </c>
      <c r="K44" s="35">
        <v>122794</v>
      </c>
      <c r="L44" s="25">
        <v>129743</v>
      </c>
    </row>
    <row r="45" spans="1:15" s="113" customFormat="1" ht="33.6" x14ac:dyDescent="0.35">
      <c r="A45" s="118"/>
      <c r="B45" s="52" t="s">
        <v>435</v>
      </c>
      <c r="C45" s="112" t="s">
        <v>12</v>
      </c>
      <c r="D45" s="112">
        <v>2</v>
      </c>
      <c r="E45" s="112" t="s">
        <v>402</v>
      </c>
      <c r="F45" s="114" t="s">
        <v>373</v>
      </c>
      <c r="G45" s="94"/>
      <c r="H45" s="119"/>
      <c r="I45" s="120"/>
      <c r="J45" s="219">
        <f>SUM(J46)</f>
        <v>500</v>
      </c>
      <c r="K45" s="148">
        <f t="shared" ref="K45:L45" si="14">SUM(K46)</f>
        <v>500</v>
      </c>
      <c r="L45" s="148">
        <f t="shared" si="14"/>
        <v>500</v>
      </c>
    </row>
    <row r="46" spans="1:15" s="8" customFormat="1" x14ac:dyDescent="0.35">
      <c r="A46" s="21"/>
      <c r="B46" s="23" t="s">
        <v>219</v>
      </c>
      <c r="C46" s="34" t="s">
        <v>12</v>
      </c>
      <c r="D46" s="34">
        <v>2</v>
      </c>
      <c r="E46" s="34" t="s">
        <v>402</v>
      </c>
      <c r="F46" s="34" t="s">
        <v>373</v>
      </c>
      <c r="G46" s="93" t="s">
        <v>222</v>
      </c>
      <c r="H46" s="93" t="s">
        <v>46</v>
      </c>
      <c r="I46" s="93" t="s">
        <v>12</v>
      </c>
      <c r="J46" s="35">
        <v>500</v>
      </c>
      <c r="K46" s="35">
        <v>500</v>
      </c>
      <c r="L46" s="25">
        <v>500</v>
      </c>
    </row>
    <row r="47" spans="1:15" s="113" customFormat="1" ht="33.6" x14ac:dyDescent="0.35">
      <c r="A47" s="118"/>
      <c r="B47" s="52" t="s">
        <v>436</v>
      </c>
      <c r="C47" s="112" t="s">
        <v>12</v>
      </c>
      <c r="D47" s="112">
        <v>2</v>
      </c>
      <c r="E47" s="112" t="s">
        <v>7</v>
      </c>
      <c r="F47" s="114" t="s">
        <v>299</v>
      </c>
      <c r="G47" s="94"/>
      <c r="H47" s="119"/>
      <c r="I47" s="120"/>
      <c r="J47" s="219">
        <f>SUM(J48:J51)</f>
        <v>11695</v>
      </c>
      <c r="K47" s="148">
        <f t="shared" ref="K47:L47" si="15">SUM(K48:K51)</f>
        <v>9337.2999999999993</v>
      </c>
      <c r="L47" s="205">
        <f t="shared" si="15"/>
        <v>9496.2999999999993</v>
      </c>
    </row>
    <row r="48" spans="1:15" s="8" customFormat="1" x14ac:dyDescent="0.35">
      <c r="A48" s="21"/>
      <c r="B48" s="23" t="s">
        <v>351</v>
      </c>
      <c r="C48" s="34" t="s">
        <v>12</v>
      </c>
      <c r="D48" s="34">
        <v>2</v>
      </c>
      <c r="E48" s="34" t="s">
        <v>7</v>
      </c>
      <c r="F48" s="34" t="s">
        <v>299</v>
      </c>
      <c r="G48" s="82" t="s">
        <v>220</v>
      </c>
      <c r="H48" s="82" t="s">
        <v>46</v>
      </c>
      <c r="I48" s="82" t="s">
        <v>12</v>
      </c>
      <c r="J48" s="35">
        <v>4434</v>
      </c>
      <c r="K48" s="35">
        <v>3459</v>
      </c>
      <c r="L48" s="25">
        <v>3573</v>
      </c>
    </row>
    <row r="49" spans="1:15" s="8" customFormat="1" x14ac:dyDescent="0.35">
      <c r="A49" s="21"/>
      <c r="B49" s="23" t="s">
        <v>352</v>
      </c>
      <c r="C49" s="34" t="s">
        <v>12</v>
      </c>
      <c r="D49" s="34">
        <v>2</v>
      </c>
      <c r="E49" s="34" t="s">
        <v>7</v>
      </c>
      <c r="F49" s="34" t="s">
        <v>299</v>
      </c>
      <c r="G49" s="41" t="s">
        <v>220</v>
      </c>
      <c r="H49" s="41" t="s">
        <v>46</v>
      </c>
      <c r="I49" s="41" t="s">
        <v>12</v>
      </c>
      <c r="J49" s="35">
        <v>4173</v>
      </c>
      <c r="K49" s="35">
        <v>3135.3</v>
      </c>
      <c r="L49" s="25">
        <v>3135.3</v>
      </c>
    </row>
    <row r="50" spans="1:15" s="8" customFormat="1" ht="33.6" x14ac:dyDescent="0.35">
      <c r="A50" s="21"/>
      <c r="B50" s="23" t="s">
        <v>353</v>
      </c>
      <c r="C50" s="34" t="s">
        <v>12</v>
      </c>
      <c r="D50" s="34">
        <v>2</v>
      </c>
      <c r="E50" s="34" t="s">
        <v>7</v>
      </c>
      <c r="F50" s="34" t="s">
        <v>299</v>
      </c>
      <c r="G50" s="41" t="s">
        <v>229</v>
      </c>
      <c r="H50" s="41" t="s">
        <v>46</v>
      </c>
      <c r="I50" s="41" t="s">
        <v>12</v>
      </c>
      <c r="J50" s="35">
        <v>1596</v>
      </c>
      <c r="K50" s="35">
        <v>1251</v>
      </c>
      <c r="L50" s="25">
        <v>1296</v>
      </c>
    </row>
    <row r="51" spans="1:15" s="8" customFormat="1" ht="33.6" x14ac:dyDescent="0.35">
      <c r="A51" s="21"/>
      <c r="B51" s="23" t="s">
        <v>354</v>
      </c>
      <c r="C51" s="34" t="s">
        <v>12</v>
      </c>
      <c r="D51" s="34">
        <v>2</v>
      </c>
      <c r="E51" s="34" t="s">
        <v>7</v>
      </c>
      <c r="F51" s="34" t="s">
        <v>299</v>
      </c>
      <c r="G51" s="81" t="s">
        <v>229</v>
      </c>
      <c r="H51" s="81" t="s">
        <v>46</v>
      </c>
      <c r="I51" s="81" t="s">
        <v>12</v>
      </c>
      <c r="J51" s="35">
        <v>1492</v>
      </c>
      <c r="K51" s="35">
        <v>1492</v>
      </c>
      <c r="L51" s="25">
        <v>1492</v>
      </c>
    </row>
    <row r="52" spans="1:15" s="8" customFormat="1" ht="50.4" x14ac:dyDescent="0.35">
      <c r="A52" s="21"/>
      <c r="B52" s="52" t="s">
        <v>433</v>
      </c>
      <c r="C52" s="112" t="s">
        <v>12</v>
      </c>
      <c r="D52" s="112">
        <v>2</v>
      </c>
      <c r="E52" s="112" t="s">
        <v>432</v>
      </c>
      <c r="F52" s="114" t="s">
        <v>434</v>
      </c>
      <c r="G52" s="242"/>
      <c r="H52" s="243"/>
      <c r="I52" s="244"/>
      <c r="J52" s="219">
        <f>+J53+J54</f>
        <v>48.300000000000004</v>
      </c>
      <c r="K52" s="219">
        <f t="shared" ref="K52:L52" si="16">+K53+K54</f>
        <v>0</v>
      </c>
      <c r="L52" s="219">
        <f t="shared" si="16"/>
        <v>0</v>
      </c>
    </row>
    <row r="53" spans="1:15" s="8" customFormat="1" ht="33.6" x14ac:dyDescent="0.35">
      <c r="A53" s="21"/>
      <c r="B53" s="23" t="s">
        <v>446</v>
      </c>
      <c r="C53" s="34" t="s">
        <v>12</v>
      </c>
      <c r="D53" s="34">
        <v>2</v>
      </c>
      <c r="E53" s="34" t="s">
        <v>432</v>
      </c>
      <c r="F53" s="237" t="s">
        <v>434</v>
      </c>
      <c r="G53" s="238" t="s">
        <v>220</v>
      </c>
      <c r="H53" s="239" t="s">
        <v>46</v>
      </c>
      <c r="I53" s="240" t="s">
        <v>12</v>
      </c>
      <c r="J53" s="241">
        <v>32.200000000000003</v>
      </c>
      <c r="K53" s="35"/>
      <c r="L53" s="25"/>
    </row>
    <row r="54" spans="1:15" s="8" customFormat="1" ht="33.6" x14ac:dyDescent="0.35">
      <c r="A54" s="21"/>
      <c r="B54" s="23" t="s">
        <v>446</v>
      </c>
      <c r="C54" s="34" t="s">
        <v>12</v>
      </c>
      <c r="D54" s="34">
        <v>2</v>
      </c>
      <c r="E54" s="34" t="s">
        <v>432</v>
      </c>
      <c r="F54" s="237" t="s">
        <v>434</v>
      </c>
      <c r="G54" s="238" t="s">
        <v>229</v>
      </c>
      <c r="H54" s="239" t="s">
        <v>46</v>
      </c>
      <c r="I54" s="240" t="s">
        <v>12</v>
      </c>
      <c r="J54" s="241">
        <v>16.100000000000001</v>
      </c>
      <c r="K54" s="35"/>
      <c r="L54" s="25"/>
    </row>
    <row r="55" spans="1:15" s="2" customFormat="1" x14ac:dyDescent="0.3">
      <c r="A55" s="19" t="s">
        <v>165</v>
      </c>
      <c r="B55" s="24" t="s">
        <v>22</v>
      </c>
      <c r="C55" s="32" t="s">
        <v>12</v>
      </c>
      <c r="D55" s="32">
        <v>3</v>
      </c>
      <c r="E55" s="32" t="s">
        <v>2</v>
      </c>
      <c r="F55" s="32" t="s">
        <v>3</v>
      </c>
      <c r="G55" s="251"/>
      <c r="H55" s="251"/>
      <c r="I55" s="251"/>
      <c r="J55" s="201">
        <f>SUM(J56+J60+J63)</f>
        <v>84709.1</v>
      </c>
      <c r="K55" s="201">
        <f>SUM(K56+K60+K63)</f>
        <v>76657</v>
      </c>
      <c r="L55" s="202">
        <f>SUM(L56+L60+L63)</f>
        <v>80026</v>
      </c>
    </row>
    <row r="56" spans="1:15" s="106" customFormat="1" ht="36" x14ac:dyDescent="0.3">
      <c r="A56" s="99" t="s">
        <v>166</v>
      </c>
      <c r="B56" s="100" t="s">
        <v>23</v>
      </c>
      <c r="C56" s="101" t="s">
        <v>12</v>
      </c>
      <c r="D56" s="101">
        <v>3</v>
      </c>
      <c r="E56" s="101" t="s">
        <v>1</v>
      </c>
      <c r="F56" s="101" t="s">
        <v>3</v>
      </c>
      <c r="G56" s="262"/>
      <c r="H56" s="262"/>
      <c r="I56" s="262"/>
      <c r="J56" s="203">
        <f>SUM(J57)</f>
        <v>21465.1</v>
      </c>
      <c r="K56" s="203">
        <f t="shared" ref="K56:L56" si="17">SUM(K57)</f>
        <v>13413</v>
      </c>
      <c r="L56" s="203">
        <f t="shared" si="17"/>
        <v>16782</v>
      </c>
    </row>
    <row r="57" spans="1:15" s="113" customFormat="1" ht="33.6" x14ac:dyDescent="0.35">
      <c r="A57" s="118"/>
      <c r="B57" s="52" t="s">
        <v>17</v>
      </c>
      <c r="C57" s="112" t="s">
        <v>12</v>
      </c>
      <c r="D57" s="112">
        <v>3</v>
      </c>
      <c r="E57" s="112" t="s">
        <v>1</v>
      </c>
      <c r="F57" s="112" t="s">
        <v>16</v>
      </c>
      <c r="G57" s="253"/>
      <c r="H57" s="253"/>
      <c r="I57" s="253"/>
      <c r="J57" s="148">
        <f>SUM(J58:J59)</f>
        <v>21465.1</v>
      </c>
      <c r="K57" s="148">
        <f t="shared" ref="K57:L57" si="18">SUM(K58:K59)</f>
        <v>13413</v>
      </c>
      <c r="L57" s="205">
        <f t="shared" si="18"/>
        <v>16782</v>
      </c>
    </row>
    <row r="58" spans="1:15" s="8" customFormat="1" x14ac:dyDescent="0.35">
      <c r="A58" s="21"/>
      <c r="B58" s="23" t="s">
        <v>219</v>
      </c>
      <c r="C58" s="34" t="s">
        <v>12</v>
      </c>
      <c r="D58" s="34">
        <v>3</v>
      </c>
      <c r="E58" s="34" t="s">
        <v>1</v>
      </c>
      <c r="F58" s="34" t="s">
        <v>16</v>
      </c>
      <c r="G58" s="41" t="s">
        <v>220</v>
      </c>
      <c r="H58" s="41" t="s">
        <v>46</v>
      </c>
      <c r="I58" s="41" t="s">
        <v>7</v>
      </c>
      <c r="J58" s="35">
        <v>18399.099999999999</v>
      </c>
      <c r="K58" s="35">
        <v>10347</v>
      </c>
      <c r="L58" s="25">
        <v>13716</v>
      </c>
    </row>
    <row r="59" spans="1:15" s="8" customFormat="1" x14ac:dyDescent="0.35">
      <c r="A59" s="21"/>
      <c r="B59" s="23" t="s">
        <v>223</v>
      </c>
      <c r="C59" s="34" t="s">
        <v>12</v>
      </c>
      <c r="D59" s="34">
        <v>3</v>
      </c>
      <c r="E59" s="34" t="s">
        <v>1</v>
      </c>
      <c r="F59" s="34" t="s">
        <v>16</v>
      </c>
      <c r="G59" s="81" t="s">
        <v>224</v>
      </c>
      <c r="H59" s="81" t="s">
        <v>46</v>
      </c>
      <c r="I59" s="81" t="s">
        <v>7</v>
      </c>
      <c r="J59" s="35">
        <v>3066</v>
      </c>
      <c r="K59" s="35">
        <v>3066</v>
      </c>
      <c r="L59" s="25">
        <v>3066</v>
      </c>
      <c r="M59" s="8">
        <v>1738</v>
      </c>
      <c r="N59" s="8">
        <v>1738</v>
      </c>
      <c r="O59" s="8">
        <v>1738</v>
      </c>
    </row>
    <row r="60" spans="1:15" s="106" customFormat="1" ht="18" x14ac:dyDescent="0.3">
      <c r="A60" s="99" t="s">
        <v>167</v>
      </c>
      <c r="B60" s="100" t="s">
        <v>24</v>
      </c>
      <c r="C60" s="101" t="s">
        <v>12</v>
      </c>
      <c r="D60" s="101">
        <v>3</v>
      </c>
      <c r="E60" s="101" t="s">
        <v>12</v>
      </c>
      <c r="F60" s="101" t="s">
        <v>3</v>
      </c>
      <c r="G60" s="262"/>
      <c r="H60" s="262"/>
      <c r="I60" s="262"/>
      <c r="J60" s="203">
        <f>SUM(J61)</f>
        <v>60549</v>
      </c>
      <c r="K60" s="203">
        <f t="shared" ref="K60:L60" si="19">SUM(K61)</f>
        <v>60549</v>
      </c>
      <c r="L60" s="203">
        <f t="shared" si="19"/>
        <v>60549</v>
      </c>
    </row>
    <row r="61" spans="1:15" s="113" customFormat="1" ht="33.6" x14ac:dyDescent="0.35">
      <c r="A61" s="118"/>
      <c r="B61" s="52" t="s">
        <v>17</v>
      </c>
      <c r="C61" s="112" t="s">
        <v>12</v>
      </c>
      <c r="D61" s="112">
        <v>3</v>
      </c>
      <c r="E61" s="112" t="s">
        <v>12</v>
      </c>
      <c r="F61" s="112" t="s">
        <v>16</v>
      </c>
      <c r="G61" s="253"/>
      <c r="H61" s="253"/>
      <c r="I61" s="253"/>
      <c r="J61" s="148">
        <f>SUM(J62)</f>
        <v>60549</v>
      </c>
      <c r="K61" s="148">
        <f t="shared" ref="K61:L61" si="20">SUM(K62)</f>
        <v>60549</v>
      </c>
      <c r="L61" s="205">
        <f t="shared" si="20"/>
        <v>60549</v>
      </c>
    </row>
    <row r="62" spans="1:15" s="8" customFormat="1" ht="33.6" x14ac:dyDescent="0.35">
      <c r="A62" s="21"/>
      <c r="B62" s="23" t="s">
        <v>256</v>
      </c>
      <c r="C62" s="34" t="s">
        <v>12</v>
      </c>
      <c r="D62" s="34">
        <v>3</v>
      </c>
      <c r="E62" s="34" t="s">
        <v>12</v>
      </c>
      <c r="F62" s="34" t="s">
        <v>16</v>
      </c>
      <c r="G62" s="41" t="s">
        <v>222</v>
      </c>
      <c r="H62" s="41" t="s">
        <v>46</v>
      </c>
      <c r="I62" s="41" t="s">
        <v>7</v>
      </c>
      <c r="J62" s="35">
        <v>60549</v>
      </c>
      <c r="K62" s="35">
        <v>60549</v>
      </c>
      <c r="L62" s="25">
        <v>60549</v>
      </c>
      <c r="M62" s="8">
        <v>2174</v>
      </c>
      <c r="N62" s="8">
        <v>2174</v>
      </c>
      <c r="O62" s="8">
        <v>2174</v>
      </c>
    </row>
    <row r="63" spans="1:15" s="106" customFormat="1" ht="36" x14ac:dyDescent="0.3">
      <c r="A63" s="99" t="s">
        <v>168</v>
      </c>
      <c r="B63" s="100" t="s">
        <v>25</v>
      </c>
      <c r="C63" s="101" t="s">
        <v>12</v>
      </c>
      <c r="D63" s="101">
        <v>3</v>
      </c>
      <c r="E63" s="101" t="s">
        <v>7</v>
      </c>
      <c r="F63" s="101" t="s">
        <v>3</v>
      </c>
      <c r="G63" s="262"/>
      <c r="H63" s="262"/>
      <c r="I63" s="262"/>
      <c r="J63" s="203">
        <f>SUM(J64)</f>
        <v>2695</v>
      </c>
      <c r="K63" s="203">
        <f t="shared" ref="K63:L64" si="21">SUM(K64)</f>
        <v>2695</v>
      </c>
      <c r="L63" s="204">
        <f t="shared" si="21"/>
        <v>2695</v>
      </c>
    </row>
    <row r="64" spans="1:15" s="113" customFormat="1" ht="33.6" x14ac:dyDescent="0.35">
      <c r="A64" s="118"/>
      <c r="B64" s="52" t="s">
        <v>17</v>
      </c>
      <c r="C64" s="112" t="s">
        <v>12</v>
      </c>
      <c r="D64" s="112">
        <v>3</v>
      </c>
      <c r="E64" s="112" t="s">
        <v>7</v>
      </c>
      <c r="F64" s="112" t="s">
        <v>16</v>
      </c>
      <c r="G64" s="253"/>
      <c r="H64" s="253"/>
      <c r="I64" s="253"/>
      <c r="J64" s="148">
        <f>SUM(J65)</f>
        <v>2695</v>
      </c>
      <c r="K64" s="148">
        <f t="shared" si="21"/>
        <v>2695</v>
      </c>
      <c r="L64" s="205">
        <f t="shared" si="21"/>
        <v>2695</v>
      </c>
    </row>
    <row r="65" spans="1:13" s="8" customFormat="1" x14ac:dyDescent="0.35">
      <c r="A65" s="21"/>
      <c r="B65" s="23" t="s">
        <v>219</v>
      </c>
      <c r="C65" s="34" t="s">
        <v>12</v>
      </c>
      <c r="D65" s="34">
        <v>3</v>
      </c>
      <c r="E65" s="34" t="s">
        <v>7</v>
      </c>
      <c r="F65" s="34" t="s">
        <v>16</v>
      </c>
      <c r="G65" s="41" t="s">
        <v>220</v>
      </c>
      <c r="H65" s="41" t="s">
        <v>46</v>
      </c>
      <c r="I65" s="70" t="s">
        <v>7</v>
      </c>
      <c r="J65" s="35">
        <v>2695</v>
      </c>
      <c r="K65" s="35">
        <v>2695</v>
      </c>
      <c r="L65" s="25">
        <v>2695</v>
      </c>
    </row>
    <row r="66" spans="1:13" s="2" customFormat="1" x14ac:dyDescent="0.3">
      <c r="A66" s="19" t="s">
        <v>169</v>
      </c>
      <c r="B66" s="24" t="s">
        <v>26</v>
      </c>
      <c r="C66" s="32" t="s">
        <v>12</v>
      </c>
      <c r="D66" s="32">
        <v>4</v>
      </c>
      <c r="E66" s="32" t="s">
        <v>2</v>
      </c>
      <c r="F66" s="32" t="s">
        <v>3</v>
      </c>
      <c r="G66" s="251"/>
      <c r="H66" s="251"/>
      <c r="I66" s="251"/>
      <c r="J66" s="201">
        <f>SUM(J67)</f>
        <v>10810</v>
      </c>
      <c r="K66" s="201">
        <f t="shared" ref="K66:L66" si="22">SUM(K67)</f>
        <v>9323.4</v>
      </c>
      <c r="L66" s="202">
        <f t="shared" si="22"/>
        <v>9486.5</v>
      </c>
    </row>
    <row r="67" spans="1:13" s="106" customFormat="1" ht="36" x14ac:dyDescent="0.3">
      <c r="A67" s="99" t="s">
        <v>304</v>
      </c>
      <c r="B67" s="100" t="s">
        <v>257</v>
      </c>
      <c r="C67" s="101" t="s">
        <v>12</v>
      </c>
      <c r="D67" s="101">
        <v>4</v>
      </c>
      <c r="E67" s="101" t="s">
        <v>7</v>
      </c>
      <c r="F67" s="101" t="s">
        <v>3</v>
      </c>
      <c r="G67" s="262"/>
      <c r="H67" s="262"/>
      <c r="I67" s="262"/>
      <c r="J67" s="203">
        <f>+J68+J71</f>
        <v>10810</v>
      </c>
      <c r="K67" s="203">
        <f t="shared" ref="K67:L67" si="23">SUM(K68+K71)</f>
        <v>9323.4</v>
      </c>
      <c r="L67" s="204">
        <f t="shared" si="23"/>
        <v>9486.5</v>
      </c>
    </row>
    <row r="68" spans="1:13" s="113" customFormat="1" ht="33.6" x14ac:dyDescent="0.35">
      <c r="A68" s="118"/>
      <c r="B68" s="52" t="s">
        <v>438</v>
      </c>
      <c r="C68" s="112" t="s">
        <v>12</v>
      </c>
      <c r="D68" s="112">
        <v>4</v>
      </c>
      <c r="E68" s="112" t="s">
        <v>7</v>
      </c>
      <c r="F68" s="112" t="s">
        <v>294</v>
      </c>
      <c r="G68" s="253"/>
      <c r="H68" s="253"/>
      <c r="I68" s="253"/>
      <c r="J68" s="148">
        <f>SUM(J69:J70)</f>
        <v>7060</v>
      </c>
      <c r="K68" s="148">
        <f>SUM(K69:K70)</f>
        <v>5431.4</v>
      </c>
      <c r="L68" s="205">
        <f>SUM(L69:L70)</f>
        <v>5446.5</v>
      </c>
    </row>
    <row r="69" spans="1:13" s="8" customFormat="1" x14ac:dyDescent="0.35">
      <c r="A69" s="21"/>
      <c r="B69" s="23" t="s">
        <v>351</v>
      </c>
      <c r="C69" s="34" t="s">
        <v>12</v>
      </c>
      <c r="D69" s="34">
        <v>4</v>
      </c>
      <c r="E69" s="34" t="s">
        <v>7</v>
      </c>
      <c r="F69" s="34" t="s">
        <v>294</v>
      </c>
      <c r="G69" s="41" t="s">
        <v>220</v>
      </c>
      <c r="H69" s="41" t="s">
        <v>46</v>
      </c>
      <c r="I69" s="41" t="s">
        <v>46</v>
      </c>
      <c r="J69" s="35">
        <v>6218</v>
      </c>
      <c r="K69" s="35">
        <v>4537.3999999999996</v>
      </c>
      <c r="L69" s="25">
        <v>4552.5</v>
      </c>
    </row>
    <row r="70" spans="1:13" s="8" customFormat="1" ht="33.6" x14ac:dyDescent="0.35">
      <c r="A70" s="21"/>
      <c r="B70" s="23" t="s">
        <v>354</v>
      </c>
      <c r="C70" s="34" t="s">
        <v>12</v>
      </c>
      <c r="D70" s="34">
        <v>4</v>
      </c>
      <c r="E70" s="34" t="s">
        <v>7</v>
      </c>
      <c r="F70" s="34" t="s">
        <v>294</v>
      </c>
      <c r="G70" s="41" t="s">
        <v>229</v>
      </c>
      <c r="H70" s="41" t="s">
        <v>46</v>
      </c>
      <c r="I70" s="41" t="s">
        <v>46</v>
      </c>
      <c r="J70" s="35">
        <v>842</v>
      </c>
      <c r="K70" s="35">
        <v>894</v>
      </c>
      <c r="L70" s="25">
        <v>894</v>
      </c>
      <c r="M70" s="8">
        <v>18</v>
      </c>
    </row>
    <row r="71" spans="1:13" s="113" customFormat="1" x14ac:dyDescent="0.35">
      <c r="A71" s="118"/>
      <c r="B71" s="52" t="s">
        <v>439</v>
      </c>
      <c r="C71" s="112" t="s">
        <v>12</v>
      </c>
      <c r="D71" s="112">
        <v>4</v>
      </c>
      <c r="E71" s="112" t="s">
        <v>7</v>
      </c>
      <c r="F71" s="112" t="s">
        <v>295</v>
      </c>
      <c r="G71" s="253"/>
      <c r="H71" s="253"/>
      <c r="I71" s="253"/>
      <c r="J71" s="148">
        <f>+J72+J73+J74</f>
        <v>3750</v>
      </c>
      <c r="K71" s="148">
        <f t="shared" ref="K71:L71" si="24">SUM(K72:K73)</f>
        <v>3892</v>
      </c>
      <c r="L71" s="205">
        <f t="shared" si="24"/>
        <v>4040</v>
      </c>
    </row>
    <row r="72" spans="1:13" s="8" customFormat="1" x14ac:dyDescent="0.35">
      <c r="A72" s="21"/>
      <c r="B72" s="23" t="s">
        <v>355</v>
      </c>
      <c r="C72" s="34" t="s">
        <v>12</v>
      </c>
      <c r="D72" s="34">
        <v>4</v>
      </c>
      <c r="E72" s="34" t="s">
        <v>7</v>
      </c>
      <c r="F72" s="34" t="s">
        <v>295</v>
      </c>
      <c r="G72" s="41" t="s">
        <v>224</v>
      </c>
      <c r="H72" s="41" t="s">
        <v>46</v>
      </c>
      <c r="I72" s="41" t="s">
        <v>46</v>
      </c>
      <c r="J72" s="35">
        <v>3550</v>
      </c>
      <c r="K72" s="35">
        <v>3692</v>
      </c>
      <c r="L72" s="25">
        <v>3840</v>
      </c>
    </row>
    <row r="73" spans="1:13" s="8" customFormat="1" x14ac:dyDescent="0.35">
      <c r="A73" s="21"/>
      <c r="B73" s="23" t="s">
        <v>352</v>
      </c>
      <c r="C73" s="34" t="s">
        <v>12</v>
      </c>
      <c r="D73" s="34">
        <v>4</v>
      </c>
      <c r="E73" s="34" t="s">
        <v>7</v>
      </c>
      <c r="F73" s="34" t="s">
        <v>295</v>
      </c>
      <c r="G73" s="41" t="s">
        <v>220</v>
      </c>
      <c r="H73" s="41" t="s">
        <v>46</v>
      </c>
      <c r="I73" s="41" t="s">
        <v>46</v>
      </c>
      <c r="J73" s="35">
        <v>200</v>
      </c>
      <c r="K73" s="35">
        <v>200</v>
      </c>
      <c r="L73" s="25">
        <v>200</v>
      </c>
    </row>
    <row r="74" spans="1:13" s="8" customFormat="1" ht="33.6" x14ac:dyDescent="0.35">
      <c r="A74" s="21"/>
      <c r="B74" s="23" t="s">
        <v>354</v>
      </c>
      <c r="C74" s="34" t="s">
        <v>12</v>
      </c>
      <c r="D74" s="34" t="s">
        <v>101</v>
      </c>
      <c r="E74" s="34" t="s">
        <v>7</v>
      </c>
      <c r="F74" s="34" t="s">
        <v>295</v>
      </c>
      <c r="G74" s="76" t="s">
        <v>229</v>
      </c>
      <c r="H74" s="76" t="s">
        <v>46</v>
      </c>
      <c r="I74" s="76" t="s">
        <v>46</v>
      </c>
      <c r="J74" s="35"/>
      <c r="K74" s="35"/>
      <c r="L74" s="25"/>
    </row>
    <row r="75" spans="1:13" s="2" customFormat="1" x14ac:dyDescent="0.3">
      <c r="A75" s="19" t="s">
        <v>170</v>
      </c>
      <c r="B75" s="24" t="s">
        <v>29</v>
      </c>
      <c r="C75" s="32" t="s">
        <v>12</v>
      </c>
      <c r="D75" s="32">
        <v>5</v>
      </c>
      <c r="E75" s="32" t="s">
        <v>2</v>
      </c>
      <c r="F75" s="32" t="s">
        <v>3</v>
      </c>
      <c r="G75" s="251"/>
      <c r="H75" s="251"/>
      <c r="I75" s="251"/>
      <c r="J75" s="201">
        <f>SUM(J76+J80)</f>
        <v>21743</v>
      </c>
      <c r="K75" s="201">
        <f t="shared" ref="K75:L75" si="25">SUM(K76+K80)</f>
        <v>21295</v>
      </c>
      <c r="L75" s="202">
        <f t="shared" si="25"/>
        <v>22055</v>
      </c>
    </row>
    <row r="76" spans="1:13" s="106" customFormat="1" ht="90" x14ac:dyDescent="0.3">
      <c r="A76" s="99" t="s">
        <v>171</v>
      </c>
      <c r="B76" s="100" t="s">
        <v>258</v>
      </c>
      <c r="C76" s="101" t="s">
        <v>12</v>
      </c>
      <c r="D76" s="101" t="s">
        <v>30</v>
      </c>
      <c r="E76" s="101" t="s">
        <v>1</v>
      </c>
      <c r="F76" s="101" t="s">
        <v>3</v>
      </c>
      <c r="G76" s="262"/>
      <c r="H76" s="262"/>
      <c r="I76" s="262"/>
      <c r="J76" s="203">
        <f>SUM(J77)</f>
        <v>12330</v>
      </c>
      <c r="K76" s="203">
        <f t="shared" ref="K76:L76" si="26">SUM(K77)</f>
        <v>12070</v>
      </c>
      <c r="L76" s="204">
        <f t="shared" si="26"/>
        <v>12485</v>
      </c>
    </row>
    <row r="77" spans="1:13" s="113" customFormat="1" x14ac:dyDescent="0.35">
      <c r="A77" s="118"/>
      <c r="B77" s="52" t="s">
        <v>31</v>
      </c>
      <c r="C77" s="112" t="s">
        <v>12</v>
      </c>
      <c r="D77" s="112" t="s">
        <v>30</v>
      </c>
      <c r="E77" s="112" t="s">
        <v>1</v>
      </c>
      <c r="F77" s="112">
        <v>80300</v>
      </c>
      <c r="G77" s="253"/>
      <c r="H77" s="253"/>
      <c r="I77" s="253"/>
      <c r="J77" s="148">
        <f>SUM(J78:J79)</f>
        <v>12330</v>
      </c>
      <c r="K77" s="148">
        <f t="shared" ref="K77:L77" si="27">SUM(K78:K79)</f>
        <v>12070</v>
      </c>
      <c r="L77" s="205">
        <f t="shared" si="27"/>
        <v>12485</v>
      </c>
    </row>
    <row r="78" spans="1:13" s="8" customFormat="1" ht="33.6" x14ac:dyDescent="0.35">
      <c r="A78" s="21"/>
      <c r="B78" s="23" t="s">
        <v>256</v>
      </c>
      <c r="C78" s="34" t="s">
        <v>12</v>
      </c>
      <c r="D78" s="34" t="s">
        <v>30</v>
      </c>
      <c r="E78" s="34" t="s">
        <v>1</v>
      </c>
      <c r="F78" s="34">
        <v>80300</v>
      </c>
      <c r="G78" s="41" t="s">
        <v>222</v>
      </c>
      <c r="H78" s="41" t="s">
        <v>46</v>
      </c>
      <c r="I78" s="41" t="s">
        <v>48</v>
      </c>
      <c r="J78" s="35">
        <v>10026</v>
      </c>
      <c r="K78" s="35">
        <v>10383</v>
      </c>
      <c r="L78" s="25">
        <v>10798</v>
      </c>
    </row>
    <row r="79" spans="1:13" s="8" customFormat="1" x14ac:dyDescent="0.35">
      <c r="A79" s="21"/>
      <c r="B79" s="23" t="s">
        <v>219</v>
      </c>
      <c r="C79" s="34" t="s">
        <v>12</v>
      </c>
      <c r="D79" s="34" t="s">
        <v>30</v>
      </c>
      <c r="E79" s="34" t="s">
        <v>1</v>
      </c>
      <c r="F79" s="34">
        <v>80300</v>
      </c>
      <c r="G79" s="41" t="s">
        <v>220</v>
      </c>
      <c r="H79" s="41" t="s">
        <v>46</v>
      </c>
      <c r="I79" s="41" t="s">
        <v>48</v>
      </c>
      <c r="J79" s="35">
        <v>2304</v>
      </c>
      <c r="K79" s="35">
        <v>1687</v>
      </c>
      <c r="L79" s="25">
        <v>1687</v>
      </c>
    </row>
    <row r="80" spans="1:13" s="106" customFormat="1" ht="36" x14ac:dyDescent="0.3">
      <c r="A80" s="99" t="s">
        <v>172</v>
      </c>
      <c r="B80" s="100" t="s">
        <v>32</v>
      </c>
      <c r="C80" s="101" t="s">
        <v>12</v>
      </c>
      <c r="D80" s="101">
        <v>5</v>
      </c>
      <c r="E80" s="101" t="s">
        <v>12</v>
      </c>
      <c r="F80" s="101" t="s">
        <v>3</v>
      </c>
      <c r="G80" s="262"/>
      <c r="H80" s="262"/>
      <c r="I80" s="262"/>
      <c r="J80" s="203">
        <f>SUM(J81)</f>
        <v>9413</v>
      </c>
      <c r="K80" s="203">
        <f t="shared" ref="K80:L80" si="28">SUM(K81)</f>
        <v>9225</v>
      </c>
      <c r="L80" s="204">
        <f t="shared" si="28"/>
        <v>9570</v>
      </c>
    </row>
    <row r="81" spans="1:12" s="113" customFormat="1" x14ac:dyDescent="0.35">
      <c r="A81" s="118"/>
      <c r="B81" s="52" t="s">
        <v>31</v>
      </c>
      <c r="C81" s="112" t="s">
        <v>12</v>
      </c>
      <c r="D81" s="112">
        <v>5</v>
      </c>
      <c r="E81" s="112" t="s">
        <v>12</v>
      </c>
      <c r="F81" s="112">
        <v>80300</v>
      </c>
      <c r="G81" s="253"/>
      <c r="H81" s="253"/>
      <c r="I81" s="253"/>
      <c r="J81" s="148">
        <f>SUM(J82:J84)</f>
        <v>9413</v>
      </c>
      <c r="K81" s="148">
        <f t="shared" ref="K81:L81" si="29">SUM(K82:K84)</f>
        <v>9225</v>
      </c>
      <c r="L81" s="205">
        <f t="shared" si="29"/>
        <v>9570</v>
      </c>
    </row>
    <row r="82" spans="1:12" s="8" customFormat="1" ht="33.6" x14ac:dyDescent="0.35">
      <c r="A82" s="21"/>
      <c r="B82" s="23" t="s">
        <v>256</v>
      </c>
      <c r="C82" s="34" t="s">
        <v>12</v>
      </c>
      <c r="D82" s="34">
        <v>5</v>
      </c>
      <c r="E82" s="34" t="s">
        <v>12</v>
      </c>
      <c r="F82" s="34">
        <v>80300</v>
      </c>
      <c r="G82" s="41" t="s">
        <v>222</v>
      </c>
      <c r="H82" s="41" t="s">
        <v>46</v>
      </c>
      <c r="I82" s="41" t="s">
        <v>48</v>
      </c>
      <c r="J82" s="35">
        <v>8213</v>
      </c>
      <c r="K82" s="35">
        <v>8525</v>
      </c>
      <c r="L82" s="25">
        <v>8870</v>
      </c>
    </row>
    <row r="83" spans="1:12" s="8" customFormat="1" x14ac:dyDescent="0.35">
      <c r="A83" s="21"/>
      <c r="B83" s="23" t="s">
        <v>219</v>
      </c>
      <c r="C83" s="34" t="s">
        <v>12</v>
      </c>
      <c r="D83" s="34">
        <v>5</v>
      </c>
      <c r="E83" s="34" t="s">
        <v>12</v>
      </c>
      <c r="F83" s="34">
        <v>80300</v>
      </c>
      <c r="G83" s="41" t="s">
        <v>220</v>
      </c>
      <c r="H83" s="41" t="s">
        <v>46</v>
      </c>
      <c r="I83" s="41" t="s">
        <v>48</v>
      </c>
      <c r="J83" s="35">
        <v>1198</v>
      </c>
      <c r="K83" s="35">
        <v>698</v>
      </c>
      <c r="L83" s="25">
        <v>698</v>
      </c>
    </row>
    <row r="84" spans="1:12" s="8" customFormat="1" x14ac:dyDescent="0.35">
      <c r="A84" s="21"/>
      <c r="B84" s="23" t="s">
        <v>223</v>
      </c>
      <c r="C84" s="34" t="s">
        <v>12</v>
      </c>
      <c r="D84" s="34">
        <v>5</v>
      </c>
      <c r="E84" s="34" t="s">
        <v>12</v>
      </c>
      <c r="F84" s="34">
        <v>80300</v>
      </c>
      <c r="G84" s="41" t="s">
        <v>224</v>
      </c>
      <c r="H84" s="41" t="s">
        <v>46</v>
      </c>
      <c r="I84" s="41" t="s">
        <v>48</v>
      </c>
      <c r="J84" s="35">
        <v>2</v>
      </c>
      <c r="K84" s="35">
        <v>2</v>
      </c>
      <c r="L84" s="25">
        <v>2</v>
      </c>
    </row>
    <row r="85" spans="1:12" s="2" customFormat="1" ht="34.799999999999997" x14ac:dyDescent="0.3">
      <c r="A85" s="19" t="s">
        <v>173</v>
      </c>
      <c r="B85" s="24" t="s">
        <v>33</v>
      </c>
      <c r="C85" s="32" t="s">
        <v>12</v>
      </c>
      <c r="D85" s="32">
        <v>6</v>
      </c>
      <c r="E85" s="32" t="s">
        <v>2</v>
      </c>
      <c r="F85" s="32" t="s">
        <v>3</v>
      </c>
      <c r="G85" s="269"/>
      <c r="H85" s="269"/>
      <c r="I85" s="269"/>
      <c r="J85" s="201">
        <f>SUM(J86+J92)</f>
        <v>7970.3</v>
      </c>
      <c r="K85" s="201">
        <f>SUM(K86+K92)</f>
        <v>46600</v>
      </c>
      <c r="L85" s="201">
        <f>SUM(L86+L92)</f>
        <v>0</v>
      </c>
    </row>
    <row r="86" spans="1:12" s="128" customFormat="1" ht="67.2" customHeight="1" x14ac:dyDescent="0.35">
      <c r="A86" s="99" t="s">
        <v>174</v>
      </c>
      <c r="B86" s="100" t="s">
        <v>452</v>
      </c>
      <c r="C86" s="101" t="s">
        <v>12</v>
      </c>
      <c r="D86" s="101" t="s">
        <v>190</v>
      </c>
      <c r="E86" s="127" t="s">
        <v>454</v>
      </c>
      <c r="F86" s="102" t="s">
        <v>3</v>
      </c>
      <c r="G86" s="107"/>
      <c r="H86" s="108"/>
      <c r="I86" s="109"/>
      <c r="J86" s="218">
        <f>SUM(J87)</f>
        <v>7970.3</v>
      </c>
      <c r="K86" s="218">
        <f t="shared" ref="K86:L86" si="30">SUM(K87)</f>
        <v>46600</v>
      </c>
      <c r="L86" s="218">
        <f t="shared" si="30"/>
        <v>0</v>
      </c>
    </row>
    <row r="87" spans="1:12" s="2" customFormat="1" ht="43.8" customHeight="1" x14ac:dyDescent="0.3">
      <c r="A87" s="19"/>
      <c r="B87" s="121" t="s">
        <v>453</v>
      </c>
      <c r="C87" s="122" t="s">
        <v>12</v>
      </c>
      <c r="D87" s="122" t="s">
        <v>190</v>
      </c>
      <c r="E87" s="123" t="s">
        <v>454</v>
      </c>
      <c r="F87" s="112" t="s">
        <v>3</v>
      </c>
      <c r="G87" s="124"/>
      <c r="H87" s="125"/>
      <c r="I87" s="126"/>
      <c r="J87" s="223">
        <f>SUM(J88:J90)</f>
        <v>7970.3</v>
      </c>
      <c r="K87" s="223">
        <f t="shared" ref="K87:L87" si="31">SUM(K88:K90)</f>
        <v>46600</v>
      </c>
      <c r="L87" s="223">
        <f t="shared" si="31"/>
        <v>0</v>
      </c>
    </row>
    <row r="88" spans="1:12" s="2" customFormat="1" ht="33.6" x14ac:dyDescent="0.3">
      <c r="A88" s="19"/>
      <c r="B88" s="121" t="s">
        <v>453</v>
      </c>
      <c r="C88" s="78" t="s">
        <v>12</v>
      </c>
      <c r="D88" s="78" t="s">
        <v>190</v>
      </c>
      <c r="E88" s="79" t="s">
        <v>454</v>
      </c>
      <c r="F88" s="34" t="s">
        <v>455</v>
      </c>
      <c r="G88" s="75" t="s">
        <v>226</v>
      </c>
      <c r="H88" s="75" t="s">
        <v>46</v>
      </c>
      <c r="I88" s="75" t="s">
        <v>48</v>
      </c>
      <c r="J88" s="224">
        <v>3000</v>
      </c>
      <c r="K88" s="224"/>
      <c r="L88" s="224"/>
    </row>
    <row r="89" spans="1:12" s="2" customFormat="1" ht="33.6" x14ac:dyDescent="0.3">
      <c r="A89" s="19"/>
      <c r="B89" s="121" t="s">
        <v>453</v>
      </c>
      <c r="C89" s="78" t="s">
        <v>12</v>
      </c>
      <c r="D89" s="78" t="s">
        <v>190</v>
      </c>
      <c r="E89" s="79" t="s">
        <v>454</v>
      </c>
      <c r="F89" s="34" t="s">
        <v>450</v>
      </c>
      <c r="G89" s="75" t="s">
        <v>226</v>
      </c>
      <c r="H89" s="75" t="s">
        <v>46</v>
      </c>
      <c r="I89" s="75" t="s">
        <v>48</v>
      </c>
      <c r="J89" s="224">
        <v>3802.1</v>
      </c>
      <c r="K89" s="224"/>
      <c r="L89" s="224"/>
    </row>
    <row r="90" spans="1:12" s="8" customFormat="1" ht="34.799999999999997" customHeight="1" x14ac:dyDescent="0.35">
      <c r="A90" s="21"/>
      <c r="B90" s="121" t="s">
        <v>456</v>
      </c>
      <c r="C90" s="34" t="s">
        <v>12</v>
      </c>
      <c r="D90" s="34">
        <v>6</v>
      </c>
      <c r="E90" s="34" t="s">
        <v>454</v>
      </c>
      <c r="F90" s="34" t="s">
        <v>457</v>
      </c>
      <c r="G90" s="68" t="s">
        <v>226</v>
      </c>
      <c r="H90" s="68" t="s">
        <v>46</v>
      </c>
      <c r="I90" s="71" t="s">
        <v>12</v>
      </c>
      <c r="J90" s="35">
        <v>1168.2</v>
      </c>
      <c r="K90" s="35">
        <v>46600</v>
      </c>
      <c r="L90" s="25"/>
    </row>
    <row r="91" spans="1:12" s="8" customFormat="1" hidden="1" x14ac:dyDescent="0.35">
      <c r="A91" s="21"/>
      <c r="B91" s="23" t="s">
        <v>34</v>
      </c>
      <c r="C91" s="34" t="s">
        <v>12</v>
      </c>
      <c r="D91" s="34">
        <v>6</v>
      </c>
      <c r="E91" s="34" t="s">
        <v>12</v>
      </c>
      <c r="F91" s="34">
        <v>88100</v>
      </c>
      <c r="G91" s="41" t="s">
        <v>226</v>
      </c>
      <c r="H91" s="41" t="s">
        <v>46</v>
      </c>
      <c r="I91" s="41" t="s">
        <v>48</v>
      </c>
      <c r="J91" s="35"/>
      <c r="K91" s="35"/>
      <c r="L91" s="25"/>
    </row>
    <row r="92" spans="1:12" s="110" customFormat="1" ht="36" x14ac:dyDescent="0.35">
      <c r="A92" s="99" t="s">
        <v>346</v>
      </c>
      <c r="B92" s="100" t="s">
        <v>322</v>
      </c>
      <c r="C92" s="101" t="s">
        <v>12</v>
      </c>
      <c r="D92" s="101">
        <v>6</v>
      </c>
      <c r="E92" s="101" t="s">
        <v>7</v>
      </c>
      <c r="F92" s="101" t="s">
        <v>3</v>
      </c>
      <c r="G92" s="262"/>
      <c r="H92" s="262"/>
      <c r="I92" s="262"/>
      <c r="J92" s="203">
        <f>SUM(J93)</f>
        <v>0</v>
      </c>
      <c r="K92" s="203">
        <f t="shared" ref="K92:L93" si="32">SUM(K93)</f>
        <v>0</v>
      </c>
      <c r="L92" s="204">
        <f t="shared" si="32"/>
        <v>0</v>
      </c>
    </row>
    <row r="93" spans="1:12" s="113" customFormat="1" x14ac:dyDescent="0.35">
      <c r="A93" s="118"/>
      <c r="B93" s="52" t="s">
        <v>34</v>
      </c>
      <c r="C93" s="112" t="s">
        <v>12</v>
      </c>
      <c r="D93" s="112">
        <v>6</v>
      </c>
      <c r="E93" s="112" t="s">
        <v>7</v>
      </c>
      <c r="F93" s="112">
        <v>88100</v>
      </c>
      <c r="G93" s="253"/>
      <c r="H93" s="253"/>
      <c r="I93" s="253"/>
      <c r="J93" s="148">
        <f>SUM(J94)</f>
        <v>0</v>
      </c>
      <c r="K93" s="148">
        <f t="shared" si="32"/>
        <v>0</v>
      </c>
      <c r="L93" s="205">
        <f t="shared" si="32"/>
        <v>0</v>
      </c>
    </row>
    <row r="94" spans="1:12" s="8" customFormat="1" x14ac:dyDescent="0.35">
      <c r="A94" s="21"/>
      <c r="B94" s="23" t="s">
        <v>34</v>
      </c>
      <c r="C94" s="34" t="s">
        <v>12</v>
      </c>
      <c r="D94" s="34">
        <v>6</v>
      </c>
      <c r="E94" s="34" t="s">
        <v>7</v>
      </c>
      <c r="F94" s="34">
        <v>88100</v>
      </c>
      <c r="G94" s="56" t="s">
        <v>226</v>
      </c>
      <c r="H94" s="56" t="s">
        <v>46</v>
      </c>
      <c r="I94" s="56" t="s">
        <v>48</v>
      </c>
      <c r="J94" s="35"/>
      <c r="K94" s="35"/>
      <c r="L94" s="25"/>
    </row>
    <row r="95" spans="1:12" s="2" customFormat="1" ht="34.799999999999997" x14ac:dyDescent="0.3">
      <c r="A95" s="19" t="s">
        <v>175</v>
      </c>
      <c r="B95" s="24" t="s">
        <v>35</v>
      </c>
      <c r="C95" s="32" t="s">
        <v>12</v>
      </c>
      <c r="D95" s="32">
        <v>7</v>
      </c>
      <c r="E95" s="32" t="s">
        <v>2</v>
      </c>
      <c r="F95" s="32" t="s">
        <v>3</v>
      </c>
      <c r="G95" s="251"/>
      <c r="H95" s="251"/>
      <c r="I95" s="251"/>
      <c r="J95" s="201">
        <f>SUM(J96)</f>
        <v>300</v>
      </c>
      <c r="K95" s="201">
        <f t="shared" ref="K95:L97" si="33">SUM(K96)</f>
        <v>300</v>
      </c>
      <c r="L95" s="202">
        <f t="shared" si="33"/>
        <v>300</v>
      </c>
    </row>
    <row r="96" spans="1:12" s="106" customFormat="1" ht="72" x14ac:dyDescent="0.3">
      <c r="A96" s="99" t="s">
        <v>347</v>
      </c>
      <c r="B96" s="100" t="s">
        <v>259</v>
      </c>
      <c r="C96" s="101" t="s">
        <v>12</v>
      </c>
      <c r="D96" s="101">
        <v>7</v>
      </c>
      <c r="E96" s="101" t="s">
        <v>7</v>
      </c>
      <c r="F96" s="101" t="s">
        <v>3</v>
      </c>
      <c r="G96" s="262"/>
      <c r="H96" s="262"/>
      <c r="I96" s="262"/>
      <c r="J96" s="203">
        <f>SUM(J97)</f>
        <v>300</v>
      </c>
      <c r="K96" s="203">
        <f t="shared" si="33"/>
        <v>300</v>
      </c>
      <c r="L96" s="204">
        <f t="shared" si="33"/>
        <v>300</v>
      </c>
    </row>
    <row r="97" spans="1:12" s="113" customFormat="1" ht="33.6" x14ac:dyDescent="0.35">
      <c r="A97" s="118"/>
      <c r="B97" s="52" t="s">
        <v>27</v>
      </c>
      <c r="C97" s="112" t="s">
        <v>12</v>
      </c>
      <c r="D97" s="112">
        <v>7</v>
      </c>
      <c r="E97" s="112" t="s">
        <v>7</v>
      </c>
      <c r="F97" s="112">
        <v>80280</v>
      </c>
      <c r="G97" s="253"/>
      <c r="H97" s="253"/>
      <c r="I97" s="253"/>
      <c r="J97" s="148">
        <f>SUM(J98)</f>
        <v>300</v>
      </c>
      <c r="K97" s="148">
        <f t="shared" si="33"/>
        <v>300</v>
      </c>
      <c r="L97" s="205">
        <f t="shared" si="33"/>
        <v>300</v>
      </c>
    </row>
    <row r="98" spans="1:12" s="8" customFormat="1" x14ac:dyDescent="0.35">
      <c r="A98" s="21"/>
      <c r="B98" s="23" t="s">
        <v>219</v>
      </c>
      <c r="C98" s="34" t="s">
        <v>12</v>
      </c>
      <c r="D98" s="34" t="s">
        <v>193</v>
      </c>
      <c r="E98" s="34" t="s">
        <v>7</v>
      </c>
      <c r="F98" s="34" t="s">
        <v>225</v>
      </c>
      <c r="G98" s="41" t="s">
        <v>220</v>
      </c>
      <c r="H98" s="41" t="s">
        <v>46</v>
      </c>
      <c r="I98" s="41" t="s">
        <v>46</v>
      </c>
      <c r="J98" s="35">
        <v>300</v>
      </c>
      <c r="K98" s="35">
        <v>300</v>
      </c>
      <c r="L98" s="25">
        <v>300</v>
      </c>
    </row>
    <row r="99" spans="1:12" s="7" customFormat="1" ht="34.799999999999997" x14ac:dyDescent="0.3">
      <c r="A99" s="19" t="s">
        <v>176</v>
      </c>
      <c r="B99" s="24" t="s">
        <v>37</v>
      </c>
      <c r="C99" s="32" t="s">
        <v>12</v>
      </c>
      <c r="D99" s="32" t="s">
        <v>36</v>
      </c>
      <c r="E99" s="32" t="s">
        <v>2</v>
      </c>
      <c r="F99" s="32" t="s">
        <v>3</v>
      </c>
      <c r="G99" s="265"/>
      <c r="H99" s="265"/>
      <c r="I99" s="265"/>
      <c r="J99" s="201">
        <f>SUM(J100+J103+J106+J109+J114)</f>
        <v>37473.4</v>
      </c>
      <c r="K99" s="201">
        <f>SUM(K100+K103+K106+K109+K114)</f>
        <v>41483.599999999999</v>
      </c>
      <c r="L99" s="201">
        <f>SUM(L100+L103+L106+L109+L114)</f>
        <v>38249</v>
      </c>
    </row>
    <row r="100" spans="1:12" s="106" customFormat="1" ht="54" x14ac:dyDescent="0.3">
      <c r="A100" s="99" t="s">
        <v>177</v>
      </c>
      <c r="B100" s="100" t="s">
        <v>38</v>
      </c>
      <c r="C100" s="101" t="s">
        <v>12</v>
      </c>
      <c r="D100" s="101" t="s">
        <v>36</v>
      </c>
      <c r="E100" s="101" t="s">
        <v>1</v>
      </c>
      <c r="F100" s="101" t="s">
        <v>3</v>
      </c>
      <c r="G100" s="262"/>
      <c r="H100" s="262"/>
      <c r="I100" s="262"/>
      <c r="J100" s="203">
        <f>SUM(J101)</f>
        <v>1193.4000000000001</v>
      </c>
      <c r="K100" s="203">
        <f t="shared" ref="K100:L101" si="34">SUM(K101)</f>
        <v>973.6</v>
      </c>
      <c r="L100" s="204">
        <f t="shared" si="34"/>
        <v>861</v>
      </c>
    </row>
    <row r="101" spans="1:12" s="113" customFormat="1" ht="33.6" x14ac:dyDescent="0.35">
      <c r="A101" s="118"/>
      <c r="B101" s="52" t="s">
        <v>40</v>
      </c>
      <c r="C101" s="112" t="s">
        <v>12</v>
      </c>
      <c r="D101" s="112" t="s">
        <v>36</v>
      </c>
      <c r="E101" s="112" t="s">
        <v>1</v>
      </c>
      <c r="F101" s="112" t="s">
        <v>39</v>
      </c>
      <c r="G101" s="253"/>
      <c r="H101" s="253"/>
      <c r="I101" s="253"/>
      <c r="J101" s="148">
        <f>SUM(J102)</f>
        <v>1193.4000000000001</v>
      </c>
      <c r="K101" s="148">
        <f t="shared" si="34"/>
        <v>973.6</v>
      </c>
      <c r="L101" s="205">
        <f t="shared" si="34"/>
        <v>861</v>
      </c>
    </row>
    <row r="102" spans="1:12" s="8" customFormat="1" x14ac:dyDescent="0.35">
      <c r="A102" s="21"/>
      <c r="B102" s="23" t="s">
        <v>228</v>
      </c>
      <c r="C102" s="34" t="s">
        <v>12</v>
      </c>
      <c r="D102" s="34" t="s">
        <v>36</v>
      </c>
      <c r="E102" s="34" t="s">
        <v>1</v>
      </c>
      <c r="F102" s="34" t="s">
        <v>39</v>
      </c>
      <c r="G102" s="41" t="s">
        <v>227</v>
      </c>
      <c r="H102" s="41" t="s">
        <v>91</v>
      </c>
      <c r="I102" s="41" t="s">
        <v>28</v>
      </c>
      <c r="J102" s="35">
        <v>1193.4000000000001</v>
      </c>
      <c r="K102" s="35">
        <v>973.6</v>
      </c>
      <c r="L102" s="25">
        <v>861</v>
      </c>
    </row>
    <row r="103" spans="1:12" s="106" customFormat="1" ht="36" x14ac:dyDescent="0.3">
      <c r="A103" s="99" t="s">
        <v>348</v>
      </c>
      <c r="B103" s="100" t="s">
        <v>41</v>
      </c>
      <c r="C103" s="101" t="s">
        <v>12</v>
      </c>
      <c r="D103" s="101" t="s">
        <v>36</v>
      </c>
      <c r="E103" s="101" t="s">
        <v>28</v>
      </c>
      <c r="F103" s="101" t="s">
        <v>3</v>
      </c>
      <c r="G103" s="262"/>
      <c r="H103" s="262"/>
      <c r="I103" s="262"/>
      <c r="J103" s="203">
        <f>SUM(J104)</f>
        <v>17020</v>
      </c>
      <c r="K103" s="203">
        <f t="shared" ref="K103:L104" si="35">SUM(K104)</f>
        <v>19784</v>
      </c>
      <c r="L103" s="204">
        <f t="shared" si="35"/>
        <v>18186</v>
      </c>
    </row>
    <row r="104" spans="1:12" s="113" customFormat="1" ht="33.6" x14ac:dyDescent="0.35">
      <c r="A104" s="118"/>
      <c r="B104" s="52" t="s">
        <v>42</v>
      </c>
      <c r="C104" s="112" t="s">
        <v>12</v>
      </c>
      <c r="D104" s="112" t="s">
        <v>36</v>
      </c>
      <c r="E104" s="112" t="s">
        <v>28</v>
      </c>
      <c r="F104" s="112" t="s">
        <v>388</v>
      </c>
      <c r="G104" s="253"/>
      <c r="H104" s="253"/>
      <c r="I104" s="253"/>
      <c r="J104" s="148">
        <f>SUM(J105)</f>
        <v>17020</v>
      </c>
      <c r="K104" s="148">
        <f t="shared" si="35"/>
        <v>19784</v>
      </c>
      <c r="L104" s="205">
        <f t="shared" si="35"/>
        <v>18186</v>
      </c>
    </row>
    <row r="105" spans="1:12" s="8" customFormat="1" x14ac:dyDescent="0.35">
      <c r="A105" s="21"/>
      <c r="B105" s="23" t="s">
        <v>228</v>
      </c>
      <c r="C105" s="34" t="s">
        <v>12</v>
      </c>
      <c r="D105" s="34" t="s">
        <v>36</v>
      </c>
      <c r="E105" s="34" t="s">
        <v>28</v>
      </c>
      <c r="F105" s="34" t="s">
        <v>388</v>
      </c>
      <c r="G105" s="41" t="s">
        <v>227</v>
      </c>
      <c r="H105" s="41" t="s">
        <v>91</v>
      </c>
      <c r="I105" s="41" t="s">
        <v>28</v>
      </c>
      <c r="J105" s="35">
        <v>17020</v>
      </c>
      <c r="K105" s="35">
        <v>19784</v>
      </c>
      <c r="L105" s="25">
        <v>18186</v>
      </c>
    </row>
    <row r="106" spans="1:12" s="106" customFormat="1" ht="36" x14ac:dyDescent="0.3">
      <c r="A106" s="99" t="s">
        <v>349</v>
      </c>
      <c r="B106" s="100" t="s">
        <v>44</v>
      </c>
      <c r="C106" s="101" t="s">
        <v>12</v>
      </c>
      <c r="D106" s="101" t="s">
        <v>36</v>
      </c>
      <c r="E106" s="101" t="s">
        <v>43</v>
      </c>
      <c r="F106" s="101" t="s">
        <v>3</v>
      </c>
      <c r="G106" s="262"/>
      <c r="H106" s="262"/>
      <c r="I106" s="262"/>
      <c r="J106" s="203">
        <f>SUM(J107)</f>
        <v>8000</v>
      </c>
      <c r="K106" s="203">
        <f t="shared" ref="K106:L107" si="36">SUM(K107)</f>
        <v>9298</v>
      </c>
      <c r="L106" s="204">
        <f t="shared" si="36"/>
        <v>8548</v>
      </c>
    </row>
    <row r="107" spans="1:12" s="113" customFormat="1" ht="33.6" x14ac:dyDescent="0.35">
      <c r="A107" s="118"/>
      <c r="B107" s="52" t="s">
        <v>45</v>
      </c>
      <c r="C107" s="112" t="s">
        <v>12</v>
      </c>
      <c r="D107" s="112" t="s">
        <v>36</v>
      </c>
      <c r="E107" s="112" t="s">
        <v>43</v>
      </c>
      <c r="F107" s="112" t="s">
        <v>389</v>
      </c>
      <c r="G107" s="253"/>
      <c r="H107" s="253"/>
      <c r="I107" s="253"/>
      <c r="J107" s="148">
        <f>SUM(J108)</f>
        <v>8000</v>
      </c>
      <c r="K107" s="148">
        <f t="shared" si="36"/>
        <v>9298</v>
      </c>
      <c r="L107" s="205">
        <f t="shared" si="36"/>
        <v>8548</v>
      </c>
    </row>
    <row r="108" spans="1:12" s="8" customFormat="1" x14ac:dyDescent="0.35">
      <c r="A108" s="21"/>
      <c r="B108" s="23" t="s">
        <v>228</v>
      </c>
      <c r="C108" s="34" t="s">
        <v>12</v>
      </c>
      <c r="D108" s="34" t="s">
        <v>36</v>
      </c>
      <c r="E108" s="34" t="s">
        <v>43</v>
      </c>
      <c r="F108" s="34" t="s">
        <v>389</v>
      </c>
      <c r="G108" s="41" t="s">
        <v>227</v>
      </c>
      <c r="H108" s="41" t="s">
        <v>91</v>
      </c>
      <c r="I108" s="41" t="s">
        <v>28</v>
      </c>
      <c r="J108" s="35">
        <v>8000</v>
      </c>
      <c r="K108" s="35">
        <v>9298</v>
      </c>
      <c r="L108" s="25">
        <v>8548</v>
      </c>
    </row>
    <row r="109" spans="1:12" s="110" customFormat="1" ht="33.6" x14ac:dyDescent="0.35">
      <c r="A109" s="99" t="s">
        <v>178</v>
      </c>
      <c r="B109" s="153" t="s">
        <v>403</v>
      </c>
      <c r="C109" s="101" t="s">
        <v>12</v>
      </c>
      <c r="D109" s="101" t="s">
        <v>36</v>
      </c>
      <c r="E109" s="101" t="s">
        <v>8</v>
      </c>
      <c r="F109" s="101" t="s">
        <v>3</v>
      </c>
      <c r="G109" s="262"/>
      <c r="H109" s="262"/>
      <c r="I109" s="262"/>
      <c r="J109" s="203">
        <f>SUM(J110)</f>
        <v>9413</v>
      </c>
      <c r="K109" s="203">
        <f t="shared" ref="K109:L109" si="37">SUM(K110)</f>
        <v>9581</v>
      </c>
      <c r="L109" s="204">
        <f t="shared" si="37"/>
        <v>8807</v>
      </c>
    </row>
    <row r="110" spans="1:12" s="113" customFormat="1" ht="67.2" x14ac:dyDescent="0.35">
      <c r="A110" s="118"/>
      <c r="B110" s="52" t="s">
        <v>375</v>
      </c>
      <c r="C110" s="112" t="s">
        <v>12</v>
      </c>
      <c r="D110" s="112" t="s">
        <v>36</v>
      </c>
      <c r="E110" s="112" t="s">
        <v>8</v>
      </c>
      <c r="F110" s="112" t="s">
        <v>390</v>
      </c>
      <c r="G110" s="253"/>
      <c r="H110" s="253"/>
      <c r="I110" s="253"/>
      <c r="J110" s="148">
        <f>SUM(J111+J112+J113)</f>
        <v>9413</v>
      </c>
      <c r="K110" s="148">
        <f>SUM(K111+K112+K113)</f>
        <v>9581</v>
      </c>
      <c r="L110" s="148">
        <f>SUM(L111+L112+L113)</f>
        <v>8807</v>
      </c>
    </row>
    <row r="111" spans="1:12" s="8" customFormat="1" hidden="1" x14ac:dyDescent="0.35">
      <c r="A111" s="21"/>
      <c r="B111" s="23"/>
      <c r="C111" s="34"/>
      <c r="D111" s="34"/>
      <c r="E111" s="34"/>
      <c r="F111" s="34"/>
      <c r="G111" s="41"/>
      <c r="H111" s="41"/>
      <c r="I111" s="41"/>
      <c r="J111" s="225"/>
      <c r="K111" s="225"/>
      <c r="L111" s="225"/>
    </row>
    <row r="112" spans="1:12" s="8" customFormat="1" hidden="1" x14ac:dyDescent="0.35">
      <c r="A112" s="21"/>
      <c r="B112" s="23"/>
      <c r="C112" s="34"/>
      <c r="D112" s="34"/>
      <c r="E112" s="34"/>
      <c r="F112" s="34"/>
      <c r="G112" s="154"/>
      <c r="H112" s="154"/>
      <c r="I112" s="154"/>
      <c r="J112" s="225"/>
      <c r="K112" s="225"/>
      <c r="L112" s="225"/>
    </row>
    <row r="113" spans="1:15" s="8" customFormat="1" x14ac:dyDescent="0.35">
      <c r="A113" s="21"/>
      <c r="B113" s="23" t="s">
        <v>228</v>
      </c>
      <c r="C113" s="34" t="s">
        <v>12</v>
      </c>
      <c r="D113" s="34" t="s">
        <v>36</v>
      </c>
      <c r="E113" s="34" t="s">
        <v>8</v>
      </c>
      <c r="F113" s="34" t="s">
        <v>390</v>
      </c>
      <c r="G113" s="154" t="s">
        <v>227</v>
      </c>
      <c r="H113" s="154" t="s">
        <v>91</v>
      </c>
      <c r="I113" s="154" t="s">
        <v>28</v>
      </c>
      <c r="J113" s="226">
        <v>9413</v>
      </c>
      <c r="K113" s="226">
        <v>9581</v>
      </c>
      <c r="L113" s="226">
        <v>8807</v>
      </c>
    </row>
    <row r="114" spans="1:15" s="106" customFormat="1" ht="90" x14ac:dyDescent="0.3">
      <c r="A114" s="99" t="s">
        <v>179</v>
      </c>
      <c r="B114" s="111" t="s">
        <v>276</v>
      </c>
      <c r="C114" s="101" t="s">
        <v>12</v>
      </c>
      <c r="D114" s="101" t="s">
        <v>36</v>
      </c>
      <c r="E114" s="101" t="s">
        <v>48</v>
      </c>
      <c r="F114" s="101" t="s">
        <v>3</v>
      </c>
      <c r="G114" s="262"/>
      <c r="H114" s="262"/>
      <c r="I114" s="262"/>
      <c r="J114" s="203">
        <f>SUM(J115)</f>
        <v>1847</v>
      </c>
      <c r="K114" s="203">
        <f t="shared" ref="K114:L115" si="38">SUM(K115)</f>
        <v>1847</v>
      </c>
      <c r="L114" s="204">
        <f t="shared" si="38"/>
        <v>1847</v>
      </c>
    </row>
    <row r="115" spans="1:15" s="113" customFormat="1" ht="84" x14ac:dyDescent="0.35">
      <c r="A115" s="118"/>
      <c r="B115" s="52" t="s">
        <v>277</v>
      </c>
      <c r="C115" s="112" t="s">
        <v>12</v>
      </c>
      <c r="D115" s="112" t="s">
        <v>36</v>
      </c>
      <c r="E115" s="112" t="s">
        <v>48</v>
      </c>
      <c r="F115" s="112" t="s">
        <v>278</v>
      </c>
      <c r="G115" s="253"/>
      <c r="H115" s="253"/>
      <c r="I115" s="253"/>
      <c r="J115" s="148">
        <f>SUM(J116)</f>
        <v>1847</v>
      </c>
      <c r="K115" s="148">
        <f t="shared" si="38"/>
        <v>1847</v>
      </c>
      <c r="L115" s="205">
        <f t="shared" si="38"/>
        <v>1847</v>
      </c>
    </row>
    <row r="116" spans="1:15" s="8" customFormat="1" x14ac:dyDescent="0.35">
      <c r="A116" s="21"/>
      <c r="B116" s="23" t="s">
        <v>228</v>
      </c>
      <c r="C116" s="34" t="s">
        <v>12</v>
      </c>
      <c r="D116" s="34" t="s">
        <v>36</v>
      </c>
      <c r="E116" s="34" t="s">
        <v>48</v>
      </c>
      <c r="F116" s="34" t="s">
        <v>278</v>
      </c>
      <c r="G116" s="41" t="s">
        <v>227</v>
      </c>
      <c r="H116" s="41" t="s">
        <v>91</v>
      </c>
      <c r="I116" s="41" t="s">
        <v>28</v>
      </c>
      <c r="J116" s="35">
        <v>1847</v>
      </c>
      <c r="K116" s="35">
        <v>1847</v>
      </c>
      <c r="L116" s="25">
        <v>1847</v>
      </c>
    </row>
    <row r="117" spans="1:15" s="2" customFormat="1" ht="34.799999999999997" x14ac:dyDescent="0.3">
      <c r="A117" s="18" t="s">
        <v>99</v>
      </c>
      <c r="B117" s="27" t="s">
        <v>50</v>
      </c>
      <c r="C117" s="31" t="s">
        <v>7</v>
      </c>
      <c r="D117" s="31" t="s">
        <v>49</v>
      </c>
      <c r="E117" s="31" t="s">
        <v>2</v>
      </c>
      <c r="F117" s="31" t="s">
        <v>3</v>
      </c>
      <c r="G117" s="251"/>
      <c r="H117" s="251"/>
      <c r="I117" s="251"/>
      <c r="J117" s="206">
        <f>SUM(J118)</f>
        <v>16070.3</v>
      </c>
      <c r="K117" s="206">
        <f t="shared" ref="K117:L117" si="39">SUM(K118)</f>
        <v>14138.2</v>
      </c>
      <c r="L117" s="207">
        <f t="shared" si="39"/>
        <v>14138.2</v>
      </c>
    </row>
    <row r="118" spans="1:15" s="2" customFormat="1" x14ac:dyDescent="0.3">
      <c r="A118" s="19" t="s">
        <v>180</v>
      </c>
      <c r="B118" s="24" t="s">
        <v>52</v>
      </c>
      <c r="C118" s="32" t="s">
        <v>7</v>
      </c>
      <c r="D118" s="32" t="s">
        <v>51</v>
      </c>
      <c r="E118" s="32" t="s">
        <v>2</v>
      </c>
      <c r="F118" s="32" t="s">
        <v>3</v>
      </c>
      <c r="G118" s="251"/>
      <c r="H118" s="251"/>
      <c r="I118" s="251"/>
      <c r="J118" s="201">
        <f>SUM(J119+J122+J127+J130+J133)</f>
        <v>16070.3</v>
      </c>
      <c r="K118" s="201">
        <f t="shared" ref="K118:L118" si="40">SUM(K119+K122+K127+K130+K133)</f>
        <v>14138.2</v>
      </c>
      <c r="L118" s="202">
        <f t="shared" si="40"/>
        <v>14138.2</v>
      </c>
    </row>
    <row r="119" spans="1:15" s="106" customFormat="1" ht="18" x14ac:dyDescent="0.3">
      <c r="A119" s="99" t="s">
        <v>181</v>
      </c>
      <c r="B119" s="100" t="s">
        <v>53</v>
      </c>
      <c r="C119" s="129" t="s">
        <v>7</v>
      </c>
      <c r="D119" s="129" t="s">
        <v>51</v>
      </c>
      <c r="E119" s="129" t="s">
        <v>1</v>
      </c>
      <c r="F119" s="129" t="s">
        <v>3</v>
      </c>
      <c r="G119" s="254"/>
      <c r="H119" s="254"/>
      <c r="I119" s="254"/>
      <c r="J119" s="208">
        <f>SUM(J120)</f>
        <v>10187.5</v>
      </c>
      <c r="K119" s="208">
        <f t="shared" ref="K119:L120" si="41">SUM(K120)</f>
        <v>8906</v>
      </c>
      <c r="L119" s="209">
        <f t="shared" si="41"/>
        <v>8906</v>
      </c>
    </row>
    <row r="120" spans="1:15" s="113" customFormat="1" ht="33.6" x14ac:dyDescent="0.35">
      <c r="A120" s="22"/>
      <c r="B120" s="52" t="s">
        <v>55</v>
      </c>
      <c r="C120" s="112" t="s">
        <v>7</v>
      </c>
      <c r="D120" s="112" t="s">
        <v>51</v>
      </c>
      <c r="E120" s="112" t="s">
        <v>1</v>
      </c>
      <c r="F120" s="112" t="s">
        <v>54</v>
      </c>
      <c r="G120" s="253"/>
      <c r="H120" s="253"/>
      <c r="I120" s="253"/>
      <c r="J120" s="148">
        <f>SUM(J121)</f>
        <v>10187.5</v>
      </c>
      <c r="K120" s="148">
        <f t="shared" si="41"/>
        <v>8906</v>
      </c>
      <c r="L120" s="205">
        <f t="shared" si="41"/>
        <v>8906</v>
      </c>
    </row>
    <row r="121" spans="1:15" s="8" customFormat="1" x14ac:dyDescent="0.35">
      <c r="A121" s="20"/>
      <c r="B121" s="23" t="s">
        <v>228</v>
      </c>
      <c r="C121" s="34" t="s">
        <v>7</v>
      </c>
      <c r="D121" s="34" t="s">
        <v>51</v>
      </c>
      <c r="E121" s="34" t="s">
        <v>1</v>
      </c>
      <c r="F121" s="34" t="s">
        <v>54</v>
      </c>
      <c r="G121" s="41" t="s">
        <v>227</v>
      </c>
      <c r="H121" s="41" t="s">
        <v>91</v>
      </c>
      <c r="I121" s="41" t="s">
        <v>1</v>
      </c>
      <c r="J121" s="35">
        <v>10187.5</v>
      </c>
      <c r="K121" s="35">
        <v>8906</v>
      </c>
      <c r="L121" s="25">
        <v>8906</v>
      </c>
      <c r="M121" s="8">
        <v>50</v>
      </c>
      <c r="N121" s="8">
        <v>50</v>
      </c>
      <c r="O121" s="8">
        <v>50</v>
      </c>
    </row>
    <row r="122" spans="1:15" s="106" customFormat="1" ht="36" x14ac:dyDescent="0.3">
      <c r="A122" s="99" t="s">
        <v>182</v>
      </c>
      <c r="B122" s="100" t="s">
        <v>56</v>
      </c>
      <c r="C122" s="129" t="s">
        <v>7</v>
      </c>
      <c r="D122" s="129" t="s">
        <v>51</v>
      </c>
      <c r="E122" s="129" t="s">
        <v>12</v>
      </c>
      <c r="F122" s="129" t="s">
        <v>3</v>
      </c>
      <c r="G122" s="254"/>
      <c r="H122" s="254"/>
      <c r="I122" s="254"/>
      <c r="J122" s="208">
        <f>+J123+J125</f>
        <v>1161</v>
      </c>
      <c r="K122" s="208">
        <f t="shared" ref="K122:L123" si="42">SUM(K123)</f>
        <v>500</v>
      </c>
      <c r="L122" s="209">
        <f t="shared" si="42"/>
        <v>500</v>
      </c>
    </row>
    <row r="123" spans="1:15" s="113" customFormat="1" x14ac:dyDescent="0.35">
      <c r="A123" s="22"/>
      <c r="B123" s="52" t="s">
        <v>58</v>
      </c>
      <c r="C123" s="112" t="s">
        <v>7</v>
      </c>
      <c r="D123" s="112" t="s">
        <v>51</v>
      </c>
      <c r="E123" s="112" t="s">
        <v>12</v>
      </c>
      <c r="F123" s="112" t="s">
        <v>57</v>
      </c>
      <c r="G123" s="253"/>
      <c r="H123" s="253"/>
      <c r="I123" s="253"/>
      <c r="J123" s="148">
        <f>SUM(J124)</f>
        <v>500</v>
      </c>
      <c r="K123" s="148">
        <f t="shared" si="42"/>
        <v>500</v>
      </c>
      <c r="L123" s="205">
        <f t="shared" si="42"/>
        <v>500</v>
      </c>
    </row>
    <row r="124" spans="1:15" s="8" customFormat="1" x14ac:dyDescent="0.35">
      <c r="A124" s="20"/>
      <c r="B124" s="23" t="s">
        <v>228</v>
      </c>
      <c r="C124" s="34" t="s">
        <v>7</v>
      </c>
      <c r="D124" s="34" t="s">
        <v>51</v>
      </c>
      <c r="E124" s="34" t="s">
        <v>12</v>
      </c>
      <c r="F124" s="34" t="s">
        <v>57</v>
      </c>
      <c r="G124" s="41" t="s">
        <v>227</v>
      </c>
      <c r="H124" s="41" t="s">
        <v>91</v>
      </c>
      <c r="I124" s="41" t="s">
        <v>7</v>
      </c>
      <c r="J124" s="35">
        <v>500</v>
      </c>
      <c r="K124" s="35">
        <v>500</v>
      </c>
      <c r="L124" s="25">
        <v>500</v>
      </c>
    </row>
    <row r="125" spans="1:15" s="113" customFormat="1" ht="33.6" x14ac:dyDescent="0.35">
      <c r="A125" s="22"/>
      <c r="B125" s="52" t="s">
        <v>411</v>
      </c>
      <c r="C125" s="112" t="s">
        <v>7</v>
      </c>
      <c r="D125" s="112" t="s">
        <v>51</v>
      </c>
      <c r="E125" s="112" t="s">
        <v>12</v>
      </c>
      <c r="F125" s="112" t="s">
        <v>57</v>
      </c>
      <c r="G125" s="178"/>
      <c r="H125" s="178"/>
      <c r="I125" s="178"/>
      <c r="J125" s="148">
        <f>+J126</f>
        <v>661</v>
      </c>
      <c r="K125" s="148"/>
      <c r="L125" s="205"/>
    </row>
    <row r="126" spans="1:15" s="8" customFormat="1" x14ac:dyDescent="0.35">
      <c r="A126" s="20"/>
      <c r="B126" s="23" t="s">
        <v>228</v>
      </c>
      <c r="C126" s="34" t="s">
        <v>7</v>
      </c>
      <c r="D126" s="34" t="s">
        <v>51</v>
      </c>
      <c r="E126" s="34" t="s">
        <v>12</v>
      </c>
      <c r="F126" s="34" t="s">
        <v>57</v>
      </c>
      <c r="G126" s="179" t="s">
        <v>227</v>
      </c>
      <c r="H126" s="179" t="s">
        <v>91</v>
      </c>
      <c r="I126" s="179" t="s">
        <v>7</v>
      </c>
      <c r="J126" s="35">
        <v>661</v>
      </c>
      <c r="K126" s="35"/>
      <c r="L126" s="25"/>
    </row>
    <row r="127" spans="1:15" s="106" customFormat="1" ht="36" x14ac:dyDescent="0.3">
      <c r="A127" s="99" t="s">
        <v>183</v>
      </c>
      <c r="B127" s="100" t="s">
        <v>59</v>
      </c>
      <c r="C127" s="129" t="s">
        <v>7</v>
      </c>
      <c r="D127" s="129" t="s">
        <v>51</v>
      </c>
      <c r="E127" s="129" t="s">
        <v>7</v>
      </c>
      <c r="F127" s="129" t="s">
        <v>3</v>
      </c>
      <c r="G127" s="254"/>
      <c r="H127" s="254"/>
      <c r="I127" s="254"/>
      <c r="J127" s="208">
        <f>SUM(J128)</f>
        <v>2350</v>
      </c>
      <c r="K127" s="208">
        <f t="shared" ref="K127:L128" si="43">SUM(K128)</f>
        <v>2350</v>
      </c>
      <c r="L127" s="209">
        <f t="shared" si="43"/>
        <v>2350</v>
      </c>
    </row>
    <row r="128" spans="1:15" s="113" customFormat="1" ht="33.6" x14ac:dyDescent="0.35">
      <c r="A128" s="22"/>
      <c r="B128" s="52" t="s">
        <v>61</v>
      </c>
      <c r="C128" s="112" t="s">
        <v>7</v>
      </c>
      <c r="D128" s="112" t="s">
        <v>51</v>
      </c>
      <c r="E128" s="112" t="s">
        <v>7</v>
      </c>
      <c r="F128" s="112" t="s">
        <v>60</v>
      </c>
      <c r="G128" s="253"/>
      <c r="H128" s="253"/>
      <c r="I128" s="253"/>
      <c r="J128" s="148">
        <f>SUM(J129)</f>
        <v>2350</v>
      </c>
      <c r="K128" s="148">
        <f t="shared" si="43"/>
        <v>2350</v>
      </c>
      <c r="L128" s="205">
        <f t="shared" si="43"/>
        <v>2350</v>
      </c>
    </row>
    <row r="129" spans="1:15" s="8" customFormat="1" x14ac:dyDescent="0.35">
      <c r="A129" s="20"/>
      <c r="B129" s="23" t="s">
        <v>228</v>
      </c>
      <c r="C129" s="34" t="s">
        <v>7</v>
      </c>
      <c r="D129" s="34" t="s">
        <v>51</v>
      </c>
      <c r="E129" s="34" t="s">
        <v>7</v>
      </c>
      <c r="F129" s="34" t="s">
        <v>60</v>
      </c>
      <c r="G129" s="41" t="s">
        <v>227</v>
      </c>
      <c r="H129" s="41" t="s">
        <v>91</v>
      </c>
      <c r="I129" s="41" t="s">
        <v>7</v>
      </c>
      <c r="J129" s="35">
        <v>2350</v>
      </c>
      <c r="K129" s="35">
        <v>2350</v>
      </c>
      <c r="L129" s="25">
        <v>2350</v>
      </c>
    </row>
    <row r="130" spans="1:15" s="106" customFormat="1" ht="36" x14ac:dyDescent="0.3">
      <c r="A130" s="99" t="s">
        <v>184</v>
      </c>
      <c r="B130" s="100" t="s">
        <v>62</v>
      </c>
      <c r="C130" s="129" t="s">
        <v>7</v>
      </c>
      <c r="D130" s="129" t="s">
        <v>51</v>
      </c>
      <c r="E130" s="129" t="s">
        <v>28</v>
      </c>
      <c r="F130" s="129" t="s">
        <v>3</v>
      </c>
      <c r="G130" s="254"/>
      <c r="H130" s="254"/>
      <c r="I130" s="254"/>
      <c r="J130" s="208">
        <f>SUM(J131)</f>
        <v>2021.5</v>
      </c>
      <c r="K130" s="208">
        <f t="shared" ref="K130:L131" si="44">SUM(K131)</f>
        <v>2021.5</v>
      </c>
      <c r="L130" s="209">
        <f t="shared" si="44"/>
        <v>2021.5</v>
      </c>
    </row>
    <row r="131" spans="1:15" s="113" customFormat="1" ht="50.4" x14ac:dyDescent="0.35">
      <c r="A131" s="22"/>
      <c r="B131" s="52" t="s">
        <v>64</v>
      </c>
      <c r="C131" s="112" t="s">
        <v>7</v>
      </c>
      <c r="D131" s="112" t="s">
        <v>51</v>
      </c>
      <c r="E131" s="112" t="s">
        <v>28</v>
      </c>
      <c r="F131" s="112" t="s">
        <v>63</v>
      </c>
      <c r="G131" s="253"/>
      <c r="H131" s="253"/>
      <c r="I131" s="253"/>
      <c r="J131" s="148">
        <f>SUM(J132)</f>
        <v>2021.5</v>
      </c>
      <c r="K131" s="148">
        <f t="shared" si="44"/>
        <v>2021.5</v>
      </c>
      <c r="L131" s="205">
        <f t="shared" si="44"/>
        <v>2021.5</v>
      </c>
    </row>
    <row r="132" spans="1:15" s="8" customFormat="1" x14ac:dyDescent="0.35">
      <c r="A132" s="20"/>
      <c r="B132" s="23" t="s">
        <v>228</v>
      </c>
      <c r="C132" s="34" t="s">
        <v>7</v>
      </c>
      <c r="D132" s="34" t="s">
        <v>51</v>
      </c>
      <c r="E132" s="34" t="s">
        <v>28</v>
      </c>
      <c r="F132" s="34" t="s">
        <v>63</v>
      </c>
      <c r="G132" s="41" t="s">
        <v>227</v>
      </c>
      <c r="H132" s="41" t="s">
        <v>91</v>
      </c>
      <c r="I132" s="41" t="s">
        <v>7</v>
      </c>
      <c r="J132" s="35">
        <v>2021.5</v>
      </c>
      <c r="K132" s="35">
        <v>2021.5</v>
      </c>
      <c r="L132" s="25">
        <v>2021.5</v>
      </c>
      <c r="M132" s="8">
        <v>161.5</v>
      </c>
      <c r="N132" s="8">
        <v>161.5</v>
      </c>
      <c r="O132" s="8">
        <v>161.5</v>
      </c>
    </row>
    <row r="133" spans="1:15" s="106" customFormat="1" ht="36" x14ac:dyDescent="0.3">
      <c r="A133" s="99" t="s">
        <v>185</v>
      </c>
      <c r="B133" s="100" t="s">
        <v>65</v>
      </c>
      <c r="C133" s="129" t="s">
        <v>7</v>
      </c>
      <c r="D133" s="129" t="s">
        <v>51</v>
      </c>
      <c r="E133" s="129" t="s">
        <v>43</v>
      </c>
      <c r="F133" s="129" t="s">
        <v>3</v>
      </c>
      <c r="G133" s="254"/>
      <c r="H133" s="254"/>
      <c r="I133" s="254"/>
      <c r="J133" s="208">
        <f>SUM(J134)</f>
        <v>350.3</v>
      </c>
      <c r="K133" s="208">
        <f t="shared" ref="K133:L134" si="45">SUM(K134)</f>
        <v>360.7</v>
      </c>
      <c r="L133" s="209">
        <f t="shared" si="45"/>
        <v>360.7</v>
      </c>
    </row>
    <row r="134" spans="1:15" s="113" customFormat="1" x14ac:dyDescent="0.35">
      <c r="A134" s="22"/>
      <c r="B134" s="52" t="s">
        <v>67</v>
      </c>
      <c r="C134" s="112" t="s">
        <v>7</v>
      </c>
      <c r="D134" s="112" t="s">
        <v>51</v>
      </c>
      <c r="E134" s="112" t="s">
        <v>43</v>
      </c>
      <c r="F134" s="112" t="s">
        <v>66</v>
      </c>
      <c r="G134" s="253"/>
      <c r="H134" s="253"/>
      <c r="I134" s="253"/>
      <c r="J134" s="148">
        <f>SUM(J135)</f>
        <v>350.3</v>
      </c>
      <c r="K134" s="148">
        <f t="shared" si="45"/>
        <v>360.7</v>
      </c>
      <c r="L134" s="205">
        <f t="shared" si="45"/>
        <v>360.7</v>
      </c>
    </row>
    <row r="135" spans="1:15" s="8" customFormat="1" ht="33.6" x14ac:dyDescent="0.35">
      <c r="A135" s="20"/>
      <c r="B135" s="23" t="s">
        <v>230</v>
      </c>
      <c r="C135" s="34" t="s">
        <v>7</v>
      </c>
      <c r="D135" s="34" t="s">
        <v>51</v>
      </c>
      <c r="E135" s="34" t="s">
        <v>43</v>
      </c>
      <c r="F135" s="34" t="s">
        <v>66</v>
      </c>
      <c r="G135" s="41" t="s">
        <v>229</v>
      </c>
      <c r="H135" s="41" t="s">
        <v>91</v>
      </c>
      <c r="I135" s="41" t="s">
        <v>8</v>
      </c>
      <c r="J135" s="35">
        <v>350.3</v>
      </c>
      <c r="K135" s="35">
        <v>360.7</v>
      </c>
      <c r="L135" s="25">
        <v>360.7</v>
      </c>
    </row>
    <row r="136" spans="1:15" s="2" customFormat="1" ht="52.2" x14ac:dyDescent="0.3">
      <c r="A136" s="18" t="s">
        <v>101</v>
      </c>
      <c r="B136" s="27" t="s">
        <v>68</v>
      </c>
      <c r="C136" s="31" t="s">
        <v>28</v>
      </c>
      <c r="D136" s="31" t="s">
        <v>49</v>
      </c>
      <c r="E136" s="31" t="s">
        <v>2</v>
      </c>
      <c r="F136" s="31" t="s">
        <v>3</v>
      </c>
      <c r="G136" s="251"/>
      <c r="H136" s="251"/>
      <c r="I136" s="251"/>
      <c r="J136" s="206">
        <f>SUM(J137)</f>
        <v>330</v>
      </c>
      <c r="K136" s="206">
        <f t="shared" ref="K136:L139" si="46">SUM(K137)</f>
        <v>330</v>
      </c>
      <c r="L136" s="207">
        <f t="shared" si="46"/>
        <v>330</v>
      </c>
    </row>
    <row r="137" spans="1:15" s="2" customFormat="1" ht="34.799999999999997" x14ac:dyDescent="0.3">
      <c r="A137" s="19" t="s">
        <v>186</v>
      </c>
      <c r="B137" s="24" t="s">
        <v>69</v>
      </c>
      <c r="C137" s="32" t="s">
        <v>28</v>
      </c>
      <c r="D137" s="32" t="s">
        <v>51</v>
      </c>
      <c r="E137" s="32" t="s">
        <v>2</v>
      </c>
      <c r="F137" s="32" t="s">
        <v>3</v>
      </c>
      <c r="G137" s="251"/>
      <c r="H137" s="251"/>
      <c r="I137" s="251"/>
      <c r="J137" s="201">
        <f>SUM(J138)</f>
        <v>330</v>
      </c>
      <c r="K137" s="201">
        <f t="shared" si="46"/>
        <v>330</v>
      </c>
      <c r="L137" s="202">
        <f t="shared" si="46"/>
        <v>330</v>
      </c>
    </row>
    <row r="138" spans="1:15" s="106" customFormat="1" ht="54" x14ac:dyDescent="0.3">
      <c r="A138" s="99" t="s">
        <v>187</v>
      </c>
      <c r="B138" s="100" t="s">
        <v>70</v>
      </c>
      <c r="C138" s="129" t="s">
        <v>28</v>
      </c>
      <c r="D138" s="129" t="s">
        <v>51</v>
      </c>
      <c r="E138" s="129" t="s">
        <v>1</v>
      </c>
      <c r="F138" s="129" t="s">
        <v>3</v>
      </c>
      <c r="G138" s="254"/>
      <c r="H138" s="254"/>
      <c r="I138" s="254"/>
      <c r="J138" s="208">
        <f>SUM(J139)</f>
        <v>330</v>
      </c>
      <c r="K138" s="208">
        <f t="shared" si="46"/>
        <v>330</v>
      </c>
      <c r="L138" s="209">
        <f t="shared" si="46"/>
        <v>330</v>
      </c>
    </row>
    <row r="139" spans="1:15" s="113" customFormat="1" ht="33.6" x14ac:dyDescent="0.35">
      <c r="A139" s="22"/>
      <c r="B139" s="52" t="s">
        <v>72</v>
      </c>
      <c r="C139" s="112" t="s">
        <v>28</v>
      </c>
      <c r="D139" s="112" t="s">
        <v>51</v>
      </c>
      <c r="E139" s="112" t="s">
        <v>1</v>
      </c>
      <c r="F139" s="112" t="s">
        <v>71</v>
      </c>
      <c r="G139" s="253"/>
      <c r="H139" s="253"/>
      <c r="I139" s="253"/>
      <c r="J139" s="148">
        <f>SUM(J140)</f>
        <v>330</v>
      </c>
      <c r="K139" s="148">
        <f t="shared" si="46"/>
        <v>330</v>
      </c>
      <c r="L139" s="205">
        <f t="shared" si="46"/>
        <v>330</v>
      </c>
    </row>
    <row r="140" spans="1:15" s="8" customFormat="1" x14ac:dyDescent="0.35">
      <c r="A140" s="22"/>
      <c r="B140" s="23" t="s">
        <v>223</v>
      </c>
      <c r="C140" s="34" t="s">
        <v>28</v>
      </c>
      <c r="D140" s="34" t="s">
        <v>51</v>
      </c>
      <c r="E140" s="34" t="s">
        <v>1</v>
      </c>
      <c r="F140" s="34" t="s">
        <v>71</v>
      </c>
      <c r="G140" s="41" t="s">
        <v>224</v>
      </c>
      <c r="H140" s="41" t="s">
        <v>28</v>
      </c>
      <c r="I140" s="41" t="s">
        <v>103</v>
      </c>
      <c r="J140" s="35">
        <v>330</v>
      </c>
      <c r="K140" s="35">
        <v>330</v>
      </c>
      <c r="L140" s="25">
        <v>330</v>
      </c>
    </row>
    <row r="141" spans="1:15" s="2" customFormat="1" ht="87" x14ac:dyDescent="0.3">
      <c r="A141" s="18" t="s">
        <v>30</v>
      </c>
      <c r="B141" s="27" t="s">
        <v>73</v>
      </c>
      <c r="C141" s="31" t="s">
        <v>43</v>
      </c>
      <c r="D141" s="31" t="s">
        <v>49</v>
      </c>
      <c r="E141" s="31" t="s">
        <v>2</v>
      </c>
      <c r="F141" s="31" t="s">
        <v>3</v>
      </c>
      <c r="G141" s="251"/>
      <c r="H141" s="251"/>
      <c r="I141" s="251"/>
      <c r="J141" s="206">
        <f>SUM(J142)</f>
        <v>5520</v>
      </c>
      <c r="K141" s="206">
        <f t="shared" ref="K141:L144" si="47">SUM(K142)</f>
        <v>5545</v>
      </c>
      <c r="L141" s="207">
        <f t="shared" si="47"/>
        <v>5571</v>
      </c>
    </row>
    <row r="142" spans="1:15" s="2" customFormat="1" ht="69.599999999999994" x14ac:dyDescent="0.3">
      <c r="A142" s="19" t="s">
        <v>188</v>
      </c>
      <c r="B142" s="24" t="s">
        <v>74</v>
      </c>
      <c r="C142" s="42" t="s">
        <v>43</v>
      </c>
      <c r="D142" s="42" t="s">
        <v>51</v>
      </c>
      <c r="E142" s="42" t="s">
        <v>2</v>
      </c>
      <c r="F142" s="42" t="s">
        <v>3</v>
      </c>
      <c r="G142" s="251"/>
      <c r="H142" s="251"/>
      <c r="I142" s="251"/>
      <c r="J142" s="201">
        <f>SUM(J143)</f>
        <v>5520</v>
      </c>
      <c r="K142" s="201">
        <f t="shared" si="47"/>
        <v>5545</v>
      </c>
      <c r="L142" s="201">
        <f t="shared" si="47"/>
        <v>5571</v>
      </c>
    </row>
    <row r="143" spans="1:15" s="106" customFormat="1" ht="72" x14ac:dyDescent="0.3">
      <c r="A143" s="99" t="s">
        <v>189</v>
      </c>
      <c r="B143" s="100" t="s">
        <v>75</v>
      </c>
      <c r="C143" s="131" t="s">
        <v>43</v>
      </c>
      <c r="D143" s="131" t="s">
        <v>51</v>
      </c>
      <c r="E143" s="131" t="s">
        <v>1</v>
      </c>
      <c r="F143" s="131" t="s">
        <v>3</v>
      </c>
      <c r="G143" s="254"/>
      <c r="H143" s="254"/>
      <c r="I143" s="254"/>
      <c r="J143" s="208">
        <f>SUM(J144)</f>
        <v>5520</v>
      </c>
      <c r="K143" s="208">
        <f t="shared" si="47"/>
        <v>5545</v>
      </c>
      <c r="L143" s="209">
        <f t="shared" si="47"/>
        <v>5571</v>
      </c>
    </row>
    <row r="144" spans="1:15" s="113" customFormat="1" ht="50.4" x14ac:dyDescent="0.35">
      <c r="A144" s="22"/>
      <c r="B144" s="52" t="s">
        <v>77</v>
      </c>
      <c r="C144" s="98" t="s">
        <v>43</v>
      </c>
      <c r="D144" s="98" t="s">
        <v>51</v>
      </c>
      <c r="E144" s="98" t="s">
        <v>1</v>
      </c>
      <c r="F144" s="98" t="s">
        <v>76</v>
      </c>
      <c r="G144" s="253"/>
      <c r="H144" s="253"/>
      <c r="I144" s="253"/>
      <c r="J144" s="148">
        <f>SUM(J145)</f>
        <v>5520</v>
      </c>
      <c r="K144" s="148">
        <f t="shared" si="47"/>
        <v>5545</v>
      </c>
      <c r="L144" s="205">
        <f t="shared" si="47"/>
        <v>5571</v>
      </c>
    </row>
    <row r="145" spans="1:15" s="8" customFormat="1" x14ac:dyDescent="0.35">
      <c r="A145" s="20"/>
      <c r="B145" s="23" t="s">
        <v>232</v>
      </c>
      <c r="C145" s="41" t="s">
        <v>43</v>
      </c>
      <c r="D145" s="41" t="s">
        <v>51</v>
      </c>
      <c r="E145" s="41" t="s">
        <v>1</v>
      </c>
      <c r="F145" s="41" t="s">
        <v>76</v>
      </c>
      <c r="G145" s="41" t="s">
        <v>231</v>
      </c>
      <c r="H145" s="41" t="s">
        <v>7</v>
      </c>
      <c r="I145" s="41" t="s">
        <v>48</v>
      </c>
      <c r="J145" s="35">
        <v>5520</v>
      </c>
      <c r="K145" s="35">
        <v>5545</v>
      </c>
      <c r="L145" s="25">
        <v>5571</v>
      </c>
    </row>
    <row r="146" spans="1:15" s="2" customFormat="1" ht="34.799999999999997" x14ac:dyDescent="0.3">
      <c r="A146" s="18" t="s">
        <v>190</v>
      </c>
      <c r="B146" s="27" t="s">
        <v>78</v>
      </c>
      <c r="C146" s="43" t="s">
        <v>8</v>
      </c>
      <c r="D146" s="43" t="s">
        <v>49</v>
      </c>
      <c r="E146" s="43" t="s">
        <v>2</v>
      </c>
      <c r="F146" s="43" t="s">
        <v>3</v>
      </c>
      <c r="G146" s="251"/>
      <c r="H146" s="251"/>
      <c r="I146" s="251"/>
      <c r="J146" s="206">
        <f>SUM(J147)</f>
        <v>6832</v>
      </c>
      <c r="K146" s="206">
        <f t="shared" ref="K146:L158" si="48">SUM(K147)</f>
        <v>4486</v>
      </c>
      <c r="L146" s="207">
        <f t="shared" si="48"/>
        <v>4575</v>
      </c>
    </row>
    <row r="147" spans="1:15" s="2" customFormat="1" x14ac:dyDescent="0.3">
      <c r="A147" s="19" t="s">
        <v>191</v>
      </c>
      <c r="B147" s="24" t="s">
        <v>80</v>
      </c>
      <c r="C147" s="42" t="s">
        <v>8</v>
      </c>
      <c r="D147" s="42" t="s">
        <v>51</v>
      </c>
      <c r="E147" s="42" t="s">
        <v>2</v>
      </c>
      <c r="F147" s="42" t="s">
        <v>79</v>
      </c>
      <c r="G147" s="251"/>
      <c r="H147" s="251"/>
      <c r="I147" s="251"/>
      <c r="J147" s="201">
        <f>SUM(J148+J151+J154+J157)</f>
        <v>6832</v>
      </c>
      <c r="K147" s="201">
        <f t="shared" ref="K147:L147" si="49">SUM(K148+K151+K154+K157)</f>
        <v>4486</v>
      </c>
      <c r="L147" s="201">
        <f t="shared" si="49"/>
        <v>4575</v>
      </c>
    </row>
    <row r="148" spans="1:15" s="128" customFormat="1" ht="54" x14ac:dyDescent="0.35">
      <c r="A148" s="99" t="s">
        <v>192</v>
      </c>
      <c r="B148" s="100" t="s">
        <v>339</v>
      </c>
      <c r="C148" s="131" t="s">
        <v>8</v>
      </c>
      <c r="D148" s="131" t="s">
        <v>51</v>
      </c>
      <c r="E148" s="131" t="s">
        <v>1</v>
      </c>
      <c r="F148" s="131" t="s">
        <v>3</v>
      </c>
      <c r="G148" s="254"/>
      <c r="H148" s="254"/>
      <c r="I148" s="254"/>
      <c r="J148" s="208">
        <f>SUM(J149)</f>
        <v>740</v>
      </c>
      <c r="K148" s="208">
        <f t="shared" si="48"/>
        <v>761</v>
      </c>
      <c r="L148" s="209">
        <f t="shared" si="48"/>
        <v>785</v>
      </c>
    </row>
    <row r="149" spans="1:15" s="113" customFormat="1" x14ac:dyDescent="0.35">
      <c r="A149" s="22"/>
      <c r="B149" s="52" t="s">
        <v>82</v>
      </c>
      <c r="C149" s="98" t="s">
        <v>8</v>
      </c>
      <c r="D149" s="98" t="s">
        <v>51</v>
      </c>
      <c r="E149" s="98" t="s">
        <v>1</v>
      </c>
      <c r="F149" s="98" t="s">
        <v>81</v>
      </c>
      <c r="G149" s="253"/>
      <c r="H149" s="253"/>
      <c r="I149" s="253"/>
      <c r="J149" s="148">
        <f>SUM(J150)</f>
        <v>740</v>
      </c>
      <c r="K149" s="148">
        <f t="shared" si="48"/>
        <v>761</v>
      </c>
      <c r="L149" s="205">
        <f t="shared" si="48"/>
        <v>785</v>
      </c>
    </row>
    <row r="150" spans="1:15" s="8" customFormat="1" x14ac:dyDescent="0.35">
      <c r="A150" s="20"/>
      <c r="B150" s="23" t="s">
        <v>219</v>
      </c>
      <c r="C150" s="41" t="s">
        <v>8</v>
      </c>
      <c r="D150" s="41" t="s">
        <v>51</v>
      </c>
      <c r="E150" s="41" t="s">
        <v>1</v>
      </c>
      <c r="F150" s="41" t="s">
        <v>81</v>
      </c>
      <c r="G150" s="41" t="s">
        <v>220</v>
      </c>
      <c r="H150" s="41" t="s">
        <v>1</v>
      </c>
      <c r="I150" s="41" t="s">
        <v>106</v>
      </c>
      <c r="J150" s="35">
        <v>740</v>
      </c>
      <c r="K150" s="35">
        <v>761</v>
      </c>
      <c r="L150" s="25">
        <v>785</v>
      </c>
    </row>
    <row r="151" spans="1:15" s="128" customFormat="1" ht="18" x14ac:dyDescent="0.35">
      <c r="A151" s="99" t="s">
        <v>337</v>
      </c>
      <c r="B151" s="100" t="s">
        <v>340</v>
      </c>
      <c r="C151" s="131" t="s">
        <v>8</v>
      </c>
      <c r="D151" s="131" t="s">
        <v>51</v>
      </c>
      <c r="E151" s="131" t="s">
        <v>12</v>
      </c>
      <c r="F151" s="131" t="s">
        <v>3</v>
      </c>
      <c r="G151" s="254"/>
      <c r="H151" s="254"/>
      <c r="I151" s="254"/>
      <c r="J151" s="208">
        <f>SUM(J152)</f>
        <v>5341</v>
      </c>
      <c r="K151" s="208">
        <f t="shared" ref="K151:L152" si="50">SUM(K152)</f>
        <v>3702</v>
      </c>
      <c r="L151" s="208">
        <f t="shared" si="50"/>
        <v>3767</v>
      </c>
    </row>
    <row r="152" spans="1:15" s="113" customFormat="1" x14ac:dyDescent="0.35">
      <c r="A152" s="22"/>
      <c r="B152" s="52" t="s">
        <v>82</v>
      </c>
      <c r="C152" s="98" t="s">
        <v>8</v>
      </c>
      <c r="D152" s="98" t="s">
        <v>51</v>
      </c>
      <c r="E152" s="98" t="s">
        <v>12</v>
      </c>
      <c r="F152" s="98" t="s">
        <v>81</v>
      </c>
      <c r="G152" s="253"/>
      <c r="H152" s="253"/>
      <c r="I152" s="253"/>
      <c r="J152" s="148">
        <f>SUM(J153)</f>
        <v>5341</v>
      </c>
      <c r="K152" s="148">
        <f t="shared" si="50"/>
        <v>3702</v>
      </c>
      <c r="L152" s="148">
        <f t="shared" si="50"/>
        <v>3767</v>
      </c>
    </row>
    <row r="153" spans="1:15" s="8" customFormat="1" x14ac:dyDescent="0.35">
      <c r="A153" s="20"/>
      <c r="B153" s="23" t="s">
        <v>219</v>
      </c>
      <c r="C153" s="67" t="s">
        <v>8</v>
      </c>
      <c r="D153" s="67" t="s">
        <v>51</v>
      </c>
      <c r="E153" s="67" t="s">
        <v>12</v>
      </c>
      <c r="F153" s="80" t="s">
        <v>81</v>
      </c>
      <c r="G153" s="80" t="s">
        <v>220</v>
      </c>
      <c r="H153" s="80" t="s">
        <v>1</v>
      </c>
      <c r="I153" s="80" t="s">
        <v>106</v>
      </c>
      <c r="J153" s="35">
        <v>5341</v>
      </c>
      <c r="K153" s="35">
        <v>3702</v>
      </c>
      <c r="L153" s="25">
        <v>3767</v>
      </c>
      <c r="M153" s="8">
        <v>2700</v>
      </c>
      <c r="N153" s="8">
        <v>1000</v>
      </c>
      <c r="O153" s="8">
        <v>1000</v>
      </c>
    </row>
    <row r="154" spans="1:15" s="8" customFormat="1" ht="54" x14ac:dyDescent="0.35">
      <c r="A154" s="99" t="s">
        <v>345</v>
      </c>
      <c r="B154" s="100" t="s">
        <v>448</v>
      </c>
      <c r="C154" s="169" t="s">
        <v>8</v>
      </c>
      <c r="D154" s="169" t="s">
        <v>51</v>
      </c>
      <c r="E154" s="169" t="s">
        <v>7</v>
      </c>
      <c r="F154" s="169" t="s">
        <v>3</v>
      </c>
      <c r="G154" s="247"/>
      <c r="H154" s="248"/>
      <c r="I154" s="249"/>
      <c r="J154" s="250">
        <f t="shared" ref="J154:L155" si="51">J155</f>
        <v>728</v>
      </c>
      <c r="K154" s="250">
        <f t="shared" si="51"/>
        <v>0</v>
      </c>
      <c r="L154" s="250">
        <f t="shared" si="51"/>
        <v>0</v>
      </c>
    </row>
    <row r="155" spans="1:15" s="8" customFormat="1" x14ac:dyDescent="0.35">
      <c r="A155" s="22"/>
      <c r="B155" s="52" t="s">
        <v>82</v>
      </c>
      <c r="C155" s="245" t="s">
        <v>8</v>
      </c>
      <c r="D155" s="245" t="s">
        <v>51</v>
      </c>
      <c r="E155" s="245" t="s">
        <v>7</v>
      </c>
      <c r="F155" s="245" t="s">
        <v>81</v>
      </c>
      <c r="G155" s="247"/>
      <c r="H155" s="248"/>
      <c r="I155" s="249"/>
      <c r="J155" s="219">
        <f t="shared" si="51"/>
        <v>728</v>
      </c>
      <c r="K155" s="219">
        <f t="shared" si="51"/>
        <v>0</v>
      </c>
      <c r="L155" s="148">
        <f t="shared" si="51"/>
        <v>0</v>
      </c>
    </row>
    <row r="156" spans="1:15" s="8" customFormat="1" x14ac:dyDescent="0.35">
      <c r="A156" s="20"/>
      <c r="B156" s="23" t="s">
        <v>223</v>
      </c>
      <c r="C156" s="246" t="s">
        <v>8</v>
      </c>
      <c r="D156" s="246" t="s">
        <v>51</v>
      </c>
      <c r="E156" s="246" t="s">
        <v>7</v>
      </c>
      <c r="F156" s="246" t="s">
        <v>81</v>
      </c>
      <c r="G156" s="247" t="s">
        <v>224</v>
      </c>
      <c r="H156" s="248" t="s">
        <v>28</v>
      </c>
      <c r="I156" s="249" t="s">
        <v>47</v>
      </c>
      <c r="J156" s="241">
        <v>728</v>
      </c>
      <c r="K156" s="241">
        <v>0</v>
      </c>
      <c r="L156" s="35">
        <v>0</v>
      </c>
    </row>
    <row r="157" spans="1:15" s="136" customFormat="1" ht="18" x14ac:dyDescent="0.35">
      <c r="A157" s="99" t="s">
        <v>447</v>
      </c>
      <c r="B157" s="100" t="s">
        <v>341</v>
      </c>
      <c r="C157" s="131" t="s">
        <v>8</v>
      </c>
      <c r="D157" s="131" t="s">
        <v>51</v>
      </c>
      <c r="E157" s="131" t="s">
        <v>43</v>
      </c>
      <c r="F157" s="131" t="s">
        <v>3</v>
      </c>
      <c r="G157" s="133"/>
      <c r="H157" s="134"/>
      <c r="I157" s="135"/>
      <c r="J157" s="227">
        <f>SUM(J158)</f>
        <v>23</v>
      </c>
      <c r="K157" s="227">
        <f t="shared" ref="K157:L157" si="52">SUM(K158)</f>
        <v>23</v>
      </c>
      <c r="L157" s="227">
        <f t="shared" si="52"/>
        <v>23</v>
      </c>
    </row>
    <row r="158" spans="1:15" s="113" customFormat="1" ht="33.6" x14ac:dyDescent="0.35">
      <c r="A158" s="22"/>
      <c r="B158" s="52" t="s">
        <v>320</v>
      </c>
      <c r="C158" s="98" t="s">
        <v>8</v>
      </c>
      <c r="D158" s="98" t="s">
        <v>51</v>
      </c>
      <c r="E158" s="98" t="s">
        <v>43</v>
      </c>
      <c r="F158" s="98" t="s">
        <v>319</v>
      </c>
      <c r="G158" s="272"/>
      <c r="H158" s="273"/>
      <c r="I158" s="274"/>
      <c r="J158" s="219">
        <f>SUM(J159)</f>
        <v>23</v>
      </c>
      <c r="K158" s="148">
        <f t="shared" si="48"/>
        <v>23</v>
      </c>
      <c r="L158" s="205">
        <f t="shared" si="48"/>
        <v>23</v>
      </c>
    </row>
    <row r="159" spans="1:15" s="8" customFormat="1" x14ac:dyDescent="0.35">
      <c r="A159" s="20"/>
      <c r="B159" s="23" t="s">
        <v>232</v>
      </c>
      <c r="C159" s="54" t="s">
        <v>8</v>
      </c>
      <c r="D159" s="54" t="s">
        <v>51</v>
      </c>
      <c r="E159" s="73" t="s">
        <v>43</v>
      </c>
      <c r="F159" s="54" t="s">
        <v>319</v>
      </c>
      <c r="G159" s="82" t="s">
        <v>231</v>
      </c>
      <c r="H159" s="82" t="s">
        <v>28</v>
      </c>
      <c r="I159" s="82" t="s">
        <v>103</v>
      </c>
      <c r="J159" s="35">
        <v>23</v>
      </c>
      <c r="K159" s="35">
        <v>23</v>
      </c>
      <c r="L159" s="25">
        <v>23</v>
      </c>
    </row>
    <row r="160" spans="1:15" s="2" customFormat="1" ht="52.2" x14ac:dyDescent="0.3">
      <c r="A160" s="18" t="s">
        <v>193</v>
      </c>
      <c r="B160" s="27" t="s">
        <v>84</v>
      </c>
      <c r="C160" s="43" t="s">
        <v>47</v>
      </c>
      <c r="D160" s="43" t="s">
        <v>49</v>
      </c>
      <c r="E160" s="43" t="s">
        <v>2</v>
      </c>
      <c r="F160" s="43" t="s">
        <v>3</v>
      </c>
      <c r="G160" s="251"/>
      <c r="H160" s="251"/>
      <c r="I160" s="251"/>
      <c r="J160" s="206">
        <f>SUM(J161+J165)</f>
        <v>7810</v>
      </c>
      <c r="K160" s="206">
        <f t="shared" ref="K160:L160" si="53">SUM(K161+K165)</f>
        <v>7415</v>
      </c>
      <c r="L160" s="207">
        <f t="shared" si="53"/>
        <v>7416</v>
      </c>
    </row>
    <row r="161" spans="1:12" s="2" customFormat="1" ht="34.799999999999997" x14ac:dyDescent="0.3">
      <c r="A161" s="19" t="s">
        <v>194</v>
      </c>
      <c r="B161" s="24" t="s">
        <v>85</v>
      </c>
      <c r="C161" s="42" t="s">
        <v>47</v>
      </c>
      <c r="D161" s="42" t="s">
        <v>51</v>
      </c>
      <c r="E161" s="42" t="s">
        <v>2</v>
      </c>
      <c r="F161" s="42" t="s">
        <v>3</v>
      </c>
      <c r="G161" s="251"/>
      <c r="H161" s="251"/>
      <c r="I161" s="251"/>
      <c r="J161" s="201">
        <f>SUM(J162)</f>
        <v>7110</v>
      </c>
      <c r="K161" s="201">
        <f t="shared" ref="K161:L163" si="54">SUM(K162)</f>
        <v>6715</v>
      </c>
      <c r="L161" s="202">
        <f t="shared" si="54"/>
        <v>6716</v>
      </c>
    </row>
    <row r="162" spans="1:12" s="106" customFormat="1" ht="18" x14ac:dyDescent="0.3">
      <c r="A162" s="99" t="s">
        <v>195</v>
      </c>
      <c r="B162" s="100" t="s">
        <v>283</v>
      </c>
      <c r="C162" s="131" t="s">
        <v>47</v>
      </c>
      <c r="D162" s="131" t="s">
        <v>51</v>
      </c>
      <c r="E162" s="131" t="s">
        <v>1</v>
      </c>
      <c r="F162" s="131" t="s">
        <v>3</v>
      </c>
      <c r="G162" s="254"/>
      <c r="H162" s="254"/>
      <c r="I162" s="254"/>
      <c r="J162" s="208">
        <f>SUM(J163)</f>
        <v>7110</v>
      </c>
      <c r="K162" s="208">
        <f t="shared" si="54"/>
        <v>6715</v>
      </c>
      <c r="L162" s="209">
        <f t="shared" si="54"/>
        <v>6716</v>
      </c>
    </row>
    <row r="163" spans="1:12" s="113" customFormat="1" ht="33.6" x14ac:dyDescent="0.35">
      <c r="A163" s="22"/>
      <c r="B163" s="52" t="s">
        <v>17</v>
      </c>
      <c r="C163" s="98" t="s">
        <v>47</v>
      </c>
      <c r="D163" s="98" t="s">
        <v>51</v>
      </c>
      <c r="E163" s="98" t="s">
        <v>1</v>
      </c>
      <c r="F163" s="98" t="s">
        <v>86</v>
      </c>
      <c r="G163" s="253"/>
      <c r="H163" s="253"/>
      <c r="I163" s="253"/>
      <c r="J163" s="148">
        <f>SUM(J164)</f>
        <v>7110</v>
      </c>
      <c r="K163" s="148">
        <f t="shared" si="54"/>
        <v>6715</v>
      </c>
      <c r="L163" s="205">
        <f t="shared" si="54"/>
        <v>6716</v>
      </c>
    </row>
    <row r="164" spans="1:12" s="8" customFormat="1" ht="33.6" x14ac:dyDescent="0.35">
      <c r="A164" s="20"/>
      <c r="B164" s="23" t="s">
        <v>230</v>
      </c>
      <c r="C164" s="41" t="s">
        <v>47</v>
      </c>
      <c r="D164" s="41" t="s">
        <v>51</v>
      </c>
      <c r="E164" s="41" t="s">
        <v>1</v>
      </c>
      <c r="F164" s="41" t="s">
        <v>86</v>
      </c>
      <c r="G164" s="41" t="s">
        <v>229</v>
      </c>
      <c r="H164" s="41" t="s">
        <v>28</v>
      </c>
      <c r="I164" s="41" t="s">
        <v>43</v>
      </c>
      <c r="J164" s="35">
        <v>7110</v>
      </c>
      <c r="K164" s="35">
        <v>6715</v>
      </c>
      <c r="L164" s="25">
        <v>6716</v>
      </c>
    </row>
    <row r="165" spans="1:12" s="2" customFormat="1" x14ac:dyDescent="0.3">
      <c r="A165" s="19" t="s">
        <v>235</v>
      </c>
      <c r="B165" s="24" t="s">
        <v>88</v>
      </c>
      <c r="C165" s="42" t="s">
        <v>47</v>
      </c>
      <c r="D165" s="42" t="s">
        <v>87</v>
      </c>
      <c r="E165" s="42" t="s">
        <v>2</v>
      </c>
      <c r="F165" s="42" t="s">
        <v>3</v>
      </c>
      <c r="G165" s="251"/>
      <c r="H165" s="251"/>
      <c r="I165" s="251"/>
      <c r="J165" s="201">
        <f>SUM(J166+J171)</f>
        <v>700</v>
      </c>
      <c r="K165" s="201">
        <f t="shared" ref="K165:L165" si="55">SUM(K166+K171)</f>
        <v>700</v>
      </c>
      <c r="L165" s="202">
        <f t="shared" si="55"/>
        <v>700</v>
      </c>
    </row>
    <row r="166" spans="1:12" s="106" customFormat="1" ht="54" x14ac:dyDescent="0.3">
      <c r="A166" s="99" t="s">
        <v>236</v>
      </c>
      <c r="B166" s="100" t="s">
        <v>89</v>
      </c>
      <c r="C166" s="131" t="s">
        <v>47</v>
      </c>
      <c r="D166" s="131" t="s">
        <v>87</v>
      </c>
      <c r="E166" s="131" t="s">
        <v>1</v>
      </c>
      <c r="F166" s="131" t="s">
        <v>3</v>
      </c>
      <c r="G166" s="254"/>
      <c r="H166" s="254"/>
      <c r="I166" s="254"/>
      <c r="J166" s="208">
        <f>SUM(J167)</f>
        <v>700</v>
      </c>
      <c r="K166" s="208">
        <f t="shared" ref="K166:L166" si="56">SUM(K167)</f>
        <v>700</v>
      </c>
      <c r="L166" s="209">
        <f t="shared" si="56"/>
        <v>700</v>
      </c>
    </row>
    <row r="167" spans="1:12" s="113" customFormat="1" ht="50.4" x14ac:dyDescent="0.35">
      <c r="A167" s="22"/>
      <c r="B167" s="52" t="s">
        <v>296</v>
      </c>
      <c r="C167" s="98" t="s">
        <v>47</v>
      </c>
      <c r="D167" s="98" t="s">
        <v>87</v>
      </c>
      <c r="E167" s="98" t="s">
        <v>1</v>
      </c>
      <c r="F167" s="98" t="s">
        <v>330</v>
      </c>
      <c r="G167" s="253"/>
      <c r="H167" s="253"/>
      <c r="I167" s="253"/>
      <c r="J167" s="148">
        <f>SUM(J168:J170)</f>
        <v>700</v>
      </c>
      <c r="K167" s="148">
        <f t="shared" ref="K167:L167" si="57">SUM(K168:K170)</f>
        <v>700</v>
      </c>
      <c r="L167" s="205">
        <f t="shared" si="57"/>
        <v>700</v>
      </c>
    </row>
    <row r="168" spans="1:12" s="8" customFormat="1" x14ac:dyDescent="0.35">
      <c r="A168" s="20"/>
      <c r="B168" s="23" t="s">
        <v>356</v>
      </c>
      <c r="C168" s="41" t="s">
        <v>47</v>
      </c>
      <c r="D168" s="41" t="s">
        <v>87</v>
      </c>
      <c r="E168" s="41" t="s">
        <v>1</v>
      </c>
      <c r="F168" s="61" t="s">
        <v>330</v>
      </c>
      <c r="G168" s="41" t="s">
        <v>227</v>
      </c>
      <c r="H168" s="41" t="s">
        <v>91</v>
      </c>
      <c r="I168" s="41" t="s">
        <v>7</v>
      </c>
      <c r="J168" s="35"/>
      <c r="K168" s="35"/>
      <c r="L168" s="25"/>
    </row>
    <row r="169" spans="1:12" s="8" customFormat="1" x14ac:dyDescent="0.35">
      <c r="A169" s="20"/>
      <c r="B169" s="23" t="s">
        <v>357</v>
      </c>
      <c r="C169" s="41" t="s">
        <v>47</v>
      </c>
      <c r="D169" s="41" t="s">
        <v>87</v>
      </c>
      <c r="E169" s="41" t="s">
        <v>1</v>
      </c>
      <c r="F169" s="61" t="s">
        <v>330</v>
      </c>
      <c r="G169" s="41" t="s">
        <v>227</v>
      </c>
      <c r="H169" s="41" t="s">
        <v>91</v>
      </c>
      <c r="I169" s="41" t="s">
        <v>7</v>
      </c>
      <c r="J169" s="35"/>
      <c r="K169" s="35"/>
      <c r="L169" s="25"/>
    </row>
    <row r="170" spans="1:12" s="8" customFormat="1" ht="14.4" customHeight="1" x14ac:dyDescent="0.35">
      <c r="A170" s="20"/>
      <c r="B170" s="23" t="s">
        <v>358</v>
      </c>
      <c r="C170" s="41" t="s">
        <v>47</v>
      </c>
      <c r="D170" s="41" t="s">
        <v>87</v>
      </c>
      <c r="E170" s="41" t="s">
        <v>1</v>
      </c>
      <c r="F170" s="61" t="s">
        <v>330</v>
      </c>
      <c r="G170" s="41" t="s">
        <v>227</v>
      </c>
      <c r="H170" s="41" t="s">
        <v>91</v>
      </c>
      <c r="I170" s="41" t="s">
        <v>7</v>
      </c>
      <c r="J170" s="35">
        <v>700</v>
      </c>
      <c r="K170" s="35">
        <v>700</v>
      </c>
      <c r="L170" s="25">
        <v>700</v>
      </c>
    </row>
    <row r="171" spans="1:12" s="106" customFormat="1" ht="0.6" customHeight="1" x14ac:dyDescent="0.3">
      <c r="A171" s="99" t="s">
        <v>237</v>
      </c>
      <c r="B171" s="100" t="s">
        <v>90</v>
      </c>
      <c r="C171" s="131" t="s">
        <v>47</v>
      </c>
      <c r="D171" s="131" t="s">
        <v>87</v>
      </c>
      <c r="E171" s="131" t="s">
        <v>8</v>
      </c>
      <c r="F171" s="131" t="s">
        <v>3</v>
      </c>
      <c r="G171" s="254"/>
      <c r="H171" s="254"/>
      <c r="I171" s="254"/>
      <c r="J171" s="208">
        <f>SUM(J172+J174)</f>
        <v>0</v>
      </c>
      <c r="K171" s="208">
        <f t="shared" ref="K171:L171" si="58">SUM(K172+K174)</f>
        <v>0</v>
      </c>
      <c r="L171" s="208">
        <f t="shared" si="58"/>
        <v>0</v>
      </c>
    </row>
    <row r="172" spans="1:12" s="53" customFormat="1" ht="18" x14ac:dyDescent="0.3">
      <c r="A172" s="51"/>
      <c r="B172" s="52" t="s">
        <v>34</v>
      </c>
      <c r="C172" s="98" t="s">
        <v>47</v>
      </c>
      <c r="D172" s="98" t="s">
        <v>87</v>
      </c>
      <c r="E172" s="98" t="s">
        <v>8</v>
      </c>
      <c r="F172" s="98" t="s">
        <v>83</v>
      </c>
      <c r="G172" s="130"/>
      <c r="H172" s="130"/>
      <c r="I172" s="130"/>
      <c r="J172" s="148">
        <f>SUM(J173)</f>
        <v>0</v>
      </c>
      <c r="K172" s="148">
        <f t="shared" ref="K172:L172" si="59">SUM(K173)</f>
        <v>0</v>
      </c>
      <c r="L172" s="205">
        <f t="shared" si="59"/>
        <v>0</v>
      </c>
    </row>
    <row r="173" spans="1:12" s="8" customFormat="1" x14ac:dyDescent="0.35">
      <c r="A173" s="20"/>
      <c r="B173" s="23" t="s">
        <v>34</v>
      </c>
      <c r="C173" s="41" t="s">
        <v>47</v>
      </c>
      <c r="D173" s="41" t="s">
        <v>87</v>
      </c>
      <c r="E173" s="41" t="s">
        <v>8</v>
      </c>
      <c r="F173" s="41" t="s">
        <v>83</v>
      </c>
      <c r="G173" s="41" t="s">
        <v>226</v>
      </c>
      <c r="H173" s="41" t="s">
        <v>43</v>
      </c>
      <c r="I173" s="41" t="s">
        <v>43</v>
      </c>
      <c r="J173" s="35"/>
      <c r="K173" s="35"/>
      <c r="L173" s="25"/>
    </row>
    <row r="174" spans="1:12" s="113" customFormat="1" ht="67.2" x14ac:dyDescent="0.35">
      <c r="A174" s="118"/>
      <c r="B174" s="52" t="s">
        <v>342</v>
      </c>
      <c r="C174" s="98" t="s">
        <v>47</v>
      </c>
      <c r="D174" s="98" t="s">
        <v>87</v>
      </c>
      <c r="E174" s="98" t="s">
        <v>8</v>
      </c>
      <c r="F174" s="120" t="s">
        <v>330</v>
      </c>
      <c r="G174" s="253"/>
      <c r="H174" s="253"/>
      <c r="I174" s="253"/>
      <c r="J174" s="148">
        <f>SUM(J175:J177)</f>
        <v>0</v>
      </c>
      <c r="K174" s="148">
        <f t="shared" ref="K174:L174" si="60">SUM(K175:K177)</f>
        <v>0</v>
      </c>
      <c r="L174" s="148">
        <f t="shared" si="60"/>
        <v>0</v>
      </c>
    </row>
    <row r="175" spans="1:12" s="8" customFormat="1" x14ac:dyDescent="0.35">
      <c r="A175" s="21"/>
      <c r="B175" s="23" t="s">
        <v>324</v>
      </c>
      <c r="C175" s="61" t="s">
        <v>47</v>
      </c>
      <c r="D175" s="61" t="s">
        <v>87</v>
      </c>
      <c r="E175" s="61" t="s">
        <v>8</v>
      </c>
      <c r="F175" s="48" t="s">
        <v>330</v>
      </c>
      <c r="G175" s="61" t="s">
        <v>226</v>
      </c>
      <c r="H175" s="61" t="s">
        <v>43</v>
      </c>
      <c r="I175" s="61" t="s">
        <v>43</v>
      </c>
      <c r="J175" s="35"/>
      <c r="K175" s="35"/>
      <c r="L175" s="25"/>
    </row>
    <row r="176" spans="1:12" s="8" customFormat="1" x14ac:dyDescent="0.35">
      <c r="A176" s="21"/>
      <c r="B176" s="23" t="s">
        <v>323</v>
      </c>
      <c r="C176" s="61" t="s">
        <v>47</v>
      </c>
      <c r="D176" s="61" t="s">
        <v>87</v>
      </c>
      <c r="E176" s="61" t="s">
        <v>8</v>
      </c>
      <c r="F176" s="48" t="s">
        <v>330</v>
      </c>
      <c r="G176" s="61" t="s">
        <v>226</v>
      </c>
      <c r="H176" s="61" t="s">
        <v>43</v>
      </c>
      <c r="I176" s="61" t="s">
        <v>43</v>
      </c>
      <c r="J176" s="35"/>
      <c r="K176" s="35"/>
      <c r="L176" s="25"/>
    </row>
    <row r="177" spans="1:16" s="8" customFormat="1" ht="16.8" customHeight="1" x14ac:dyDescent="0.35">
      <c r="A177" s="21"/>
      <c r="B177" s="23" t="s">
        <v>363</v>
      </c>
      <c r="C177" s="46" t="s">
        <v>47</v>
      </c>
      <c r="D177" s="46" t="s">
        <v>87</v>
      </c>
      <c r="E177" s="46" t="s">
        <v>8</v>
      </c>
      <c r="F177" s="48" t="s">
        <v>330</v>
      </c>
      <c r="G177" s="46" t="s">
        <v>226</v>
      </c>
      <c r="H177" s="46" t="s">
        <v>43</v>
      </c>
      <c r="I177" s="46" t="s">
        <v>43</v>
      </c>
      <c r="J177" s="35"/>
      <c r="K177" s="35"/>
      <c r="L177" s="25"/>
    </row>
    <row r="178" spans="1:16" s="5" customFormat="1" ht="34.799999999999997" hidden="1" x14ac:dyDescent="0.3">
      <c r="A178" s="18" t="s">
        <v>36</v>
      </c>
      <c r="B178" s="27" t="s">
        <v>92</v>
      </c>
      <c r="C178" s="43" t="s">
        <v>91</v>
      </c>
      <c r="D178" s="43" t="s">
        <v>49</v>
      </c>
      <c r="E178" s="43" t="s">
        <v>2</v>
      </c>
      <c r="F178" s="43" t="s">
        <v>3</v>
      </c>
      <c r="G178" s="263"/>
      <c r="H178" s="263"/>
      <c r="I178" s="263"/>
      <c r="J178" s="206">
        <f>+J180+J188+J184</f>
        <v>58179</v>
      </c>
      <c r="K178" s="206">
        <f t="shared" ref="K178:L178" si="61">+K180+K188</f>
        <v>59817</v>
      </c>
      <c r="L178" s="207">
        <f t="shared" si="61"/>
        <v>62110</v>
      </c>
    </row>
    <row r="179" spans="1:16" s="5" customFormat="1" ht="36.6" customHeight="1" x14ac:dyDescent="0.3">
      <c r="A179" s="18"/>
      <c r="B179" s="189" t="s">
        <v>92</v>
      </c>
      <c r="C179" s="190" t="s">
        <v>91</v>
      </c>
      <c r="D179" s="190" t="s">
        <v>49</v>
      </c>
      <c r="E179" s="190" t="s">
        <v>2</v>
      </c>
      <c r="F179" s="190" t="s">
        <v>3</v>
      </c>
      <c r="G179" s="268"/>
      <c r="H179" s="268"/>
      <c r="I179" s="268"/>
      <c r="J179" s="206">
        <f>+J180+J188</f>
        <v>58179</v>
      </c>
      <c r="K179" s="206">
        <f t="shared" ref="K179:L179" si="62">+K180+K188</f>
        <v>59817</v>
      </c>
      <c r="L179" s="206">
        <f t="shared" si="62"/>
        <v>62110</v>
      </c>
    </row>
    <row r="180" spans="1:16" s="2" customFormat="1" ht="52.2" x14ac:dyDescent="0.3">
      <c r="A180" s="19" t="s">
        <v>196</v>
      </c>
      <c r="B180" s="24" t="s">
        <v>260</v>
      </c>
      <c r="C180" s="42" t="s">
        <v>91</v>
      </c>
      <c r="D180" s="42" t="s">
        <v>51</v>
      </c>
      <c r="E180" s="42" t="s">
        <v>2</v>
      </c>
      <c r="F180" s="42" t="s">
        <v>3</v>
      </c>
      <c r="G180" s="251"/>
      <c r="H180" s="251"/>
      <c r="I180" s="251"/>
      <c r="J180" s="201">
        <f>SUM(J181)</f>
        <v>2800</v>
      </c>
      <c r="K180" s="201">
        <f t="shared" ref="K180:L182" si="63">SUM(K181)</f>
        <v>0</v>
      </c>
      <c r="L180" s="202">
        <f t="shared" si="63"/>
        <v>0</v>
      </c>
    </row>
    <row r="181" spans="1:16" s="106" customFormat="1" ht="36" x14ac:dyDescent="0.3">
      <c r="A181" s="99" t="s">
        <v>197</v>
      </c>
      <c r="B181" s="100" t="s">
        <v>261</v>
      </c>
      <c r="C181" s="131" t="s">
        <v>91</v>
      </c>
      <c r="D181" s="131" t="s">
        <v>51</v>
      </c>
      <c r="E181" s="131" t="s">
        <v>1</v>
      </c>
      <c r="F181" s="131" t="s">
        <v>3</v>
      </c>
      <c r="G181" s="254"/>
      <c r="H181" s="254"/>
      <c r="I181" s="254"/>
      <c r="J181" s="208">
        <f>SUM(J182)</f>
        <v>2800</v>
      </c>
      <c r="K181" s="208">
        <f t="shared" si="63"/>
        <v>0</v>
      </c>
      <c r="L181" s="209">
        <f t="shared" si="63"/>
        <v>0</v>
      </c>
    </row>
    <row r="182" spans="1:16" s="113" customFormat="1" ht="33.6" x14ac:dyDescent="0.35">
      <c r="A182" s="22"/>
      <c r="B182" s="52" t="s">
        <v>262</v>
      </c>
      <c r="C182" s="98" t="s">
        <v>91</v>
      </c>
      <c r="D182" s="98" t="s">
        <v>51</v>
      </c>
      <c r="E182" s="98" t="s">
        <v>1</v>
      </c>
      <c r="F182" s="98" t="s">
        <v>263</v>
      </c>
      <c r="G182" s="253"/>
      <c r="H182" s="253"/>
      <c r="I182" s="253"/>
      <c r="J182" s="148">
        <f>SUM(J183)</f>
        <v>2800</v>
      </c>
      <c r="K182" s="148">
        <f t="shared" si="63"/>
        <v>0</v>
      </c>
      <c r="L182" s="205">
        <f t="shared" si="63"/>
        <v>0</v>
      </c>
    </row>
    <row r="183" spans="1:16" s="8" customFormat="1" x14ac:dyDescent="0.35">
      <c r="A183" s="22"/>
      <c r="B183" s="23" t="s">
        <v>219</v>
      </c>
      <c r="C183" s="41" t="s">
        <v>91</v>
      </c>
      <c r="D183" s="41" t="s">
        <v>51</v>
      </c>
      <c r="E183" s="41" t="s">
        <v>1</v>
      </c>
      <c r="F183" s="41" t="s">
        <v>263</v>
      </c>
      <c r="G183" s="41" t="s">
        <v>220</v>
      </c>
      <c r="H183" s="41" t="s">
        <v>28</v>
      </c>
      <c r="I183" s="41" t="s">
        <v>47</v>
      </c>
      <c r="J183" s="35">
        <v>2800</v>
      </c>
      <c r="K183" s="35"/>
      <c r="L183" s="25"/>
      <c r="M183" s="8" t="s">
        <v>379</v>
      </c>
    </row>
    <row r="184" spans="1:16" s="8" customFormat="1" hidden="1" x14ac:dyDescent="0.35">
      <c r="A184" s="19"/>
      <c r="B184" s="24"/>
      <c r="C184" s="147"/>
      <c r="D184" s="147"/>
      <c r="E184" s="147"/>
      <c r="F184" s="147"/>
      <c r="G184" s="147"/>
      <c r="H184" s="147"/>
      <c r="I184" s="147"/>
      <c r="J184" s="150"/>
      <c r="K184" s="150"/>
      <c r="L184" s="151"/>
    </row>
    <row r="185" spans="1:16" s="8" customFormat="1" ht="18" hidden="1" x14ac:dyDescent="0.35">
      <c r="A185" s="99"/>
      <c r="B185" s="100"/>
      <c r="C185" s="147"/>
      <c r="D185" s="147"/>
      <c r="E185" s="147"/>
      <c r="F185" s="147"/>
      <c r="G185" s="147"/>
      <c r="H185" s="147"/>
      <c r="I185" s="147"/>
      <c r="J185" s="149"/>
      <c r="K185" s="149"/>
      <c r="L185" s="152"/>
    </row>
    <row r="186" spans="1:16" s="8" customFormat="1" hidden="1" x14ac:dyDescent="0.35">
      <c r="A186" s="22"/>
      <c r="B186" s="155"/>
      <c r="C186" s="147"/>
      <c r="D186" s="147"/>
      <c r="E186" s="147"/>
      <c r="F186" s="147"/>
      <c r="G186" s="147"/>
      <c r="H186" s="147"/>
      <c r="I186" s="147"/>
      <c r="J186" s="148"/>
      <c r="K186" s="35"/>
      <c r="L186" s="25"/>
    </row>
    <row r="187" spans="1:16" s="8" customFormat="1" hidden="1" x14ac:dyDescent="0.35">
      <c r="A187" s="22"/>
      <c r="B187" s="156"/>
      <c r="C187" s="147"/>
      <c r="D187" s="147"/>
      <c r="E187" s="147"/>
      <c r="F187" s="147"/>
      <c r="G187" s="147"/>
      <c r="H187" s="147"/>
      <c r="I187" s="147"/>
      <c r="J187" s="35"/>
      <c r="K187" s="35"/>
      <c r="L187" s="25"/>
      <c r="M187" s="8">
        <v>699.5</v>
      </c>
    </row>
    <row r="188" spans="1:16" s="2" customFormat="1" ht="34.799999999999997" x14ac:dyDescent="0.3">
      <c r="A188" s="19" t="s">
        <v>264</v>
      </c>
      <c r="B188" s="24" t="s">
        <v>93</v>
      </c>
      <c r="C188" s="42" t="s">
        <v>91</v>
      </c>
      <c r="D188" s="42" t="s">
        <v>87</v>
      </c>
      <c r="E188" s="42" t="s">
        <v>2</v>
      </c>
      <c r="F188" s="42" t="s">
        <v>3</v>
      </c>
      <c r="G188" s="251"/>
      <c r="H188" s="251"/>
      <c r="I188" s="251"/>
      <c r="J188" s="201">
        <f>+J189+J192+J196</f>
        <v>55379</v>
      </c>
      <c r="K188" s="201">
        <f t="shared" ref="K188:P188" si="64">+K189+K192+K196</f>
        <v>59817</v>
      </c>
      <c r="L188" s="201">
        <f t="shared" si="64"/>
        <v>62110</v>
      </c>
      <c r="M188" s="33">
        <f t="shared" si="64"/>
        <v>0</v>
      </c>
      <c r="N188" s="33">
        <f t="shared" si="64"/>
        <v>0</v>
      </c>
      <c r="O188" s="33">
        <f t="shared" si="64"/>
        <v>0</v>
      </c>
      <c r="P188" s="33">
        <f t="shared" si="64"/>
        <v>0</v>
      </c>
    </row>
    <row r="189" spans="1:16" s="106" customFormat="1" ht="36" x14ac:dyDescent="0.3">
      <c r="A189" s="99" t="s">
        <v>265</v>
      </c>
      <c r="B189" s="137" t="s">
        <v>321</v>
      </c>
      <c r="C189" s="131" t="s">
        <v>91</v>
      </c>
      <c r="D189" s="131" t="s">
        <v>87</v>
      </c>
      <c r="E189" s="131" t="s">
        <v>1</v>
      </c>
      <c r="F189" s="131" t="s">
        <v>3</v>
      </c>
      <c r="G189" s="254"/>
      <c r="H189" s="254"/>
      <c r="I189" s="254"/>
      <c r="J189" s="208">
        <f>SUM(J190)</f>
        <v>779</v>
      </c>
      <c r="K189" s="208">
        <f t="shared" ref="K189:L189" si="65">SUM(K190)</f>
        <v>779</v>
      </c>
      <c r="L189" s="209">
        <f t="shared" si="65"/>
        <v>779</v>
      </c>
    </row>
    <row r="190" spans="1:16" s="113" customFormat="1" x14ac:dyDescent="0.35">
      <c r="A190" s="22"/>
      <c r="B190" s="52" t="s">
        <v>275</v>
      </c>
      <c r="C190" s="98" t="s">
        <v>91</v>
      </c>
      <c r="D190" s="98" t="s">
        <v>87</v>
      </c>
      <c r="E190" s="98" t="s">
        <v>1</v>
      </c>
      <c r="F190" s="98" t="s">
        <v>274</v>
      </c>
      <c r="G190" s="253"/>
      <c r="H190" s="253"/>
      <c r="I190" s="253"/>
      <c r="J190" s="148">
        <f>SUM(J191:J191)</f>
        <v>779</v>
      </c>
      <c r="K190" s="148">
        <f>SUM(K191:K191)</f>
        <v>779</v>
      </c>
      <c r="L190" s="205">
        <f>SUM(L191:L191)</f>
        <v>779</v>
      </c>
    </row>
    <row r="191" spans="1:16" s="8" customFormat="1" x14ac:dyDescent="0.35">
      <c r="A191" s="22"/>
      <c r="B191" s="23" t="s">
        <v>228</v>
      </c>
      <c r="C191" s="41" t="s">
        <v>91</v>
      </c>
      <c r="D191" s="41" t="s">
        <v>87</v>
      </c>
      <c r="E191" s="41" t="s">
        <v>1</v>
      </c>
      <c r="F191" s="41" t="s">
        <v>274</v>
      </c>
      <c r="G191" s="41" t="s">
        <v>227</v>
      </c>
      <c r="H191" s="41" t="s">
        <v>91</v>
      </c>
      <c r="I191" s="41" t="s">
        <v>7</v>
      </c>
      <c r="J191" s="35">
        <v>779</v>
      </c>
      <c r="K191" s="35">
        <v>779</v>
      </c>
      <c r="L191" s="25">
        <v>779</v>
      </c>
      <c r="M191" s="8">
        <v>139</v>
      </c>
      <c r="N191" s="8">
        <v>139</v>
      </c>
      <c r="O191" s="8">
        <v>139</v>
      </c>
    </row>
    <row r="192" spans="1:16" s="106" customFormat="1" ht="36" x14ac:dyDescent="0.3">
      <c r="A192" s="99" t="s">
        <v>405</v>
      </c>
      <c r="B192" s="100" t="s">
        <v>266</v>
      </c>
      <c r="C192" s="131" t="s">
        <v>91</v>
      </c>
      <c r="D192" s="131" t="s">
        <v>87</v>
      </c>
      <c r="E192" s="131" t="s">
        <v>12</v>
      </c>
      <c r="F192" s="131" t="s">
        <v>3</v>
      </c>
      <c r="G192" s="254"/>
      <c r="H192" s="254"/>
      <c r="I192" s="254"/>
      <c r="J192" s="208">
        <f>SUM(J193)</f>
        <v>54600</v>
      </c>
      <c r="K192" s="208">
        <f t="shared" ref="K192:L192" si="66">SUM(K193)</f>
        <v>59038</v>
      </c>
      <c r="L192" s="209">
        <f t="shared" si="66"/>
        <v>61331</v>
      </c>
    </row>
    <row r="193" spans="1:15" s="113" customFormat="1" ht="33.6" x14ac:dyDescent="0.35">
      <c r="A193" s="176"/>
      <c r="B193" s="52" t="s">
        <v>273</v>
      </c>
      <c r="C193" s="98" t="s">
        <v>91</v>
      </c>
      <c r="D193" s="98" t="s">
        <v>87</v>
      </c>
      <c r="E193" s="98" t="s">
        <v>12</v>
      </c>
      <c r="F193" s="98" t="s">
        <v>267</v>
      </c>
      <c r="G193" s="253"/>
      <c r="H193" s="253"/>
      <c r="I193" s="253"/>
      <c r="J193" s="148">
        <f>SUM(J194:J195)</f>
        <v>54600</v>
      </c>
      <c r="K193" s="148">
        <f t="shared" ref="K193:L193" si="67">SUM(K194:K195)</f>
        <v>59038</v>
      </c>
      <c r="L193" s="205">
        <f t="shared" si="67"/>
        <v>61331</v>
      </c>
    </row>
    <row r="194" spans="1:15" s="8" customFormat="1" x14ac:dyDescent="0.35">
      <c r="A194" s="176"/>
      <c r="B194" s="23" t="s">
        <v>219</v>
      </c>
      <c r="C194" s="41" t="s">
        <v>91</v>
      </c>
      <c r="D194" s="41" t="s">
        <v>87</v>
      </c>
      <c r="E194" s="41" t="s">
        <v>12</v>
      </c>
      <c r="F194" s="41" t="s">
        <v>267</v>
      </c>
      <c r="G194" s="41" t="s">
        <v>220</v>
      </c>
      <c r="H194" s="41" t="s">
        <v>28</v>
      </c>
      <c r="I194" s="41" t="s">
        <v>48</v>
      </c>
      <c r="J194" s="35">
        <v>2203</v>
      </c>
      <c r="K194" s="35">
        <v>2382</v>
      </c>
      <c r="L194" s="25">
        <v>2475</v>
      </c>
      <c r="M194" s="8">
        <v>-52397</v>
      </c>
      <c r="N194" s="8">
        <v>-56656</v>
      </c>
      <c r="O194" s="8">
        <v>-58856</v>
      </c>
    </row>
    <row r="195" spans="1:15" s="8" customFormat="1" x14ac:dyDescent="0.35">
      <c r="A195" s="176"/>
      <c r="B195" s="23" t="s">
        <v>232</v>
      </c>
      <c r="C195" s="41" t="s">
        <v>91</v>
      </c>
      <c r="D195" s="41" t="s">
        <v>87</v>
      </c>
      <c r="E195" s="41" t="s">
        <v>12</v>
      </c>
      <c r="F195" s="41" t="s">
        <v>267</v>
      </c>
      <c r="G195" s="41" t="s">
        <v>231</v>
      </c>
      <c r="H195" s="41" t="s">
        <v>28</v>
      </c>
      <c r="I195" s="41" t="s">
        <v>48</v>
      </c>
      <c r="J195" s="35">
        <v>52397</v>
      </c>
      <c r="K195" s="35">
        <v>56656</v>
      </c>
      <c r="L195" s="25">
        <v>58856</v>
      </c>
      <c r="M195" s="8">
        <v>52397</v>
      </c>
      <c r="N195" s="8">
        <v>56656</v>
      </c>
      <c r="O195" s="8">
        <v>58856</v>
      </c>
    </row>
    <row r="196" spans="1:15" s="8" customFormat="1" ht="54" hidden="1" x14ac:dyDescent="0.35">
      <c r="A196" s="99" t="s">
        <v>406</v>
      </c>
      <c r="B196" s="100" t="s">
        <v>383</v>
      </c>
      <c r="C196" s="175" t="s">
        <v>91</v>
      </c>
      <c r="D196" s="175" t="s">
        <v>87</v>
      </c>
      <c r="E196" s="175" t="s">
        <v>28</v>
      </c>
      <c r="F196" s="175" t="s">
        <v>385</v>
      </c>
      <c r="G196" s="174"/>
      <c r="H196" s="174"/>
      <c r="I196" s="174"/>
      <c r="J196" s="149"/>
      <c r="K196" s="149">
        <f>K197</f>
        <v>0</v>
      </c>
      <c r="L196" s="152">
        <f>L197</f>
        <v>0</v>
      </c>
    </row>
    <row r="197" spans="1:15" s="8" customFormat="1" hidden="1" x14ac:dyDescent="0.35">
      <c r="A197" s="22"/>
      <c r="B197" s="155" t="s">
        <v>384</v>
      </c>
      <c r="C197" s="174" t="s">
        <v>91</v>
      </c>
      <c r="D197" s="174" t="s">
        <v>87</v>
      </c>
      <c r="E197" s="174" t="s">
        <v>28</v>
      </c>
      <c r="F197" s="174" t="s">
        <v>386</v>
      </c>
      <c r="G197" s="174"/>
      <c r="H197" s="174"/>
      <c r="I197" s="174"/>
      <c r="J197" s="148"/>
      <c r="K197" s="35">
        <v>0</v>
      </c>
      <c r="L197" s="25">
        <v>0</v>
      </c>
    </row>
    <row r="198" spans="1:15" s="8" customFormat="1" hidden="1" x14ac:dyDescent="0.35">
      <c r="A198" s="22"/>
      <c r="B198" s="156" t="s">
        <v>223</v>
      </c>
      <c r="C198" s="174" t="s">
        <v>91</v>
      </c>
      <c r="D198" s="174" t="s">
        <v>87</v>
      </c>
      <c r="E198" s="174" t="s">
        <v>28</v>
      </c>
      <c r="F198" s="174" t="s">
        <v>386</v>
      </c>
      <c r="G198" s="174" t="s">
        <v>224</v>
      </c>
      <c r="H198" s="174" t="s">
        <v>28</v>
      </c>
      <c r="I198" s="174" t="s">
        <v>47</v>
      </c>
      <c r="J198" s="35"/>
      <c r="K198" s="35">
        <v>0</v>
      </c>
      <c r="L198" s="25">
        <v>0</v>
      </c>
    </row>
    <row r="199" spans="1:15" s="2" customFormat="1" ht="52.2" x14ac:dyDescent="0.3">
      <c r="A199" s="18" t="s">
        <v>200</v>
      </c>
      <c r="B199" s="27" t="s">
        <v>95</v>
      </c>
      <c r="C199" s="43" t="s">
        <v>94</v>
      </c>
      <c r="D199" s="43" t="s">
        <v>49</v>
      </c>
      <c r="E199" s="43" t="s">
        <v>2</v>
      </c>
      <c r="F199" s="43" t="s">
        <v>3</v>
      </c>
      <c r="G199" s="251"/>
      <c r="H199" s="251"/>
      <c r="I199" s="251"/>
      <c r="J199" s="206">
        <f>SUM(J200+J216+J224+J232+J236+J242)</f>
        <v>87306.6</v>
      </c>
      <c r="K199" s="206">
        <f>SUM(K200+K216+K224+K232+K236+K242)</f>
        <v>90936</v>
      </c>
      <c r="L199" s="207">
        <f>SUM(L200+L216+L224+L232+L236+L242)</f>
        <v>94698</v>
      </c>
    </row>
    <row r="200" spans="1:15" s="2" customFormat="1" x14ac:dyDescent="0.3">
      <c r="A200" s="19" t="s">
        <v>201</v>
      </c>
      <c r="B200" s="24" t="s">
        <v>96</v>
      </c>
      <c r="C200" s="42" t="s">
        <v>94</v>
      </c>
      <c r="D200" s="42" t="s">
        <v>51</v>
      </c>
      <c r="E200" s="42" t="s">
        <v>2</v>
      </c>
      <c r="F200" s="42" t="s">
        <v>3</v>
      </c>
      <c r="G200" s="251"/>
      <c r="H200" s="251"/>
      <c r="I200" s="251"/>
      <c r="J200" s="201">
        <f>SUM(J201)</f>
        <v>21949.699999999997</v>
      </c>
      <c r="K200" s="201">
        <f t="shared" ref="K200:L200" si="68">SUM(K201)</f>
        <v>23065</v>
      </c>
      <c r="L200" s="202">
        <f t="shared" si="68"/>
        <v>24224</v>
      </c>
    </row>
    <row r="201" spans="1:15" s="106" customFormat="1" ht="36" x14ac:dyDescent="0.3">
      <c r="A201" s="99" t="s">
        <v>202</v>
      </c>
      <c r="B201" s="100" t="s">
        <v>97</v>
      </c>
      <c r="C201" s="131" t="s">
        <v>94</v>
      </c>
      <c r="D201" s="131" t="s">
        <v>51</v>
      </c>
      <c r="E201" s="131" t="s">
        <v>1</v>
      </c>
      <c r="F201" s="131" t="s">
        <v>3</v>
      </c>
      <c r="G201" s="254"/>
      <c r="H201" s="254"/>
      <c r="I201" s="254"/>
      <c r="J201" s="208">
        <f>SUM(J202+J206+J210)</f>
        <v>21949.699999999997</v>
      </c>
      <c r="K201" s="208">
        <f t="shared" ref="K201:L201" si="69">SUM(K202+K206+K210)</f>
        <v>23065</v>
      </c>
      <c r="L201" s="208">
        <f t="shared" si="69"/>
        <v>24224</v>
      </c>
    </row>
    <row r="202" spans="1:15" s="113" customFormat="1" ht="33.6" x14ac:dyDescent="0.35">
      <c r="A202" s="22"/>
      <c r="B202" s="52" t="s">
        <v>17</v>
      </c>
      <c r="C202" s="98" t="s">
        <v>94</v>
      </c>
      <c r="D202" s="98" t="s">
        <v>51</v>
      </c>
      <c r="E202" s="98" t="s">
        <v>1</v>
      </c>
      <c r="F202" s="98" t="s">
        <v>16</v>
      </c>
      <c r="G202" s="253"/>
      <c r="H202" s="253"/>
      <c r="I202" s="253"/>
      <c r="J202" s="148">
        <f>SUM(J203:J205)</f>
        <v>11303</v>
      </c>
      <c r="K202" s="148">
        <f>SUM(K203:K205)</f>
        <v>11803</v>
      </c>
      <c r="L202" s="205">
        <f>SUM(L203:L205)</f>
        <v>12279</v>
      </c>
    </row>
    <row r="203" spans="1:15" s="8" customFormat="1" ht="33.6" x14ac:dyDescent="0.35">
      <c r="A203" s="20"/>
      <c r="B203" s="23" t="s">
        <v>256</v>
      </c>
      <c r="C203" s="41" t="s">
        <v>94</v>
      </c>
      <c r="D203" s="41" t="s">
        <v>51</v>
      </c>
      <c r="E203" s="41" t="s">
        <v>1</v>
      </c>
      <c r="F203" s="41" t="s">
        <v>16</v>
      </c>
      <c r="G203" s="41" t="s">
        <v>222</v>
      </c>
      <c r="H203" s="41" t="s">
        <v>47</v>
      </c>
      <c r="I203" s="41" t="s">
        <v>1</v>
      </c>
      <c r="J203" s="35">
        <v>8173</v>
      </c>
      <c r="K203" s="35">
        <v>8530</v>
      </c>
      <c r="L203" s="25">
        <v>8851</v>
      </c>
      <c r="M203" s="8">
        <v>494</v>
      </c>
      <c r="N203" s="8">
        <v>494</v>
      </c>
      <c r="O203" s="8">
        <v>494</v>
      </c>
    </row>
    <row r="204" spans="1:15" s="8" customFormat="1" x14ac:dyDescent="0.35">
      <c r="A204" s="20"/>
      <c r="B204" s="23" t="s">
        <v>219</v>
      </c>
      <c r="C204" s="41" t="s">
        <v>94</v>
      </c>
      <c r="D204" s="41" t="s">
        <v>51</v>
      </c>
      <c r="E204" s="41" t="s">
        <v>1</v>
      </c>
      <c r="F204" s="41" t="s">
        <v>16</v>
      </c>
      <c r="G204" s="41" t="s">
        <v>220</v>
      </c>
      <c r="H204" s="41" t="s">
        <v>47</v>
      </c>
      <c r="I204" s="41" t="s">
        <v>1</v>
      </c>
      <c r="J204" s="35">
        <v>3107</v>
      </c>
      <c r="K204" s="35">
        <v>3250</v>
      </c>
      <c r="L204" s="25">
        <v>3405</v>
      </c>
      <c r="M204" s="8">
        <v>-618</v>
      </c>
      <c r="N204" s="8">
        <v>-618</v>
      </c>
      <c r="O204" s="8">
        <v>-618</v>
      </c>
    </row>
    <row r="205" spans="1:15" s="8" customFormat="1" x14ac:dyDescent="0.35">
      <c r="A205" s="20"/>
      <c r="B205" s="23" t="s">
        <v>223</v>
      </c>
      <c r="C205" s="41" t="s">
        <v>94</v>
      </c>
      <c r="D205" s="41" t="s">
        <v>51</v>
      </c>
      <c r="E205" s="41" t="s">
        <v>1</v>
      </c>
      <c r="F205" s="41" t="s">
        <v>16</v>
      </c>
      <c r="G205" s="41" t="s">
        <v>224</v>
      </c>
      <c r="H205" s="41" t="s">
        <v>47</v>
      </c>
      <c r="I205" s="41" t="s">
        <v>1</v>
      </c>
      <c r="J205" s="35">
        <v>23</v>
      </c>
      <c r="K205" s="35">
        <v>23</v>
      </c>
      <c r="L205" s="25">
        <v>23</v>
      </c>
    </row>
    <row r="206" spans="1:15" s="113" customFormat="1" ht="31.2" x14ac:dyDescent="0.35">
      <c r="A206" s="22"/>
      <c r="B206" s="74" t="s">
        <v>440</v>
      </c>
      <c r="C206" s="98" t="s">
        <v>94</v>
      </c>
      <c r="D206" s="98" t="s">
        <v>51</v>
      </c>
      <c r="E206" s="98" t="s">
        <v>1</v>
      </c>
      <c r="F206" s="98" t="s">
        <v>301</v>
      </c>
      <c r="G206" s="253"/>
      <c r="H206" s="253"/>
      <c r="I206" s="253"/>
      <c r="J206" s="148">
        <f>SUM(J207:J209)</f>
        <v>35.1</v>
      </c>
      <c r="K206" s="148">
        <f t="shared" ref="K206:L206" si="70">SUM(K207:K209)</f>
        <v>0</v>
      </c>
      <c r="L206" s="148">
        <f t="shared" si="70"/>
        <v>0</v>
      </c>
    </row>
    <row r="207" spans="1:15" s="8" customFormat="1" x14ac:dyDescent="0.35">
      <c r="A207" s="20"/>
      <c r="B207" s="23" t="s">
        <v>359</v>
      </c>
      <c r="C207" s="41" t="s">
        <v>94</v>
      </c>
      <c r="D207" s="41" t="s">
        <v>51</v>
      </c>
      <c r="E207" s="41" t="s">
        <v>1</v>
      </c>
      <c r="F207" s="41" t="s">
        <v>301</v>
      </c>
      <c r="G207" s="41" t="s">
        <v>220</v>
      </c>
      <c r="H207" s="41" t="s">
        <v>47</v>
      </c>
      <c r="I207" s="41" t="s">
        <v>1</v>
      </c>
      <c r="J207" s="35">
        <v>29.6</v>
      </c>
      <c r="K207" s="35"/>
      <c r="L207" s="25"/>
    </row>
    <row r="208" spans="1:15" s="8" customFormat="1" x14ac:dyDescent="0.35">
      <c r="A208" s="20"/>
      <c r="B208" s="23" t="s">
        <v>351</v>
      </c>
      <c r="C208" s="58" t="s">
        <v>94</v>
      </c>
      <c r="D208" s="58" t="s">
        <v>51</v>
      </c>
      <c r="E208" s="58" t="s">
        <v>1</v>
      </c>
      <c r="F208" s="58" t="s">
        <v>301</v>
      </c>
      <c r="G208" s="58" t="s">
        <v>220</v>
      </c>
      <c r="H208" s="58" t="s">
        <v>47</v>
      </c>
      <c r="I208" s="58" t="s">
        <v>1</v>
      </c>
      <c r="J208" s="35">
        <v>5.2</v>
      </c>
      <c r="K208" s="35"/>
      <c r="L208" s="25"/>
    </row>
    <row r="209" spans="1:15" s="8" customFormat="1" x14ac:dyDescent="0.35">
      <c r="A209" s="20"/>
      <c r="B209" s="23" t="s">
        <v>352</v>
      </c>
      <c r="C209" s="58" t="s">
        <v>94</v>
      </c>
      <c r="D209" s="58" t="s">
        <v>51</v>
      </c>
      <c r="E209" s="58" t="s">
        <v>1</v>
      </c>
      <c r="F209" s="58" t="s">
        <v>301</v>
      </c>
      <c r="G209" s="58" t="s">
        <v>220</v>
      </c>
      <c r="H209" s="58" t="s">
        <v>47</v>
      </c>
      <c r="I209" s="58" t="s">
        <v>1</v>
      </c>
      <c r="J209" s="35">
        <v>0.3</v>
      </c>
      <c r="K209" s="35"/>
      <c r="L209" s="25" t="s">
        <v>407</v>
      </c>
      <c r="M209" s="8">
        <v>0.3</v>
      </c>
    </row>
    <row r="210" spans="1:15" s="113" customFormat="1" x14ac:dyDescent="0.35">
      <c r="A210" s="22"/>
      <c r="B210" s="52" t="s">
        <v>316</v>
      </c>
      <c r="C210" s="98" t="s">
        <v>94</v>
      </c>
      <c r="D210" s="98" t="s">
        <v>51</v>
      </c>
      <c r="E210" s="98" t="s">
        <v>1</v>
      </c>
      <c r="F210" s="98" t="s">
        <v>315</v>
      </c>
      <c r="G210" s="253"/>
      <c r="H210" s="253"/>
      <c r="I210" s="253"/>
      <c r="J210" s="148">
        <f>++J211+J212+J213+J214+J215</f>
        <v>10611.599999999999</v>
      </c>
      <c r="K210" s="148">
        <f>SUM(K211:K211)</f>
        <v>11262</v>
      </c>
      <c r="L210" s="205">
        <f>SUM(L211:L211)</f>
        <v>11945</v>
      </c>
    </row>
    <row r="211" spans="1:15" s="8" customFormat="1" x14ac:dyDescent="0.35">
      <c r="A211" s="20"/>
      <c r="B211" s="23" t="s">
        <v>232</v>
      </c>
      <c r="C211" s="49" t="s">
        <v>94</v>
      </c>
      <c r="D211" s="49" t="s">
        <v>51</v>
      </c>
      <c r="E211" s="49" t="s">
        <v>1</v>
      </c>
      <c r="F211" s="49" t="s">
        <v>315</v>
      </c>
      <c r="G211" s="49" t="s">
        <v>231</v>
      </c>
      <c r="H211" s="49" t="s">
        <v>47</v>
      </c>
      <c r="I211" s="49" t="s">
        <v>1</v>
      </c>
      <c r="J211" s="35">
        <v>10512</v>
      </c>
      <c r="K211" s="35">
        <v>11262</v>
      </c>
      <c r="L211" s="25">
        <v>11945</v>
      </c>
    </row>
    <row r="212" spans="1:15" s="8" customFormat="1" ht="93.6" x14ac:dyDescent="0.35">
      <c r="A212" s="20"/>
      <c r="B212" s="183" t="s">
        <v>412</v>
      </c>
      <c r="C212" s="179" t="s">
        <v>94</v>
      </c>
      <c r="D212" s="179" t="s">
        <v>51</v>
      </c>
      <c r="E212" s="179" t="s">
        <v>1</v>
      </c>
      <c r="F212" s="179" t="s">
        <v>301</v>
      </c>
      <c r="G212" s="179" t="s">
        <v>231</v>
      </c>
      <c r="H212" s="179" t="s">
        <v>47</v>
      </c>
      <c r="I212" s="179" t="s">
        <v>1</v>
      </c>
      <c r="J212" s="35">
        <v>81.900000000000006</v>
      </c>
      <c r="K212" s="35"/>
      <c r="L212" s="25"/>
    </row>
    <row r="213" spans="1:15" s="8" customFormat="1" ht="93.6" x14ac:dyDescent="0.35">
      <c r="A213" s="20"/>
      <c r="B213" s="183" t="s">
        <v>413</v>
      </c>
      <c r="C213" s="179" t="s">
        <v>94</v>
      </c>
      <c r="D213" s="179" t="s">
        <v>51</v>
      </c>
      <c r="E213" s="179" t="s">
        <v>1</v>
      </c>
      <c r="F213" s="179" t="s">
        <v>301</v>
      </c>
      <c r="G213" s="179" t="s">
        <v>231</v>
      </c>
      <c r="H213" s="179" t="s">
        <v>47</v>
      </c>
      <c r="I213" s="179" t="s">
        <v>1</v>
      </c>
      <c r="J213" s="35">
        <v>14.5</v>
      </c>
      <c r="K213" s="35"/>
      <c r="L213" s="25"/>
    </row>
    <row r="214" spans="1:15" s="8" customFormat="1" ht="93.6" x14ac:dyDescent="0.35">
      <c r="A214" s="20"/>
      <c r="B214" s="183" t="s">
        <v>414</v>
      </c>
      <c r="C214" s="179" t="s">
        <v>94</v>
      </c>
      <c r="D214" s="179" t="s">
        <v>51</v>
      </c>
      <c r="E214" s="179" t="s">
        <v>1</v>
      </c>
      <c r="F214" s="179" t="s">
        <v>301</v>
      </c>
      <c r="G214" s="179" t="s">
        <v>231</v>
      </c>
      <c r="H214" s="179" t="s">
        <v>47</v>
      </c>
      <c r="I214" s="179" t="s">
        <v>1</v>
      </c>
      <c r="J214" s="35">
        <v>0.8</v>
      </c>
      <c r="K214" s="35"/>
      <c r="L214" s="25"/>
    </row>
    <row r="215" spans="1:15" s="8" customFormat="1" ht="46.8" x14ac:dyDescent="0.35">
      <c r="A215" s="20"/>
      <c r="B215" s="184" t="s">
        <v>415</v>
      </c>
      <c r="C215" s="179" t="s">
        <v>94</v>
      </c>
      <c r="D215" s="179" t="s">
        <v>51</v>
      </c>
      <c r="E215" s="179" t="s">
        <v>1</v>
      </c>
      <c r="F215" s="179" t="s">
        <v>301</v>
      </c>
      <c r="G215" s="179" t="s">
        <v>231</v>
      </c>
      <c r="H215" s="179" t="s">
        <v>47</v>
      </c>
      <c r="I215" s="179" t="s">
        <v>1</v>
      </c>
      <c r="J215" s="35">
        <v>2.4</v>
      </c>
      <c r="K215" s="35"/>
      <c r="L215" s="25"/>
    </row>
    <row r="216" spans="1:15" s="2" customFormat="1" x14ac:dyDescent="0.3">
      <c r="A216" s="19" t="s">
        <v>203</v>
      </c>
      <c r="B216" s="24" t="s">
        <v>98</v>
      </c>
      <c r="C216" s="42" t="s">
        <v>94</v>
      </c>
      <c r="D216" s="42" t="s">
        <v>87</v>
      </c>
      <c r="E216" s="42" t="s">
        <v>2</v>
      </c>
      <c r="F216" s="42" t="s">
        <v>3</v>
      </c>
      <c r="G216" s="251"/>
      <c r="H216" s="251"/>
      <c r="I216" s="251"/>
      <c r="J216" s="201">
        <f>SUM(J217)</f>
        <v>6617</v>
      </c>
      <c r="K216" s="201">
        <f t="shared" ref="K216:L216" si="71">SUM(K217)</f>
        <v>6569</v>
      </c>
      <c r="L216" s="202">
        <f t="shared" si="71"/>
        <v>6818</v>
      </c>
    </row>
    <row r="217" spans="1:15" s="106" customFormat="1" ht="36" x14ac:dyDescent="0.3">
      <c r="A217" s="99" t="s">
        <v>204</v>
      </c>
      <c r="B217" s="100" t="s">
        <v>97</v>
      </c>
      <c r="C217" s="131" t="s">
        <v>94</v>
      </c>
      <c r="D217" s="131" t="s">
        <v>87</v>
      </c>
      <c r="E217" s="131" t="s">
        <v>1</v>
      </c>
      <c r="F217" s="131" t="s">
        <v>3</v>
      </c>
      <c r="G217" s="254"/>
      <c r="H217" s="254"/>
      <c r="I217" s="254"/>
      <c r="J217" s="208">
        <f>SUM(J218+J222)</f>
        <v>6617</v>
      </c>
      <c r="K217" s="208">
        <f t="shared" ref="K217:L217" si="72">SUM(K218+K222)</f>
        <v>6569</v>
      </c>
      <c r="L217" s="209">
        <f t="shared" si="72"/>
        <v>6818</v>
      </c>
    </row>
    <row r="218" spans="1:15" s="113" customFormat="1" ht="33.6" x14ac:dyDescent="0.35">
      <c r="A218" s="22"/>
      <c r="B218" s="52" t="s">
        <v>17</v>
      </c>
      <c r="C218" s="98" t="s">
        <v>94</v>
      </c>
      <c r="D218" s="98" t="s">
        <v>87</v>
      </c>
      <c r="E218" s="98" t="s">
        <v>1</v>
      </c>
      <c r="F218" s="98" t="s">
        <v>16</v>
      </c>
      <c r="G218" s="253"/>
      <c r="H218" s="253"/>
      <c r="I218" s="253"/>
      <c r="J218" s="148">
        <f>SUM(J221+J220+J219)</f>
        <v>6617</v>
      </c>
      <c r="K218" s="148">
        <f t="shared" ref="K218:L218" si="73">SUM(K221+K220+K219)</f>
        <v>6569</v>
      </c>
      <c r="L218" s="205">
        <f t="shared" si="73"/>
        <v>6818</v>
      </c>
    </row>
    <row r="219" spans="1:15" s="8" customFormat="1" ht="33.6" x14ac:dyDescent="0.35">
      <c r="A219" s="20"/>
      <c r="B219" s="23" t="s">
        <v>221</v>
      </c>
      <c r="C219" s="41" t="s">
        <v>94</v>
      </c>
      <c r="D219" s="41" t="s">
        <v>87</v>
      </c>
      <c r="E219" s="41" t="s">
        <v>1</v>
      </c>
      <c r="F219" s="41" t="s">
        <v>16</v>
      </c>
      <c r="G219" s="41" t="s">
        <v>222</v>
      </c>
      <c r="H219" s="41" t="s">
        <v>47</v>
      </c>
      <c r="I219" s="41" t="s">
        <v>1</v>
      </c>
      <c r="J219" s="35">
        <v>3587</v>
      </c>
      <c r="K219" s="35">
        <v>3698</v>
      </c>
      <c r="L219" s="25">
        <v>3821</v>
      </c>
      <c r="M219" s="8">
        <v>654</v>
      </c>
      <c r="N219" s="8">
        <v>654</v>
      </c>
      <c r="O219" s="8">
        <v>654</v>
      </c>
    </row>
    <row r="220" spans="1:15" s="8" customFormat="1" x14ac:dyDescent="0.35">
      <c r="A220" s="20"/>
      <c r="B220" s="23" t="s">
        <v>219</v>
      </c>
      <c r="C220" s="41" t="s">
        <v>94</v>
      </c>
      <c r="D220" s="41" t="s">
        <v>87</v>
      </c>
      <c r="E220" s="41" t="s">
        <v>1</v>
      </c>
      <c r="F220" s="41" t="s">
        <v>16</v>
      </c>
      <c r="G220" s="41" t="s">
        <v>220</v>
      </c>
      <c r="H220" s="41" t="s">
        <v>47</v>
      </c>
      <c r="I220" s="41" t="s">
        <v>1</v>
      </c>
      <c r="J220" s="35">
        <v>2775</v>
      </c>
      <c r="K220" s="35">
        <v>2616</v>
      </c>
      <c r="L220" s="25">
        <v>2742</v>
      </c>
      <c r="M220" s="8">
        <f>-598+(-530)</f>
        <v>-1128</v>
      </c>
    </row>
    <row r="221" spans="1:15" s="8" customFormat="1" x14ac:dyDescent="0.35">
      <c r="A221" s="20"/>
      <c r="B221" s="23" t="s">
        <v>223</v>
      </c>
      <c r="C221" s="41" t="s">
        <v>94</v>
      </c>
      <c r="D221" s="41" t="s">
        <v>87</v>
      </c>
      <c r="E221" s="41" t="s">
        <v>1</v>
      </c>
      <c r="F221" s="41" t="s">
        <v>16</v>
      </c>
      <c r="G221" s="41" t="s">
        <v>224</v>
      </c>
      <c r="H221" s="41" t="s">
        <v>47</v>
      </c>
      <c r="I221" s="41" t="s">
        <v>1</v>
      </c>
      <c r="J221" s="35">
        <v>255</v>
      </c>
      <c r="K221" s="35">
        <v>255</v>
      </c>
      <c r="L221" s="25">
        <v>255</v>
      </c>
    </row>
    <row r="222" spans="1:15" s="113" customFormat="1" x14ac:dyDescent="0.35">
      <c r="A222" s="22"/>
      <c r="B222" s="52" t="s">
        <v>34</v>
      </c>
      <c r="C222" s="98" t="s">
        <v>94</v>
      </c>
      <c r="D222" s="98" t="s">
        <v>87</v>
      </c>
      <c r="E222" s="98" t="s">
        <v>1</v>
      </c>
      <c r="F222" s="98" t="s">
        <v>83</v>
      </c>
      <c r="G222" s="253"/>
      <c r="H222" s="253"/>
      <c r="I222" s="253"/>
      <c r="J222" s="148">
        <f>SUM(J223)</f>
        <v>0</v>
      </c>
      <c r="K222" s="148">
        <f t="shared" ref="K222:L222" si="74">SUM(K223)</f>
        <v>0</v>
      </c>
      <c r="L222" s="205">
        <f t="shared" si="74"/>
        <v>0</v>
      </c>
    </row>
    <row r="223" spans="1:15" s="8" customFormat="1" x14ac:dyDescent="0.35">
      <c r="A223" s="20"/>
      <c r="B223" s="23" t="s">
        <v>34</v>
      </c>
      <c r="C223" s="41" t="s">
        <v>94</v>
      </c>
      <c r="D223" s="41" t="s">
        <v>87</v>
      </c>
      <c r="E223" s="41" t="s">
        <v>1</v>
      </c>
      <c r="F223" s="41" t="s">
        <v>83</v>
      </c>
      <c r="G223" s="41" t="s">
        <v>226</v>
      </c>
      <c r="H223" s="41" t="s">
        <v>47</v>
      </c>
      <c r="I223" s="41" t="s">
        <v>1</v>
      </c>
      <c r="J223" s="35"/>
      <c r="K223" s="35"/>
      <c r="L223" s="25"/>
    </row>
    <row r="224" spans="1:15" s="7" customFormat="1" ht="34.799999999999997" x14ac:dyDescent="0.3">
      <c r="A224" s="19" t="s">
        <v>238</v>
      </c>
      <c r="B224" s="24" t="s">
        <v>100</v>
      </c>
      <c r="C224" s="42" t="s">
        <v>94</v>
      </c>
      <c r="D224" s="42" t="s">
        <v>99</v>
      </c>
      <c r="E224" s="42" t="s">
        <v>2</v>
      </c>
      <c r="F224" s="42" t="s">
        <v>3</v>
      </c>
      <c r="G224" s="265"/>
      <c r="H224" s="265"/>
      <c r="I224" s="265"/>
      <c r="J224" s="201">
        <f>SUM(J225)</f>
        <v>57441.9</v>
      </c>
      <c r="K224" s="201">
        <f t="shared" ref="K224:K225" si="75">SUM(K225)</f>
        <v>59954</v>
      </c>
      <c r="L224" s="202">
        <f t="shared" ref="L224:L225" si="76">SUM(L225)</f>
        <v>62255</v>
      </c>
    </row>
    <row r="225" spans="1:15" s="106" customFormat="1" ht="54" x14ac:dyDescent="0.3">
      <c r="A225" s="99" t="s">
        <v>239</v>
      </c>
      <c r="B225" s="100" t="s">
        <v>313</v>
      </c>
      <c r="C225" s="131" t="s">
        <v>94</v>
      </c>
      <c r="D225" s="131" t="s">
        <v>99</v>
      </c>
      <c r="E225" s="131" t="s">
        <v>1</v>
      </c>
      <c r="F225" s="131" t="s">
        <v>3</v>
      </c>
      <c r="G225" s="254"/>
      <c r="H225" s="254"/>
      <c r="I225" s="254"/>
      <c r="J225" s="208">
        <f>SUM(J226)</f>
        <v>57441.9</v>
      </c>
      <c r="K225" s="208">
        <f t="shared" si="75"/>
        <v>59954</v>
      </c>
      <c r="L225" s="208">
        <f t="shared" si="76"/>
        <v>62255</v>
      </c>
    </row>
    <row r="226" spans="1:15" s="113" customFormat="1" ht="33.6" x14ac:dyDescent="0.35">
      <c r="A226" s="22"/>
      <c r="B226" s="52" t="s">
        <v>17</v>
      </c>
      <c r="C226" s="98" t="s">
        <v>94</v>
      </c>
      <c r="D226" s="98" t="s">
        <v>99</v>
      </c>
      <c r="E226" s="98" t="s">
        <v>1</v>
      </c>
      <c r="F226" s="98" t="s">
        <v>16</v>
      </c>
      <c r="G226" s="253"/>
      <c r="H226" s="253"/>
      <c r="I226" s="253"/>
      <c r="J226" s="148">
        <f>SUM(J227:J231)</f>
        <v>57441.9</v>
      </c>
      <c r="K226" s="148">
        <f t="shared" ref="K226:L226" si="77">SUM(K227:K229)</f>
        <v>59954</v>
      </c>
      <c r="L226" s="205">
        <f t="shared" si="77"/>
        <v>62255</v>
      </c>
    </row>
    <row r="227" spans="1:15" s="8" customFormat="1" ht="33.6" x14ac:dyDescent="0.35">
      <c r="A227" s="20"/>
      <c r="B227" s="23" t="s">
        <v>221</v>
      </c>
      <c r="C227" s="41" t="s">
        <v>94</v>
      </c>
      <c r="D227" s="41" t="s">
        <v>99</v>
      </c>
      <c r="E227" s="41" t="s">
        <v>1</v>
      </c>
      <c r="F227" s="41" t="s">
        <v>16</v>
      </c>
      <c r="G227" s="41" t="s">
        <v>222</v>
      </c>
      <c r="H227" s="41" t="s">
        <v>46</v>
      </c>
      <c r="I227" s="41" t="s">
        <v>7</v>
      </c>
      <c r="J227" s="35">
        <v>47262</v>
      </c>
      <c r="K227" s="35">
        <v>49653</v>
      </c>
      <c r="L227" s="25">
        <v>51574</v>
      </c>
      <c r="M227" s="8" t="s">
        <v>387</v>
      </c>
      <c r="N227" s="8">
        <v>1616</v>
      </c>
      <c r="O227" s="8">
        <v>1616</v>
      </c>
    </row>
    <row r="228" spans="1:15" s="8" customFormat="1" x14ac:dyDescent="0.35">
      <c r="A228" s="20"/>
      <c r="B228" s="23" t="s">
        <v>219</v>
      </c>
      <c r="C228" s="41" t="s">
        <v>94</v>
      </c>
      <c r="D228" s="41" t="s">
        <v>99</v>
      </c>
      <c r="E228" s="41" t="s">
        <v>1</v>
      </c>
      <c r="F228" s="41" t="s">
        <v>16</v>
      </c>
      <c r="G228" s="41" t="s">
        <v>220</v>
      </c>
      <c r="H228" s="41" t="s">
        <v>46</v>
      </c>
      <c r="I228" s="41" t="s">
        <v>7</v>
      </c>
      <c r="J228" s="35">
        <v>7009</v>
      </c>
      <c r="K228" s="35">
        <v>9409</v>
      </c>
      <c r="L228" s="25">
        <v>9789</v>
      </c>
    </row>
    <row r="229" spans="1:15" s="8" customFormat="1" x14ac:dyDescent="0.35">
      <c r="A229" s="20"/>
      <c r="B229" s="23" t="s">
        <v>223</v>
      </c>
      <c r="C229" s="41" t="s">
        <v>94</v>
      </c>
      <c r="D229" s="41" t="s">
        <v>99</v>
      </c>
      <c r="E229" s="41" t="s">
        <v>1</v>
      </c>
      <c r="F229" s="41" t="s">
        <v>16</v>
      </c>
      <c r="G229" s="41" t="s">
        <v>224</v>
      </c>
      <c r="H229" s="41" t="s">
        <v>46</v>
      </c>
      <c r="I229" s="41" t="s">
        <v>7</v>
      </c>
      <c r="J229" s="35">
        <v>904</v>
      </c>
      <c r="K229" s="35">
        <v>892</v>
      </c>
      <c r="L229" s="25">
        <v>892</v>
      </c>
    </row>
    <row r="230" spans="1:15" s="8" customFormat="1" x14ac:dyDescent="0.35">
      <c r="A230" s="20"/>
      <c r="B230" s="158" t="s">
        <v>391</v>
      </c>
      <c r="C230" s="157" t="s">
        <v>94</v>
      </c>
      <c r="D230" s="157" t="s">
        <v>99</v>
      </c>
      <c r="E230" s="157" t="s">
        <v>381</v>
      </c>
      <c r="F230" s="157" t="s">
        <v>382</v>
      </c>
      <c r="G230" s="157" t="s">
        <v>220</v>
      </c>
      <c r="H230" s="157" t="s">
        <v>46</v>
      </c>
      <c r="I230" s="157" t="s">
        <v>7</v>
      </c>
      <c r="J230" s="35">
        <v>2250</v>
      </c>
      <c r="K230" s="35"/>
      <c r="L230" s="25"/>
      <c r="M230" s="8">
        <v>1500</v>
      </c>
    </row>
    <row r="231" spans="1:15" s="8" customFormat="1" x14ac:dyDescent="0.35">
      <c r="A231" s="20"/>
      <c r="B231" s="158" t="s">
        <v>392</v>
      </c>
      <c r="C231" s="157" t="s">
        <v>94</v>
      </c>
      <c r="D231" s="157" t="s">
        <v>99</v>
      </c>
      <c r="E231" s="157" t="s">
        <v>381</v>
      </c>
      <c r="F231" s="157" t="s">
        <v>382</v>
      </c>
      <c r="G231" s="157" t="s">
        <v>220</v>
      </c>
      <c r="H231" s="157" t="s">
        <v>46</v>
      </c>
      <c r="I231" s="157" t="s">
        <v>7</v>
      </c>
      <c r="J231" s="35">
        <v>16.899999999999999</v>
      </c>
      <c r="K231" s="35"/>
      <c r="L231" s="25"/>
      <c r="M231" s="8">
        <v>11.3</v>
      </c>
    </row>
    <row r="232" spans="1:15" s="7" customFormat="1" ht="34.799999999999997" x14ac:dyDescent="0.3">
      <c r="A232" s="19" t="s">
        <v>238</v>
      </c>
      <c r="B232" s="24" t="s">
        <v>102</v>
      </c>
      <c r="C232" s="42" t="s">
        <v>94</v>
      </c>
      <c r="D232" s="42" t="s">
        <v>101</v>
      </c>
      <c r="E232" s="42" t="s">
        <v>2</v>
      </c>
      <c r="F232" s="42" t="s">
        <v>3</v>
      </c>
      <c r="G232" s="265"/>
      <c r="H232" s="265"/>
      <c r="I232" s="265"/>
      <c r="J232" s="201">
        <f>SUM(J233)</f>
        <v>1293</v>
      </c>
      <c r="K232" s="201">
        <f t="shared" ref="K232:L232" si="78">SUM(K233)</f>
        <v>1343</v>
      </c>
      <c r="L232" s="202">
        <f t="shared" si="78"/>
        <v>1396</v>
      </c>
    </row>
    <row r="233" spans="1:15" s="106" customFormat="1" ht="36" x14ac:dyDescent="0.3">
      <c r="A233" s="99" t="s">
        <v>239</v>
      </c>
      <c r="B233" s="100" t="s">
        <v>314</v>
      </c>
      <c r="C233" s="131" t="s">
        <v>94</v>
      </c>
      <c r="D233" s="131" t="s">
        <v>101</v>
      </c>
      <c r="E233" s="131" t="s">
        <v>12</v>
      </c>
      <c r="F233" s="131" t="s">
        <v>3</v>
      </c>
      <c r="G233" s="254"/>
      <c r="H233" s="254"/>
      <c r="I233" s="254"/>
      <c r="J233" s="208">
        <f>SUM(J234)</f>
        <v>1293</v>
      </c>
      <c r="K233" s="208">
        <f t="shared" ref="K233:L233" si="79">SUM(K234)</f>
        <v>1343</v>
      </c>
      <c r="L233" s="209">
        <f t="shared" si="79"/>
        <v>1396</v>
      </c>
    </row>
    <row r="234" spans="1:15" s="113" customFormat="1" x14ac:dyDescent="0.35">
      <c r="A234" s="22"/>
      <c r="B234" s="52" t="s">
        <v>82</v>
      </c>
      <c r="C234" s="98" t="s">
        <v>94</v>
      </c>
      <c r="D234" s="98" t="s">
        <v>101</v>
      </c>
      <c r="E234" s="98" t="s">
        <v>12</v>
      </c>
      <c r="F234" s="98" t="s">
        <v>81</v>
      </c>
      <c r="G234" s="253"/>
      <c r="H234" s="253"/>
      <c r="I234" s="253"/>
      <c r="J234" s="148">
        <f>SUM(J235:J235)</f>
        <v>1293</v>
      </c>
      <c r="K234" s="148">
        <f>SUM(K235:K235)</f>
        <v>1343</v>
      </c>
      <c r="L234" s="205">
        <f>SUM(L235:L235)</f>
        <v>1396</v>
      </c>
    </row>
    <row r="235" spans="1:15" s="8" customFormat="1" x14ac:dyDescent="0.35">
      <c r="A235" s="20"/>
      <c r="B235" s="23" t="s">
        <v>219</v>
      </c>
      <c r="C235" s="41" t="s">
        <v>94</v>
      </c>
      <c r="D235" s="41" t="s">
        <v>101</v>
      </c>
      <c r="E235" s="47" t="s">
        <v>12</v>
      </c>
      <c r="F235" s="41" t="s">
        <v>81</v>
      </c>
      <c r="G235" s="41" t="s">
        <v>220</v>
      </c>
      <c r="H235" s="41" t="s">
        <v>47</v>
      </c>
      <c r="I235" s="41" t="s">
        <v>1</v>
      </c>
      <c r="J235" s="35">
        <v>1293</v>
      </c>
      <c r="K235" s="35">
        <v>1343</v>
      </c>
      <c r="L235" s="25">
        <v>1396</v>
      </c>
    </row>
    <row r="236" spans="1:15" s="7" customFormat="1" x14ac:dyDescent="0.3">
      <c r="A236" s="19" t="s">
        <v>240</v>
      </c>
      <c r="B236" s="24" t="s">
        <v>269</v>
      </c>
      <c r="C236" s="42" t="s">
        <v>94</v>
      </c>
      <c r="D236" s="42" t="s">
        <v>30</v>
      </c>
      <c r="E236" s="42" t="s">
        <v>2</v>
      </c>
      <c r="F236" s="42" t="s">
        <v>3</v>
      </c>
      <c r="G236" s="265"/>
      <c r="H236" s="265"/>
      <c r="I236" s="265"/>
      <c r="J236" s="201">
        <f>SUM(J237)</f>
        <v>0</v>
      </c>
      <c r="K236" s="201">
        <f t="shared" ref="K236:L236" si="80">SUM(K237)</f>
        <v>0</v>
      </c>
      <c r="L236" s="202">
        <f t="shared" si="80"/>
        <v>0</v>
      </c>
    </row>
    <row r="237" spans="1:15" s="106" customFormat="1" ht="36" x14ac:dyDescent="0.3">
      <c r="A237" s="99" t="s">
        <v>241</v>
      </c>
      <c r="B237" s="100" t="s">
        <v>270</v>
      </c>
      <c r="C237" s="131" t="s">
        <v>94</v>
      </c>
      <c r="D237" s="131" t="s">
        <v>30</v>
      </c>
      <c r="E237" s="131" t="s">
        <v>1</v>
      </c>
      <c r="F237" s="131" t="s">
        <v>3</v>
      </c>
      <c r="G237" s="254"/>
      <c r="H237" s="254"/>
      <c r="I237" s="254"/>
      <c r="J237" s="208">
        <f>SUM(J238+J240)</f>
        <v>0</v>
      </c>
      <c r="K237" s="208">
        <f t="shared" ref="K237:L237" si="81">SUM(K238+K240)</f>
        <v>0</v>
      </c>
      <c r="L237" s="209">
        <f t="shared" si="81"/>
        <v>0</v>
      </c>
    </row>
    <row r="238" spans="1:15" s="113" customFormat="1" x14ac:dyDescent="0.35">
      <c r="A238" s="22"/>
      <c r="B238" s="52" t="s">
        <v>34</v>
      </c>
      <c r="C238" s="98" t="s">
        <v>94</v>
      </c>
      <c r="D238" s="98" t="s">
        <v>30</v>
      </c>
      <c r="E238" s="98" t="s">
        <v>1</v>
      </c>
      <c r="F238" s="98" t="s">
        <v>83</v>
      </c>
      <c r="G238" s="253"/>
      <c r="H238" s="253"/>
      <c r="I238" s="253"/>
      <c r="J238" s="148">
        <f>SUM(J239:J239)</f>
        <v>0</v>
      </c>
      <c r="K238" s="148">
        <f t="shared" ref="K238:L238" si="82">SUM(K239:K239)</f>
        <v>0</v>
      </c>
      <c r="L238" s="205">
        <f t="shared" si="82"/>
        <v>0</v>
      </c>
    </row>
    <row r="239" spans="1:15" s="8" customFormat="1" x14ac:dyDescent="0.35">
      <c r="A239" s="20"/>
      <c r="B239" s="23" t="s">
        <v>34</v>
      </c>
      <c r="C239" s="41" t="s">
        <v>94</v>
      </c>
      <c r="D239" s="41" t="s">
        <v>30</v>
      </c>
      <c r="E239" s="41" t="s">
        <v>1</v>
      </c>
      <c r="F239" s="41" t="s">
        <v>83</v>
      </c>
      <c r="G239" s="41" t="s">
        <v>226</v>
      </c>
      <c r="H239" s="41" t="s">
        <v>47</v>
      </c>
      <c r="I239" s="41" t="s">
        <v>1</v>
      </c>
      <c r="J239" s="35"/>
      <c r="K239" s="35"/>
      <c r="L239" s="25"/>
    </row>
    <row r="240" spans="1:15" s="113" customFormat="1" ht="67.2" x14ac:dyDescent="0.35">
      <c r="A240" s="22"/>
      <c r="B240" s="52" t="s">
        <v>300</v>
      </c>
      <c r="C240" s="98" t="s">
        <v>94</v>
      </c>
      <c r="D240" s="98" t="s">
        <v>30</v>
      </c>
      <c r="E240" s="98" t="s">
        <v>1</v>
      </c>
      <c r="F240" s="98" t="s">
        <v>297</v>
      </c>
      <c r="G240" s="253"/>
      <c r="H240" s="253"/>
      <c r="I240" s="253"/>
      <c r="J240" s="148">
        <f>SUM(J241:J241)</f>
        <v>0</v>
      </c>
      <c r="K240" s="148">
        <f t="shared" ref="K240:L240" si="83">SUM(K241:K241)</f>
        <v>0</v>
      </c>
      <c r="L240" s="205">
        <f t="shared" si="83"/>
        <v>0</v>
      </c>
    </row>
    <row r="241" spans="1:12" s="8" customFormat="1" x14ac:dyDescent="0.35">
      <c r="A241" s="20"/>
      <c r="B241" s="23" t="s">
        <v>34</v>
      </c>
      <c r="C241" s="41" t="s">
        <v>94</v>
      </c>
      <c r="D241" s="41" t="s">
        <v>30</v>
      </c>
      <c r="E241" s="41" t="s">
        <v>1</v>
      </c>
      <c r="F241" s="41" t="s">
        <v>297</v>
      </c>
      <c r="G241" s="41" t="s">
        <v>226</v>
      </c>
      <c r="H241" s="41" t="s">
        <v>47</v>
      </c>
      <c r="I241" s="41" t="s">
        <v>1</v>
      </c>
      <c r="J241" s="35"/>
      <c r="K241" s="35"/>
      <c r="L241" s="25"/>
    </row>
    <row r="242" spans="1:12" s="8" customFormat="1" x14ac:dyDescent="0.35">
      <c r="A242" s="19" t="s">
        <v>268</v>
      </c>
      <c r="B242" s="24" t="s">
        <v>279</v>
      </c>
      <c r="C242" s="42" t="s">
        <v>94</v>
      </c>
      <c r="D242" s="42" t="s">
        <v>190</v>
      </c>
      <c r="E242" s="42" t="s">
        <v>2</v>
      </c>
      <c r="F242" s="42" t="s">
        <v>3</v>
      </c>
      <c r="G242" s="265"/>
      <c r="H242" s="265"/>
      <c r="I242" s="265"/>
      <c r="J242" s="201">
        <f>SUM(J243)</f>
        <v>5</v>
      </c>
      <c r="K242" s="201">
        <f t="shared" ref="K242:L244" si="84">SUM(K243)</f>
        <v>5</v>
      </c>
      <c r="L242" s="202">
        <f t="shared" si="84"/>
        <v>5</v>
      </c>
    </row>
    <row r="243" spans="1:12" s="132" customFormat="1" ht="54" x14ac:dyDescent="0.35">
      <c r="A243" s="99" t="s">
        <v>271</v>
      </c>
      <c r="B243" s="100" t="s">
        <v>306</v>
      </c>
      <c r="C243" s="131" t="s">
        <v>94</v>
      </c>
      <c r="D243" s="131" t="s">
        <v>190</v>
      </c>
      <c r="E243" s="131" t="s">
        <v>1</v>
      </c>
      <c r="F243" s="131" t="s">
        <v>3</v>
      </c>
      <c r="G243" s="254"/>
      <c r="H243" s="254"/>
      <c r="I243" s="254"/>
      <c r="J243" s="208">
        <f>SUM(J244)</f>
        <v>5</v>
      </c>
      <c r="K243" s="208">
        <f t="shared" si="84"/>
        <v>5</v>
      </c>
      <c r="L243" s="209">
        <f t="shared" si="84"/>
        <v>5</v>
      </c>
    </row>
    <row r="244" spans="1:12" s="113" customFormat="1" x14ac:dyDescent="0.35">
      <c r="A244" s="22"/>
      <c r="B244" s="52" t="s">
        <v>82</v>
      </c>
      <c r="C244" s="98" t="s">
        <v>94</v>
      </c>
      <c r="D244" s="98" t="s">
        <v>190</v>
      </c>
      <c r="E244" s="98" t="s">
        <v>1</v>
      </c>
      <c r="F244" s="98" t="s">
        <v>81</v>
      </c>
      <c r="G244" s="253"/>
      <c r="H244" s="253"/>
      <c r="I244" s="253"/>
      <c r="J244" s="148">
        <f>SUM(J245)</f>
        <v>5</v>
      </c>
      <c r="K244" s="148">
        <f t="shared" si="84"/>
        <v>5</v>
      </c>
      <c r="L244" s="205">
        <f t="shared" si="84"/>
        <v>5</v>
      </c>
    </row>
    <row r="245" spans="1:12" s="8" customFormat="1" x14ac:dyDescent="0.35">
      <c r="A245" s="20"/>
      <c r="B245" s="23" t="s">
        <v>219</v>
      </c>
      <c r="C245" s="41" t="s">
        <v>94</v>
      </c>
      <c r="D245" s="41" t="s">
        <v>190</v>
      </c>
      <c r="E245" s="41" t="s">
        <v>1</v>
      </c>
      <c r="F245" s="41" t="s">
        <v>81</v>
      </c>
      <c r="G245" s="41" t="s">
        <v>220</v>
      </c>
      <c r="H245" s="41" t="s">
        <v>47</v>
      </c>
      <c r="I245" s="41" t="s">
        <v>28</v>
      </c>
      <c r="J245" s="35">
        <v>5</v>
      </c>
      <c r="K245" s="35">
        <v>5</v>
      </c>
      <c r="L245" s="25">
        <v>5</v>
      </c>
    </row>
    <row r="246" spans="1:12" s="2" customFormat="1" ht="34.799999999999997" x14ac:dyDescent="0.3">
      <c r="A246" s="18" t="s">
        <v>91</v>
      </c>
      <c r="B246" s="27" t="s">
        <v>104</v>
      </c>
      <c r="C246" s="43" t="s">
        <v>103</v>
      </c>
      <c r="D246" s="43" t="s">
        <v>49</v>
      </c>
      <c r="E246" s="43" t="s">
        <v>2</v>
      </c>
      <c r="F246" s="43" t="s">
        <v>3</v>
      </c>
      <c r="G246" s="251"/>
      <c r="H246" s="251"/>
      <c r="I246" s="251"/>
      <c r="J246" s="206">
        <f>SUM(J247)</f>
        <v>20</v>
      </c>
      <c r="K246" s="206">
        <f t="shared" ref="K246:L248" si="85">SUM(K247)</f>
        <v>10</v>
      </c>
      <c r="L246" s="207">
        <f t="shared" si="85"/>
        <v>10</v>
      </c>
    </row>
    <row r="247" spans="1:12" s="2" customFormat="1" x14ac:dyDescent="0.3">
      <c r="A247" s="19" t="s">
        <v>198</v>
      </c>
      <c r="B247" s="24" t="s">
        <v>105</v>
      </c>
      <c r="C247" s="42" t="s">
        <v>103</v>
      </c>
      <c r="D247" s="42" t="s">
        <v>51</v>
      </c>
      <c r="E247" s="42" t="s">
        <v>2</v>
      </c>
      <c r="F247" s="42" t="s">
        <v>3</v>
      </c>
      <c r="G247" s="251"/>
      <c r="H247" s="251"/>
      <c r="I247" s="251"/>
      <c r="J247" s="201">
        <f>SUM(J248)</f>
        <v>20</v>
      </c>
      <c r="K247" s="201">
        <f t="shared" si="85"/>
        <v>10</v>
      </c>
      <c r="L247" s="202">
        <f t="shared" si="85"/>
        <v>10</v>
      </c>
    </row>
    <row r="248" spans="1:12" s="106" customFormat="1" ht="36" x14ac:dyDescent="0.3">
      <c r="A248" s="99" t="s">
        <v>199</v>
      </c>
      <c r="B248" s="100" t="s">
        <v>272</v>
      </c>
      <c r="C248" s="131" t="s">
        <v>103</v>
      </c>
      <c r="D248" s="131" t="s">
        <v>51</v>
      </c>
      <c r="E248" s="131" t="s">
        <v>1</v>
      </c>
      <c r="F248" s="131" t="s">
        <v>3</v>
      </c>
      <c r="G248" s="254"/>
      <c r="H248" s="254"/>
      <c r="I248" s="254"/>
      <c r="J248" s="208">
        <f>SUM(J249)</f>
        <v>20</v>
      </c>
      <c r="K248" s="208">
        <f t="shared" si="85"/>
        <v>10</v>
      </c>
      <c r="L248" s="209">
        <f t="shared" si="85"/>
        <v>10</v>
      </c>
    </row>
    <row r="249" spans="1:12" s="113" customFormat="1" ht="33.6" x14ac:dyDescent="0.35">
      <c r="A249" s="22"/>
      <c r="B249" s="52" t="s">
        <v>17</v>
      </c>
      <c r="C249" s="98" t="s">
        <v>103</v>
      </c>
      <c r="D249" s="98" t="s">
        <v>51</v>
      </c>
      <c r="E249" s="98" t="s">
        <v>1</v>
      </c>
      <c r="F249" s="98" t="s">
        <v>16</v>
      </c>
      <c r="G249" s="253"/>
      <c r="H249" s="253"/>
      <c r="I249" s="253"/>
      <c r="J249" s="148">
        <f>SUM(J250:J251)</f>
        <v>20</v>
      </c>
      <c r="K249" s="148">
        <f t="shared" ref="K249:L249" si="86">SUM(K250:K251)</f>
        <v>10</v>
      </c>
      <c r="L249" s="205">
        <f t="shared" si="86"/>
        <v>10</v>
      </c>
    </row>
    <row r="250" spans="1:12" s="8" customFormat="1" x14ac:dyDescent="0.35">
      <c r="A250" s="20"/>
      <c r="B250" s="23" t="s">
        <v>219</v>
      </c>
      <c r="C250" s="41" t="s">
        <v>103</v>
      </c>
      <c r="D250" s="41" t="s">
        <v>51</v>
      </c>
      <c r="E250" s="41" t="s">
        <v>1</v>
      </c>
      <c r="F250" s="41" t="s">
        <v>16</v>
      </c>
      <c r="G250" s="56" t="s">
        <v>229</v>
      </c>
      <c r="H250" s="41" t="s">
        <v>46</v>
      </c>
      <c r="I250" s="41" t="s">
        <v>12</v>
      </c>
      <c r="J250" s="35">
        <v>10</v>
      </c>
      <c r="K250" s="35"/>
      <c r="L250" s="25"/>
    </row>
    <row r="251" spans="1:12" s="8" customFormat="1" x14ac:dyDescent="0.35">
      <c r="A251" s="20"/>
      <c r="B251" s="23" t="s">
        <v>219</v>
      </c>
      <c r="C251" s="41" t="s">
        <v>103</v>
      </c>
      <c r="D251" s="41" t="s">
        <v>51</v>
      </c>
      <c r="E251" s="41" t="s">
        <v>1</v>
      </c>
      <c r="F251" s="41" t="s">
        <v>16</v>
      </c>
      <c r="G251" s="41" t="s">
        <v>220</v>
      </c>
      <c r="H251" s="41" t="s">
        <v>47</v>
      </c>
      <c r="I251" s="41" t="s">
        <v>1</v>
      </c>
      <c r="J251" s="35">
        <v>10</v>
      </c>
      <c r="K251" s="35">
        <v>10</v>
      </c>
      <c r="L251" s="25">
        <v>10</v>
      </c>
    </row>
    <row r="252" spans="1:12" s="5" customFormat="1" ht="52.2" x14ac:dyDescent="0.3">
      <c r="A252" s="18" t="s">
        <v>242</v>
      </c>
      <c r="B252" s="27" t="s">
        <v>107</v>
      </c>
      <c r="C252" s="43" t="s">
        <v>106</v>
      </c>
      <c r="D252" s="43" t="s">
        <v>49</v>
      </c>
      <c r="E252" s="43" t="s">
        <v>2</v>
      </c>
      <c r="F252" s="43" t="s">
        <v>3</v>
      </c>
      <c r="G252" s="263"/>
      <c r="H252" s="263"/>
      <c r="I252" s="263"/>
      <c r="J252" s="206">
        <f>SUM(J253)</f>
        <v>19337.5</v>
      </c>
      <c r="K252" s="206">
        <f t="shared" ref="K252:L253" si="87">SUM(K253)</f>
        <v>15792.4</v>
      </c>
      <c r="L252" s="207">
        <f t="shared" si="87"/>
        <v>15800</v>
      </c>
    </row>
    <row r="253" spans="1:12" s="2" customFormat="1" x14ac:dyDescent="0.3">
      <c r="A253" s="19" t="s">
        <v>205</v>
      </c>
      <c r="B253" s="36" t="s">
        <v>108</v>
      </c>
      <c r="C253" s="42" t="s">
        <v>106</v>
      </c>
      <c r="D253" s="42" t="s">
        <v>51</v>
      </c>
      <c r="E253" s="42" t="s">
        <v>2</v>
      </c>
      <c r="F253" s="42" t="s">
        <v>3</v>
      </c>
      <c r="G253" s="251"/>
      <c r="H253" s="251"/>
      <c r="I253" s="251"/>
      <c r="J253" s="201">
        <f>SUM(J254)</f>
        <v>19337.5</v>
      </c>
      <c r="K253" s="201">
        <f t="shared" si="87"/>
        <v>15792.4</v>
      </c>
      <c r="L253" s="202">
        <f t="shared" si="87"/>
        <v>15800</v>
      </c>
    </row>
    <row r="254" spans="1:12" s="106" customFormat="1" ht="36" x14ac:dyDescent="0.3">
      <c r="A254" s="99" t="s">
        <v>206</v>
      </c>
      <c r="B254" s="100" t="s">
        <v>109</v>
      </c>
      <c r="C254" s="131" t="s">
        <v>106</v>
      </c>
      <c r="D254" s="131" t="s">
        <v>51</v>
      </c>
      <c r="E254" s="131" t="s">
        <v>1</v>
      </c>
      <c r="F254" s="131" t="s">
        <v>3</v>
      </c>
      <c r="G254" s="254"/>
      <c r="H254" s="254"/>
      <c r="I254" s="254"/>
      <c r="J254" s="208">
        <f>SUM(J255+J258+J260)</f>
        <v>19337.5</v>
      </c>
      <c r="K254" s="208">
        <f t="shared" ref="K254:L254" si="88">SUM(K255+K258+K260)</f>
        <v>15792.4</v>
      </c>
      <c r="L254" s="208">
        <f t="shared" si="88"/>
        <v>15800</v>
      </c>
    </row>
    <row r="255" spans="1:12" s="113" customFormat="1" ht="33.6" x14ac:dyDescent="0.35">
      <c r="A255" s="22"/>
      <c r="B255" s="52" t="s">
        <v>17</v>
      </c>
      <c r="C255" s="98" t="s">
        <v>106</v>
      </c>
      <c r="D255" s="98" t="s">
        <v>51</v>
      </c>
      <c r="E255" s="98" t="s">
        <v>1</v>
      </c>
      <c r="F255" s="98" t="s">
        <v>16</v>
      </c>
      <c r="G255" s="253"/>
      <c r="H255" s="253"/>
      <c r="I255" s="253"/>
      <c r="J255" s="148">
        <f>SUM(J256:J257)</f>
        <v>15272.4</v>
      </c>
      <c r="K255" s="148">
        <f t="shared" ref="K255:L255" si="89">SUM(K256:K257)</f>
        <v>15272.4</v>
      </c>
      <c r="L255" s="148">
        <f t="shared" si="89"/>
        <v>15280</v>
      </c>
    </row>
    <row r="256" spans="1:12" s="8" customFormat="1" ht="33.6" x14ac:dyDescent="0.35">
      <c r="A256" s="20"/>
      <c r="B256" s="23" t="s">
        <v>230</v>
      </c>
      <c r="C256" s="41" t="s">
        <v>106</v>
      </c>
      <c r="D256" s="41" t="s">
        <v>51</v>
      </c>
      <c r="E256" s="41" t="s">
        <v>1</v>
      </c>
      <c r="F256" s="41" t="s">
        <v>16</v>
      </c>
      <c r="G256" s="41" t="s">
        <v>229</v>
      </c>
      <c r="H256" s="41" t="s">
        <v>94</v>
      </c>
      <c r="I256" s="41" t="s">
        <v>12</v>
      </c>
      <c r="J256" s="35">
        <v>15272.4</v>
      </c>
      <c r="K256" s="35">
        <v>15272.4</v>
      </c>
      <c r="L256" s="35">
        <v>15280</v>
      </c>
    </row>
    <row r="257" spans="1:15" s="8" customFormat="1" x14ac:dyDescent="0.35">
      <c r="A257" s="20"/>
      <c r="B257" s="23" t="s">
        <v>219</v>
      </c>
      <c r="C257" s="72" t="s">
        <v>106</v>
      </c>
      <c r="D257" s="72" t="s">
        <v>51</v>
      </c>
      <c r="E257" s="72" t="s">
        <v>1</v>
      </c>
      <c r="F257" s="72" t="s">
        <v>16</v>
      </c>
      <c r="G257" s="72" t="s">
        <v>220</v>
      </c>
      <c r="H257" s="72" t="s">
        <v>94</v>
      </c>
      <c r="I257" s="72" t="s">
        <v>12</v>
      </c>
      <c r="J257" s="35"/>
      <c r="K257" s="35"/>
      <c r="L257" s="25"/>
    </row>
    <row r="258" spans="1:15" s="113" customFormat="1" x14ac:dyDescent="0.35">
      <c r="A258" s="22"/>
      <c r="B258" s="52" t="s">
        <v>111</v>
      </c>
      <c r="C258" s="98" t="s">
        <v>106</v>
      </c>
      <c r="D258" s="98" t="s">
        <v>51</v>
      </c>
      <c r="E258" s="98" t="s">
        <v>1</v>
      </c>
      <c r="F258" s="98" t="s">
        <v>110</v>
      </c>
      <c r="G258" s="253"/>
      <c r="H258" s="253"/>
      <c r="I258" s="253"/>
      <c r="J258" s="148">
        <f>SUM(J259)</f>
        <v>520</v>
      </c>
      <c r="K258" s="148">
        <f t="shared" ref="K258:L258" si="90">SUM(K259)</f>
        <v>520</v>
      </c>
      <c r="L258" s="205">
        <f t="shared" si="90"/>
        <v>520</v>
      </c>
    </row>
    <row r="259" spans="1:15" s="8" customFormat="1" x14ac:dyDescent="0.35">
      <c r="A259" s="20"/>
      <c r="B259" s="23" t="s">
        <v>219</v>
      </c>
      <c r="C259" s="41" t="s">
        <v>106</v>
      </c>
      <c r="D259" s="41" t="s">
        <v>51</v>
      </c>
      <c r="E259" s="41" t="s">
        <v>1</v>
      </c>
      <c r="F259" s="41" t="s">
        <v>110</v>
      </c>
      <c r="G259" s="41" t="s">
        <v>220</v>
      </c>
      <c r="H259" s="41" t="s">
        <v>94</v>
      </c>
      <c r="I259" s="41" t="s">
        <v>1</v>
      </c>
      <c r="J259" s="35">
        <v>520</v>
      </c>
      <c r="K259" s="35">
        <v>520</v>
      </c>
      <c r="L259" s="25">
        <v>520</v>
      </c>
    </row>
    <row r="260" spans="1:15" s="113" customFormat="1" x14ac:dyDescent="0.35">
      <c r="A260" s="22"/>
      <c r="B260" s="52" t="s">
        <v>34</v>
      </c>
      <c r="C260" s="98" t="s">
        <v>106</v>
      </c>
      <c r="D260" s="98" t="s">
        <v>51</v>
      </c>
      <c r="E260" s="98" t="s">
        <v>1</v>
      </c>
      <c r="F260" s="98" t="s">
        <v>83</v>
      </c>
      <c r="G260" s="253"/>
      <c r="H260" s="253"/>
      <c r="I260" s="253"/>
      <c r="J260" s="148">
        <f t="shared" ref="J260:L260" si="91">SUM(J261:J262)</f>
        <v>3545.1</v>
      </c>
      <c r="K260" s="148">
        <f t="shared" si="91"/>
        <v>0</v>
      </c>
      <c r="L260" s="148">
        <f t="shared" si="91"/>
        <v>0</v>
      </c>
    </row>
    <row r="261" spans="1:15" s="8" customFormat="1" x14ac:dyDescent="0.35">
      <c r="A261" s="20"/>
      <c r="B261" s="23" t="s">
        <v>219</v>
      </c>
      <c r="C261" s="55" t="s">
        <v>106</v>
      </c>
      <c r="D261" s="55" t="s">
        <v>51</v>
      </c>
      <c r="E261" s="55" t="s">
        <v>1</v>
      </c>
      <c r="F261" s="55" t="s">
        <v>83</v>
      </c>
      <c r="G261" s="55" t="s">
        <v>220</v>
      </c>
      <c r="H261" s="55" t="s">
        <v>94</v>
      </c>
      <c r="I261" s="55" t="s">
        <v>43</v>
      </c>
      <c r="J261" s="35"/>
      <c r="K261" s="35"/>
      <c r="L261" s="25"/>
    </row>
    <row r="262" spans="1:15" s="8" customFormat="1" x14ac:dyDescent="0.35">
      <c r="A262" s="20"/>
      <c r="B262" s="23" t="s">
        <v>34</v>
      </c>
      <c r="C262" s="41" t="s">
        <v>106</v>
      </c>
      <c r="D262" s="41" t="s">
        <v>51</v>
      </c>
      <c r="E262" s="41" t="s">
        <v>1</v>
      </c>
      <c r="F262" s="41" t="s">
        <v>83</v>
      </c>
      <c r="G262" s="41" t="s">
        <v>226</v>
      </c>
      <c r="H262" s="41" t="s">
        <v>94</v>
      </c>
      <c r="I262" s="41" t="s">
        <v>43</v>
      </c>
      <c r="J262" s="35">
        <v>3545.1</v>
      </c>
      <c r="K262" s="35"/>
      <c r="L262" s="25"/>
    </row>
    <row r="263" spans="1:15" s="2" customFormat="1" ht="52.2" x14ac:dyDescent="0.3">
      <c r="A263" s="18" t="s">
        <v>103</v>
      </c>
      <c r="B263" s="27" t="s">
        <v>113</v>
      </c>
      <c r="C263" s="43" t="s">
        <v>112</v>
      </c>
      <c r="D263" s="43" t="s">
        <v>49</v>
      </c>
      <c r="E263" s="43" t="s">
        <v>2</v>
      </c>
      <c r="F263" s="43" t="s">
        <v>3</v>
      </c>
      <c r="G263" s="251"/>
      <c r="H263" s="251"/>
      <c r="I263" s="251"/>
      <c r="J263" s="206">
        <f>SUM(J264+J270)</f>
        <v>1266</v>
      </c>
      <c r="K263" s="206">
        <f>SUM(K264+K270)</f>
        <v>966</v>
      </c>
      <c r="L263" s="206">
        <f>SUM(L264+L270)</f>
        <v>966</v>
      </c>
    </row>
    <row r="264" spans="1:15" s="2" customFormat="1" ht="34.799999999999997" x14ac:dyDescent="0.3">
      <c r="A264" s="19" t="s">
        <v>207</v>
      </c>
      <c r="B264" s="24" t="s">
        <v>399</v>
      </c>
      <c r="C264" s="42" t="s">
        <v>112</v>
      </c>
      <c r="D264" s="42" t="s">
        <v>51</v>
      </c>
      <c r="E264" s="42" t="s">
        <v>2</v>
      </c>
      <c r="F264" s="42" t="s">
        <v>3</v>
      </c>
      <c r="G264" s="251"/>
      <c r="H264" s="251"/>
      <c r="I264" s="251"/>
      <c r="J264" s="201">
        <f>SUM(J265)</f>
        <v>300</v>
      </c>
      <c r="K264" s="201">
        <f t="shared" ref="K264:L264" si="92">SUM(K265)</f>
        <v>0</v>
      </c>
      <c r="L264" s="202">
        <f t="shared" si="92"/>
        <v>0</v>
      </c>
    </row>
    <row r="265" spans="1:15" s="106" customFormat="1" ht="36" x14ac:dyDescent="0.3">
      <c r="A265" s="99" t="s">
        <v>208</v>
      </c>
      <c r="B265" s="100" t="s">
        <v>114</v>
      </c>
      <c r="C265" s="131" t="s">
        <v>112</v>
      </c>
      <c r="D265" s="131" t="s">
        <v>51</v>
      </c>
      <c r="E265" s="131" t="s">
        <v>1</v>
      </c>
      <c r="F265" s="131" t="s">
        <v>3</v>
      </c>
      <c r="G265" s="254"/>
      <c r="H265" s="254"/>
      <c r="I265" s="254"/>
      <c r="J265" s="208">
        <f>SUM(J266+J268)</f>
        <v>300</v>
      </c>
      <c r="K265" s="208">
        <f t="shared" ref="K265:L265" si="93">SUM(K266+K268)</f>
        <v>0</v>
      </c>
      <c r="L265" s="209">
        <f t="shared" si="93"/>
        <v>0</v>
      </c>
    </row>
    <row r="266" spans="1:15" s="113" customFormat="1" x14ac:dyDescent="0.35">
      <c r="A266" s="22"/>
      <c r="B266" s="52" t="s">
        <v>34</v>
      </c>
      <c r="C266" s="98" t="s">
        <v>112</v>
      </c>
      <c r="D266" s="98" t="s">
        <v>51</v>
      </c>
      <c r="E266" s="98" t="s">
        <v>1</v>
      </c>
      <c r="F266" s="98" t="s">
        <v>83</v>
      </c>
      <c r="G266" s="253"/>
      <c r="H266" s="253"/>
      <c r="I266" s="253"/>
      <c r="J266" s="148">
        <f>SUM(J267)</f>
        <v>300</v>
      </c>
      <c r="K266" s="148">
        <f t="shared" ref="K266:L266" si="94">SUM(K267)</f>
        <v>0</v>
      </c>
      <c r="L266" s="205">
        <f t="shared" si="94"/>
        <v>0</v>
      </c>
    </row>
    <row r="267" spans="1:15" s="8" customFormat="1" x14ac:dyDescent="0.35">
      <c r="A267" s="20"/>
      <c r="B267" s="23" t="s">
        <v>219</v>
      </c>
      <c r="C267" s="41" t="s">
        <v>112</v>
      </c>
      <c r="D267" s="41" t="s">
        <v>51</v>
      </c>
      <c r="E267" s="41" t="s">
        <v>1</v>
      </c>
      <c r="F267" s="41" t="s">
        <v>83</v>
      </c>
      <c r="G267" s="58" t="s">
        <v>220</v>
      </c>
      <c r="H267" s="41" t="s">
        <v>48</v>
      </c>
      <c r="I267" s="41" t="s">
        <v>48</v>
      </c>
      <c r="J267" s="35">
        <v>300</v>
      </c>
      <c r="K267" s="35"/>
      <c r="L267" s="25"/>
    </row>
    <row r="268" spans="1:15" s="113" customFormat="1" ht="33.6" hidden="1" x14ac:dyDescent="0.35">
      <c r="A268" s="22"/>
      <c r="B268" s="52" t="s">
        <v>17</v>
      </c>
      <c r="C268" s="98" t="s">
        <v>112</v>
      </c>
      <c r="D268" s="98" t="s">
        <v>51</v>
      </c>
      <c r="E268" s="98" t="s">
        <v>1</v>
      </c>
      <c r="F268" s="98" t="s">
        <v>16</v>
      </c>
      <c r="G268" s="253"/>
      <c r="H268" s="253"/>
      <c r="I268" s="253"/>
      <c r="J268" s="148">
        <f>SUM(J269)</f>
        <v>0</v>
      </c>
      <c r="K268" s="148">
        <f t="shared" ref="K268:L268" si="95">SUM(K269)</f>
        <v>0</v>
      </c>
      <c r="L268" s="205">
        <f t="shared" si="95"/>
        <v>0</v>
      </c>
    </row>
    <row r="269" spans="1:15" s="8" customFormat="1" ht="33.6" hidden="1" x14ac:dyDescent="0.35">
      <c r="A269" s="20"/>
      <c r="B269" s="23" t="s">
        <v>230</v>
      </c>
      <c r="C269" s="41" t="s">
        <v>112</v>
      </c>
      <c r="D269" s="41" t="s">
        <v>51</v>
      </c>
      <c r="E269" s="41" t="s">
        <v>1</v>
      </c>
      <c r="F269" s="41" t="s">
        <v>16</v>
      </c>
      <c r="G269" s="41" t="s">
        <v>229</v>
      </c>
      <c r="H269" s="41" t="s">
        <v>28</v>
      </c>
      <c r="I269" s="41" t="s">
        <v>103</v>
      </c>
      <c r="J269" s="35"/>
      <c r="K269" s="35"/>
      <c r="L269" s="25"/>
    </row>
    <row r="270" spans="1:15" s="8" customFormat="1" ht="54" x14ac:dyDescent="0.35">
      <c r="A270" s="99" t="s">
        <v>400</v>
      </c>
      <c r="B270" s="100" t="s">
        <v>451</v>
      </c>
      <c r="C270" s="169" t="s">
        <v>112</v>
      </c>
      <c r="D270" s="169" t="s">
        <v>401</v>
      </c>
      <c r="E270" s="169" t="s">
        <v>12</v>
      </c>
      <c r="F270" s="169" t="s">
        <v>3</v>
      </c>
      <c r="G270" s="166"/>
      <c r="H270" s="166"/>
      <c r="I270" s="166"/>
      <c r="J270" s="208">
        <f t="shared" ref="J270:L271" si="96">J271</f>
        <v>966</v>
      </c>
      <c r="K270" s="208">
        <f t="shared" si="96"/>
        <v>966</v>
      </c>
      <c r="L270" s="209">
        <f t="shared" si="96"/>
        <v>966</v>
      </c>
    </row>
    <row r="271" spans="1:15" s="8" customFormat="1" ht="33.6" x14ac:dyDescent="0.35">
      <c r="A271" s="99"/>
      <c r="B271" s="52" t="s">
        <v>17</v>
      </c>
      <c r="C271" s="170" t="s">
        <v>112</v>
      </c>
      <c r="D271" s="170" t="s">
        <v>51</v>
      </c>
      <c r="E271" s="170" t="s">
        <v>12</v>
      </c>
      <c r="F271" s="170" t="s">
        <v>16</v>
      </c>
      <c r="G271" s="167"/>
      <c r="H271" s="167"/>
      <c r="I271" s="167"/>
      <c r="J271" s="148">
        <f t="shared" si="96"/>
        <v>966</v>
      </c>
      <c r="K271" s="148">
        <f t="shared" si="96"/>
        <v>966</v>
      </c>
      <c r="L271" s="205">
        <f t="shared" si="96"/>
        <v>966</v>
      </c>
    </row>
    <row r="272" spans="1:15" s="8" customFormat="1" ht="31.2" x14ac:dyDescent="0.35">
      <c r="A272" s="20"/>
      <c r="B272" s="168" t="s">
        <v>230</v>
      </c>
      <c r="C272" s="166" t="s">
        <v>112</v>
      </c>
      <c r="D272" s="166" t="s">
        <v>51</v>
      </c>
      <c r="E272" s="166" t="s">
        <v>12</v>
      </c>
      <c r="F272" s="166" t="s">
        <v>16</v>
      </c>
      <c r="G272" s="166" t="s">
        <v>229</v>
      </c>
      <c r="H272" s="166" t="s">
        <v>28</v>
      </c>
      <c r="I272" s="166" t="s">
        <v>103</v>
      </c>
      <c r="J272" s="35">
        <v>966</v>
      </c>
      <c r="K272" s="35">
        <v>966</v>
      </c>
      <c r="L272" s="25">
        <v>966</v>
      </c>
      <c r="M272" s="8">
        <v>966</v>
      </c>
      <c r="N272" s="8">
        <v>966</v>
      </c>
      <c r="O272" s="8">
        <v>966</v>
      </c>
    </row>
    <row r="273" spans="1:15" s="2" customFormat="1" ht="87" x14ac:dyDescent="0.3">
      <c r="A273" s="18" t="s">
        <v>106</v>
      </c>
      <c r="B273" s="27" t="s">
        <v>116</v>
      </c>
      <c r="C273" s="43" t="s">
        <v>115</v>
      </c>
      <c r="D273" s="43" t="s">
        <v>49</v>
      </c>
      <c r="E273" s="43" t="s">
        <v>2</v>
      </c>
      <c r="F273" s="43" t="s">
        <v>3</v>
      </c>
      <c r="G273" s="251"/>
      <c r="H273" s="251"/>
      <c r="I273" s="251"/>
      <c r="J273" s="206">
        <f>+J274+J284+J299</f>
        <v>141926.20000000001</v>
      </c>
      <c r="K273" s="206">
        <f t="shared" ref="K273:L273" si="97">+K274+K284+K299</f>
        <v>118336</v>
      </c>
      <c r="L273" s="206">
        <f t="shared" si="97"/>
        <v>126997</v>
      </c>
    </row>
    <row r="274" spans="1:15" s="2" customFormat="1" x14ac:dyDescent="0.3">
      <c r="A274" s="19" t="s">
        <v>209</v>
      </c>
      <c r="B274" s="24" t="s">
        <v>117</v>
      </c>
      <c r="C274" s="42" t="s">
        <v>115</v>
      </c>
      <c r="D274" s="42" t="s">
        <v>51</v>
      </c>
      <c r="E274" s="42" t="s">
        <v>2</v>
      </c>
      <c r="F274" s="42" t="s">
        <v>3</v>
      </c>
      <c r="G274" s="251"/>
      <c r="H274" s="251"/>
      <c r="I274" s="251"/>
      <c r="J274" s="201">
        <f>SUM(J275+J278+J281)</f>
        <v>10300</v>
      </c>
      <c r="K274" s="201">
        <f t="shared" ref="K274:L274" si="98">SUM(K275+K278+K281)</f>
        <v>12300</v>
      </c>
      <c r="L274" s="202">
        <f t="shared" si="98"/>
        <v>12300</v>
      </c>
    </row>
    <row r="275" spans="1:15" s="106" customFormat="1" ht="18" x14ac:dyDescent="0.3">
      <c r="A275" s="99" t="s">
        <v>210</v>
      </c>
      <c r="B275" s="100" t="s">
        <v>118</v>
      </c>
      <c r="C275" s="131" t="s">
        <v>115</v>
      </c>
      <c r="D275" s="131" t="s">
        <v>51</v>
      </c>
      <c r="E275" s="131" t="s">
        <v>28</v>
      </c>
      <c r="F275" s="131" t="s">
        <v>3</v>
      </c>
      <c r="G275" s="254"/>
      <c r="H275" s="254"/>
      <c r="I275" s="254"/>
      <c r="J275" s="208">
        <f>SUM(J276)</f>
        <v>1300</v>
      </c>
      <c r="K275" s="208">
        <f t="shared" ref="K275:L276" si="99">SUM(K276)</f>
        <v>1300</v>
      </c>
      <c r="L275" s="209">
        <f t="shared" si="99"/>
        <v>1300</v>
      </c>
    </row>
    <row r="276" spans="1:15" s="113" customFormat="1" ht="33.6" x14ac:dyDescent="0.35">
      <c r="A276" s="22"/>
      <c r="B276" s="52" t="s">
        <v>120</v>
      </c>
      <c r="C276" s="98" t="s">
        <v>115</v>
      </c>
      <c r="D276" s="98" t="s">
        <v>51</v>
      </c>
      <c r="E276" s="98" t="s">
        <v>28</v>
      </c>
      <c r="F276" s="98" t="s">
        <v>119</v>
      </c>
      <c r="G276" s="253"/>
      <c r="H276" s="253"/>
      <c r="I276" s="253"/>
      <c r="J276" s="148">
        <f>SUM(J277)</f>
        <v>1300</v>
      </c>
      <c r="K276" s="148">
        <f t="shared" si="99"/>
        <v>1300</v>
      </c>
      <c r="L276" s="205">
        <f t="shared" si="99"/>
        <v>1300</v>
      </c>
    </row>
    <row r="277" spans="1:15" s="8" customFormat="1" x14ac:dyDescent="0.35">
      <c r="A277" s="20"/>
      <c r="B277" s="23" t="s">
        <v>223</v>
      </c>
      <c r="C277" s="41" t="s">
        <v>115</v>
      </c>
      <c r="D277" s="41" t="s">
        <v>51</v>
      </c>
      <c r="E277" s="41" t="s">
        <v>28</v>
      </c>
      <c r="F277" s="41" t="s">
        <v>119</v>
      </c>
      <c r="G277" s="41" t="s">
        <v>224</v>
      </c>
      <c r="H277" s="41" t="s">
        <v>1</v>
      </c>
      <c r="I277" s="41" t="s">
        <v>94</v>
      </c>
      <c r="J277" s="35">
        <v>1300</v>
      </c>
      <c r="K277" s="35">
        <v>1300</v>
      </c>
      <c r="L277" s="25">
        <v>1300</v>
      </c>
    </row>
    <row r="278" spans="1:15" s="106" customFormat="1" ht="18" x14ac:dyDescent="0.3">
      <c r="A278" s="99" t="s">
        <v>243</v>
      </c>
      <c r="B278" s="100" t="s">
        <v>121</v>
      </c>
      <c r="C278" s="131" t="s">
        <v>115</v>
      </c>
      <c r="D278" s="131" t="s">
        <v>51</v>
      </c>
      <c r="E278" s="131" t="s">
        <v>43</v>
      </c>
      <c r="F278" s="131" t="s">
        <v>3</v>
      </c>
      <c r="G278" s="254"/>
      <c r="H278" s="254"/>
      <c r="I278" s="254"/>
      <c r="J278" s="208">
        <f>SUM(J279)</f>
        <v>8000</v>
      </c>
      <c r="K278" s="208">
        <f t="shared" ref="K278:L279" si="100">SUM(K279)</f>
        <v>10000</v>
      </c>
      <c r="L278" s="209">
        <f t="shared" si="100"/>
        <v>10000</v>
      </c>
    </row>
    <row r="279" spans="1:15" s="113" customFormat="1" ht="33.6" x14ac:dyDescent="0.35">
      <c r="A279" s="22"/>
      <c r="B279" s="52" t="s">
        <v>123</v>
      </c>
      <c r="C279" s="98" t="s">
        <v>115</v>
      </c>
      <c r="D279" s="98" t="s">
        <v>51</v>
      </c>
      <c r="E279" s="98" t="s">
        <v>43</v>
      </c>
      <c r="F279" s="98" t="s">
        <v>122</v>
      </c>
      <c r="G279" s="253"/>
      <c r="H279" s="253"/>
      <c r="I279" s="253"/>
      <c r="J279" s="148">
        <f>SUM(J280)</f>
        <v>8000</v>
      </c>
      <c r="K279" s="148">
        <f t="shared" si="100"/>
        <v>10000</v>
      </c>
      <c r="L279" s="205">
        <f t="shared" si="100"/>
        <v>10000</v>
      </c>
    </row>
    <row r="280" spans="1:15" s="8" customFormat="1" x14ac:dyDescent="0.35">
      <c r="A280" s="20"/>
      <c r="B280" s="23" t="s">
        <v>234</v>
      </c>
      <c r="C280" s="41" t="s">
        <v>115</v>
      </c>
      <c r="D280" s="41" t="s">
        <v>51</v>
      </c>
      <c r="E280" s="41" t="s">
        <v>43</v>
      </c>
      <c r="F280" s="41" t="s">
        <v>122</v>
      </c>
      <c r="G280" s="41" t="s">
        <v>233</v>
      </c>
      <c r="H280" s="41" t="s">
        <v>106</v>
      </c>
      <c r="I280" s="41" t="s">
        <v>1</v>
      </c>
      <c r="J280" s="35">
        <v>8000</v>
      </c>
      <c r="K280" s="35">
        <v>10000</v>
      </c>
      <c r="L280" s="25">
        <v>10000</v>
      </c>
      <c r="M280" s="8">
        <v>-4400</v>
      </c>
      <c r="N280" s="8">
        <v>-3000</v>
      </c>
      <c r="O280" s="8">
        <v>-3000</v>
      </c>
    </row>
    <row r="281" spans="1:15" s="132" customFormat="1" ht="36" x14ac:dyDescent="0.35">
      <c r="A281" s="99" t="s">
        <v>312</v>
      </c>
      <c r="B281" s="100" t="s">
        <v>280</v>
      </c>
      <c r="C281" s="131" t="s">
        <v>115</v>
      </c>
      <c r="D281" s="131" t="s">
        <v>51</v>
      </c>
      <c r="E281" s="131" t="s">
        <v>47</v>
      </c>
      <c r="F281" s="131" t="s">
        <v>3</v>
      </c>
      <c r="G281" s="255"/>
      <c r="H281" s="255"/>
      <c r="I281" s="255"/>
      <c r="J281" s="208">
        <f>SUM(J282)</f>
        <v>1000</v>
      </c>
      <c r="K281" s="208">
        <f t="shared" ref="K281:L282" si="101">SUM(K282)</f>
        <v>1000</v>
      </c>
      <c r="L281" s="209">
        <f t="shared" si="101"/>
        <v>1000</v>
      </c>
    </row>
    <row r="282" spans="1:15" s="113" customFormat="1" ht="33.6" x14ac:dyDescent="0.35">
      <c r="A282" s="22"/>
      <c r="B282" s="52" t="s">
        <v>281</v>
      </c>
      <c r="C282" s="98" t="s">
        <v>115</v>
      </c>
      <c r="D282" s="98" t="s">
        <v>51</v>
      </c>
      <c r="E282" s="98" t="s">
        <v>47</v>
      </c>
      <c r="F282" s="94" t="s">
        <v>282</v>
      </c>
      <c r="G282" s="94"/>
      <c r="H282" s="119"/>
      <c r="I282" s="120"/>
      <c r="J282" s="219">
        <f>SUM(J283)</f>
        <v>1000</v>
      </c>
      <c r="K282" s="148">
        <f t="shared" si="101"/>
        <v>1000</v>
      </c>
      <c r="L282" s="205">
        <f t="shared" si="101"/>
        <v>1000</v>
      </c>
    </row>
    <row r="283" spans="1:15" s="8" customFormat="1" x14ac:dyDescent="0.35">
      <c r="A283" s="20"/>
      <c r="B283" s="23" t="s">
        <v>223</v>
      </c>
      <c r="C283" s="41" t="s">
        <v>115</v>
      </c>
      <c r="D283" s="41" t="s">
        <v>51</v>
      </c>
      <c r="E283" s="41" t="s">
        <v>47</v>
      </c>
      <c r="F283" s="41" t="s">
        <v>282</v>
      </c>
      <c r="G283" s="82" t="s">
        <v>224</v>
      </c>
      <c r="H283" s="82" t="s">
        <v>1</v>
      </c>
      <c r="I283" s="82" t="s">
        <v>106</v>
      </c>
      <c r="J283" s="35">
        <v>1000</v>
      </c>
      <c r="K283" s="35">
        <v>1000</v>
      </c>
      <c r="L283" s="25">
        <v>1000</v>
      </c>
    </row>
    <row r="284" spans="1:15" s="2" customFormat="1" ht="69.599999999999994" x14ac:dyDescent="0.3">
      <c r="A284" s="19" t="s">
        <v>244</v>
      </c>
      <c r="B284" s="24" t="s">
        <v>124</v>
      </c>
      <c r="C284" s="42" t="s">
        <v>115</v>
      </c>
      <c r="D284" s="42" t="s">
        <v>87</v>
      </c>
      <c r="E284" s="42" t="s">
        <v>2</v>
      </c>
      <c r="F284" s="42" t="s">
        <v>3</v>
      </c>
      <c r="G284" s="251"/>
      <c r="H284" s="251"/>
      <c r="I284" s="251"/>
      <c r="J284" s="201">
        <f>+J285+J293+J296</f>
        <v>111841.2</v>
      </c>
      <c r="K284" s="201">
        <f t="shared" ref="K284:L284" si="102">SUM(K285+K290+K293+K296)</f>
        <v>85575</v>
      </c>
      <c r="L284" s="201">
        <f t="shared" si="102"/>
        <v>93499</v>
      </c>
    </row>
    <row r="285" spans="1:15" s="106" customFormat="1" ht="54" x14ac:dyDescent="0.3">
      <c r="A285" s="99" t="s">
        <v>245</v>
      </c>
      <c r="B285" s="100" t="s">
        <v>125</v>
      </c>
      <c r="C285" s="131" t="s">
        <v>115</v>
      </c>
      <c r="D285" s="131" t="s">
        <v>87</v>
      </c>
      <c r="E285" s="131" t="s">
        <v>12</v>
      </c>
      <c r="F285" s="131" t="s">
        <v>3</v>
      </c>
      <c r="G285" s="254"/>
      <c r="H285" s="254"/>
      <c r="I285" s="254"/>
      <c r="J285" s="208">
        <f>SUM(J286+J288)</f>
        <v>38819</v>
      </c>
      <c r="K285" s="208">
        <f t="shared" ref="K285:L285" si="103">SUM(K286+K288)</f>
        <v>38305</v>
      </c>
      <c r="L285" s="209">
        <f t="shared" si="103"/>
        <v>39798</v>
      </c>
    </row>
    <row r="286" spans="1:15" s="113" customFormat="1" ht="50.4" x14ac:dyDescent="0.35">
      <c r="A286" s="22"/>
      <c r="B286" s="52" t="s">
        <v>441</v>
      </c>
      <c r="C286" s="98" t="s">
        <v>115</v>
      </c>
      <c r="D286" s="98" t="s">
        <v>87</v>
      </c>
      <c r="E286" s="98" t="s">
        <v>12</v>
      </c>
      <c r="F286" s="98" t="s">
        <v>126</v>
      </c>
      <c r="G286" s="253"/>
      <c r="H286" s="253"/>
      <c r="I286" s="253"/>
      <c r="J286" s="148">
        <f>SUM(J287)</f>
        <v>14819</v>
      </c>
      <c r="K286" s="148">
        <f t="shared" ref="K286:L286" si="104">SUM(K287)</f>
        <v>12305</v>
      </c>
      <c r="L286" s="205">
        <f t="shared" si="104"/>
        <v>12798</v>
      </c>
    </row>
    <row r="287" spans="1:15" s="8" customFormat="1" x14ac:dyDescent="0.35">
      <c r="A287" s="20"/>
      <c r="B287" s="23" t="s">
        <v>232</v>
      </c>
      <c r="C287" s="41" t="s">
        <v>115</v>
      </c>
      <c r="D287" s="41" t="s">
        <v>87</v>
      </c>
      <c r="E287" s="41" t="s">
        <v>12</v>
      </c>
      <c r="F287" s="41" t="s">
        <v>126</v>
      </c>
      <c r="G287" s="41" t="s">
        <v>231</v>
      </c>
      <c r="H287" s="41" t="s">
        <v>112</v>
      </c>
      <c r="I287" s="41" t="s">
        <v>1</v>
      </c>
      <c r="J287" s="35">
        <v>14819</v>
      </c>
      <c r="K287" s="35">
        <v>12305</v>
      </c>
      <c r="L287" s="25">
        <v>12798</v>
      </c>
    </row>
    <row r="288" spans="1:15" s="113" customFormat="1" x14ac:dyDescent="0.35">
      <c r="A288" s="22"/>
      <c r="B288" s="52" t="s">
        <v>128</v>
      </c>
      <c r="C288" s="98" t="s">
        <v>115</v>
      </c>
      <c r="D288" s="98" t="s">
        <v>87</v>
      </c>
      <c r="E288" s="98" t="s">
        <v>12</v>
      </c>
      <c r="F288" s="98" t="s">
        <v>127</v>
      </c>
      <c r="G288" s="253"/>
      <c r="H288" s="253"/>
      <c r="I288" s="253"/>
      <c r="J288" s="148">
        <f>SUM(J289)</f>
        <v>24000</v>
      </c>
      <c r="K288" s="148">
        <f t="shared" ref="K288:L288" si="105">SUM(K289)</f>
        <v>26000</v>
      </c>
      <c r="L288" s="205">
        <f t="shared" si="105"/>
        <v>27000</v>
      </c>
    </row>
    <row r="289" spans="1:13" s="8" customFormat="1" x14ac:dyDescent="0.35">
      <c r="A289" s="20"/>
      <c r="B289" s="23" t="s">
        <v>232</v>
      </c>
      <c r="C289" s="41" t="s">
        <v>115</v>
      </c>
      <c r="D289" s="41" t="s">
        <v>87</v>
      </c>
      <c r="E289" s="41" t="s">
        <v>12</v>
      </c>
      <c r="F289" s="41" t="s">
        <v>127</v>
      </c>
      <c r="G289" s="41" t="s">
        <v>231</v>
      </c>
      <c r="H289" s="41" t="s">
        <v>112</v>
      </c>
      <c r="I289" s="41" t="s">
        <v>1</v>
      </c>
      <c r="J289" s="35">
        <v>24000</v>
      </c>
      <c r="K289" s="35">
        <v>26000</v>
      </c>
      <c r="L289" s="25">
        <v>27000</v>
      </c>
    </row>
    <row r="290" spans="1:13" s="106" customFormat="1" ht="0.6" hidden="1" customHeight="1" x14ac:dyDescent="0.3">
      <c r="A290" s="99" t="s">
        <v>246</v>
      </c>
      <c r="B290" s="100" t="s">
        <v>129</v>
      </c>
      <c r="C290" s="131" t="s">
        <v>115</v>
      </c>
      <c r="D290" s="131" t="s">
        <v>87</v>
      </c>
      <c r="E290" s="131" t="s">
        <v>7</v>
      </c>
      <c r="F290" s="131" t="s">
        <v>3</v>
      </c>
      <c r="G290" s="254"/>
      <c r="H290" s="254"/>
      <c r="I290" s="254"/>
      <c r="J290" s="208">
        <f>SUM(J291)</f>
        <v>0</v>
      </c>
      <c r="K290" s="208">
        <f t="shared" ref="K290:L291" si="106">SUM(K291)</f>
        <v>0</v>
      </c>
      <c r="L290" s="209">
        <f t="shared" si="106"/>
        <v>0</v>
      </c>
    </row>
    <row r="291" spans="1:13" s="113" customFormat="1" ht="33.6" hidden="1" x14ac:dyDescent="0.35">
      <c r="A291" s="22"/>
      <c r="B291" s="52" t="s">
        <v>131</v>
      </c>
      <c r="C291" s="98" t="s">
        <v>115</v>
      </c>
      <c r="D291" s="98" t="s">
        <v>87</v>
      </c>
      <c r="E291" s="98" t="s">
        <v>7</v>
      </c>
      <c r="F291" s="98" t="s">
        <v>130</v>
      </c>
      <c r="G291" s="253"/>
      <c r="H291" s="253"/>
      <c r="I291" s="253"/>
      <c r="J291" s="148">
        <f>SUM(J292)</f>
        <v>0</v>
      </c>
      <c r="K291" s="148">
        <f t="shared" si="106"/>
        <v>0</v>
      </c>
      <c r="L291" s="205">
        <f t="shared" si="106"/>
        <v>0</v>
      </c>
    </row>
    <row r="292" spans="1:13" s="8" customFormat="1" hidden="1" x14ac:dyDescent="0.35">
      <c r="A292" s="20"/>
      <c r="B292" s="23" t="s">
        <v>232</v>
      </c>
      <c r="C292" s="41" t="s">
        <v>115</v>
      </c>
      <c r="D292" s="41" t="s">
        <v>87</v>
      </c>
      <c r="E292" s="41" t="s">
        <v>7</v>
      </c>
      <c r="F292" s="41" t="s">
        <v>130</v>
      </c>
      <c r="G292" s="41" t="s">
        <v>231</v>
      </c>
      <c r="H292" s="41" t="s">
        <v>112</v>
      </c>
      <c r="I292" s="41" t="s">
        <v>12</v>
      </c>
      <c r="J292" s="35"/>
      <c r="K292" s="35"/>
      <c r="L292" s="25"/>
    </row>
    <row r="293" spans="1:13" s="106" customFormat="1" ht="36" x14ac:dyDescent="0.3">
      <c r="A293" s="99" t="s">
        <v>307</v>
      </c>
      <c r="B293" s="100" t="s">
        <v>252</v>
      </c>
      <c r="C293" s="131" t="s">
        <v>115</v>
      </c>
      <c r="D293" s="131" t="s">
        <v>87</v>
      </c>
      <c r="E293" s="131" t="s">
        <v>28</v>
      </c>
      <c r="F293" s="131" t="s">
        <v>3</v>
      </c>
      <c r="G293" s="254"/>
      <c r="H293" s="254"/>
      <c r="I293" s="254"/>
      <c r="J293" s="208">
        <f>SUM(J294)</f>
        <v>270</v>
      </c>
      <c r="K293" s="208">
        <f t="shared" ref="K293:L297" si="107">SUM(K294)</f>
        <v>270</v>
      </c>
      <c r="L293" s="209">
        <f t="shared" si="107"/>
        <v>270</v>
      </c>
    </row>
    <row r="294" spans="1:13" s="113" customFormat="1" ht="84" x14ac:dyDescent="0.35">
      <c r="A294" s="22"/>
      <c r="B294" s="52" t="s">
        <v>253</v>
      </c>
      <c r="C294" s="98" t="s">
        <v>115</v>
      </c>
      <c r="D294" s="98" t="s">
        <v>87</v>
      </c>
      <c r="E294" s="98" t="s">
        <v>28</v>
      </c>
      <c r="F294" s="98" t="s">
        <v>251</v>
      </c>
      <c r="G294" s="253"/>
      <c r="H294" s="253"/>
      <c r="I294" s="253"/>
      <c r="J294" s="148">
        <f>SUM(J295)</f>
        <v>270</v>
      </c>
      <c r="K294" s="148">
        <f t="shared" si="107"/>
        <v>270</v>
      </c>
      <c r="L294" s="205">
        <f t="shared" si="107"/>
        <v>270</v>
      </c>
    </row>
    <row r="295" spans="1:13" s="8" customFormat="1" x14ac:dyDescent="0.35">
      <c r="A295" s="20"/>
      <c r="B295" s="23" t="s">
        <v>232</v>
      </c>
      <c r="C295" s="41" t="s">
        <v>115</v>
      </c>
      <c r="D295" s="41" t="s">
        <v>87</v>
      </c>
      <c r="E295" s="41" t="s">
        <v>28</v>
      </c>
      <c r="F295" s="41" t="s">
        <v>251</v>
      </c>
      <c r="G295" s="41" t="s">
        <v>231</v>
      </c>
      <c r="H295" s="41" t="s">
        <v>112</v>
      </c>
      <c r="I295" s="41" t="s">
        <v>7</v>
      </c>
      <c r="J295" s="35">
        <v>270</v>
      </c>
      <c r="K295" s="35">
        <v>270</v>
      </c>
      <c r="L295" s="25">
        <v>270</v>
      </c>
    </row>
    <row r="296" spans="1:13" s="106" customFormat="1" ht="72" x14ac:dyDescent="0.3">
      <c r="A296" s="99" t="s">
        <v>307</v>
      </c>
      <c r="B296" s="100" t="s">
        <v>326</v>
      </c>
      <c r="C296" s="131" t="s">
        <v>115</v>
      </c>
      <c r="D296" s="131" t="s">
        <v>87</v>
      </c>
      <c r="E296" s="131" t="s">
        <v>43</v>
      </c>
      <c r="F296" s="131" t="s">
        <v>3</v>
      </c>
      <c r="G296" s="254"/>
      <c r="H296" s="254"/>
      <c r="I296" s="254"/>
      <c r="J296" s="208">
        <f>SUM(J297)</f>
        <v>72752.2</v>
      </c>
      <c r="K296" s="208">
        <f t="shared" si="107"/>
        <v>47000</v>
      </c>
      <c r="L296" s="209">
        <f t="shared" si="107"/>
        <v>53431</v>
      </c>
    </row>
    <row r="297" spans="1:13" s="113" customFormat="1" ht="84" x14ac:dyDescent="0.35">
      <c r="A297" s="22"/>
      <c r="B297" s="52" t="s">
        <v>253</v>
      </c>
      <c r="C297" s="98" t="s">
        <v>115</v>
      </c>
      <c r="D297" s="98" t="s">
        <v>87</v>
      </c>
      <c r="E297" s="98" t="s">
        <v>43</v>
      </c>
      <c r="F297" s="98" t="s">
        <v>325</v>
      </c>
      <c r="G297" s="253"/>
      <c r="H297" s="253"/>
      <c r="I297" s="253"/>
      <c r="J297" s="148">
        <f>SUM(J298)</f>
        <v>72752.2</v>
      </c>
      <c r="K297" s="148">
        <f t="shared" si="107"/>
        <v>47000</v>
      </c>
      <c r="L297" s="205">
        <f t="shared" si="107"/>
        <v>53431</v>
      </c>
    </row>
    <row r="298" spans="1:13" s="8" customFormat="1" x14ac:dyDescent="0.35">
      <c r="A298" s="20"/>
      <c r="B298" s="23" t="s">
        <v>232</v>
      </c>
      <c r="C298" s="58" t="s">
        <v>115</v>
      </c>
      <c r="D298" s="58" t="s">
        <v>87</v>
      </c>
      <c r="E298" s="58" t="s">
        <v>43</v>
      </c>
      <c r="F298" s="58" t="s">
        <v>325</v>
      </c>
      <c r="G298" s="58" t="s">
        <v>231</v>
      </c>
      <c r="H298" s="58" t="s">
        <v>112</v>
      </c>
      <c r="I298" s="58" t="s">
        <v>7</v>
      </c>
      <c r="J298" s="35">
        <v>72752.2</v>
      </c>
      <c r="K298" s="35">
        <v>47000</v>
      </c>
      <c r="L298" s="25">
        <v>53431</v>
      </c>
      <c r="M298" s="8">
        <v>7907.8</v>
      </c>
    </row>
    <row r="299" spans="1:13" s="2" customFormat="1" ht="34.799999999999997" x14ac:dyDescent="0.3">
      <c r="A299" s="19" t="s">
        <v>247</v>
      </c>
      <c r="B299" s="24" t="s">
        <v>102</v>
      </c>
      <c r="C299" s="42" t="s">
        <v>115</v>
      </c>
      <c r="D299" s="42" t="s">
        <v>99</v>
      </c>
      <c r="E299" s="42" t="s">
        <v>2</v>
      </c>
      <c r="F299" s="42" t="s">
        <v>3</v>
      </c>
      <c r="G299" s="251"/>
      <c r="H299" s="251"/>
      <c r="I299" s="251"/>
      <c r="J299" s="201">
        <f>SUM(J300)</f>
        <v>19785</v>
      </c>
      <c r="K299" s="201">
        <f t="shared" ref="K299:L300" si="108">SUM(K300)</f>
        <v>20461</v>
      </c>
      <c r="L299" s="202">
        <f t="shared" si="108"/>
        <v>21198</v>
      </c>
    </row>
    <row r="300" spans="1:13" s="106" customFormat="1" ht="54" x14ac:dyDescent="0.3">
      <c r="A300" s="99" t="s">
        <v>248</v>
      </c>
      <c r="B300" s="100" t="s">
        <v>132</v>
      </c>
      <c r="C300" s="131" t="s">
        <v>115</v>
      </c>
      <c r="D300" s="131" t="s">
        <v>99</v>
      </c>
      <c r="E300" s="131" t="s">
        <v>1</v>
      </c>
      <c r="F300" s="131" t="s">
        <v>3</v>
      </c>
      <c r="G300" s="254"/>
      <c r="H300" s="254"/>
      <c r="I300" s="254"/>
      <c r="J300" s="208">
        <f>SUM(J301)</f>
        <v>19785</v>
      </c>
      <c r="K300" s="208">
        <f t="shared" si="108"/>
        <v>20461</v>
      </c>
      <c r="L300" s="209">
        <f t="shared" si="108"/>
        <v>21198</v>
      </c>
    </row>
    <row r="301" spans="1:13" s="113" customFormat="1" x14ac:dyDescent="0.35">
      <c r="A301" s="22"/>
      <c r="B301" s="52" t="s">
        <v>134</v>
      </c>
      <c r="C301" s="98" t="s">
        <v>115</v>
      </c>
      <c r="D301" s="98" t="s">
        <v>99</v>
      </c>
      <c r="E301" s="98" t="s">
        <v>1</v>
      </c>
      <c r="F301" s="98" t="s">
        <v>133</v>
      </c>
      <c r="G301" s="253"/>
      <c r="H301" s="253"/>
      <c r="I301" s="253"/>
      <c r="J301" s="148">
        <f>SUM(J302:J304)</f>
        <v>19785</v>
      </c>
      <c r="K301" s="148">
        <f t="shared" ref="K301:L301" si="109">SUM(K302:K304)</f>
        <v>20461</v>
      </c>
      <c r="L301" s="205">
        <f t="shared" si="109"/>
        <v>21198</v>
      </c>
    </row>
    <row r="302" spans="1:13" s="8" customFormat="1" ht="33.6" x14ac:dyDescent="0.35">
      <c r="A302" s="20"/>
      <c r="B302" s="23" t="s">
        <v>221</v>
      </c>
      <c r="C302" s="41" t="s">
        <v>115</v>
      </c>
      <c r="D302" s="41" t="s">
        <v>99</v>
      </c>
      <c r="E302" s="41" t="s">
        <v>1</v>
      </c>
      <c r="F302" s="41" t="s">
        <v>133</v>
      </c>
      <c r="G302" s="41" t="s">
        <v>222</v>
      </c>
      <c r="H302" s="41" t="s">
        <v>1</v>
      </c>
      <c r="I302" s="41" t="s">
        <v>8</v>
      </c>
      <c r="J302" s="35">
        <v>17788</v>
      </c>
      <c r="K302" s="35">
        <v>18464</v>
      </c>
      <c r="L302" s="25">
        <v>19201</v>
      </c>
    </row>
    <row r="303" spans="1:13" s="8" customFormat="1" x14ac:dyDescent="0.35">
      <c r="A303" s="20"/>
      <c r="B303" s="23" t="s">
        <v>219</v>
      </c>
      <c r="C303" s="41" t="s">
        <v>115</v>
      </c>
      <c r="D303" s="41" t="s">
        <v>99</v>
      </c>
      <c r="E303" s="41" t="s">
        <v>1</v>
      </c>
      <c r="F303" s="41" t="s">
        <v>133</v>
      </c>
      <c r="G303" s="41" t="s">
        <v>220</v>
      </c>
      <c r="H303" s="41" t="s">
        <v>1</v>
      </c>
      <c r="I303" s="41" t="s">
        <v>8</v>
      </c>
      <c r="J303" s="35">
        <v>1983</v>
      </c>
      <c r="K303" s="35">
        <v>1983</v>
      </c>
      <c r="L303" s="25">
        <v>1983</v>
      </c>
    </row>
    <row r="304" spans="1:13" s="8" customFormat="1" x14ac:dyDescent="0.35">
      <c r="A304" s="20"/>
      <c r="B304" s="23" t="s">
        <v>223</v>
      </c>
      <c r="C304" s="41" t="s">
        <v>115</v>
      </c>
      <c r="D304" s="41" t="s">
        <v>99</v>
      </c>
      <c r="E304" s="41" t="s">
        <v>1</v>
      </c>
      <c r="F304" s="41" t="s">
        <v>133</v>
      </c>
      <c r="G304" s="41" t="s">
        <v>224</v>
      </c>
      <c r="H304" s="41" t="s">
        <v>1</v>
      </c>
      <c r="I304" s="41" t="s">
        <v>8</v>
      </c>
      <c r="J304" s="35">
        <v>14</v>
      </c>
      <c r="K304" s="35">
        <v>14</v>
      </c>
      <c r="L304" s="25">
        <v>14</v>
      </c>
    </row>
    <row r="305" spans="1:13" s="2" customFormat="1" ht="52.2" x14ac:dyDescent="0.3">
      <c r="A305" s="18" t="s">
        <v>112</v>
      </c>
      <c r="B305" s="27" t="s">
        <v>136</v>
      </c>
      <c r="C305" s="43" t="s">
        <v>135</v>
      </c>
      <c r="D305" s="43" t="s">
        <v>49</v>
      </c>
      <c r="E305" s="43" t="s">
        <v>2</v>
      </c>
      <c r="F305" s="43" t="s">
        <v>3</v>
      </c>
      <c r="G305" s="251"/>
      <c r="H305" s="251"/>
      <c r="I305" s="251"/>
      <c r="J305" s="206">
        <f>+J306+J311+J315+J338</f>
        <v>112160.8</v>
      </c>
      <c r="K305" s="206">
        <f>SUM(K306+K311+K315+K338)</f>
        <v>115119.3</v>
      </c>
      <c r="L305" s="207">
        <f>SUM(L306+L311+L315+L338)</f>
        <v>117698.6</v>
      </c>
    </row>
    <row r="306" spans="1:13" s="2" customFormat="1" ht="34.799999999999997" x14ac:dyDescent="0.3">
      <c r="A306" s="19" t="s">
        <v>211</v>
      </c>
      <c r="B306" s="24" t="s">
        <v>137</v>
      </c>
      <c r="C306" s="42" t="s">
        <v>135</v>
      </c>
      <c r="D306" s="42" t="s">
        <v>51</v>
      </c>
      <c r="E306" s="42" t="s">
        <v>2</v>
      </c>
      <c r="F306" s="42" t="s">
        <v>3</v>
      </c>
      <c r="G306" s="251"/>
      <c r="H306" s="251"/>
      <c r="I306" s="251"/>
      <c r="J306" s="201">
        <f>SUM(J307)</f>
        <v>60</v>
      </c>
      <c r="K306" s="201">
        <f t="shared" ref="K306:L307" si="110">SUM(K307)</f>
        <v>160</v>
      </c>
      <c r="L306" s="202">
        <f t="shared" si="110"/>
        <v>160</v>
      </c>
    </row>
    <row r="307" spans="1:13" s="106" customFormat="1" ht="18" x14ac:dyDescent="0.3">
      <c r="A307" s="99" t="s">
        <v>212</v>
      </c>
      <c r="B307" s="162" t="s">
        <v>376</v>
      </c>
      <c r="C307" s="131" t="s">
        <v>135</v>
      </c>
      <c r="D307" s="131" t="s">
        <v>51</v>
      </c>
      <c r="E307" s="131" t="s">
        <v>1</v>
      </c>
      <c r="F307" s="131" t="s">
        <v>3</v>
      </c>
      <c r="G307" s="254"/>
      <c r="H307" s="254"/>
      <c r="I307" s="254"/>
      <c r="J307" s="208">
        <f>SUM(J308)</f>
        <v>60</v>
      </c>
      <c r="K307" s="208">
        <f t="shared" si="110"/>
        <v>160</v>
      </c>
      <c r="L307" s="209">
        <f t="shared" si="110"/>
        <v>160</v>
      </c>
    </row>
    <row r="308" spans="1:13" s="8" customFormat="1" x14ac:dyDescent="0.35">
      <c r="A308" s="20"/>
      <c r="B308" s="23" t="s">
        <v>134</v>
      </c>
      <c r="C308" s="41" t="s">
        <v>135</v>
      </c>
      <c r="D308" s="41" t="s">
        <v>51</v>
      </c>
      <c r="E308" s="41" t="s">
        <v>1</v>
      </c>
      <c r="F308" s="41" t="s">
        <v>133</v>
      </c>
      <c r="G308" s="264"/>
      <c r="H308" s="264"/>
      <c r="I308" s="264"/>
      <c r="J308" s="35">
        <f>SUM(J309:J310)</f>
        <v>60</v>
      </c>
      <c r="K308" s="35">
        <f t="shared" ref="K308:L308" si="111">SUM(K309:K310)</f>
        <v>160</v>
      </c>
      <c r="L308" s="25">
        <f t="shared" si="111"/>
        <v>160</v>
      </c>
    </row>
    <row r="309" spans="1:13" s="8" customFormat="1" ht="33.6" x14ac:dyDescent="0.35">
      <c r="A309" s="20"/>
      <c r="B309" s="23" t="s">
        <v>221</v>
      </c>
      <c r="C309" s="41" t="s">
        <v>135</v>
      </c>
      <c r="D309" s="41" t="s">
        <v>51</v>
      </c>
      <c r="E309" s="41" t="s">
        <v>1</v>
      </c>
      <c r="F309" s="41" t="s">
        <v>133</v>
      </c>
      <c r="G309" s="41" t="s">
        <v>222</v>
      </c>
      <c r="H309" s="41" t="s">
        <v>1</v>
      </c>
      <c r="I309" s="41" t="s">
        <v>28</v>
      </c>
      <c r="J309" s="35">
        <v>10</v>
      </c>
      <c r="K309" s="35">
        <v>10</v>
      </c>
      <c r="L309" s="25">
        <v>10</v>
      </c>
    </row>
    <row r="310" spans="1:13" s="8" customFormat="1" x14ac:dyDescent="0.35">
      <c r="A310" s="20"/>
      <c r="B310" s="23" t="s">
        <v>219</v>
      </c>
      <c r="C310" s="41" t="s">
        <v>135</v>
      </c>
      <c r="D310" s="41" t="s">
        <v>51</v>
      </c>
      <c r="E310" s="41" t="s">
        <v>1</v>
      </c>
      <c r="F310" s="41" t="s">
        <v>133</v>
      </c>
      <c r="G310" s="41" t="s">
        <v>220</v>
      </c>
      <c r="H310" s="41" t="s">
        <v>1</v>
      </c>
      <c r="I310" s="41" t="s">
        <v>28</v>
      </c>
      <c r="J310" s="35">
        <v>50</v>
      </c>
      <c r="K310" s="35">
        <v>150</v>
      </c>
      <c r="L310" s="25">
        <v>150</v>
      </c>
      <c r="M310" s="8">
        <v>17</v>
      </c>
    </row>
    <row r="311" spans="1:13" s="2" customFormat="1" x14ac:dyDescent="0.3">
      <c r="A311" s="19" t="s">
        <v>213</v>
      </c>
      <c r="B311" s="24" t="s">
        <v>138</v>
      </c>
      <c r="C311" s="42" t="s">
        <v>135</v>
      </c>
      <c r="D311" s="42" t="s">
        <v>87</v>
      </c>
      <c r="E311" s="42" t="s">
        <v>2</v>
      </c>
      <c r="F311" s="42" t="s">
        <v>3</v>
      </c>
      <c r="G311" s="251"/>
      <c r="H311" s="251"/>
      <c r="I311" s="251"/>
      <c r="J311" s="201">
        <f>SUM(J312)</f>
        <v>500</v>
      </c>
      <c r="K311" s="201">
        <f t="shared" ref="K311:L313" si="112">SUM(K312)</f>
        <v>500</v>
      </c>
      <c r="L311" s="202">
        <f t="shared" si="112"/>
        <v>500</v>
      </c>
    </row>
    <row r="312" spans="1:13" s="106" customFormat="1" ht="34.799999999999997" customHeight="1" x14ac:dyDescent="0.3">
      <c r="A312" s="99" t="s">
        <v>214</v>
      </c>
      <c r="B312" s="162" t="s">
        <v>377</v>
      </c>
      <c r="C312" s="131" t="s">
        <v>135</v>
      </c>
      <c r="D312" s="131" t="s">
        <v>87</v>
      </c>
      <c r="E312" s="131" t="s">
        <v>1</v>
      </c>
      <c r="F312" s="131" t="s">
        <v>3</v>
      </c>
      <c r="G312" s="254"/>
      <c r="H312" s="254"/>
      <c r="I312" s="254"/>
      <c r="J312" s="208">
        <f>SUM(J313)</f>
        <v>500</v>
      </c>
      <c r="K312" s="208">
        <f t="shared" si="112"/>
        <v>500</v>
      </c>
      <c r="L312" s="209">
        <f t="shared" si="112"/>
        <v>500</v>
      </c>
    </row>
    <row r="313" spans="1:13" s="8" customFormat="1" x14ac:dyDescent="0.35">
      <c r="A313" s="20"/>
      <c r="B313" s="23" t="s">
        <v>134</v>
      </c>
      <c r="C313" s="37" t="s">
        <v>135</v>
      </c>
      <c r="D313" s="37" t="s">
        <v>87</v>
      </c>
      <c r="E313" s="37" t="s">
        <v>1</v>
      </c>
      <c r="F313" s="37" t="s">
        <v>133</v>
      </c>
      <c r="G313" s="264"/>
      <c r="H313" s="264"/>
      <c r="I313" s="264"/>
      <c r="J313" s="35">
        <f>SUM(J314)</f>
        <v>500</v>
      </c>
      <c r="K313" s="35">
        <f t="shared" si="112"/>
        <v>500</v>
      </c>
      <c r="L313" s="25">
        <f t="shared" si="112"/>
        <v>500</v>
      </c>
    </row>
    <row r="314" spans="1:13" s="8" customFormat="1" x14ac:dyDescent="0.35">
      <c r="A314" s="20"/>
      <c r="B314" s="23" t="s">
        <v>219</v>
      </c>
      <c r="C314" s="41" t="s">
        <v>135</v>
      </c>
      <c r="D314" s="41" t="s">
        <v>87</v>
      </c>
      <c r="E314" s="41" t="s">
        <v>1</v>
      </c>
      <c r="F314" s="41" t="s">
        <v>133</v>
      </c>
      <c r="G314" s="41" t="s">
        <v>220</v>
      </c>
      <c r="H314" s="41" t="s">
        <v>1</v>
      </c>
      <c r="I314" s="41" t="s">
        <v>28</v>
      </c>
      <c r="J314" s="35">
        <v>500</v>
      </c>
      <c r="K314" s="35">
        <v>500</v>
      </c>
      <c r="L314" s="25">
        <v>500</v>
      </c>
    </row>
    <row r="315" spans="1:13" s="2" customFormat="1" ht="34.799999999999997" x14ac:dyDescent="0.3">
      <c r="A315" s="19" t="s">
        <v>215</v>
      </c>
      <c r="B315" s="24" t="s">
        <v>139</v>
      </c>
      <c r="C315" s="42" t="s">
        <v>135</v>
      </c>
      <c r="D315" s="42" t="s">
        <v>99</v>
      </c>
      <c r="E315" s="42" t="s">
        <v>2</v>
      </c>
      <c r="F315" s="42" t="s">
        <v>3</v>
      </c>
      <c r="G315" s="251"/>
      <c r="H315" s="251"/>
      <c r="I315" s="251"/>
      <c r="J315" s="201">
        <f>SUM(J316)</f>
        <v>56892.3</v>
      </c>
      <c r="K315" s="201">
        <f t="shared" ref="K315:L315" si="113">SUM(K316)</f>
        <v>59170.3</v>
      </c>
      <c r="L315" s="202">
        <f t="shared" si="113"/>
        <v>61229.599999999999</v>
      </c>
    </row>
    <row r="316" spans="1:13" s="106" customFormat="1" ht="54" x14ac:dyDescent="0.3">
      <c r="A316" s="99" t="s">
        <v>216</v>
      </c>
      <c r="B316" s="100" t="s">
        <v>140</v>
      </c>
      <c r="C316" s="131" t="s">
        <v>135</v>
      </c>
      <c r="D316" s="131" t="s">
        <v>99</v>
      </c>
      <c r="E316" s="131" t="s">
        <v>1</v>
      </c>
      <c r="F316" s="131" t="s">
        <v>3</v>
      </c>
      <c r="G316" s="254"/>
      <c r="H316" s="254"/>
      <c r="I316" s="254"/>
      <c r="J316" s="208">
        <f>J317+J325+J332+J335</f>
        <v>56892.3</v>
      </c>
      <c r="K316" s="208">
        <f>K317+K325+K332+K335</f>
        <v>59170.3</v>
      </c>
      <c r="L316" s="208">
        <f>L317+L325+L332+L335</f>
        <v>61229.599999999999</v>
      </c>
    </row>
    <row r="317" spans="1:13" s="113" customFormat="1" x14ac:dyDescent="0.35">
      <c r="A317" s="22"/>
      <c r="B317" s="52" t="s">
        <v>134</v>
      </c>
      <c r="C317" s="98" t="s">
        <v>135</v>
      </c>
      <c r="D317" s="98" t="s">
        <v>99</v>
      </c>
      <c r="E317" s="98" t="s">
        <v>1</v>
      </c>
      <c r="F317" s="98" t="s">
        <v>133</v>
      </c>
      <c r="G317" s="253"/>
      <c r="H317" s="253"/>
      <c r="I317" s="253"/>
      <c r="J317" s="148">
        <f>SUM(J318:J324)</f>
        <v>52248.3</v>
      </c>
      <c r="K317" s="148">
        <f t="shared" ref="K317:L317" si="114">SUM(K318:K324)</f>
        <v>54406.3</v>
      </c>
      <c r="L317" s="205">
        <f t="shared" si="114"/>
        <v>56461.599999999999</v>
      </c>
    </row>
    <row r="318" spans="1:13" s="8" customFormat="1" ht="33.6" x14ac:dyDescent="0.35">
      <c r="A318" s="20"/>
      <c r="B318" s="23" t="s">
        <v>256</v>
      </c>
      <c r="C318" s="41" t="s">
        <v>135</v>
      </c>
      <c r="D318" s="41" t="s">
        <v>99</v>
      </c>
      <c r="E318" s="41" t="s">
        <v>1</v>
      </c>
      <c r="F318" s="41" t="s">
        <v>133</v>
      </c>
      <c r="G318" s="41" t="s">
        <v>222</v>
      </c>
      <c r="H318" s="41" t="s">
        <v>1</v>
      </c>
      <c r="I318" s="41" t="s">
        <v>12</v>
      </c>
      <c r="J318" s="35">
        <v>3081</v>
      </c>
      <c r="K318" s="35">
        <v>3198</v>
      </c>
      <c r="L318" s="25">
        <v>3325</v>
      </c>
    </row>
    <row r="319" spans="1:13" s="8" customFormat="1" ht="33.6" x14ac:dyDescent="0.35">
      <c r="A319" s="20"/>
      <c r="B319" s="23" t="s">
        <v>256</v>
      </c>
      <c r="C319" s="41" t="s">
        <v>135</v>
      </c>
      <c r="D319" s="41" t="s">
        <v>99</v>
      </c>
      <c r="E319" s="41" t="s">
        <v>1</v>
      </c>
      <c r="F319" s="41" t="s">
        <v>133</v>
      </c>
      <c r="G319" s="41" t="s">
        <v>222</v>
      </c>
      <c r="H319" s="41" t="s">
        <v>1</v>
      </c>
      <c r="I319" s="41" t="s">
        <v>7</v>
      </c>
      <c r="J319" s="35">
        <v>1262</v>
      </c>
      <c r="K319" s="35">
        <v>1310</v>
      </c>
      <c r="L319" s="35">
        <v>1362</v>
      </c>
    </row>
    <row r="320" spans="1:13" s="8" customFormat="1" x14ac:dyDescent="0.35">
      <c r="A320" s="20"/>
      <c r="B320" s="23" t="s">
        <v>219</v>
      </c>
      <c r="C320" s="41" t="s">
        <v>135</v>
      </c>
      <c r="D320" s="41" t="s">
        <v>99</v>
      </c>
      <c r="E320" s="41" t="s">
        <v>1</v>
      </c>
      <c r="F320" s="41" t="s">
        <v>133</v>
      </c>
      <c r="G320" s="41" t="s">
        <v>220</v>
      </c>
      <c r="H320" s="41" t="s">
        <v>1</v>
      </c>
      <c r="I320" s="41" t="s">
        <v>7</v>
      </c>
      <c r="J320" s="35">
        <v>597</v>
      </c>
      <c r="K320" s="35">
        <v>485</v>
      </c>
      <c r="L320" s="25">
        <v>504</v>
      </c>
    </row>
    <row r="321" spans="1:15" s="8" customFormat="1" x14ac:dyDescent="0.35">
      <c r="A321" s="20"/>
      <c r="B321" s="23" t="s">
        <v>223</v>
      </c>
      <c r="C321" s="41" t="s">
        <v>135</v>
      </c>
      <c r="D321" s="41" t="s">
        <v>99</v>
      </c>
      <c r="E321" s="41" t="s">
        <v>1</v>
      </c>
      <c r="F321" s="41" t="s">
        <v>133</v>
      </c>
      <c r="G321" s="41" t="s">
        <v>224</v>
      </c>
      <c r="H321" s="41" t="s">
        <v>1</v>
      </c>
      <c r="I321" s="41" t="s">
        <v>7</v>
      </c>
      <c r="J321" s="35"/>
      <c r="K321" s="35"/>
      <c r="L321" s="25"/>
    </row>
    <row r="322" spans="1:15" s="8" customFormat="1" ht="33.6" x14ac:dyDescent="0.35">
      <c r="A322" s="20"/>
      <c r="B322" s="23" t="s">
        <v>256</v>
      </c>
      <c r="C322" s="41" t="s">
        <v>135</v>
      </c>
      <c r="D322" s="41" t="s">
        <v>99</v>
      </c>
      <c r="E322" s="41" t="s">
        <v>1</v>
      </c>
      <c r="F322" s="41" t="s">
        <v>133</v>
      </c>
      <c r="G322" s="41" t="s">
        <v>222</v>
      </c>
      <c r="H322" s="41" t="s">
        <v>1</v>
      </c>
      <c r="I322" s="41" t="s">
        <v>28</v>
      </c>
      <c r="J322" s="35">
        <v>39477.300000000003</v>
      </c>
      <c r="K322" s="35">
        <v>40708.300000000003</v>
      </c>
      <c r="L322" s="35">
        <v>42499.6</v>
      </c>
      <c r="M322" s="8">
        <v>-4100</v>
      </c>
      <c r="N322" s="8">
        <v>-4100</v>
      </c>
      <c r="O322" s="8">
        <v>-4100</v>
      </c>
    </row>
    <row r="323" spans="1:15" s="8" customFormat="1" x14ac:dyDescent="0.35">
      <c r="A323" s="20"/>
      <c r="B323" s="23" t="s">
        <v>219</v>
      </c>
      <c r="C323" s="41" t="s">
        <v>135</v>
      </c>
      <c r="D323" s="41" t="s">
        <v>99</v>
      </c>
      <c r="E323" s="41" t="s">
        <v>1</v>
      </c>
      <c r="F323" s="41" t="s">
        <v>133</v>
      </c>
      <c r="G323" s="41" t="s">
        <v>220</v>
      </c>
      <c r="H323" s="41" t="s">
        <v>1</v>
      </c>
      <c r="I323" s="41" t="s">
        <v>28</v>
      </c>
      <c r="J323" s="35">
        <v>7724</v>
      </c>
      <c r="K323" s="35">
        <v>8598</v>
      </c>
      <c r="L323" s="25">
        <v>8664</v>
      </c>
      <c r="M323" s="8" t="s">
        <v>378</v>
      </c>
      <c r="N323" s="8">
        <v>267</v>
      </c>
    </row>
    <row r="324" spans="1:15" s="8" customFormat="1" x14ac:dyDescent="0.35">
      <c r="A324" s="20"/>
      <c r="B324" s="23" t="s">
        <v>223</v>
      </c>
      <c r="C324" s="41" t="s">
        <v>135</v>
      </c>
      <c r="D324" s="41" t="s">
        <v>99</v>
      </c>
      <c r="E324" s="41" t="s">
        <v>1</v>
      </c>
      <c r="F324" s="41" t="s">
        <v>133</v>
      </c>
      <c r="G324" s="41" t="s">
        <v>224</v>
      </c>
      <c r="H324" s="41" t="s">
        <v>1</v>
      </c>
      <c r="I324" s="41" t="s">
        <v>28</v>
      </c>
      <c r="J324" s="35">
        <v>107</v>
      </c>
      <c r="K324" s="35">
        <v>107</v>
      </c>
      <c r="L324" s="25">
        <v>107</v>
      </c>
    </row>
    <row r="325" spans="1:15" s="8" customFormat="1" ht="117.6" x14ac:dyDescent="0.35">
      <c r="A325" s="20"/>
      <c r="B325" s="52" t="s">
        <v>442</v>
      </c>
      <c r="C325" s="173" t="s">
        <v>135</v>
      </c>
      <c r="D325" s="173" t="s">
        <v>99</v>
      </c>
      <c r="E325" s="173" t="s">
        <v>1</v>
      </c>
      <c r="F325" s="173" t="s">
        <v>404</v>
      </c>
      <c r="G325" s="256"/>
      <c r="H325" s="257"/>
      <c r="I325" s="258"/>
      <c r="J325" s="148">
        <f>J326+J329</f>
        <v>3776</v>
      </c>
      <c r="K325" s="148">
        <f>K326+K329</f>
        <v>3869</v>
      </c>
      <c r="L325" s="148">
        <f>L326+L329</f>
        <v>3872</v>
      </c>
    </row>
    <row r="326" spans="1:15" s="113" customFormat="1" ht="84" x14ac:dyDescent="0.35">
      <c r="A326" s="22"/>
      <c r="B326" s="52" t="s">
        <v>443</v>
      </c>
      <c r="C326" s="98" t="s">
        <v>135</v>
      </c>
      <c r="D326" s="98" t="s">
        <v>99</v>
      </c>
      <c r="E326" s="98" t="s">
        <v>1</v>
      </c>
      <c r="F326" s="98" t="s">
        <v>393</v>
      </c>
      <c r="G326" s="253"/>
      <c r="H326" s="253"/>
      <c r="I326" s="253"/>
      <c r="J326" s="148">
        <f>J327+J328</f>
        <v>889</v>
      </c>
      <c r="K326" s="148">
        <f>K327+K328</f>
        <v>913</v>
      </c>
      <c r="L326" s="148">
        <f>L327+L328</f>
        <v>914</v>
      </c>
    </row>
    <row r="327" spans="1:15" s="8" customFormat="1" ht="33.6" x14ac:dyDescent="0.35">
      <c r="A327" s="20"/>
      <c r="B327" s="23" t="s">
        <v>256</v>
      </c>
      <c r="C327" s="41" t="s">
        <v>135</v>
      </c>
      <c r="D327" s="41" t="s">
        <v>99</v>
      </c>
      <c r="E327" s="41" t="s">
        <v>1</v>
      </c>
      <c r="F327" s="41" t="s">
        <v>393</v>
      </c>
      <c r="G327" s="41" t="s">
        <v>222</v>
      </c>
      <c r="H327" s="41" t="s">
        <v>1</v>
      </c>
      <c r="I327" s="41" t="s">
        <v>106</v>
      </c>
      <c r="J327" s="35">
        <v>885</v>
      </c>
      <c r="K327" s="35">
        <v>902</v>
      </c>
      <c r="L327" s="25">
        <v>902</v>
      </c>
    </row>
    <row r="328" spans="1:15" s="8" customFormat="1" x14ac:dyDescent="0.35">
      <c r="A328" s="20"/>
      <c r="B328" s="23" t="s">
        <v>219</v>
      </c>
      <c r="C328" s="41" t="s">
        <v>135</v>
      </c>
      <c r="D328" s="41" t="s">
        <v>99</v>
      </c>
      <c r="E328" s="41" t="s">
        <v>1</v>
      </c>
      <c r="F328" s="41" t="s">
        <v>393</v>
      </c>
      <c r="G328" s="41" t="s">
        <v>220</v>
      </c>
      <c r="H328" s="41" t="s">
        <v>1</v>
      </c>
      <c r="I328" s="41" t="s">
        <v>106</v>
      </c>
      <c r="J328" s="35">
        <v>4</v>
      </c>
      <c r="K328" s="35">
        <v>11</v>
      </c>
      <c r="L328" s="25">
        <v>12</v>
      </c>
    </row>
    <row r="329" spans="1:15" s="8" customFormat="1" ht="66.599999999999994" customHeight="1" x14ac:dyDescent="0.35">
      <c r="A329" s="20"/>
      <c r="B329" s="52" t="s">
        <v>444</v>
      </c>
      <c r="C329" s="172" t="s">
        <v>135</v>
      </c>
      <c r="D329" s="172" t="s">
        <v>99</v>
      </c>
      <c r="E329" s="172" t="s">
        <v>1</v>
      </c>
      <c r="F329" s="172" t="s">
        <v>394</v>
      </c>
      <c r="G329" s="171"/>
      <c r="H329" s="171"/>
      <c r="I329" s="171"/>
      <c r="J329" s="148">
        <f>J330+J331</f>
        <v>2887</v>
      </c>
      <c r="K329" s="148">
        <f>K330+K331</f>
        <v>2956</v>
      </c>
      <c r="L329" s="205">
        <f>L330+L331</f>
        <v>2958</v>
      </c>
    </row>
    <row r="330" spans="1:15" s="8" customFormat="1" ht="33.6" x14ac:dyDescent="0.35">
      <c r="A330" s="20"/>
      <c r="B330" s="23" t="s">
        <v>256</v>
      </c>
      <c r="C330" s="159" t="s">
        <v>135</v>
      </c>
      <c r="D330" s="159" t="s">
        <v>99</v>
      </c>
      <c r="E330" s="159" t="s">
        <v>1</v>
      </c>
      <c r="F330" s="159" t="s">
        <v>394</v>
      </c>
      <c r="G330" s="159" t="s">
        <v>222</v>
      </c>
      <c r="H330" s="159" t="s">
        <v>1</v>
      </c>
      <c r="I330" s="159" t="s">
        <v>106</v>
      </c>
      <c r="J330" s="35">
        <v>2755</v>
      </c>
      <c r="K330" s="35">
        <v>2836</v>
      </c>
      <c r="L330" s="25">
        <v>2836</v>
      </c>
    </row>
    <row r="331" spans="1:15" s="8" customFormat="1" x14ac:dyDescent="0.35">
      <c r="A331" s="20"/>
      <c r="B331" s="23" t="s">
        <v>219</v>
      </c>
      <c r="C331" s="159" t="s">
        <v>135</v>
      </c>
      <c r="D331" s="159" t="s">
        <v>99</v>
      </c>
      <c r="E331" s="159" t="s">
        <v>1</v>
      </c>
      <c r="F331" s="159" t="s">
        <v>394</v>
      </c>
      <c r="G331" s="159" t="s">
        <v>220</v>
      </c>
      <c r="H331" s="159" t="s">
        <v>1</v>
      </c>
      <c r="I331" s="159" t="s">
        <v>106</v>
      </c>
      <c r="J331" s="35">
        <v>132</v>
      </c>
      <c r="K331" s="35">
        <v>120</v>
      </c>
      <c r="L331" s="25">
        <v>122</v>
      </c>
    </row>
    <row r="332" spans="1:15" s="113" customFormat="1" ht="50.4" x14ac:dyDescent="0.35">
      <c r="A332" s="22"/>
      <c r="B332" s="52" t="s">
        <v>142</v>
      </c>
      <c r="C332" s="98" t="s">
        <v>135</v>
      </c>
      <c r="D332" s="98" t="s">
        <v>99</v>
      </c>
      <c r="E332" s="98" t="s">
        <v>1</v>
      </c>
      <c r="F332" s="98" t="s">
        <v>141</v>
      </c>
      <c r="G332" s="253"/>
      <c r="H332" s="253"/>
      <c r="I332" s="253"/>
      <c r="J332" s="148">
        <f>SUM(J333:J334)</f>
        <v>484</v>
      </c>
      <c r="K332" s="148">
        <f t="shared" ref="K332:L332" si="115">SUM(K333:K334)</f>
        <v>498</v>
      </c>
      <c r="L332" s="205">
        <f t="shared" si="115"/>
        <v>499</v>
      </c>
    </row>
    <row r="333" spans="1:15" s="8" customFormat="1" ht="33.6" x14ac:dyDescent="0.35">
      <c r="A333" s="20"/>
      <c r="B333" s="23" t="s">
        <v>256</v>
      </c>
      <c r="C333" s="41" t="s">
        <v>135</v>
      </c>
      <c r="D333" s="41" t="s">
        <v>99</v>
      </c>
      <c r="E333" s="41" t="s">
        <v>1</v>
      </c>
      <c r="F333" s="41" t="s">
        <v>141</v>
      </c>
      <c r="G333" s="41" t="s">
        <v>222</v>
      </c>
      <c r="H333" s="41" t="s">
        <v>1</v>
      </c>
      <c r="I333" s="41" t="s">
        <v>106</v>
      </c>
      <c r="J333" s="35">
        <v>471</v>
      </c>
      <c r="K333" s="35">
        <v>485</v>
      </c>
      <c r="L333" s="25">
        <v>485</v>
      </c>
    </row>
    <row r="334" spans="1:15" s="8" customFormat="1" x14ac:dyDescent="0.35">
      <c r="A334" s="20"/>
      <c r="B334" s="23" t="s">
        <v>219</v>
      </c>
      <c r="C334" s="41" t="s">
        <v>135</v>
      </c>
      <c r="D334" s="41" t="s">
        <v>99</v>
      </c>
      <c r="E334" s="41" t="s">
        <v>1</v>
      </c>
      <c r="F334" s="41" t="s">
        <v>141</v>
      </c>
      <c r="G334" s="41" t="s">
        <v>220</v>
      </c>
      <c r="H334" s="41" t="s">
        <v>1</v>
      </c>
      <c r="I334" s="41" t="s">
        <v>106</v>
      </c>
      <c r="J334" s="35">
        <v>13</v>
      </c>
      <c r="K334" s="35">
        <v>13</v>
      </c>
      <c r="L334" s="25">
        <v>14</v>
      </c>
    </row>
    <row r="335" spans="1:15" s="113" customFormat="1" ht="33.6" x14ac:dyDescent="0.35">
      <c r="A335" s="22"/>
      <c r="B335" s="52" t="s">
        <v>144</v>
      </c>
      <c r="C335" s="98" t="s">
        <v>135</v>
      </c>
      <c r="D335" s="98" t="s">
        <v>99</v>
      </c>
      <c r="E335" s="98" t="s">
        <v>1</v>
      </c>
      <c r="F335" s="98" t="s">
        <v>143</v>
      </c>
      <c r="G335" s="253"/>
      <c r="H335" s="253"/>
      <c r="I335" s="253"/>
      <c r="J335" s="148">
        <f>SUM(J336:J337)</f>
        <v>384</v>
      </c>
      <c r="K335" s="148">
        <f t="shared" ref="K335:L335" si="116">SUM(K336:K337)</f>
        <v>397</v>
      </c>
      <c r="L335" s="205">
        <f t="shared" si="116"/>
        <v>397</v>
      </c>
    </row>
    <row r="336" spans="1:15" s="8" customFormat="1" ht="33.6" x14ac:dyDescent="0.35">
      <c r="A336" s="20"/>
      <c r="B336" s="23" t="s">
        <v>256</v>
      </c>
      <c r="C336" s="41" t="s">
        <v>135</v>
      </c>
      <c r="D336" s="41" t="s">
        <v>99</v>
      </c>
      <c r="E336" s="41" t="s">
        <v>1</v>
      </c>
      <c r="F336" s="41" t="s">
        <v>143</v>
      </c>
      <c r="G336" s="41" t="s">
        <v>222</v>
      </c>
      <c r="H336" s="41" t="s">
        <v>1</v>
      </c>
      <c r="I336" s="41" t="s">
        <v>106</v>
      </c>
      <c r="J336" s="35">
        <v>372</v>
      </c>
      <c r="K336" s="35">
        <v>385</v>
      </c>
      <c r="L336" s="25">
        <v>385</v>
      </c>
    </row>
    <row r="337" spans="1:15" s="8" customFormat="1" x14ac:dyDescent="0.35">
      <c r="A337" s="20"/>
      <c r="B337" s="23" t="s">
        <v>219</v>
      </c>
      <c r="C337" s="41" t="s">
        <v>135</v>
      </c>
      <c r="D337" s="41" t="s">
        <v>99</v>
      </c>
      <c r="E337" s="41" t="s">
        <v>1</v>
      </c>
      <c r="F337" s="41" t="s">
        <v>143</v>
      </c>
      <c r="G337" s="41" t="s">
        <v>220</v>
      </c>
      <c r="H337" s="41" t="s">
        <v>1</v>
      </c>
      <c r="I337" s="41" t="s">
        <v>106</v>
      </c>
      <c r="J337" s="35">
        <v>12</v>
      </c>
      <c r="K337" s="35">
        <v>12</v>
      </c>
      <c r="L337" s="25">
        <v>12</v>
      </c>
    </row>
    <row r="338" spans="1:15" s="2" customFormat="1" ht="34.799999999999997" x14ac:dyDescent="0.3">
      <c r="A338" s="19" t="s">
        <v>249</v>
      </c>
      <c r="B338" s="24" t="s">
        <v>145</v>
      </c>
      <c r="C338" s="42" t="s">
        <v>135</v>
      </c>
      <c r="D338" s="42" t="s">
        <v>101</v>
      </c>
      <c r="E338" s="42" t="s">
        <v>2</v>
      </c>
      <c r="F338" s="42" t="s">
        <v>3</v>
      </c>
      <c r="G338" s="251"/>
      <c r="H338" s="251"/>
      <c r="I338" s="251"/>
      <c r="J338" s="201">
        <f>SUM(J339)</f>
        <v>54708.5</v>
      </c>
      <c r="K338" s="201">
        <f t="shared" ref="K338:L339" si="117">SUM(K339)</f>
        <v>55289</v>
      </c>
      <c r="L338" s="202">
        <f t="shared" si="117"/>
        <v>55809</v>
      </c>
    </row>
    <row r="339" spans="1:15" s="106" customFormat="1" ht="36" x14ac:dyDescent="0.3">
      <c r="A339" s="99" t="s">
        <v>250</v>
      </c>
      <c r="B339" s="100" t="s">
        <v>146</v>
      </c>
      <c r="C339" s="131" t="s">
        <v>135</v>
      </c>
      <c r="D339" s="131" t="s">
        <v>101</v>
      </c>
      <c r="E339" s="131" t="s">
        <v>1</v>
      </c>
      <c r="F339" s="131" t="s">
        <v>3</v>
      </c>
      <c r="G339" s="254"/>
      <c r="H339" s="254"/>
      <c r="I339" s="254"/>
      <c r="J339" s="208">
        <f>SUM(J340)</f>
        <v>54708.5</v>
      </c>
      <c r="K339" s="208">
        <f t="shared" si="117"/>
        <v>55289</v>
      </c>
      <c r="L339" s="209">
        <f t="shared" si="117"/>
        <v>55809</v>
      </c>
    </row>
    <row r="340" spans="1:15" s="113" customFormat="1" ht="33.6" x14ac:dyDescent="0.35">
      <c r="A340" s="22"/>
      <c r="B340" s="52" t="s">
        <v>17</v>
      </c>
      <c r="C340" s="98" t="s">
        <v>135</v>
      </c>
      <c r="D340" s="98" t="s">
        <v>101</v>
      </c>
      <c r="E340" s="98" t="s">
        <v>1</v>
      </c>
      <c r="F340" s="98" t="s">
        <v>16</v>
      </c>
      <c r="G340" s="253"/>
      <c r="H340" s="253"/>
      <c r="I340" s="253"/>
      <c r="J340" s="148">
        <f>SUM(J341:J343)</f>
        <v>54708.5</v>
      </c>
      <c r="K340" s="148">
        <f t="shared" ref="K340:L340" si="118">SUM(K341:K343)</f>
        <v>55289</v>
      </c>
      <c r="L340" s="205">
        <f t="shared" si="118"/>
        <v>55809</v>
      </c>
    </row>
    <row r="341" spans="1:15" s="8" customFormat="1" ht="33.6" x14ac:dyDescent="0.35">
      <c r="A341" s="20"/>
      <c r="B341" s="23" t="s">
        <v>256</v>
      </c>
      <c r="C341" s="41" t="s">
        <v>135</v>
      </c>
      <c r="D341" s="41" t="s">
        <v>101</v>
      </c>
      <c r="E341" s="41" t="s">
        <v>1</v>
      </c>
      <c r="F341" s="41" t="s">
        <v>16</v>
      </c>
      <c r="G341" s="41" t="s">
        <v>222</v>
      </c>
      <c r="H341" s="41" t="s">
        <v>1</v>
      </c>
      <c r="I341" s="41" t="s">
        <v>106</v>
      </c>
      <c r="J341" s="35">
        <v>32351</v>
      </c>
      <c r="K341" s="35">
        <v>33579</v>
      </c>
      <c r="L341" s="25">
        <v>34923</v>
      </c>
      <c r="M341" s="8">
        <v>2331</v>
      </c>
      <c r="N341" s="8">
        <v>2419</v>
      </c>
      <c r="O341" s="8">
        <v>2517</v>
      </c>
    </row>
    <row r="342" spans="1:15" s="8" customFormat="1" x14ac:dyDescent="0.35">
      <c r="A342" s="20"/>
      <c r="B342" s="23" t="s">
        <v>219</v>
      </c>
      <c r="C342" s="41" t="s">
        <v>135</v>
      </c>
      <c r="D342" s="41" t="s">
        <v>101</v>
      </c>
      <c r="E342" s="41" t="s">
        <v>1</v>
      </c>
      <c r="F342" s="41" t="s">
        <v>16</v>
      </c>
      <c r="G342" s="41" t="s">
        <v>220</v>
      </c>
      <c r="H342" s="41" t="s">
        <v>1</v>
      </c>
      <c r="I342" s="41" t="s">
        <v>106</v>
      </c>
      <c r="J342" s="35">
        <v>22232.5</v>
      </c>
      <c r="K342" s="35">
        <v>21585</v>
      </c>
      <c r="L342" s="25">
        <v>20761</v>
      </c>
      <c r="M342" s="8">
        <f>-2158-966</f>
        <v>-3124</v>
      </c>
      <c r="N342" s="8">
        <v>-966</v>
      </c>
      <c r="O342" s="8">
        <v>-966</v>
      </c>
    </row>
    <row r="343" spans="1:15" s="8" customFormat="1" x14ac:dyDescent="0.35">
      <c r="A343" s="20"/>
      <c r="B343" s="23" t="s">
        <v>223</v>
      </c>
      <c r="C343" s="41" t="s">
        <v>135</v>
      </c>
      <c r="D343" s="41" t="s">
        <v>101</v>
      </c>
      <c r="E343" s="41" t="s">
        <v>1</v>
      </c>
      <c r="F343" s="41" t="s">
        <v>16</v>
      </c>
      <c r="G343" s="41" t="s">
        <v>224</v>
      </c>
      <c r="H343" s="41" t="s">
        <v>1</v>
      </c>
      <c r="I343" s="41" t="s">
        <v>106</v>
      </c>
      <c r="J343" s="35">
        <v>125</v>
      </c>
      <c r="K343" s="35">
        <v>125</v>
      </c>
      <c r="L343" s="25">
        <v>125</v>
      </c>
    </row>
    <row r="344" spans="1:15" s="2" customFormat="1" ht="69.599999999999994" x14ac:dyDescent="0.3">
      <c r="A344" s="18" t="s">
        <v>115</v>
      </c>
      <c r="B344" s="27" t="s">
        <v>148</v>
      </c>
      <c r="C344" s="43" t="s">
        <v>147</v>
      </c>
      <c r="D344" s="43" t="s">
        <v>49</v>
      </c>
      <c r="E344" s="43" t="s">
        <v>2</v>
      </c>
      <c r="F344" s="43" t="s">
        <v>3</v>
      </c>
      <c r="G344" s="251"/>
      <c r="H344" s="251"/>
      <c r="I344" s="251"/>
      <c r="J344" s="206">
        <f>SUM(J345)</f>
        <v>1200</v>
      </c>
      <c r="K344" s="206">
        <f t="shared" ref="K344:L344" si="119">SUM(K345)</f>
        <v>1200</v>
      </c>
      <c r="L344" s="207">
        <f t="shared" si="119"/>
        <v>1200</v>
      </c>
    </row>
    <row r="345" spans="1:15" s="2" customFormat="1" ht="34.799999999999997" x14ac:dyDescent="0.3">
      <c r="A345" s="19" t="s">
        <v>217</v>
      </c>
      <c r="B345" s="24" t="s">
        <v>149</v>
      </c>
      <c r="C345" s="42" t="s">
        <v>147</v>
      </c>
      <c r="D345" s="42" t="s">
        <v>51</v>
      </c>
      <c r="E345" s="42" t="s">
        <v>2</v>
      </c>
      <c r="F345" s="42" t="s">
        <v>3</v>
      </c>
      <c r="G345" s="251"/>
      <c r="H345" s="251"/>
      <c r="I345" s="251"/>
      <c r="J345" s="201">
        <f>SUM(J346)</f>
        <v>1200</v>
      </c>
      <c r="K345" s="201">
        <f t="shared" ref="K345:L346" si="120">SUM(K346)</f>
        <v>1200</v>
      </c>
      <c r="L345" s="202">
        <f t="shared" si="120"/>
        <v>1200</v>
      </c>
    </row>
    <row r="346" spans="1:15" s="106" customFormat="1" ht="36" x14ac:dyDescent="0.3">
      <c r="A346" s="99" t="s">
        <v>218</v>
      </c>
      <c r="B346" s="100" t="s">
        <v>150</v>
      </c>
      <c r="C346" s="131" t="s">
        <v>147</v>
      </c>
      <c r="D346" s="131" t="s">
        <v>51</v>
      </c>
      <c r="E346" s="131" t="s">
        <v>1</v>
      </c>
      <c r="F346" s="131" t="s">
        <v>3</v>
      </c>
      <c r="G346" s="254"/>
      <c r="H346" s="254"/>
      <c r="I346" s="254"/>
      <c r="J346" s="208">
        <f>SUM(J347)</f>
        <v>1200</v>
      </c>
      <c r="K346" s="208">
        <f t="shared" si="120"/>
        <v>1200</v>
      </c>
      <c r="L346" s="209">
        <f t="shared" si="120"/>
        <v>1200</v>
      </c>
    </row>
    <row r="347" spans="1:15" s="113" customFormat="1" ht="50.4" x14ac:dyDescent="0.35">
      <c r="A347" s="22"/>
      <c r="B347" s="52" t="s">
        <v>298</v>
      </c>
      <c r="C347" s="98" t="s">
        <v>147</v>
      </c>
      <c r="D347" s="98" t="s">
        <v>51</v>
      </c>
      <c r="E347" s="98" t="s">
        <v>1</v>
      </c>
      <c r="F347" s="98" t="s">
        <v>331</v>
      </c>
      <c r="G347" s="253"/>
      <c r="H347" s="253"/>
      <c r="I347" s="253"/>
      <c r="J347" s="148">
        <f>SUM(J348:J350)</f>
        <v>1200</v>
      </c>
      <c r="K347" s="148">
        <f t="shared" ref="K347:L347" si="121">SUM(K348:K350)</f>
        <v>1200</v>
      </c>
      <c r="L347" s="205">
        <f t="shared" si="121"/>
        <v>1200</v>
      </c>
    </row>
    <row r="348" spans="1:15" s="8" customFormat="1" x14ac:dyDescent="0.35">
      <c r="A348" s="22"/>
      <c r="B348" s="23" t="s">
        <v>356</v>
      </c>
      <c r="C348" s="41" t="s">
        <v>147</v>
      </c>
      <c r="D348" s="41" t="s">
        <v>51</v>
      </c>
      <c r="E348" s="41" t="s">
        <v>1</v>
      </c>
      <c r="F348" s="61" t="s">
        <v>331</v>
      </c>
      <c r="G348" s="41" t="s">
        <v>227</v>
      </c>
      <c r="H348" s="41" t="s">
        <v>91</v>
      </c>
      <c r="I348" s="41" t="s">
        <v>7</v>
      </c>
      <c r="J348" s="35"/>
      <c r="K348" s="35"/>
      <c r="L348" s="25"/>
    </row>
    <row r="349" spans="1:15" s="8" customFormat="1" x14ac:dyDescent="0.35">
      <c r="A349" s="22"/>
      <c r="B349" s="23" t="s">
        <v>357</v>
      </c>
      <c r="C349" s="41" t="s">
        <v>147</v>
      </c>
      <c r="D349" s="41" t="s">
        <v>51</v>
      </c>
      <c r="E349" s="41" t="s">
        <v>1</v>
      </c>
      <c r="F349" s="61" t="s">
        <v>331</v>
      </c>
      <c r="G349" s="41" t="s">
        <v>227</v>
      </c>
      <c r="H349" s="41" t="s">
        <v>91</v>
      </c>
      <c r="I349" s="41" t="s">
        <v>7</v>
      </c>
      <c r="J349" s="35"/>
      <c r="K349" s="35"/>
      <c r="L349" s="25"/>
    </row>
    <row r="350" spans="1:15" s="8" customFormat="1" ht="18.75" customHeight="1" x14ac:dyDescent="0.35">
      <c r="A350" s="22"/>
      <c r="B350" s="23" t="s">
        <v>358</v>
      </c>
      <c r="C350" s="41" t="s">
        <v>147</v>
      </c>
      <c r="D350" s="41" t="s">
        <v>51</v>
      </c>
      <c r="E350" s="41" t="s">
        <v>1</v>
      </c>
      <c r="F350" s="61" t="s">
        <v>331</v>
      </c>
      <c r="G350" s="57" t="s">
        <v>227</v>
      </c>
      <c r="H350" s="41" t="s">
        <v>91</v>
      </c>
      <c r="I350" s="41" t="s">
        <v>7</v>
      </c>
      <c r="J350" s="35">
        <v>1200</v>
      </c>
      <c r="K350" s="35">
        <v>1200</v>
      </c>
      <c r="L350" s="25">
        <v>1200</v>
      </c>
    </row>
    <row r="351" spans="1:15" s="8" customFormat="1" ht="33.6" x14ac:dyDescent="0.35">
      <c r="A351" s="18" t="s">
        <v>135</v>
      </c>
      <c r="B351" s="44" t="s">
        <v>327</v>
      </c>
      <c r="C351" s="60" t="s">
        <v>94</v>
      </c>
      <c r="D351" s="60" t="s">
        <v>49</v>
      </c>
      <c r="E351" s="60" t="s">
        <v>2</v>
      </c>
      <c r="F351" s="60" t="s">
        <v>3</v>
      </c>
      <c r="G351" s="251"/>
      <c r="H351" s="251"/>
      <c r="I351" s="251"/>
      <c r="J351" s="206">
        <f>SUM(J352+J360)</f>
        <v>8983.1999999999989</v>
      </c>
      <c r="K351" s="206">
        <f t="shared" ref="K351:L351" si="122">SUM(K352)</f>
        <v>0</v>
      </c>
      <c r="L351" s="206">
        <f t="shared" si="122"/>
        <v>0</v>
      </c>
    </row>
    <row r="352" spans="1:15" s="8" customFormat="1" x14ac:dyDescent="0.35">
      <c r="A352" s="19" t="s">
        <v>284</v>
      </c>
      <c r="B352" s="45" t="s">
        <v>328</v>
      </c>
      <c r="C352" s="59" t="s">
        <v>94</v>
      </c>
      <c r="D352" s="59" t="s">
        <v>51</v>
      </c>
      <c r="E352" s="59" t="s">
        <v>2</v>
      </c>
      <c r="F352" s="59" t="s">
        <v>3</v>
      </c>
      <c r="G352" s="251"/>
      <c r="H352" s="251"/>
      <c r="I352" s="251"/>
      <c r="J352" s="201">
        <f>SUM(J353+J402)</f>
        <v>951.80000000000007</v>
      </c>
      <c r="K352" s="201">
        <f>SUM(K353+K402)</f>
        <v>0</v>
      </c>
      <c r="L352" s="202">
        <f>SUM(L353+L402)</f>
        <v>0</v>
      </c>
    </row>
    <row r="353" spans="1:13" s="136" customFormat="1" ht="72" x14ac:dyDescent="0.35">
      <c r="A353" s="99" t="s">
        <v>308</v>
      </c>
      <c r="B353" s="100" t="s">
        <v>329</v>
      </c>
      <c r="C353" s="138" t="s">
        <v>94</v>
      </c>
      <c r="D353" s="138" t="s">
        <v>51</v>
      </c>
      <c r="E353" s="138" t="s">
        <v>28</v>
      </c>
      <c r="F353" s="138" t="s">
        <v>3</v>
      </c>
      <c r="G353" s="262"/>
      <c r="H353" s="262"/>
      <c r="I353" s="262"/>
      <c r="J353" s="203">
        <f>+J354+J356</f>
        <v>951.80000000000007</v>
      </c>
      <c r="K353" s="203">
        <f t="shared" ref="K353:L353" si="123">SUM(K356)</f>
        <v>0</v>
      </c>
      <c r="L353" s="203">
        <f t="shared" si="123"/>
        <v>0</v>
      </c>
    </row>
    <row r="354" spans="1:13" s="136" customFormat="1" ht="54" x14ac:dyDescent="0.35">
      <c r="A354" s="99"/>
      <c r="B354" s="185" t="s">
        <v>419</v>
      </c>
      <c r="C354" s="177"/>
      <c r="D354" s="177"/>
      <c r="E354" s="177"/>
      <c r="F354" s="178" t="s">
        <v>420</v>
      </c>
      <c r="G354" s="177"/>
      <c r="H354" s="177"/>
      <c r="I354" s="177"/>
      <c r="J354" s="228">
        <f>+J355</f>
        <v>1.2</v>
      </c>
      <c r="K354" s="228"/>
      <c r="L354" s="228"/>
    </row>
    <row r="355" spans="1:13" s="187" customFormat="1" x14ac:dyDescent="0.35">
      <c r="A355" s="186"/>
      <c r="B355" s="28" t="s">
        <v>362</v>
      </c>
      <c r="C355" s="37" t="s">
        <v>94</v>
      </c>
      <c r="D355" s="37" t="s">
        <v>101</v>
      </c>
      <c r="E355" s="37" t="s">
        <v>12</v>
      </c>
      <c r="F355" s="37" t="s">
        <v>420</v>
      </c>
      <c r="G355" s="37" t="s">
        <v>231</v>
      </c>
      <c r="H355" s="37" t="s">
        <v>47</v>
      </c>
      <c r="I355" s="37" t="s">
        <v>1</v>
      </c>
      <c r="J355" s="229">
        <v>1.2</v>
      </c>
      <c r="K355" s="229"/>
      <c r="L355" s="229"/>
    </row>
    <row r="356" spans="1:13" s="113" customFormat="1" ht="33.6" x14ac:dyDescent="0.35">
      <c r="A356" s="22"/>
      <c r="B356" s="121" t="s">
        <v>445</v>
      </c>
      <c r="C356" s="139" t="s">
        <v>94</v>
      </c>
      <c r="D356" s="139" t="s">
        <v>51</v>
      </c>
      <c r="E356" s="139" t="s">
        <v>28</v>
      </c>
      <c r="F356" s="139" t="s">
        <v>374</v>
      </c>
      <c r="G356" s="253"/>
      <c r="H356" s="253"/>
      <c r="I356" s="253"/>
      <c r="J356" s="148">
        <f>SUM(J357:J359)</f>
        <v>950.6</v>
      </c>
      <c r="K356" s="148">
        <f t="shared" ref="K356:L356" si="124">SUM(K357:K359)</f>
        <v>0</v>
      </c>
      <c r="L356" s="148">
        <f t="shared" si="124"/>
        <v>0</v>
      </c>
    </row>
    <row r="357" spans="1:13" s="8" customFormat="1" x14ac:dyDescent="0.35">
      <c r="A357" s="22"/>
      <c r="B357" s="23" t="s">
        <v>360</v>
      </c>
      <c r="C357" s="141" t="s">
        <v>94</v>
      </c>
      <c r="D357" s="141" t="s">
        <v>51</v>
      </c>
      <c r="E357" s="141" t="s">
        <v>28</v>
      </c>
      <c r="F357" s="141" t="s">
        <v>374</v>
      </c>
      <c r="G357" s="58" t="s">
        <v>231</v>
      </c>
      <c r="H357" s="58" t="s">
        <v>47</v>
      </c>
      <c r="I357" s="58" t="s">
        <v>1</v>
      </c>
      <c r="J357" s="35">
        <v>802</v>
      </c>
      <c r="K357" s="35"/>
      <c r="L357" s="25"/>
    </row>
    <row r="358" spans="1:13" s="8" customFormat="1" x14ac:dyDescent="0.35">
      <c r="A358" s="22"/>
      <c r="B358" s="23" t="s">
        <v>361</v>
      </c>
      <c r="C358" s="141" t="s">
        <v>94</v>
      </c>
      <c r="D358" s="141" t="s">
        <v>51</v>
      </c>
      <c r="E358" s="141" t="s">
        <v>28</v>
      </c>
      <c r="F358" s="141" t="s">
        <v>374</v>
      </c>
      <c r="G358" s="58" t="s">
        <v>231</v>
      </c>
      <c r="H358" s="58" t="s">
        <v>47</v>
      </c>
      <c r="I358" s="58" t="s">
        <v>1</v>
      </c>
      <c r="J358" s="35">
        <v>141.5</v>
      </c>
      <c r="K358" s="35"/>
      <c r="L358" s="25"/>
    </row>
    <row r="359" spans="1:13" s="8" customFormat="1" x14ac:dyDescent="0.35">
      <c r="A359" s="22"/>
      <c r="B359" s="23" t="s">
        <v>362</v>
      </c>
      <c r="C359" s="141" t="s">
        <v>94</v>
      </c>
      <c r="D359" s="141" t="s">
        <v>51</v>
      </c>
      <c r="E359" s="141" t="s">
        <v>28</v>
      </c>
      <c r="F359" s="141" t="s">
        <v>374</v>
      </c>
      <c r="G359" s="69" t="s">
        <v>231</v>
      </c>
      <c r="H359" s="69" t="s">
        <v>47</v>
      </c>
      <c r="I359" s="69" t="s">
        <v>1</v>
      </c>
      <c r="J359" s="35">
        <v>7.1</v>
      </c>
      <c r="K359" s="35"/>
      <c r="L359" s="25"/>
    </row>
    <row r="360" spans="1:13" s="8" customFormat="1" ht="33.6" x14ac:dyDescent="0.35">
      <c r="A360" s="164" t="s">
        <v>397</v>
      </c>
      <c r="B360" s="45" t="s">
        <v>395</v>
      </c>
      <c r="C360" s="163" t="s">
        <v>94</v>
      </c>
      <c r="D360" s="163" t="s">
        <v>101</v>
      </c>
      <c r="E360" s="163" t="s">
        <v>2</v>
      </c>
      <c r="F360" s="163" t="s">
        <v>3</v>
      </c>
      <c r="G360" s="163"/>
      <c r="H360" s="163"/>
      <c r="I360" s="163"/>
      <c r="J360" s="150">
        <f>J361</f>
        <v>8031.4</v>
      </c>
      <c r="K360" s="35"/>
      <c r="L360" s="35"/>
    </row>
    <row r="361" spans="1:13" s="8" customFormat="1" ht="60" customHeight="1" x14ac:dyDescent="0.35">
      <c r="A361" s="165" t="s">
        <v>398</v>
      </c>
      <c r="B361" s="100" t="s">
        <v>416</v>
      </c>
      <c r="C361" s="161" t="s">
        <v>94</v>
      </c>
      <c r="D361" s="161" t="s">
        <v>101</v>
      </c>
      <c r="E361" s="161" t="s">
        <v>12</v>
      </c>
      <c r="F361" s="161" t="s">
        <v>3</v>
      </c>
      <c r="G361" s="160"/>
      <c r="H361" s="160"/>
      <c r="I361" s="160"/>
      <c r="J361" s="148">
        <f>+J363+J364+J365</f>
        <v>8031.4</v>
      </c>
      <c r="K361" s="35"/>
      <c r="L361" s="35"/>
    </row>
    <row r="362" spans="1:13" s="8" customFormat="1" hidden="1" x14ac:dyDescent="0.35">
      <c r="A362" s="165" t="s">
        <v>417</v>
      </c>
      <c r="B362" s="23" t="s">
        <v>396</v>
      </c>
      <c r="C362" s="157" t="s">
        <v>94</v>
      </c>
      <c r="D362" s="157" t="s">
        <v>101</v>
      </c>
      <c r="E362" s="157" t="s">
        <v>12</v>
      </c>
      <c r="F362" s="157" t="s">
        <v>380</v>
      </c>
      <c r="G362" s="157" t="s">
        <v>231</v>
      </c>
      <c r="H362" s="157" t="s">
        <v>47</v>
      </c>
      <c r="I362" s="157" t="s">
        <v>1</v>
      </c>
      <c r="J362" s="35"/>
      <c r="K362" s="35"/>
      <c r="L362" s="25"/>
      <c r="M362" s="8">
        <v>96.4</v>
      </c>
    </row>
    <row r="363" spans="1:13" s="8" customFormat="1" x14ac:dyDescent="0.35">
      <c r="A363" s="165" t="s">
        <v>418</v>
      </c>
      <c r="B363" s="23" t="s">
        <v>360</v>
      </c>
      <c r="C363" s="157" t="s">
        <v>94</v>
      </c>
      <c r="D363" s="157" t="s">
        <v>101</v>
      </c>
      <c r="E363" s="157" t="s">
        <v>381</v>
      </c>
      <c r="F363" s="157" t="s">
        <v>382</v>
      </c>
      <c r="G363" s="157" t="s">
        <v>231</v>
      </c>
      <c r="H363" s="157" t="s">
        <v>47</v>
      </c>
      <c r="I363" s="157" t="s">
        <v>1</v>
      </c>
      <c r="J363" s="35">
        <v>6775.9</v>
      </c>
      <c r="K363" s="35"/>
      <c r="L363" s="25"/>
      <c r="M363" s="8">
        <v>7971.6</v>
      </c>
    </row>
    <row r="364" spans="1:13" s="8" customFormat="1" x14ac:dyDescent="0.35">
      <c r="A364" s="22"/>
      <c r="B364" s="23" t="s">
        <v>361</v>
      </c>
      <c r="C364" s="157"/>
      <c r="D364" s="157"/>
      <c r="E364" s="157"/>
      <c r="F364" s="157"/>
      <c r="G364" s="157"/>
      <c r="H364" s="157"/>
      <c r="I364" s="157"/>
      <c r="J364" s="35">
        <v>1195.7</v>
      </c>
      <c r="K364" s="35"/>
      <c r="L364" s="25"/>
    </row>
    <row r="365" spans="1:13" s="8" customFormat="1" x14ac:dyDescent="0.35">
      <c r="A365" s="22"/>
      <c r="B365" s="23" t="s">
        <v>362</v>
      </c>
      <c r="C365" s="157" t="s">
        <v>94</v>
      </c>
      <c r="D365" s="157" t="s">
        <v>101</v>
      </c>
      <c r="E365" s="157" t="s">
        <v>381</v>
      </c>
      <c r="F365" s="157" t="s">
        <v>382</v>
      </c>
      <c r="G365" s="157" t="s">
        <v>231</v>
      </c>
      <c r="H365" s="157" t="s">
        <v>47</v>
      </c>
      <c r="I365" s="157" t="s">
        <v>1</v>
      </c>
      <c r="J365" s="35">
        <v>59.8</v>
      </c>
      <c r="K365" s="35"/>
      <c r="L365" s="25"/>
      <c r="M365" s="8">
        <v>59.8</v>
      </c>
    </row>
    <row r="366" spans="1:13" s="8" customFormat="1" ht="34.799999999999997" x14ac:dyDescent="0.35">
      <c r="A366" s="188" t="s">
        <v>147</v>
      </c>
      <c r="B366" s="189" t="s">
        <v>421</v>
      </c>
      <c r="C366" s="190" t="s">
        <v>422</v>
      </c>
      <c r="D366" s="190" t="s">
        <v>49</v>
      </c>
      <c r="E366" s="190" t="s">
        <v>2</v>
      </c>
      <c r="F366" s="190" t="s">
        <v>3</v>
      </c>
      <c r="G366" s="259"/>
      <c r="H366" s="259"/>
      <c r="I366" s="259"/>
      <c r="J366" s="206">
        <f>SUM(J367)</f>
        <v>3691.9</v>
      </c>
      <c r="K366" s="35"/>
      <c r="L366" s="35"/>
    </row>
    <row r="367" spans="1:13" s="8" customFormat="1" ht="34.799999999999997" x14ac:dyDescent="0.35">
      <c r="A367" s="191" t="s">
        <v>291</v>
      </c>
      <c r="B367" s="192" t="s">
        <v>423</v>
      </c>
      <c r="C367" s="193" t="s">
        <v>422</v>
      </c>
      <c r="D367" s="193" t="s">
        <v>51</v>
      </c>
      <c r="E367" s="193" t="s">
        <v>2</v>
      </c>
      <c r="F367" s="193" t="s">
        <v>3</v>
      </c>
      <c r="G367" s="259"/>
      <c r="H367" s="259"/>
      <c r="I367" s="259"/>
      <c r="J367" s="201">
        <f>SUM(J368+J438)</f>
        <v>3691.9</v>
      </c>
      <c r="K367" s="35"/>
      <c r="L367" s="35"/>
    </row>
    <row r="368" spans="1:13" s="8" customFormat="1" ht="36" x14ac:dyDescent="0.35">
      <c r="A368" s="194" t="s">
        <v>350</v>
      </c>
      <c r="B368" s="195" t="s">
        <v>425</v>
      </c>
      <c r="C368" s="196" t="s">
        <v>422</v>
      </c>
      <c r="D368" s="196" t="s">
        <v>51</v>
      </c>
      <c r="E368" s="196" t="s">
        <v>1</v>
      </c>
      <c r="F368" s="196" t="s">
        <v>3</v>
      </c>
      <c r="G368" s="260"/>
      <c r="H368" s="260"/>
      <c r="I368" s="260"/>
      <c r="J368" s="230">
        <f>+J369</f>
        <v>3691.9</v>
      </c>
      <c r="K368" s="35"/>
      <c r="L368" s="35"/>
    </row>
    <row r="369" spans="1:12" s="8" customFormat="1" ht="33.6" x14ac:dyDescent="0.35">
      <c r="A369" s="197"/>
      <c r="B369" s="198" t="s">
        <v>426</v>
      </c>
      <c r="C369" s="199" t="s">
        <v>422</v>
      </c>
      <c r="D369" s="199" t="s">
        <v>51</v>
      </c>
      <c r="E369" s="199" t="s">
        <v>1</v>
      </c>
      <c r="F369" s="199" t="s">
        <v>427</v>
      </c>
      <c r="G369" s="261"/>
      <c r="H369" s="261"/>
      <c r="I369" s="261"/>
      <c r="J369" s="148">
        <f>SUM(J370)</f>
        <v>3691.9</v>
      </c>
      <c r="K369" s="35"/>
      <c r="L369" s="35"/>
    </row>
    <row r="370" spans="1:12" s="8" customFormat="1" x14ac:dyDescent="0.35">
      <c r="A370" s="197"/>
      <c r="B370" s="158" t="s">
        <v>361</v>
      </c>
      <c r="C370" s="157" t="s">
        <v>422</v>
      </c>
      <c r="D370" s="157" t="s">
        <v>51</v>
      </c>
      <c r="E370" s="157" t="s">
        <v>1</v>
      </c>
      <c r="F370" s="157" t="s">
        <v>427</v>
      </c>
      <c r="G370" s="200" t="s">
        <v>231</v>
      </c>
      <c r="H370" s="200" t="s">
        <v>28</v>
      </c>
      <c r="I370" s="200" t="s">
        <v>48</v>
      </c>
      <c r="J370" s="35">
        <v>3691.9</v>
      </c>
      <c r="K370" s="35"/>
      <c r="L370" s="35"/>
    </row>
    <row r="371" spans="1:12" s="8" customFormat="1" ht="52.2" x14ac:dyDescent="0.35">
      <c r="A371" s="18" t="s">
        <v>292</v>
      </c>
      <c r="B371" s="27" t="s">
        <v>285</v>
      </c>
      <c r="C371" s="43" t="s">
        <v>286</v>
      </c>
      <c r="D371" s="43" t="s">
        <v>49</v>
      </c>
      <c r="E371" s="43" t="s">
        <v>2</v>
      </c>
      <c r="F371" s="43" t="s">
        <v>3</v>
      </c>
      <c r="G371" s="251"/>
      <c r="H371" s="251"/>
      <c r="I371" s="251"/>
      <c r="J371" s="206">
        <f>SUM(J372)</f>
        <v>2256.6</v>
      </c>
      <c r="K371" s="206">
        <f t="shared" ref="K371:L371" si="125">SUM(K372)</f>
        <v>796.5</v>
      </c>
      <c r="L371" s="206">
        <f t="shared" si="125"/>
        <v>811.8</v>
      </c>
    </row>
    <row r="372" spans="1:12" s="8" customFormat="1" ht="52.2" x14ac:dyDescent="0.35">
      <c r="A372" s="19" t="s">
        <v>293</v>
      </c>
      <c r="B372" s="24" t="s">
        <v>287</v>
      </c>
      <c r="C372" s="42" t="s">
        <v>286</v>
      </c>
      <c r="D372" s="42" t="s">
        <v>288</v>
      </c>
      <c r="E372" s="42" t="s">
        <v>2</v>
      </c>
      <c r="F372" s="42" t="s">
        <v>3</v>
      </c>
      <c r="G372" s="251"/>
      <c r="H372" s="251"/>
      <c r="I372" s="251"/>
      <c r="J372" s="201">
        <f>SUM(J373+J411)</f>
        <v>2256.6</v>
      </c>
      <c r="K372" s="201">
        <f>SUM(K373+K411)</f>
        <v>796.5</v>
      </c>
      <c r="L372" s="202">
        <f>SUM(L373+L411)</f>
        <v>811.8</v>
      </c>
    </row>
    <row r="373" spans="1:12" s="132" customFormat="1" ht="36" x14ac:dyDescent="0.35">
      <c r="A373" s="99" t="s">
        <v>370</v>
      </c>
      <c r="B373" s="100" t="s">
        <v>289</v>
      </c>
      <c r="C373" s="138" t="s">
        <v>286</v>
      </c>
      <c r="D373" s="138" t="s">
        <v>288</v>
      </c>
      <c r="E373" s="138" t="s">
        <v>1</v>
      </c>
      <c r="F373" s="138" t="s">
        <v>3</v>
      </c>
      <c r="G373" s="262"/>
      <c r="H373" s="262"/>
      <c r="I373" s="262"/>
      <c r="J373" s="203">
        <f>SUM(J374)</f>
        <v>2256.6</v>
      </c>
      <c r="K373" s="203">
        <f t="shared" ref="K373:L374" si="126">SUM(K374)</f>
        <v>796.5</v>
      </c>
      <c r="L373" s="204">
        <f t="shared" si="126"/>
        <v>811.8</v>
      </c>
    </row>
    <row r="374" spans="1:12" s="113" customFormat="1" x14ac:dyDescent="0.35">
      <c r="A374" s="22"/>
      <c r="B374" s="121" t="s">
        <v>223</v>
      </c>
      <c r="C374" s="98" t="s">
        <v>286</v>
      </c>
      <c r="D374" s="98" t="s">
        <v>288</v>
      </c>
      <c r="E374" s="98" t="s">
        <v>1</v>
      </c>
      <c r="F374" s="98" t="s">
        <v>290</v>
      </c>
      <c r="G374" s="253"/>
      <c r="H374" s="253"/>
      <c r="I374" s="253"/>
      <c r="J374" s="148">
        <f>SUM(J375)</f>
        <v>2256.6</v>
      </c>
      <c r="K374" s="148">
        <f t="shared" si="126"/>
        <v>796.5</v>
      </c>
      <c r="L374" s="205">
        <f t="shared" si="126"/>
        <v>811.8</v>
      </c>
    </row>
    <row r="375" spans="1:12" s="8" customFormat="1" x14ac:dyDescent="0.35">
      <c r="A375" s="22"/>
      <c r="B375" s="23" t="s">
        <v>219</v>
      </c>
      <c r="C375" s="41" t="s">
        <v>286</v>
      </c>
      <c r="D375" s="41" t="s">
        <v>288</v>
      </c>
      <c r="E375" s="41" t="s">
        <v>1</v>
      </c>
      <c r="F375" s="41" t="s">
        <v>290</v>
      </c>
      <c r="G375" s="41" t="s">
        <v>220</v>
      </c>
      <c r="H375" s="41" t="s">
        <v>28</v>
      </c>
      <c r="I375" s="41" t="s">
        <v>43</v>
      </c>
      <c r="J375" s="35">
        <v>2256.6</v>
      </c>
      <c r="K375" s="35">
        <v>796.5</v>
      </c>
      <c r="L375" s="25">
        <v>811.8</v>
      </c>
    </row>
    <row r="376" spans="1:12" s="143" customFormat="1" ht="52.2" x14ac:dyDescent="0.35">
      <c r="A376" s="18" t="s">
        <v>428</v>
      </c>
      <c r="B376" s="27" t="s">
        <v>364</v>
      </c>
      <c r="C376" s="140" t="s">
        <v>365</v>
      </c>
      <c r="D376" s="140" t="s">
        <v>49</v>
      </c>
      <c r="E376" s="140" t="s">
        <v>2</v>
      </c>
      <c r="F376" s="140" t="s">
        <v>3</v>
      </c>
      <c r="G376" s="251"/>
      <c r="H376" s="251"/>
      <c r="I376" s="251"/>
      <c r="J376" s="206">
        <f>SUM(J377)</f>
        <v>0</v>
      </c>
      <c r="K376" s="206">
        <f t="shared" ref="K376:L376" si="127">SUM(K377)</f>
        <v>843.2</v>
      </c>
      <c r="L376" s="207">
        <f t="shared" si="127"/>
        <v>0</v>
      </c>
    </row>
    <row r="377" spans="1:12" s="143" customFormat="1" ht="52.2" x14ac:dyDescent="0.35">
      <c r="A377" s="19" t="s">
        <v>371</v>
      </c>
      <c r="B377" s="24" t="s">
        <v>366</v>
      </c>
      <c r="C377" s="142" t="s">
        <v>365</v>
      </c>
      <c r="D377" s="142" t="s">
        <v>51</v>
      </c>
      <c r="E377" s="142" t="s">
        <v>2</v>
      </c>
      <c r="F377" s="142" t="s">
        <v>3</v>
      </c>
      <c r="G377" s="251"/>
      <c r="H377" s="251"/>
      <c r="I377" s="251"/>
      <c r="J377" s="201">
        <f>SUM(J378+J402)</f>
        <v>0</v>
      </c>
      <c r="K377" s="201">
        <f>SUM(K378+K402)</f>
        <v>843.2</v>
      </c>
      <c r="L377" s="202">
        <f>SUM(L378+L402)</f>
        <v>0</v>
      </c>
    </row>
    <row r="378" spans="1:12" s="146" customFormat="1" ht="36" x14ac:dyDescent="0.35">
      <c r="A378" s="51" t="s">
        <v>424</v>
      </c>
      <c r="B378" s="144" t="s">
        <v>367</v>
      </c>
      <c r="C378" s="145" t="s">
        <v>365</v>
      </c>
      <c r="D378" s="145" t="s">
        <v>51</v>
      </c>
      <c r="E378" s="145" t="s">
        <v>1</v>
      </c>
      <c r="F378" s="145" t="s">
        <v>3</v>
      </c>
      <c r="G378" s="252"/>
      <c r="H378" s="252"/>
      <c r="I378" s="252"/>
      <c r="J378" s="231">
        <f>SUM(J379)</f>
        <v>0</v>
      </c>
      <c r="K378" s="231">
        <f t="shared" ref="K378:L378" si="128">SUM(K379)</f>
        <v>843.2</v>
      </c>
      <c r="L378" s="232">
        <f t="shared" si="128"/>
        <v>0</v>
      </c>
    </row>
    <row r="379" spans="1:12" s="113" customFormat="1" ht="33.6" x14ac:dyDescent="0.35">
      <c r="A379" s="22"/>
      <c r="B379" s="52" t="s">
        <v>368</v>
      </c>
      <c r="C379" s="139" t="s">
        <v>365</v>
      </c>
      <c r="D379" s="139" t="s">
        <v>51</v>
      </c>
      <c r="E379" s="139" t="s">
        <v>1</v>
      </c>
      <c r="F379" s="139" t="s">
        <v>369</v>
      </c>
      <c r="G379" s="253"/>
      <c r="H379" s="253"/>
      <c r="I379" s="253"/>
      <c r="J379" s="148">
        <f>SUM(J380:J380)</f>
        <v>0</v>
      </c>
      <c r="K379" s="148">
        <f>SUM(K380:K380)</f>
        <v>843.2</v>
      </c>
      <c r="L379" s="205">
        <f>SUM(L380:L380)</f>
        <v>0</v>
      </c>
    </row>
    <row r="380" spans="1:12" s="8" customFormat="1" x14ac:dyDescent="0.35">
      <c r="A380" s="22"/>
      <c r="B380" s="23" t="s">
        <v>232</v>
      </c>
      <c r="C380" s="141" t="s">
        <v>365</v>
      </c>
      <c r="D380" s="141" t="s">
        <v>51</v>
      </c>
      <c r="E380" s="141" t="s">
        <v>1</v>
      </c>
      <c r="F380" s="141" t="s">
        <v>369</v>
      </c>
      <c r="G380" s="141" t="s">
        <v>231</v>
      </c>
      <c r="H380" s="141" t="s">
        <v>28</v>
      </c>
      <c r="I380" s="141" t="s">
        <v>103</v>
      </c>
      <c r="J380" s="35"/>
      <c r="K380" s="35">
        <v>843.2</v>
      </c>
      <c r="L380" s="25"/>
    </row>
    <row r="381" spans="1:12" s="2" customFormat="1" ht="34.799999999999997" x14ac:dyDescent="0.3">
      <c r="A381" s="18" t="s">
        <v>429</v>
      </c>
      <c r="B381" s="27" t="s">
        <v>309</v>
      </c>
      <c r="C381" s="43" t="s">
        <v>310</v>
      </c>
      <c r="D381" s="43" t="s">
        <v>49</v>
      </c>
      <c r="E381" s="43" t="s">
        <v>2</v>
      </c>
      <c r="F381" s="43" t="s">
        <v>3</v>
      </c>
      <c r="G381" s="251"/>
      <c r="H381" s="251"/>
      <c r="I381" s="251"/>
      <c r="J381" s="206">
        <f>SUM(J382+J387)</f>
        <v>1869</v>
      </c>
      <c r="K381" s="206">
        <f t="shared" ref="K381:L381" si="129">SUM(K382+K387)</f>
        <v>1939</v>
      </c>
      <c r="L381" s="206">
        <f t="shared" si="129"/>
        <v>2017</v>
      </c>
    </row>
    <row r="382" spans="1:12" s="2" customFormat="1" ht="34.799999999999997" x14ac:dyDescent="0.3">
      <c r="A382" s="19" t="s">
        <v>430</v>
      </c>
      <c r="B382" s="24" t="s">
        <v>332</v>
      </c>
      <c r="C382" s="64" t="s">
        <v>333</v>
      </c>
      <c r="D382" s="64" t="s">
        <v>51</v>
      </c>
      <c r="E382" s="64" t="s">
        <v>2</v>
      </c>
      <c r="F382" s="64" t="s">
        <v>3</v>
      </c>
      <c r="G382" s="269"/>
      <c r="H382" s="269"/>
      <c r="I382" s="269"/>
      <c r="J382" s="201">
        <f>SUM(J383+J385)</f>
        <v>1869</v>
      </c>
      <c r="K382" s="201">
        <f t="shared" ref="K382:L382" si="130">SUM(K383+K385)</f>
        <v>1939</v>
      </c>
      <c r="L382" s="201">
        <f t="shared" si="130"/>
        <v>2017</v>
      </c>
    </row>
    <row r="383" spans="1:12" s="53" customFormat="1" ht="33.6" x14ac:dyDescent="0.3">
      <c r="A383" s="51"/>
      <c r="B383" s="52" t="s">
        <v>334</v>
      </c>
      <c r="C383" s="62" t="s">
        <v>333</v>
      </c>
      <c r="D383" s="66" t="s">
        <v>51</v>
      </c>
      <c r="E383" s="62" t="s">
        <v>2</v>
      </c>
      <c r="F383" s="94" t="s">
        <v>335</v>
      </c>
      <c r="G383" s="95"/>
      <c r="H383" s="96"/>
      <c r="I383" s="97"/>
      <c r="J383" s="223">
        <f>SUM(J384)</f>
        <v>1201</v>
      </c>
      <c r="K383" s="233">
        <f t="shared" ref="K383:L383" si="131">SUM(K384)</f>
        <v>1246</v>
      </c>
      <c r="L383" s="233">
        <f t="shared" si="131"/>
        <v>1296</v>
      </c>
    </row>
    <row r="384" spans="1:12" s="8" customFormat="1" ht="50.4" x14ac:dyDescent="0.35">
      <c r="A384" s="22"/>
      <c r="B384" s="23" t="s">
        <v>336</v>
      </c>
      <c r="C384" s="63" t="s">
        <v>333</v>
      </c>
      <c r="D384" s="65" t="s">
        <v>51</v>
      </c>
      <c r="E384" s="63" t="s">
        <v>2</v>
      </c>
      <c r="F384" s="63" t="s">
        <v>335</v>
      </c>
      <c r="G384" s="93" t="s">
        <v>222</v>
      </c>
      <c r="H384" s="93" t="s">
        <v>1</v>
      </c>
      <c r="I384" s="93" t="s">
        <v>8</v>
      </c>
      <c r="J384" s="35">
        <v>1201</v>
      </c>
      <c r="K384" s="35">
        <v>1246</v>
      </c>
      <c r="L384" s="35">
        <v>1296</v>
      </c>
    </row>
    <row r="385" spans="1:12" s="53" customFormat="1" ht="18" x14ac:dyDescent="0.3">
      <c r="A385" s="51"/>
      <c r="B385" s="52" t="s">
        <v>338</v>
      </c>
      <c r="C385" s="62" t="s">
        <v>333</v>
      </c>
      <c r="D385" s="66" t="s">
        <v>200</v>
      </c>
      <c r="E385" s="62" t="s">
        <v>2</v>
      </c>
      <c r="F385" s="94" t="s">
        <v>133</v>
      </c>
      <c r="G385" s="95"/>
      <c r="H385" s="96"/>
      <c r="I385" s="97"/>
      <c r="J385" s="223">
        <f>SUM(J386)</f>
        <v>668</v>
      </c>
      <c r="K385" s="233">
        <f t="shared" ref="K385:L385" si="132">SUM(K386)</f>
        <v>693</v>
      </c>
      <c r="L385" s="233">
        <f t="shared" si="132"/>
        <v>721</v>
      </c>
    </row>
    <row r="386" spans="1:12" s="8" customFormat="1" ht="33.6" x14ac:dyDescent="0.35">
      <c r="A386" s="22"/>
      <c r="B386" s="23" t="s">
        <v>256</v>
      </c>
      <c r="C386" s="63" t="s">
        <v>333</v>
      </c>
      <c r="D386" s="65" t="s">
        <v>200</v>
      </c>
      <c r="E386" s="63" t="s">
        <v>2</v>
      </c>
      <c r="F386" s="63" t="s">
        <v>133</v>
      </c>
      <c r="G386" s="82" t="s">
        <v>222</v>
      </c>
      <c r="H386" s="82" t="s">
        <v>1</v>
      </c>
      <c r="I386" s="82" t="s">
        <v>8</v>
      </c>
      <c r="J386" s="35">
        <v>668</v>
      </c>
      <c r="K386" s="35">
        <v>693</v>
      </c>
      <c r="L386" s="35">
        <v>721</v>
      </c>
    </row>
    <row r="387" spans="1:12" s="2" customFormat="1" ht="34.799999999999997" x14ac:dyDescent="0.3">
      <c r="A387" s="19" t="s">
        <v>431</v>
      </c>
      <c r="B387" s="24" t="s">
        <v>317</v>
      </c>
      <c r="C387" s="42" t="s">
        <v>310</v>
      </c>
      <c r="D387" s="42" t="s">
        <v>99</v>
      </c>
      <c r="E387" s="42" t="s">
        <v>2</v>
      </c>
      <c r="F387" s="42" t="s">
        <v>3</v>
      </c>
      <c r="G387" s="269"/>
      <c r="H387" s="269"/>
      <c r="I387" s="269"/>
      <c r="J387" s="201">
        <f>SUM(J388)</f>
        <v>0</v>
      </c>
      <c r="K387" s="201">
        <f t="shared" ref="K387:L387" si="133">SUM(K388)</f>
        <v>0</v>
      </c>
      <c r="L387" s="201">
        <f t="shared" si="133"/>
        <v>0</v>
      </c>
    </row>
    <row r="388" spans="1:12" s="53" customFormat="1" ht="50.4" x14ac:dyDescent="0.3">
      <c r="A388" s="51"/>
      <c r="B388" s="52" t="s">
        <v>318</v>
      </c>
      <c r="C388" s="50" t="s">
        <v>310</v>
      </c>
      <c r="D388" s="50" t="s">
        <v>99</v>
      </c>
      <c r="E388" s="50" t="s">
        <v>2</v>
      </c>
      <c r="F388" s="94" t="s">
        <v>311</v>
      </c>
      <c r="G388" s="95"/>
      <c r="H388" s="96"/>
      <c r="I388" s="97"/>
      <c r="J388" s="223">
        <f>SUM(J389)</f>
        <v>0</v>
      </c>
      <c r="K388" s="233">
        <f t="shared" ref="K388:L388" si="134">SUM(K389)</f>
        <v>0</v>
      </c>
      <c r="L388" s="233">
        <f t="shared" si="134"/>
        <v>0</v>
      </c>
    </row>
    <row r="389" spans="1:12" s="8" customFormat="1" x14ac:dyDescent="0.35">
      <c r="A389" s="22"/>
      <c r="B389" s="23" t="s">
        <v>219</v>
      </c>
      <c r="C389" s="41" t="s">
        <v>310</v>
      </c>
      <c r="D389" s="41" t="s">
        <v>99</v>
      </c>
      <c r="E389" s="41" t="s">
        <v>2</v>
      </c>
      <c r="F389" s="41" t="s">
        <v>311</v>
      </c>
      <c r="G389" s="82" t="s">
        <v>220</v>
      </c>
      <c r="H389" s="82" t="s">
        <v>1</v>
      </c>
      <c r="I389" s="82" t="s">
        <v>43</v>
      </c>
      <c r="J389" s="35"/>
      <c r="K389" s="35"/>
      <c r="L389" s="25"/>
    </row>
    <row r="390" spans="1:12" s="8" customFormat="1" ht="18" thickBot="1" x14ac:dyDescent="0.4">
      <c r="A390" s="38"/>
      <c r="B390" s="39"/>
      <c r="C390" s="40"/>
      <c r="D390" s="40"/>
      <c r="E390" s="40"/>
      <c r="F390" s="40"/>
      <c r="G390" s="40"/>
      <c r="H390" s="40"/>
      <c r="I390" s="40"/>
      <c r="J390" s="234"/>
      <c r="K390" s="234"/>
      <c r="L390" s="235"/>
    </row>
  </sheetData>
  <mergeCells count="194">
    <mergeCell ref="G382:I382"/>
    <mergeCell ref="G351:I351"/>
    <mergeCell ref="G352:I352"/>
    <mergeCell ref="G353:I353"/>
    <mergeCell ref="G356:I356"/>
    <mergeCell ref="G374:I374"/>
    <mergeCell ref="G381:I381"/>
    <mergeCell ref="G110:I110"/>
    <mergeCell ref="G237:I237"/>
    <mergeCell ref="G149:I149"/>
    <mergeCell ref="G160:I160"/>
    <mergeCell ref="G147:I147"/>
    <mergeCell ref="G163:I163"/>
    <mergeCell ref="G165:I165"/>
    <mergeCell ref="G166:I166"/>
    <mergeCell ref="G167:I167"/>
    <mergeCell ref="G148:I148"/>
    <mergeCell ref="G182:I182"/>
    <mergeCell ref="G200:I200"/>
    <mergeCell ref="G162:I162"/>
    <mergeCell ref="G225:I225"/>
    <mergeCell ref="G226:I226"/>
    <mergeCell ref="G151:I151"/>
    <mergeCell ref="G158:I158"/>
    <mergeCell ref="A1:L1"/>
    <mergeCell ref="A2:L2"/>
    <mergeCell ref="G240:I240"/>
    <mergeCell ref="G291:I291"/>
    <mergeCell ref="G299:I299"/>
    <mergeCell ref="G300:I300"/>
    <mergeCell ref="G346:I346"/>
    <mergeCell ref="G347:I347"/>
    <mergeCell ref="G371:I371"/>
    <mergeCell ref="G181:I181"/>
    <mergeCell ref="G190:I190"/>
    <mergeCell ref="G233:I233"/>
    <mergeCell ref="G234:I234"/>
    <mergeCell ref="G216:I216"/>
    <mergeCell ref="G217:I217"/>
    <mergeCell ref="G218:I218"/>
    <mergeCell ref="G222:I222"/>
    <mergeCell ref="G224:I224"/>
    <mergeCell ref="G201:I201"/>
    <mergeCell ref="G202:I202"/>
    <mergeCell ref="G206:I206"/>
    <mergeCell ref="G68:I68"/>
    <mergeCell ref="G118:I118"/>
    <mergeCell ref="G236:I236"/>
    <mergeCell ref="G387:I387"/>
    <mergeCell ref="G253:I253"/>
    <mergeCell ref="G254:I254"/>
    <mergeCell ref="G255:I255"/>
    <mergeCell ref="G258:I258"/>
    <mergeCell ref="G260:I260"/>
    <mergeCell ref="G263:I263"/>
    <mergeCell ref="G264:I264"/>
    <mergeCell ref="G265:I265"/>
    <mergeCell ref="G266:I266"/>
    <mergeCell ref="G273:I273"/>
    <mergeCell ref="G311:I311"/>
    <mergeCell ref="G338:I338"/>
    <mergeCell ref="G308:I308"/>
    <mergeCell ref="G305:I305"/>
    <mergeCell ref="G306:I306"/>
    <mergeCell ref="G307:I307"/>
    <mergeCell ref="G301:I301"/>
    <mergeCell ref="G268:I268"/>
    <mergeCell ref="G275:I275"/>
    <mergeCell ref="G296:I296"/>
    <mergeCell ref="G297:I297"/>
    <mergeCell ref="G293:I293"/>
    <mergeCell ref="G290:I290"/>
    <mergeCell ref="G67:I67"/>
    <mergeCell ref="G75:I75"/>
    <mergeCell ref="G76:I76"/>
    <mergeCell ref="G77:I77"/>
    <mergeCell ref="G80:I80"/>
    <mergeCell ref="G81:I81"/>
    <mergeCell ref="G85:I85"/>
    <mergeCell ref="G71:I71"/>
    <mergeCell ref="G95:I95"/>
    <mergeCell ref="G92:I92"/>
    <mergeCell ref="G93:I93"/>
    <mergeCell ref="G96:I96"/>
    <mergeCell ref="G97:I97"/>
    <mergeCell ref="G106:I106"/>
    <mergeCell ref="G99:I99"/>
    <mergeCell ref="G100:I100"/>
    <mergeCell ref="G101:I101"/>
    <mergeCell ref="G107:I107"/>
    <mergeCell ref="G109:I109"/>
    <mergeCell ref="G238:I238"/>
    <mergeCell ref="G152:I152"/>
    <mergeCell ref="G188:I188"/>
    <mergeCell ref="G192:I192"/>
    <mergeCell ref="G193:I193"/>
    <mergeCell ref="G161:I161"/>
    <mergeCell ref="G114:I114"/>
    <mergeCell ref="G103:I103"/>
    <mergeCell ref="G104:I104"/>
    <mergeCell ref="G232:I232"/>
    <mergeCell ref="G178:I178"/>
    <mergeCell ref="G199:I199"/>
    <mergeCell ref="G180:I180"/>
    <mergeCell ref="G189:I189"/>
    <mergeCell ref="G136:I136"/>
    <mergeCell ref="G137:I137"/>
    <mergeCell ref="G171:I171"/>
    <mergeCell ref="G174:I174"/>
    <mergeCell ref="G179:I179"/>
    <mergeCell ref="G115:I115"/>
    <mergeCell ref="G143:I143"/>
    <mergeCell ref="G144:I144"/>
    <mergeCell ref="G146:I146"/>
    <mergeCell ref="G142:I142"/>
    <mergeCell ref="G141:I141"/>
    <mergeCell ref="G117:I117"/>
    <mergeCell ref="G120:I120"/>
    <mergeCell ref="G122:I122"/>
    <mergeCell ref="G123:I123"/>
    <mergeCell ref="G127:I127"/>
    <mergeCell ref="G128:I128"/>
    <mergeCell ref="G133:I133"/>
    <mergeCell ref="G130:I130"/>
    <mergeCell ref="G131:I131"/>
    <mergeCell ref="G134:I134"/>
    <mergeCell ref="G138:I138"/>
    <mergeCell ref="G139:I139"/>
    <mergeCell ref="G119:I119"/>
    <mergeCell ref="C5:F5"/>
    <mergeCell ref="C4:F4"/>
    <mergeCell ref="G61:I61"/>
    <mergeCell ref="G63:I63"/>
    <mergeCell ref="G64:I64"/>
    <mergeCell ref="G66:I66"/>
    <mergeCell ref="G18:I18"/>
    <mergeCell ref="G19:I19"/>
    <mergeCell ref="G56:I56"/>
    <mergeCell ref="G57:I57"/>
    <mergeCell ref="G60:I60"/>
    <mergeCell ref="G55:I55"/>
    <mergeCell ref="G33:I33"/>
    <mergeCell ref="G34:I34"/>
    <mergeCell ref="G35:I35"/>
    <mergeCell ref="G14:I14"/>
    <mergeCell ref="G15:I15"/>
    <mergeCell ref="G16:I16"/>
    <mergeCell ref="G21:I21"/>
    <mergeCell ref="G22:I22"/>
    <mergeCell ref="G23:I23"/>
    <mergeCell ref="G24:I24"/>
    <mergeCell ref="G29:I29"/>
    <mergeCell ref="G210:I210"/>
    <mergeCell ref="G339:I339"/>
    <mergeCell ref="G340:I340"/>
    <mergeCell ref="G344:I344"/>
    <mergeCell ref="G345:I345"/>
    <mergeCell ref="G276:I276"/>
    <mergeCell ref="G246:I246"/>
    <mergeCell ref="G247:I247"/>
    <mergeCell ref="G248:I248"/>
    <mergeCell ref="G249:I249"/>
    <mergeCell ref="G252:I252"/>
    <mergeCell ref="G332:I332"/>
    <mergeCell ref="G335:I335"/>
    <mergeCell ref="G312:I312"/>
    <mergeCell ref="G313:I313"/>
    <mergeCell ref="G315:I315"/>
    <mergeCell ref="G316:I316"/>
    <mergeCell ref="G294:I294"/>
    <mergeCell ref="G242:I242"/>
    <mergeCell ref="G274:I274"/>
    <mergeCell ref="G243:I243"/>
    <mergeCell ref="G244:I244"/>
    <mergeCell ref="G376:I376"/>
    <mergeCell ref="G377:I377"/>
    <mergeCell ref="G378:I378"/>
    <mergeCell ref="G379:I379"/>
    <mergeCell ref="G278:I278"/>
    <mergeCell ref="G285:I285"/>
    <mergeCell ref="G286:I286"/>
    <mergeCell ref="G288:I288"/>
    <mergeCell ref="G281:I281"/>
    <mergeCell ref="G284:I284"/>
    <mergeCell ref="G279:I279"/>
    <mergeCell ref="G325:I325"/>
    <mergeCell ref="G366:I366"/>
    <mergeCell ref="G367:I367"/>
    <mergeCell ref="G368:I368"/>
    <mergeCell ref="G369:I369"/>
    <mergeCell ref="G317:I317"/>
    <mergeCell ref="G326:I326"/>
    <mergeCell ref="G372:I372"/>
    <mergeCell ref="G373:I373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2019-02-22T06:40:38Z</cp:lastPrinted>
  <dcterms:created xsi:type="dcterms:W3CDTF">2015-10-05T11:25:45Z</dcterms:created>
  <dcterms:modified xsi:type="dcterms:W3CDTF">2019-03-22T04:53:53Z</dcterms:modified>
</cp:coreProperties>
</file>