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552" windowWidth="9372" windowHeight="6828"/>
  </bookViews>
  <sheets>
    <sheet name="программы" sheetId="1" r:id="rId1"/>
    <sheet name="Лист3" sheetId="3" r:id="rId2"/>
  </sheets>
  <definedNames>
    <definedName name="_xlnm.Print_Titles" localSheetId="0">программы!$4:$4</definedName>
    <definedName name="_xlnm.Print_Area" localSheetId="0">программы!$A$1:$K$544</definedName>
  </definedNames>
  <calcPr calcId="145621"/>
</workbook>
</file>

<file path=xl/calcChain.xml><?xml version="1.0" encoding="utf-8"?>
<calcChain xmlns="http://schemas.openxmlformats.org/spreadsheetml/2006/main">
  <c r="K119" i="1" l="1"/>
  <c r="K118" i="1" s="1"/>
  <c r="K117" i="1" s="1"/>
  <c r="J119" i="1"/>
  <c r="J118" i="1" s="1"/>
  <c r="J117" i="1" s="1"/>
  <c r="I119" i="1"/>
  <c r="I118" i="1" s="1"/>
  <c r="I117" i="1" s="1"/>
  <c r="K181" i="1" l="1"/>
  <c r="K182" i="1"/>
  <c r="J183" i="1"/>
  <c r="J182" i="1" s="1"/>
  <c r="J181" i="1" s="1"/>
  <c r="K183" i="1"/>
  <c r="J186" i="1"/>
  <c r="J185" i="1" s="1"/>
  <c r="K186" i="1"/>
  <c r="K185" i="1" s="1"/>
  <c r="J187" i="1"/>
  <c r="K187" i="1"/>
  <c r="I187" i="1"/>
  <c r="I186" i="1" s="1"/>
  <c r="I185" i="1" s="1"/>
  <c r="J412" i="1"/>
  <c r="J411" i="1" s="1"/>
  <c r="K412" i="1"/>
  <c r="K411" i="1" s="1"/>
  <c r="I412" i="1"/>
  <c r="J415" i="1"/>
  <c r="K415" i="1"/>
  <c r="J283" i="1"/>
  <c r="K283" i="1"/>
  <c r="I283" i="1"/>
  <c r="J180" i="1" l="1"/>
  <c r="K180" i="1"/>
  <c r="J149" i="1"/>
  <c r="J148" i="1" s="1"/>
  <c r="J147" i="1" s="1"/>
  <c r="K149" i="1"/>
  <c r="K148" i="1" s="1"/>
  <c r="K147" i="1" s="1"/>
  <c r="I149" i="1"/>
  <c r="I148" i="1" s="1"/>
  <c r="I147" i="1" s="1"/>
  <c r="J143" i="1"/>
  <c r="J142" i="1" s="1"/>
  <c r="J141" i="1" s="1"/>
  <c r="K143" i="1"/>
  <c r="K142" i="1" s="1"/>
  <c r="K141" i="1" s="1"/>
  <c r="I143" i="1"/>
  <c r="J156" i="1" l="1"/>
  <c r="K156" i="1"/>
  <c r="I438" i="1" l="1"/>
  <c r="I437" i="1" s="1"/>
  <c r="I512" i="1"/>
  <c r="K83" i="1"/>
  <c r="J83" i="1"/>
  <c r="I83" i="1"/>
  <c r="K52" i="1"/>
  <c r="K51" i="1" s="1"/>
  <c r="K50" i="1" s="1"/>
  <c r="J52" i="1"/>
  <c r="J51" i="1" s="1"/>
  <c r="J50" i="1" s="1"/>
  <c r="I52" i="1"/>
  <c r="I51" i="1" s="1"/>
  <c r="I50" i="1" s="1"/>
  <c r="J196" i="1" l="1"/>
  <c r="J195" i="1" s="1"/>
  <c r="J194" i="1" s="1"/>
  <c r="K196" i="1"/>
  <c r="K195" i="1" s="1"/>
  <c r="K194" i="1" s="1"/>
  <c r="I196" i="1"/>
  <c r="I195" i="1" s="1"/>
  <c r="I194" i="1" s="1"/>
  <c r="J176" i="1" l="1"/>
  <c r="K176" i="1"/>
  <c r="K212" i="1"/>
  <c r="K211" i="1" s="1"/>
  <c r="J212" i="1"/>
  <c r="J211" i="1" s="1"/>
  <c r="I212" i="1"/>
  <c r="I211" i="1" s="1"/>
  <c r="I242" i="1"/>
  <c r="J353" i="1" l="1"/>
  <c r="K353" i="1"/>
  <c r="I353" i="1" l="1"/>
  <c r="I346" i="1"/>
  <c r="J201" i="1"/>
  <c r="J200" i="1" s="1"/>
  <c r="K201" i="1"/>
  <c r="K200" i="1" s="1"/>
  <c r="I201" i="1"/>
  <c r="I205" i="1"/>
  <c r="J209" i="1"/>
  <c r="J208" i="1" s="1"/>
  <c r="K209" i="1"/>
  <c r="K208" i="1" s="1"/>
  <c r="I209" i="1"/>
  <c r="I208" i="1" s="1"/>
  <c r="K175" i="1"/>
  <c r="J175" i="1"/>
  <c r="I178" i="1"/>
  <c r="I177" i="1" s="1"/>
  <c r="I176" i="1" s="1"/>
  <c r="I200" i="1" l="1"/>
  <c r="I199" i="1" s="1"/>
  <c r="I253" i="1"/>
  <c r="I183" i="1" l="1"/>
  <c r="I182" i="1" s="1"/>
  <c r="I181" i="1" s="1"/>
  <c r="I180" i="1" s="1"/>
  <c r="K542" i="1" l="1"/>
  <c r="K541" i="1" s="1"/>
  <c r="K540" i="1" s="1"/>
  <c r="J542" i="1"/>
  <c r="J541" i="1" s="1"/>
  <c r="J540" i="1" s="1"/>
  <c r="I542" i="1"/>
  <c r="I541" i="1" s="1"/>
  <c r="I540" i="1" s="1"/>
  <c r="J538" i="1"/>
  <c r="K538" i="1"/>
  <c r="I538" i="1"/>
  <c r="I494" i="1" l="1"/>
  <c r="I363" i="1" l="1"/>
  <c r="K168" i="1" l="1"/>
  <c r="K167" i="1" s="1"/>
  <c r="K166" i="1" s="1"/>
  <c r="J168" i="1"/>
  <c r="J167" i="1" s="1"/>
  <c r="J166" i="1" s="1"/>
  <c r="I168" i="1"/>
  <c r="I167" i="1" s="1"/>
  <c r="I166" i="1" s="1"/>
  <c r="I156" i="1" l="1"/>
  <c r="J358" i="1" l="1"/>
  <c r="I358" i="1"/>
  <c r="I137" i="1" l="1"/>
  <c r="I175" i="1" l="1"/>
  <c r="I114" i="1"/>
  <c r="I270" i="1" l="1"/>
  <c r="I265" i="1" l="1"/>
  <c r="I260" i="1"/>
  <c r="I256" i="1"/>
  <c r="I249" i="1"/>
  <c r="I248" i="1" l="1"/>
  <c r="K265" i="1"/>
  <c r="J265" i="1"/>
  <c r="J199" i="1" l="1"/>
  <c r="J198" i="1" s="1"/>
  <c r="K199" i="1"/>
  <c r="K198" i="1" s="1"/>
  <c r="J481" i="1" l="1"/>
  <c r="J480" i="1" s="1"/>
  <c r="J479" i="1" s="1"/>
  <c r="K481" i="1"/>
  <c r="K480" i="1" s="1"/>
  <c r="K479" i="1" s="1"/>
  <c r="J463" i="1"/>
  <c r="K463" i="1"/>
  <c r="J443" i="1"/>
  <c r="K443" i="1"/>
  <c r="J432" i="1"/>
  <c r="J431" i="1" s="1"/>
  <c r="J430" i="1" s="1"/>
  <c r="J429" i="1" s="1"/>
  <c r="J428" i="1" s="1"/>
  <c r="K432" i="1"/>
  <c r="K431" i="1" s="1"/>
  <c r="K430" i="1" s="1"/>
  <c r="K429" i="1" s="1"/>
  <c r="K428" i="1" s="1"/>
  <c r="J426" i="1"/>
  <c r="J425" i="1" s="1"/>
  <c r="J424" i="1" s="1"/>
  <c r="K426" i="1"/>
  <c r="K425" i="1" s="1"/>
  <c r="K424" i="1" s="1"/>
  <c r="J421" i="1"/>
  <c r="J420" i="1" s="1"/>
  <c r="J419" i="1" s="1"/>
  <c r="K421" i="1"/>
  <c r="K420" i="1" s="1"/>
  <c r="K419" i="1" s="1"/>
  <c r="J403" i="1"/>
  <c r="K403" i="1"/>
  <c r="J398" i="1"/>
  <c r="J397" i="1" s="1"/>
  <c r="K398" i="1"/>
  <c r="K397" i="1" s="1"/>
  <c r="J392" i="1"/>
  <c r="J391" i="1" s="1"/>
  <c r="K392" i="1"/>
  <c r="K391" i="1" s="1"/>
  <c r="J374" i="1"/>
  <c r="J373" i="1" s="1"/>
  <c r="J372" i="1" s="1"/>
  <c r="K374" i="1"/>
  <c r="K373" i="1" s="1"/>
  <c r="K372" i="1" s="1"/>
  <c r="J318" i="1"/>
  <c r="J317" i="1" s="1"/>
  <c r="K318" i="1"/>
  <c r="K317" i="1" s="1"/>
  <c r="J298" i="1"/>
  <c r="K298" i="1"/>
  <c r="J249" i="1"/>
  <c r="K249" i="1"/>
  <c r="J172" i="1"/>
  <c r="J171" i="1" s="1"/>
  <c r="J170" i="1" s="1"/>
  <c r="K172" i="1"/>
  <c r="K171" i="1" s="1"/>
  <c r="K170" i="1" s="1"/>
  <c r="J164" i="1"/>
  <c r="J163" i="1" s="1"/>
  <c r="J162" i="1" s="1"/>
  <c r="K164" i="1"/>
  <c r="K163" i="1" s="1"/>
  <c r="K162" i="1" s="1"/>
  <c r="J154" i="1"/>
  <c r="K154" i="1"/>
  <c r="J62" i="1"/>
  <c r="K62" i="1"/>
  <c r="J332" i="1"/>
  <c r="K332" i="1"/>
  <c r="I374" i="1"/>
  <c r="I415" i="1"/>
  <c r="I411" i="1" s="1"/>
  <c r="I307" i="1"/>
  <c r="K488" i="1"/>
  <c r="K487" i="1" s="1"/>
  <c r="K486" i="1" s="1"/>
  <c r="J488" i="1"/>
  <c r="J487" i="1" s="1"/>
  <c r="J486" i="1" s="1"/>
  <c r="I488" i="1"/>
  <c r="I487" i="1" s="1"/>
  <c r="I486" i="1" s="1"/>
  <c r="J342" i="1"/>
  <c r="K342" i="1"/>
  <c r="K358" i="1"/>
  <c r="K349" i="1"/>
  <c r="K346" i="1" s="1"/>
  <c r="J349" i="1"/>
  <c r="J346" i="1" s="1"/>
  <c r="I349" i="1"/>
  <c r="I342" i="1"/>
  <c r="J311" i="1"/>
  <c r="K311" i="1"/>
  <c r="I311" i="1"/>
  <c r="K274" i="1"/>
  <c r="J274" i="1"/>
  <c r="I274" i="1"/>
  <c r="J276" i="1"/>
  <c r="K276" i="1"/>
  <c r="I276" i="1"/>
  <c r="J260" i="1"/>
  <c r="K260" i="1"/>
  <c r="J256" i="1"/>
  <c r="K256" i="1"/>
  <c r="J226" i="1"/>
  <c r="K226" i="1"/>
  <c r="I226" i="1"/>
  <c r="J219" i="1"/>
  <c r="K219" i="1"/>
  <c r="I219" i="1"/>
  <c r="J237" i="1"/>
  <c r="K237" i="1"/>
  <c r="I237" i="1"/>
  <c r="I481" i="1"/>
  <c r="I480" i="1" s="1"/>
  <c r="I479" i="1" s="1"/>
  <c r="J407" i="1"/>
  <c r="K407" i="1"/>
  <c r="I407" i="1"/>
  <c r="I403" i="1"/>
  <c r="I379" i="1"/>
  <c r="I247" i="1" l="1"/>
  <c r="K248" i="1"/>
  <c r="K247" i="1" s="1"/>
  <c r="J248" i="1"/>
  <c r="J247" i="1" s="1"/>
  <c r="J153" i="1"/>
  <c r="J152" i="1" s="1"/>
  <c r="K153" i="1"/>
  <c r="K152" i="1" s="1"/>
  <c r="I341" i="1"/>
  <c r="I218" i="1"/>
  <c r="J341" i="1"/>
  <c r="J218" i="1"/>
  <c r="J217" i="1" s="1"/>
  <c r="J216" i="1" s="1"/>
  <c r="J215" i="1" s="1"/>
  <c r="J402" i="1"/>
  <c r="J401" i="1" s="1"/>
  <c r="J400" i="1" s="1"/>
  <c r="K341" i="1"/>
  <c r="K218" i="1"/>
  <c r="K217" i="1" s="1"/>
  <c r="K216" i="1" s="1"/>
  <c r="K215" i="1" s="1"/>
  <c r="I402" i="1"/>
  <c r="I401" i="1" s="1"/>
  <c r="I400" i="1" s="1"/>
  <c r="K402" i="1"/>
  <c r="K401" i="1" s="1"/>
  <c r="K400" i="1" s="1"/>
  <c r="I306" i="1"/>
  <c r="J371" i="1"/>
  <c r="K371" i="1"/>
  <c r="I383" i="1"/>
  <c r="I387" i="1"/>
  <c r="K207" i="1"/>
  <c r="J207" i="1"/>
  <c r="I207" i="1"/>
  <c r="I198" i="1"/>
  <c r="J370" i="1" l="1"/>
  <c r="K370" i="1"/>
  <c r="I373" i="1"/>
  <c r="J124" i="1" l="1"/>
  <c r="J123" i="1" s="1"/>
  <c r="J122" i="1" s="1"/>
  <c r="K124" i="1"/>
  <c r="K123" i="1" s="1"/>
  <c r="K122" i="1" s="1"/>
  <c r="I124" i="1"/>
  <c r="I123" i="1" s="1"/>
  <c r="I122" i="1" s="1"/>
  <c r="I443" i="1" l="1"/>
  <c r="I142" i="1" l="1"/>
  <c r="I141" i="1" s="1"/>
  <c r="I103" i="1"/>
  <c r="I398" i="1" l="1"/>
  <c r="I68" i="1" l="1"/>
  <c r="J68" i="1"/>
  <c r="K68" i="1"/>
  <c r="K473" i="1" l="1"/>
  <c r="J473" i="1"/>
  <c r="I473" i="1"/>
  <c r="I172" i="1" l="1"/>
  <c r="I171" i="1" s="1"/>
  <c r="I170" i="1" s="1"/>
  <c r="I318" i="1" l="1"/>
  <c r="I298" i="1"/>
  <c r="K506" i="1" l="1"/>
  <c r="J506" i="1"/>
  <c r="I506" i="1"/>
  <c r="K246" i="1"/>
  <c r="J246" i="1"/>
  <c r="K363" i="1"/>
  <c r="J363" i="1"/>
  <c r="K64" i="1"/>
  <c r="K61" i="1" s="1"/>
  <c r="K60" i="1" s="1"/>
  <c r="J64" i="1"/>
  <c r="J61" i="1" s="1"/>
  <c r="J60" i="1" s="1"/>
  <c r="I64" i="1"/>
  <c r="K48" i="1"/>
  <c r="J48" i="1"/>
  <c r="I48" i="1"/>
  <c r="K46" i="1"/>
  <c r="J46" i="1"/>
  <c r="I46" i="1"/>
  <c r="K307" i="1"/>
  <c r="J307" i="1"/>
  <c r="K301" i="1"/>
  <c r="J301" i="1"/>
  <c r="I301" i="1"/>
  <c r="K367" i="1"/>
  <c r="J367" i="1"/>
  <c r="I367" i="1"/>
  <c r="K512" i="1"/>
  <c r="J512" i="1"/>
  <c r="I340" i="1" l="1"/>
  <c r="J340" i="1"/>
  <c r="K340" i="1"/>
  <c r="K45" i="1"/>
  <c r="I45" i="1"/>
  <c r="J45" i="1"/>
  <c r="K160" i="1"/>
  <c r="K159" i="1" s="1"/>
  <c r="K158" i="1" s="1"/>
  <c r="K151" i="1" s="1"/>
  <c r="J160" i="1"/>
  <c r="J159" i="1" s="1"/>
  <c r="J158" i="1" s="1"/>
  <c r="J151" i="1" s="1"/>
  <c r="I160" i="1"/>
  <c r="I159" i="1" s="1"/>
  <c r="I158" i="1" s="1"/>
  <c r="K192" i="1" l="1"/>
  <c r="J192" i="1"/>
  <c r="I192" i="1"/>
  <c r="K36" i="1" l="1"/>
  <c r="K35" i="1" s="1"/>
  <c r="K34" i="1" s="1"/>
  <c r="J36" i="1"/>
  <c r="J35" i="1" s="1"/>
  <c r="J34" i="1" s="1"/>
  <c r="I36" i="1"/>
  <c r="I35" i="1" s="1"/>
  <c r="I34" i="1" s="1"/>
  <c r="K137" i="1" l="1"/>
  <c r="K136" i="1" s="1"/>
  <c r="K135" i="1" s="1"/>
  <c r="K134" i="1" s="1"/>
  <c r="J137" i="1"/>
  <c r="J136" i="1" s="1"/>
  <c r="I136" i="1"/>
  <c r="K100" i="1"/>
  <c r="J100" i="1"/>
  <c r="I100" i="1"/>
  <c r="K423" i="1"/>
  <c r="K369" i="1" s="1"/>
  <c r="J423" i="1"/>
  <c r="J369" i="1" s="1"/>
  <c r="I426" i="1"/>
  <c r="I425" i="1" s="1"/>
  <c r="I424" i="1" s="1"/>
  <c r="I423" i="1" s="1"/>
  <c r="K129" i="1"/>
  <c r="K128" i="1" s="1"/>
  <c r="K127" i="1" s="1"/>
  <c r="K126" i="1" s="1"/>
  <c r="K121" i="1" s="1"/>
  <c r="J129" i="1"/>
  <c r="J128" i="1" s="1"/>
  <c r="J127" i="1" s="1"/>
  <c r="J126" i="1" s="1"/>
  <c r="J121" i="1" s="1"/>
  <c r="I129" i="1"/>
  <c r="I128" i="1" s="1"/>
  <c r="I127" i="1" s="1"/>
  <c r="I126" i="1" s="1"/>
  <c r="I121" i="1" s="1"/>
  <c r="K536" i="1"/>
  <c r="K535" i="1" s="1"/>
  <c r="K534" i="1" s="1"/>
  <c r="K533" i="1" s="1"/>
  <c r="J536" i="1"/>
  <c r="J535" i="1" s="1"/>
  <c r="J534" i="1" s="1"/>
  <c r="J533" i="1" s="1"/>
  <c r="K531" i="1"/>
  <c r="K530" i="1" s="1"/>
  <c r="K529" i="1" s="1"/>
  <c r="K528" i="1" s="1"/>
  <c r="J531" i="1"/>
  <c r="J530" i="1" s="1"/>
  <c r="J529" i="1" s="1"/>
  <c r="J528" i="1" s="1"/>
  <c r="K525" i="1"/>
  <c r="K524" i="1" s="1"/>
  <c r="K523" i="1" s="1"/>
  <c r="K522" i="1" s="1"/>
  <c r="J525" i="1"/>
  <c r="J524" i="1" s="1"/>
  <c r="J523" i="1" s="1"/>
  <c r="J522" i="1" s="1"/>
  <c r="K519" i="1"/>
  <c r="K518" i="1" s="1"/>
  <c r="K517" i="1" s="1"/>
  <c r="K516" i="1" s="1"/>
  <c r="K515" i="1" s="1"/>
  <c r="J519" i="1"/>
  <c r="J518" i="1" s="1"/>
  <c r="J517" i="1" s="1"/>
  <c r="J516" i="1" s="1"/>
  <c r="J515" i="1" s="1"/>
  <c r="K511" i="1"/>
  <c r="K510" i="1" s="1"/>
  <c r="K509" i="1" s="1"/>
  <c r="J511" i="1"/>
  <c r="J510" i="1" s="1"/>
  <c r="J509" i="1" s="1"/>
  <c r="K505" i="1"/>
  <c r="K504" i="1" s="1"/>
  <c r="K503" i="1" s="1"/>
  <c r="J505" i="1"/>
  <c r="J504" i="1" s="1"/>
  <c r="J503" i="1" s="1"/>
  <c r="K501" i="1"/>
  <c r="K500" i="1" s="1"/>
  <c r="K499" i="1" s="1"/>
  <c r="K498" i="1" s="1"/>
  <c r="J501" i="1"/>
  <c r="J500" i="1" s="1"/>
  <c r="J499" i="1" s="1"/>
  <c r="J498" i="1" s="1"/>
  <c r="K494" i="1"/>
  <c r="K493" i="1" s="1"/>
  <c r="K492" i="1" s="1"/>
  <c r="K485" i="1" s="1"/>
  <c r="J494" i="1"/>
  <c r="J493" i="1" s="1"/>
  <c r="J492" i="1" s="1"/>
  <c r="J485" i="1" s="1"/>
  <c r="K477" i="1"/>
  <c r="J477" i="1"/>
  <c r="K471" i="1"/>
  <c r="J471" i="1"/>
  <c r="K465" i="1"/>
  <c r="K462" i="1" s="1"/>
  <c r="K461" i="1" s="1"/>
  <c r="J465" i="1"/>
  <c r="J462" i="1" s="1"/>
  <c r="J461" i="1" s="1"/>
  <c r="K458" i="1"/>
  <c r="K457" i="1" s="1"/>
  <c r="K456" i="1" s="1"/>
  <c r="J458" i="1"/>
  <c r="J457" i="1" s="1"/>
  <c r="J456" i="1" s="1"/>
  <c r="K452" i="1"/>
  <c r="K451" i="1" s="1"/>
  <c r="K450" i="1" s="1"/>
  <c r="J452" i="1"/>
  <c r="J451" i="1" s="1"/>
  <c r="J450" i="1" s="1"/>
  <c r="K448" i="1"/>
  <c r="J448" i="1"/>
  <c r="K446" i="1"/>
  <c r="J446" i="1"/>
  <c r="K438" i="1"/>
  <c r="K437" i="1" s="1"/>
  <c r="K436" i="1" s="1"/>
  <c r="K435" i="1" s="1"/>
  <c r="J438" i="1"/>
  <c r="J437" i="1" s="1"/>
  <c r="J436" i="1" s="1"/>
  <c r="J435" i="1" s="1"/>
  <c r="K336" i="1"/>
  <c r="K331" i="1" s="1"/>
  <c r="K330" i="1" s="1"/>
  <c r="K329" i="1" s="1"/>
  <c r="J336" i="1"/>
  <c r="J331" i="1" s="1"/>
  <c r="J330" i="1" s="1"/>
  <c r="J329" i="1" s="1"/>
  <c r="K327" i="1"/>
  <c r="K326" i="1" s="1"/>
  <c r="K316" i="1" s="1"/>
  <c r="K315" i="1" s="1"/>
  <c r="J327" i="1"/>
  <c r="J326" i="1" s="1"/>
  <c r="J316" i="1" s="1"/>
  <c r="J315" i="1" s="1"/>
  <c r="J306" i="1"/>
  <c r="J305" i="1" s="1"/>
  <c r="K306" i="1"/>
  <c r="K305" i="1" s="1"/>
  <c r="K303" i="1"/>
  <c r="K297" i="1" s="1"/>
  <c r="K296" i="1" s="1"/>
  <c r="J303" i="1"/>
  <c r="J297" i="1" s="1"/>
  <c r="J296" i="1" s="1"/>
  <c r="K293" i="1"/>
  <c r="K292" i="1" s="1"/>
  <c r="K291" i="1" s="1"/>
  <c r="K245" i="1" s="1"/>
  <c r="J293" i="1"/>
  <c r="J292" i="1" s="1"/>
  <c r="J291" i="1" s="1"/>
  <c r="J245" i="1" s="1"/>
  <c r="K191" i="1"/>
  <c r="K190" i="1" s="1"/>
  <c r="K189" i="1" s="1"/>
  <c r="K174" i="1" s="1"/>
  <c r="J191" i="1"/>
  <c r="J190" i="1" s="1"/>
  <c r="J189" i="1" s="1"/>
  <c r="J174" i="1" s="1"/>
  <c r="K114" i="1"/>
  <c r="K113" i="1" s="1"/>
  <c r="K112" i="1" s="1"/>
  <c r="J114" i="1"/>
  <c r="J113" i="1" s="1"/>
  <c r="J112" i="1" s="1"/>
  <c r="K108" i="1"/>
  <c r="J108" i="1"/>
  <c r="K106" i="1"/>
  <c r="J106" i="1"/>
  <c r="K105" i="1"/>
  <c r="J105" i="1"/>
  <c r="K101" i="1"/>
  <c r="J101" i="1"/>
  <c r="K96" i="1"/>
  <c r="K95" i="1" s="1"/>
  <c r="K94" i="1" s="1"/>
  <c r="K93" i="1" s="1"/>
  <c r="J96" i="1"/>
  <c r="J95" i="1" s="1"/>
  <c r="J94" i="1" s="1"/>
  <c r="J93" i="1" s="1"/>
  <c r="K90" i="1"/>
  <c r="K89" i="1" s="1"/>
  <c r="K88" i="1" s="1"/>
  <c r="J90" i="1"/>
  <c r="J89" i="1" s="1"/>
  <c r="J88" i="1" s="1"/>
  <c r="K78" i="1"/>
  <c r="K77" i="1" s="1"/>
  <c r="J78" i="1"/>
  <c r="J77" i="1" s="1"/>
  <c r="K67" i="1"/>
  <c r="J67" i="1"/>
  <c r="K57" i="1"/>
  <c r="K56" i="1" s="1"/>
  <c r="K55" i="1" s="1"/>
  <c r="K54" i="1" s="1"/>
  <c r="J57" i="1"/>
  <c r="J56" i="1" s="1"/>
  <c r="J55" i="1" s="1"/>
  <c r="J54" i="1" s="1"/>
  <c r="K41" i="1"/>
  <c r="K40" i="1" s="1"/>
  <c r="K39" i="1" s="1"/>
  <c r="K38" i="1" s="1"/>
  <c r="J41" i="1"/>
  <c r="J40" i="1" s="1"/>
  <c r="J39" i="1" s="1"/>
  <c r="J38" i="1" s="1"/>
  <c r="K30" i="1"/>
  <c r="K29" i="1" s="1"/>
  <c r="J30" i="1"/>
  <c r="J29" i="1" s="1"/>
  <c r="K27" i="1"/>
  <c r="K26" i="1" s="1"/>
  <c r="J27" i="1"/>
  <c r="J26" i="1" s="1"/>
  <c r="K23" i="1"/>
  <c r="K22" i="1" s="1"/>
  <c r="K21" i="1" s="1"/>
  <c r="J23" i="1"/>
  <c r="J22" i="1" s="1"/>
  <c r="J21" i="1" s="1"/>
  <c r="K16" i="1"/>
  <c r="K15" i="1" s="1"/>
  <c r="K14" i="1" s="1"/>
  <c r="K13" i="1" s="1"/>
  <c r="J16" i="1"/>
  <c r="J15" i="1" s="1"/>
  <c r="J14" i="1" s="1"/>
  <c r="J13" i="1" s="1"/>
  <c r="K11" i="1"/>
  <c r="K10" i="1" s="1"/>
  <c r="K9" i="1" s="1"/>
  <c r="K8" i="1" s="1"/>
  <c r="J11" i="1"/>
  <c r="J10" i="1" s="1"/>
  <c r="J9" i="1" s="1"/>
  <c r="J8" i="1" s="1"/>
  <c r="I372" i="1"/>
  <c r="I458" i="1"/>
  <c r="I457" i="1" s="1"/>
  <c r="I456" i="1" s="1"/>
  <c r="I246" i="1"/>
  <c r="I452" i="1"/>
  <c r="I451" i="1" s="1"/>
  <c r="I450" i="1" s="1"/>
  <c r="I317" i="1"/>
  <c r="I191" i="1"/>
  <c r="I190" i="1" s="1"/>
  <c r="I189" i="1" s="1"/>
  <c r="I90" i="1"/>
  <c r="I89" i="1" s="1"/>
  <c r="I88" i="1" s="1"/>
  <c r="I303" i="1"/>
  <c r="I305" i="1"/>
  <c r="I11" i="1"/>
  <c r="I10" i="1" s="1"/>
  <c r="I9" i="1" s="1"/>
  <c r="I8" i="1" s="1"/>
  <c r="I16" i="1"/>
  <c r="I15" i="1" s="1"/>
  <c r="I14" i="1" s="1"/>
  <c r="I13" i="1" s="1"/>
  <c r="I23" i="1"/>
  <c r="I22" i="1" s="1"/>
  <c r="I21" i="1" s="1"/>
  <c r="I27" i="1"/>
  <c r="I26" i="1" s="1"/>
  <c r="I30" i="1"/>
  <c r="I29" i="1" s="1"/>
  <c r="I41" i="1"/>
  <c r="I40" i="1" s="1"/>
  <c r="I39" i="1" s="1"/>
  <c r="I38" i="1" s="1"/>
  <c r="I57" i="1"/>
  <c r="I56" i="1" s="1"/>
  <c r="I55" i="1" s="1"/>
  <c r="I54" i="1" s="1"/>
  <c r="I62" i="1"/>
  <c r="I67" i="1"/>
  <c r="I78" i="1"/>
  <c r="I77" i="1" s="1"/>
  <c r="I154" i="1"/>
  <c r="I96" i="1"/>
  <c r="I95" i="1" s="1"/>
  <c r="I463" i="1"/>
  <c r="I465" i="1"/>
  <c r="I471" i="1"/>
  <c r="I477" i="1"/>
  <c r="I511" i="1"/>
  <c r="I510" i="1" s="1"/>
  <c r="I509" i="1" s="1"/>
  <c r="I108" i="1"/>
  <c r="I164" i="1"/>
  <c r="I163" i="1" s="1"/>
  <c r="I162" i="1" s="1"/>
  <c r="I105" i="1"/>
  <c r="I106" i="1"/>
  <c r="I336" i="1"/>
  <c r="I536" i="1"/>
  <c r="I531" i="1"/>
  <c r="I530" i="1" s="1"/>
  <c r="I529" i="1" s="1"/>
  <c r="I528" i="1" s="1"/>
  <c r="I525" i="1"/>
  <c r="I524" i="1" s="1"/>
  <c r="I523" i="1" s="1"/>
  <c r="I522" i="1" s="1"/>
  <c r="I519" i="1"/>
  <c r="I518" i="1" s="1"/>
  <c r="I517" i="1" s="1"/>
  <c r="I516" i="1" s="1"/>
  <c r="I515" i="1" s="1"/>
  <c r="I501" i="1"/>
  <c r="I500" i="1" s="1"/>
  <c r="I499" i="1" s="1"/>
  <c r="I498" i="1" s="1"/>
  <c r="I505" i="1"/>
  <c r="I504" i="1" s="1"/>
  <c r="I503" i="1" s="1"/>
  <c r="I493" i="1"/>
  <c r="I492" i="1" s="1"/>
  <c r="I485" i="1" s="1"/>
  <c r="I446" i="1"/>
  <c r="I448" i="1"/>
  <c r="I436" i="1"/>
  <c r="I435" i="1" s="1"/>
  <c r="I432" i="1"/>
  <c r="I431" i="1" s="1"/>
  <c r="I430" i="1" s="1"/>
  <c r="I429" i="1" s="1"/>
  <c r="I428" i="1" s="1"/>
  <c r="I332" i="1"/>
  <c r="I327" i="1"/>
  <c r="I326" i="1" s="1"/>
  <c r="I293" i="1"/>
  <c r="I292" i="1" s="1"/>
  <c r="I291" i="1" s="1"/>
  <c r="I113" i="1"/>
  <c r="I112" i="1" s="1"/>
  <c r="I101" i="1"/>
  <c r="I397" i="1"/>
  <c r="I392" i="1"/>
  <c r="I391" i="1" s="1"/>
  <c r="I421" i="1"/>
  <c r="I420" i="1" s="1"/>
  <c r="I419" i="1" s="1"/>
  <c r="I371" i="1" l="1"/>
  <c r="J442" i="1"/>
  <c r="J441" i="1" s="1"/>
  <c r="J440" i="1" s="1"/>
  <c r="K442" i="1"/>
  <c r="K441" i="1" s="1"/>
  <c r="K440" i="1" s="1"/>
  <c r="J295" i="1"/>
  <c r="J214" i="1" s="1"/>
  <c r="K295" i="1"/>
  <c r="K214" i="1" s="1"/>
  <c r="I153" i="1"/>
  <c r="I152" i="1" s="1"/>
  <c r="I151" i="1" s="1"/>
  <c r="K497" i="1"/>
  <c r="J460" i="1"/>
  <c r="K460" i="1"/>
  <c r="J497" i="1"/>
  <c r="I370" i="1"/>
  <c r="I369" i="1" s="1"/>
  <c r="I462" i="1"/>
  <c r="I461" i="1" s="1"/>
  <c r="I460" i="1" s="1"/>
  <c r="I174" i="1"/>
  <c r="I217" i="1"/>
  <c r="I216" i="1" s="1"/>
  <c r="I215" i="1" s="1"/>
  <c r="I331" i="1"/>
  <c r="I330" i="1" s="1"/>
  <c r="I329" i="1" s="1"/>
  <c r="K111" i="1"/>
  <c r="J111" i="1"/>
  <c r="K521" i="1"/>
  <c r="J521" i="1"/>
  <c r="I61" i="1"/>
  <c r="I60" i="1" s="1"/>
  <c r="I535" i="1"/>
  <c r="I534" i="1" s="1"/>
  <c r="I533" i="1" s="1"/>
  <c r="I94" i="1"/>
  <c r="I93" i="1" s="1"/>
  <c r="J99" i="1"/>
  <c r="J98" i="1" s="1"/>
  <c r="J92" i="1" s="1"/>
  <c r="K99" i="1"/>
  <c r="K98" i="1" s="1"/>
  <c r="K92" i="1" s="1"/>
  <c r="I111" i="1"/>
  <c r="I442" i="1"/>
  <c r="I441" i="1" s="1"/>
  <c r="I440" i="1" s="1"/>
  <c r="J20" i="1"/>
  <c r="I66" i="1"/>
  <c r="I297" i="1"/>
  <c r="I296" i="1" s="1"/>
  <c r="I295" i="1" s="1"/>
  <c r="I316" i="1"/>
  <c r="I315" i="1" s="1"/>
  <c r="J66" i="1"/>
  <c r="J59" i="1" s="1"/>
  <c r="J135" i="1"/>
  <c r="J134" i="1" s="1"/>
  <c r="I135" i="1"/>
  <c r="I134" i="1" s="1"/>
  <c r="I497" i="1"/>
  <c r="I245" i="1"/>
  <c r="K66" i="1"/>
  <c r="K59" i="1" s="1"/>
  <c r="I99" i="1"/>
  <c r="I98" i="1" s="1"/>
  <c r="K20" i="1"/>
  <c r="I20" i="1"/>
  <c r="I92" i="1" l="1"/>
  <c r="I110" i="1"/>
  <c r="I214" i="1"/>
  <c r="J434" i="1"/>
  <c r="K434" i="1"/>
  <c r="K7" i="1"/>
  <c r="J7" i="1"/>
  <c r="I521" i="1"/>
  <c r="K110" i="1"/>
  <c r="I59" i="1"/>
  <c r="I7" i="1" s="1"/>
  <c r="J110" i="1"/>
  <c r="I434" i="1"/>
  <c r="I6" i="1" l="1"/>
  <c r="K6" i="1"/>
  <c r="J6" i="1"/>
</calcChain>
</file>

<file path=xl/sharedStrings.xml><?xml version="1.0" encoding="utf-8"?>
<sst xmlns="http://schemas.openxmlformats.org/spreadsheetml/2006/main" count="3696" uniqueCount="592">
  <si>
    <t>Наименование целевой статьи расходов</t>
  </si>
  <si>
    <t>01</t>
  </si>
  <si>
    <t>03</t>
  </si>
  <si>
    <t>06</t>
  </si>
  <si>
    <t>80900</t>
  </si>
  <si>
    <t>02</t>
  </si>
  <si>
    <t>00590</t>
  </si>
  <si>
    <t>04</t>
  </si>
  <si>
    <t>5</t>
  </si>
  <si>
    <t>8</t>
  </si>
  <si>
    <t>52600</t>
  </si>
  <si>
    <t>05</t>
  </si>
  <si>
    <t>07</t>
  </si>
  <si>
    <t>08</t>
  </si>
  <si>
    <t>09</t>
  </si>
  <si>
    <t>1</t>
  </si>
  <si>
    <t>80470</t>
  </si>
  <si>
    <t>80490</t>
  </si>
  <si>
    <t>80520</t>
  </si>
  <si>
    <t>80820</t>
  </si>
  <si>
    <t>80440</t>
  </si>
  <si>
    <t>80380</t>
  </si>
  <si>
    <t>88500</t>
  </si>
  <si>
    <t>80200</t>
  </si>
  <si>
    <t>88100</t>
  </si>
  <si>
    <t>2</t>
  </si>
  <si>
    <t>10</t>
  </si>
  <si>
    <t>88650</t>
  </si>
  <si>
    <t>11</t>
  </si>
  <si>
    <t>3</t>
  </si>
  <si>
    <t>4</t>
  </si>
  <si>
    <t>12</t>
  </si>
  <si>
    <t>13</t>
  </si>
  <si>
    <t>80410</t>
  </si>
  <si>
    <t>14</t>
  </si>
  <si>
    <t>15</t>
  </si>
  <si>
    <t>80570</t>
  </si>
  <si>
    <t>87880</t>
  </si>
  <si>
    <t>88020</t>
  </si>
  <si>
    <t>88030</t>
  </si>
  <si>
    <t>82010</t>
  </si>
  <si>
    <t>16</t>
  </si>
  <si>
    <t>78090</t>
  </si>
  <si>
    <t>78470</t>
  </si>
  <si>
    <t>17</t>
  </si>
  <si>
    <t>ЦСР</t>
  </si>
  <si>
    <t>ВР</t>
  </si>
  <si>
    <t>Рз</t>
  </si>
  <si>
    <t>Сумма 
(тыс. рублей)</t>
  </si>
  <si>
    <t xml:space="preserve">ПР </t>
  </si>
  <si>
    <t>ВСЕГО</t>
  </si>
  <si>
    <t>7</t>
  </si>
  <si>
    <t>200</t>
  </si>
  <si>
    <t>100</t>
  </si>
  <si>
    <t>800</t>
  </si>
  <si>
    <t>80280</t>
  </si>
  <si>
    <t>400</t>
  </si>
  <si>
    <t>300</t>
  </si>
  <si>
    <t>600</t>
  </si>
  <si>
    <t>500</t>
  </si>
  <si>
    <t>700</t>
  </si>
  <si>
    <t>Общегосударственные вопросы</t>
  </si>
  <si>
    <t>Функционирование высших должностных лиц муниципальных образований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</si>
  <si>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</si>
  <si>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</si>
  <si>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 органов</t>
  </si>
  <si>
    <t>Резервные фонды</t>
  </si>
  <si>
    <t>Другие общегосударственные вопросы</t>
  </si>
  <si>
    <t>Национальная безопасность и правоохранительная деятельность</t>
  </si>
  <si>
    <t xml:space="preserve">Защита населения и территории от чрезвычайных ситуаций природного и техногенного характера, гражданская оборона
</t>
  </si>
  <si>
    <t xml:space="preserve">Другие вопросы в области национальной безопасности и правоохранительной деятельности
</t>
  </si>
  <si>
    <t>Национальная экономика</t>
  </si>
  <si>
    <t>Сельское хозяйство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</si>
  <si>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</si>
  <si>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</si>
  <si>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</si>
  <si>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Другие вопросы в области ЖКХ</t>
  </si>
  <si>
    <t>Образование</t>
  </si>
  <si>
    <t>Дошкольное образование</t>
  </si>
  <si>
    <t>Общее образование</t>
  </si>
  <si>
    <t>Молодежная политика и оздоровление детей</t>
  </si>
  <si>
    <t>Другие вопросы в области образования</t>
  </si>
  <si>
    <t xml:space="preserve">Культура и кинематография </t>
  </si>
  <si>
    <t xml:space="preserve">Культура </t>
  </si>
  <si>
    <t>Здравоохранение</t>
  </si>
  <si>
    <t>Другие вопросы в области здравоохранения</t>
  </si>
  <si>
    <t>Социальная политика</t>
  </si>
  <si>
    <t xml:space="preserve">Пенсионное обеспечение 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</si>
  <si>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</si>
  <si>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</si>
  <si>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</si>
  <si>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</si>
  <si>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</si>
  <si>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Массовый спорт</t>
  </si>
  <si>
    <t>Другие вопросы в области физической культуры и спорта</t>
  </si>
  <si>
    <t>Обслуживание государственного и муниципального долга</t>
  </si>
  <si>
    <t>Обслуживание внутреннего государственного и муниципального долга</t>
  </si>
  <si>
    <t>Межбюджетные трансферты</t>
  </si>
  <si>
    <t>Дотации на выравнивание бюджетной обеспеченности  муниципальных образований</t>
  </si>
  <si>
    <t xml:space="preserve">Иные дотации </t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</si>
  <si>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</si>
  <si>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</si>
  <si>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(финансового органа)</t>
    </r>
    <r>
      <rPr>
        <sz val="12"/>
        <color theme="1"/>
        <rFont val="Times New Roman"/>
        <family val="1"/>
        <charset val="204"/>
      </rPr>
      <t xml:space="preserve"> 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</si>
  <si>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</si>
  <si>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деятельности ( оказание услуг) муниципальных учреждений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</si>
  <si>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(оказание услуг) автономных учреждений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</si>
  <si>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</si>
  <si>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t>78050</t>
  </si>
  <si>
    <t>Муниципальная программа Лискинского муниципального района «Муниципальное управление  и гражданское общество Лискинского муниципального района»</t>
  </si>
  <si>
    <t>Подпрограмма «Обеспечение деятельности органов местного самоуправления  Лискинского муниципального района»</t>
  </si>
  <si>
    <t>Основное мероприятие «Финансовое обеспечение органов местного самоуправления  Лискинского муниципального района»</t>
  </si>
  <si>
    <t>0</t>
  </si>
  <si>
    <t>00</t>
  </si>
  <si>
    <t>00000</t>
  </si>
  <si>
    <t>Подпрограмма «Развитие муниципальной службы в администрации Лискинского муниципального района »</t>
  </si>
  <si>
    <t>Подпрограмма «Информационное  общество»</t>
  </si>
  <si>
    <t>Муниципальная программа Лискинского муниципального района «Управление муниципальными финансами, создание условий для эффективного и ответственного управления муниципальными финансами, повышение устойчивости бюджета Лискинского муниципального района»</t>
  </si>
  <si>
    <t>Подпрограмма «Обеспечение реализации муниципальной программы»</t>
  </si>
  <si>
    <t>Основное мероприятие «Финансовое обеспечение деятельности финансового отдела администрации Лискинского муниципального района»</t>
  </si>
  <si>
    <t>Подпрограмма «Управление муниципальными финансами»</t>
  </si>
  <si>
    <t>Основное мероприятие «Управление резервным фондом»</t>
  </si>
  <si>
    <t xml:space="preserve">Муниципальная программа Лискинского муниципального района «Управление муниципальным имуществом» </t>
  </si>
  <si>
    <t>Подпрограмма «Управление муниципальным имуществом»</t>
  </si>
  <si>
    <t>Основное мероприятие «Финансовое обеспечение деятельности МКУ «Служба технического обеспечения»»</t>
  </si>
  <si>
    <t>Муниципальная программа Лискинского муниципального района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</si>
  <si>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Подпрограмма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</si>
  <si>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Основное мероприятие «Межбюджетные трансферты на осуществление части полномочий из бюджета муниципального района  бюджетам поселений, в соответствии с заключенными соглашениями»</t>
  </si>
  <si>
    <t>Муниципальная программа «Обеспечение общественного порядка и противодействие преступности»</t>
  </si>
  <si>
    <t>Подпрограмма «Комплексные меры профилактики правонарушений в Лискинском муниципальном районе»</t>
  </si>
  <si>
    <t>Подпрограмма «Комплексные меры профилактики противодействия злоупотреблению наркотиками и их незаконному обороту в Лискинском муниципальном районе»</t>
  </si>
  <si>
    <t>Основное мероприятие «Профилактика наркомании среди детей и подростков»</t>
  </si>
  <si>
    <t>Муниципальная программа Лискинского муниципального района «Развитие сельского хозяйства, производства пищевых продуктов и инфраструктуры агропродовольственного рынка»</t>
  </si>
  <si>
    <t>Подпрограмма «Развитие сельского хозяйства Лискинского муниципального района»</t>
  </si>
  <si>
    <t xml:space="preserve">Муниципальная программа Лискинского муниципального района «Развитие транспортной системы» </t>
  </si>
  <si>
    <t>Подпрограмма «Повышение безопасности дорожного движения и развитие дорожного хозяйства»</t>
  </si>
  <si>
    <t>Муниципальная программа Лискинского муниципального района «Развитие и поддержка малого и среднего предпринимательства»</t>
  </si>
  <si>
    <t>Подпрограмма «Развитие и поддержка малого и среднего предпринимательства»</t>
  </si>
  <si>
    <t>Основное мероприятие «Оказания поддержки субъектам малого и среднего предпринимательства и организациям, образующим инфраструктуру их поддержки»</t>
  </si>
  <si>
    <t>Подпрограмма «Устойчивое развитие сельских территорий»</t>
  </si>
  <si>
    <t>Основное мероприятие «Развитие водоснабжение в сельской местности»</t>
  </si>
  <si>
    <t>Муниципальная программа «Развитие образования»</t>
  </si>
  <si>
    <t>Подпрограмма «Развитие дошкольного образования»</t>
  </si>
  <si>
    <t>Основное мероприятие «Развитие сети организаций дошкольного образования».</t>
  </si>
  <si>
    <t xml:space="preserve">Подпрограмма «Развитие общего образования»                                             </t>
  </si>
  <si>
    <t>Основное мероприятие «Обеспечение качества предоставляемых услуг общего образования».</t>
  </si>
  <si>
    <t>Подпрограмма «Развитие дополнительного образования»</t>
  </si>
  <si>
    <t>Основное мероприятие «Развитие инфраструктуры образовательных организаций дополнительного образования»</t>
  </si>
  <si>
    <t>Основное мероприятие «Развитие кадрового потенциала»</t>
  </si>
  <si>
    <t>Основное мероприятие «Система конкурсных мероприятий и развитие одаренных детей»</t>
  </si>
  <si>
    <t>Муниципальная программа Лискинского муниципального района «Развитие культуры Лискинского муниципального района »</t>
  </si>
  <si>
    <t>Подпрограмма «Дополнительное образование детей в сфере культуры»</t>
  </si>
  <si>
    <t>Основное мероприятие «Оказание государственных (муниципальных) услуг (выполнение работ) и обеспечение деятельности учреждений образования в сфере культуры»</t>
  </si>
  <si>
    <t xml:space="preserve">Муниципальная программа Лискинского муниципального района «Энергоэффективность и развитие энергетики» </t>
  </si>
  <si>
    <t>Подпрограмма «Энергоэффективность и развитие энергетики»</t>
  </si>
  <si>
    <t>Подпрограмма «Организация отдыха и оздоровления детей»</t>
  </si>
  <si>
    <t>Подпрограмма «Реализация молодёжной политики на территории Лискинского муниципального района»</t>
  </si>
  <si>
    <t>Подпрограмма «Другие вопросы в области образования»</t>
  </si>
  <si>
    <t>Основное мероприятие «Ведение бухгалтерского и статистического учета доходов и расходов, составления требуемой отчетности и представление ее в порядке и сроки, установленные законодательными и иными правовым актами»</t>
  </si>
  <si>
    <t>Основное мероприятие «Выявление и поддержка лучших педагогических работников в сфере образования»</t>
  </si>
  <si>
    <t>Подпрограмма «Строительство и реконструкция  учреждений образования»</t>
  </si>
  <si>
    <t>6</t>
  </si>
  <si>
    <t>Подпрограмма «Библиотечное обслуживание»</t>
  </si>
  <si>
    <t>Основное мероприятие «Финансовое обеспечение деятельности подведомственных муниципальных учреждений культуры»</t>
  </si>
  <si>
    <t>Подпрограмма «Музейная деятельность»</t>
  </si>
  <si>
    <t>Муниципальная программа Лискинского муниципального района «Содействие развитию муниципальных образований и местного самоуправления»</t>
  </si>
  <si>
    <t xml:space="preserve">Муниципальная программа Лискинского муниципального района «Социальная поддержка граждан» </t>
  </si>
  <si>
    <t>Подпрограмма «Социальная поддержка граждан»</t>
  </si>
  <si>
    <t>Основное мероприятие «Пенсионное обеспечение граждан»</t>
  </si>
  <si>
    <t>Основное мероприятие «Социальная поддержка малоимущих граждан»</t>
  </si>
  <si>
    <t>Основное мероприятие «Социальная поддержка почетных граждан»</t>
  </si>
  <si>
    <t>Основное мероприятие «Социальная поддержка (льготный проезд) садоводов – огородников»</t>
  </si>
  <si>
    <t>Муниципальная программа Лискинского муниципального района «Обеспечение доступным и комфортным жильём и коммунальными услугами населения  Лискинского муниципального района»</t>
  </si>
  <si>
    <t>Подпрограмма «Создание условий для обеспечения доступным и комфортным жильём населения Лискинского района»</t>
  </si>
  <si>
    <t>Основное мероприятие «Оказание государственной поддержки молодым семьям на приобретение (строительство) жилья»</t>
  </si>
  <si>
    <t>Подпрограмма «Социализация детей-сирот и детей,                                                                                                                     нуждающихся в особой защите государства»</t>
  </si>
  <si>
    <t>Основное мероприятие «Выплата единовременных пособий при всех формах устройства детей, лишенных родительского попечения, в семью»</t>
  </si>
  <si>
    <t>Основное мероприятие «Выплата приемной семье на содержание подопечных детей»</t>
  </si>
  <si>
    <t>Основное мероприятие «Вознаграждение, причитающееся приемному родителю»</t>
  </si>
  <si>
    <t>Основное мероприятие «Социальная поддержка ветеранов войны и труда»</t>
  </si>
  <si>
    <t>Муниципальная программа Лискинского муниципального района Воронежской области «Развитие физической культуры и спорта»</t>
  </si>
  <si>
    <t>Подпрограмма «Развитие физической культуры и спорта»</t>
  </si>
  <si>
    <t>Основное мероприятие «Массовая физическая культура и спорт»</t>
  </si>
  <si>
    <t>Основное мероприятие «Управление муниципальным долгом»</t>
  </si>
  <si>
    <t>Подпрограмма «Создание условий для эффективного и ответственного управления муниципальными финансами, повышение устойчивости бюджетов поселений Лискинского муниципального района»</t>
  </si>
  <si>
    <t>Основное мероприятие «Выравнивание бюджетной обеспеченности городских и сельских поселений Лискинского муниципального района»</t>
  </si>
  <si>
    <t>Основное мероприятие «Поддержка мер по обеспечению сбалансированности городских и сельских поселений Лискинского муниципального района»</t>
  </si>
  <si>
    <t>Прочие межбюджетные транферты общего характера</t>
  </si>
  <si>
    <t>88490</t>
  </si>
  <si>
    <t>Основное мероприятие «Содействие повышению качества управления финансами городских и сельских поселений»</t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</si>
  <si>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и  поддержке  малого и среднего предпринимательства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</si>
  <si>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t>Основное мероприятие «Мероприятия по профилактике правонарушений и охране общественного порядка»</t>
  </si>
  <si>
    <t>Основное мероприятие «Агитационные меры по профилактике распространению и злоупотреблению наркомании»</t>
  </si>
  <si>
    <t>81290</t>
  </si>
  <si>
    <t>Основное мероприятие«Ремонт автомобильных дорог общего пользования местного значения»</t>
  </si>
  <si>
    <t>Основное мероприятие  «Энергоэффективность и развитие энергетики»</t>
  </si>
  <si>
    <t>Основное мероприятие «Организация отдыха, оздоровление и занятости детей и молодежи»</t>
  </si>
  <si>
    <r>
      <rPr>
        <b/>
        <sz val="12"/>
        <color theme="1"/>
        <rFont val="Times New Roman"/>
        <family val="1"/>
        <charset val="204"/>
      </rPr>
      <t xml:space="preserve">Капитальные вложения в объекты недвижимого имущуества муниципальной собственности </t>
    </r>
    <r>
      <rPr>
        <sz val="12"/>
        <color theme="1"/>
        <rFont val="Times New Roman"/>
        <family val="1"/>
        <charset val="204"/>
      </rPr>
      <t>Капитальные вложения в объекты недвижимого имущуества муниципальной собственности</t>
    </r>
  </si>
  <si>
    <t>Основное мероприятие «Энергоэффективность и развитие энергетики»</t>
  </si>
  <si>
    <r>
      <rPr>
        <b/>
        <sz val="12"/>
        <color theme="1"/>
        <rFont val="Times New Roman"/>
        <family val="1"/>
        <charset val="204"/>
      </rPr>
      <t>Расходы на обеспечение деятельности (оказание услуг) муниципальных учреждений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</si>
  <si>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Доплаты к пенсиям муниципальных служащих Лискинского муниципального района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</si>
  <si>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(оказание услуг) муниципальных учреждений 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</si>
  <si>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 xml:space="preserve">Процентные платежи по муниципальному долгу </t>
    </r>
    <r>
      <rPr>
        <sz val="12"/>
        <color theme="1"/>
        <rFont val="Times New Roman"/>
        <family val="1"/>
        <charset val="204"/>
      </rPr>
      <t xml:space="preserve"> Обслуживание муниципального долга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</si>
  <si>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</si>
  <si>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функций муниципальных органов (финансового органа)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</si>
  <si>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</si>
  <si>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области образования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</si>
  <si>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бюджетных учреждений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</si>
  <si>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>Расходы на обеспечение деятельности ( оказание услуг) муниципальных учрежденийх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</si>
  <si>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t>Основное мероприятие «Гражданское образование и патриотическое воспитание молодежи, содействие формированию правовых, культурных и нравственных ценностей среди молодежи»</t>
  </si>
  <si>
    <t>Основное мероприятие «Компенсация,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образования»</t>
  </si>
  <si>
    <r>
      <rPr>
        <b/>
        <sz val="12"/>
        <rFont val="Times New Roman"/>
        <family val="1"/>
        <charset val="204"/>
      </rPr>
      <t xml:space="preserve">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</si>
  <si>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t>78150</t>
  </si>
  <si>
    <t>Дополнительное образование детей</t>
  </si>
  <si>
    <t>Транспорт</t>
  </si>
  <si>
    <t>Подпрограмма «Развитие материально-технической базы организаций пассажирского  автомобильного транспорта общего пользования, обновление транспортных средств»</t>
  </si>
  <si>
    <t>Основное мероприятие «Приобретение транспортных средств в целях обновления подвижного состава»</t>
  </si>
  <si>
    <t>Мероприятия по развитию пассажирского автомобильного транспорта  Лискинского муниципального района</t>
  </si>
  <si>
    <t>Закупка товаров, работ и услуг для муниципальных нужд</t>
  </si>
  <si>
    <t>0000</t>
  </si>
  <si>
    <t>81300</t>
  </si>
  <si>
    <t>Подпрограмма «Развитие туризма»</t>
  </si>
  <si>
    <t>Основное мероприятие «Продвижение туристского поенциала Лискинского района на областном, межрегиональном и международном уровне»</t>
  </si>
  <si>
    <t>80100</t>
  </si>
  <si>
    <t>Основное мероприятие «Софинансирование приориететных социально-значимых расходов местных бюджетов»</t>
  </si>
  <si>
    <t>Основное мероприятие «Обеспечение реализации программы»</t>
  </si>
  <si>
    <t>Государственная программа Воронежской области «Развитие сельского хозяйства, производства пищевых продуктов и инфраструктуры агропродовольственного рынка»</t>
  </si>
  <si>
    <t>25</t>
  </si>
  <si>
    <t>Другие вопросы в области культуры, кинематографии</t>
  </si>
  <si>
    <t>S8130</t>
  </si>
  <si>
    <t>S8320</t>
  </si>
  <si>
    <t>S8410</t>
  </si>
  <si>
    <t>L0270</t>
  </si>
  <si>
    <r>
      <rPr>
        <b/>
        <sz val="12"/>
        <color theme="1"/>
        <rFont val="Times New Roman"/>
        <family val="1"/>
        <charset val="204"/>
      </rPr>
      <t xml:space="preserve">Мероприятия государственной программы Российской Федерации "Доступная среда" на 2011 - 2020 годы 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</si>
  <si>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 xml:space="preserve">Мероприятия государственной программы Российской Федерации "Доступная среда" на 2011 - 2020 годы (софинансирование)
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</si>
  <si>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t>Государственная программа Воронежской области "Доступная среда"</t>
  </si>
  <si>
    <t xml:space="preserve">Подпрограмма "Обеспечение условий доступности приоритетных объектов и услуг в приоритетных сферах жизнедеятельности инвалидов и других МГН"                             </t>
  </si>
  <si>
    <t>Основное мероприятие "Адаптация зданий приоритетных культурно-зрелищных, библиотечных и музейных учреждений и прилегающих к ним территорий для беспрепятственного доступа инвалидов и других МГН с учетом их особых потребностей и получения ими услуг"</t>
  </si>
  <si>
    <r>
      <rPr>
        <b/>
        <sz val="12"/>
        <rFont val="Times New Roman"/>
        <family val="1"/>
        <charset val="204"/>
      </rPr>
      <t xml:space="preserve">Развитие улично-дорожной сети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</si>
  <si>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t>Основное мероприятие «Повышение безопасности дорожного движения»</t>
  </si>
  <si>
    <t>L5190</t>
  </si>
  <si>
    <t>2020 год</t>
  </si>
  <si>
    <r>
      <t xml:space="preserve">Мероприятия по развитию сети автомобильных дорог общего пользования Лискинского муниципального района </t>
    </r>
    <r>
      <rPr>
        <sz val="12"/>
        <color theme="1"/>
        <rFont val="Times New Roman"/>
        <family val="1"/>
        <charset val="204"/>
      </rPr>
      <t>Межбюджетные трансферты</t>
    </r>
  </si>
  <si>
    <t>99</t>
  </si>
  <si>
    <t>51200</t>
  </si>
  <si>
    <t>Судебная система</t>
  </si>
  <si>
    <t>Непрограммные расходы органов местного самоуправления Лискинского муниципального района</t>
  </si>
  <si>
    <t>Основное мероприятие «Финансовое обеспечение выполнения полномочий в сфере культуры»</t>
  </si>
  <si>
    <t>85190</t>
  </si>
  <si>
    <t>Обеспечение деятельности управления делами Воронежской области</t>
  </si>
  <si>
    <t>88690</t>
  </si>
  <si>
    <r>
      <rPr>
        <b/>
        <sz val="12"/>
        <color theme="1"/>
        <rFont val="Times New Roman"/>
        <family val="1"/>
        <charset val="204"/>
      </rPr>
      <t>Иные межбюджетные трансферты общего характера предоставляемые поселениям</t>
    </r>
    <r>
      <rPr>
        <sz val="12"/>
        <color theme="1"/>
        <rFont val="Times New Roman"/>
        <family val="1"/>
        <charset val="204"/>
      </rPr>
      <t xml:space="preserve"> Межбюджетные трансферты</t>
    </r>
  </si>
  <si>
    <t>Основное мероприятие «Строительство и реконструкция внешкольных учреждений»</t>
  </si>
  <si>
    <t>70100</t>
  </si>
  <si>
    <r>
      <rPr>
        <b/>
        <sz val="12"/>
        <color theme="1"/>
        <rFont val="Times New Roman"/>
        <family val="1"/>
        <charset val="204"/>
      </rPr>
      <t xml:space="preserve">Зарезервированные средства, связанные с особенностями исполнения бюджета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</si>
  <si>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Зарезервированные средства, связанные с особенностями исполнения бюджета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</si>
  <si>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>Мероприятия по развитию сети общеобразовательных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</si>
  <si>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t>Государственная программа Воронежской области
"Развитие культуры и туризма"</t>
  </si>
  <si>
    <t xml:space="preserve"> Подпрограмма "Искусство и наследие"</t>
  </si>
  <si>
    <t>Основное мероприятие "Поддержка творческих инициатив населения, а также выдающихся деятелей, организаций в сфере культуры, творческих союзов, в том числе социально ориентированных некоммерческих организаций"</t>
  </si>
  <si>
    <t>Основное мероприятие «Межбюджетные трансферты, связанные с особенностями исполнения  бюджета направленные на повышение устойчивости муниципальных образований Лискинского муниципального района»</t>
  </si>
  <si>
    <r>
      <rPr>
        <b/>
        <sz val="12"/>
        <rFont val="Times New Roman"/>
        <family val="1"/>
        <charset val="204"/>
      </rPr>
      <t>Иные межбюджетные трансферты</t>
    </r>
    <r>
      <rPr>
        <sz val="12"/>
        <rFont val="Times New Roman"/>
        <family val="1"/>
        <charset val="204"/>
      </rPr>
      <t xml:space="preserve">  Межбюджетные трасферты</t>
    </r>
  </si>
  <si>
    <t>88040</t>
  </si>
  <si>
    <t>L5670</t>
  </si>
  <si>
    <t>L4970</t>
  </si>
  <si>
    <t>93</t>
  </si>
  <si>
    <t>82050</t>
  </si>
  <si>
    <t>Председатель Контрольно-счетной палаты Лискинского муниципального района и его заместители</t>
  </si>
  <si>
    <t xml:space="preserve">Контрольно-счетной палата Лискинского муниципального района </t>
  </si>
  <si>
    <t>9</t>
  </si>
  <si>
    <t>90</t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</si>
  <si>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(оказание услуг) муниципальных учреждений 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</si>
  <si>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t>Основное мероприятие «Регулирование и совершенствование деятельности в сфере имущественных и земельных отношений»</t>
  </si>
  <si>
    <t>Основное мероприятие «Содержание имущества казны»</t>
  </si>
  <si>
    <t>Основное мероприятие «Осуществление земельного котроля»</t>
  </si>
  <si>
    <t>S8300</t>
  </si>
  <si>
    <t>2021 год</t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</si>
  <si>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функций муниципальных органов (высшего должностного лица муниципального образования - главы местной администрации)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</si>
  <si>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функций муниципальных органов (представительного органа муниципального образования)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</si>
  <si>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(представительного органа муниципального образования)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</si>
  <si>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(представительного органа муниципального образования)</t>
    </r>
    <r>
      <rPr>
        <sz val="12"/>
        <color theme="1"/>
        <rFont val="Times New Roman"/>
        <family val="1"/>
        <charset val="204"/>
      </rPr>
      <t xml:space="preserve"> 
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</si>
  <si>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Осуществление полномочий по составлению (изменению) списков кандидатов в присяжные заседатели федеральных судов общей юрисдикции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</si>
  <si>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(финансового органа)</t>
    </r>
    <r>
      <rPr>
        <sz val="12"/>
        <color theme="1"/>
        <rFont val="Times New Roman"/>
        <family val="1"/>
        <charset val="204"/>
      </rPr>
      <t xml:space="preserve"> 
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</si>
  <si>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обеспечениедеятельности председателя Контрольно-счетной палаты Лискинского муниципального района и его заместителей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</si>
  <si>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функций муниципальных органов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</si>
  <si>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Резервный фонд администрации Лискинского муниципального района (проведение аварийно-восстановительных работ и иных мероприятий, связанных с предупреждением и ликвидацией последствий стихийных бедствий и других чрезвычайных ситуаций)</t>
    </r>
    <r>
      <rPr>
        <sz val="12"/>
        <color theme="1"/>
        <rFont val="Times New Roman"/>
        <family val="1"/>
        <charset val="204"/>
      </rPr>
      <t xml:space="preserve"> 
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</si>
  <si>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Выполнение других расходных обязательств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</si>
  <si>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по ведению регистра  НПА  за счёт областной субвенции</t>
    </r>
    <r>
      <rPr>
        <sz val="12"/>
        <color theme="1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</si>
  <si>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Выполнение переданных полномочий по организации и осуществлению деятельности  по ведению регистра  НПА  за счёт областной субвенции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</si>
  <si>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административной комиссии за счёт областной субвенции</t>
    </r>
    <r>
      <rPr>
        <sz val="12"/>
        <color theme="1"/>
        <rFont val="Times New Roman"/>
        <family val="1"/>
        <charset val="204"/>
      </rPr>
      <t xml:space="preserve"> 
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</si>
  <si>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административной комиссии за счёт областной субвенции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</si>
  <si>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Зарезервированные средства, связанные с особенностями исполнения бюджета)</t>
    </r>
    <r>
      <rPr>
        <sz val="12"/>
        <color theme="1"/>
        <rFont val="Times New Roman"/>
        <family val="1"/>
        <charset val="204"/>
      </rPr>
      <t xml:space="preserve"> 
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</si>
  <si>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Мероприятия по профилактики правонарушений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</si>
  <si>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сети автомобильных дорог общего пользования Лискинского муниципального района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</si>
  <si>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Капитальные вложения в объекты муниципальной собственности 
</t>
    </r>
    <r>
      <rPr>
        <sz val="12"/>
        <color theme="1"/>
        <rFont val="Times New Roman"/>
        <family val="1"/>
        <charset val="204"/>
      </rPr>
      <t>Капитальные вложения в объекты муниципальной собственности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</si>
  <si>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</si>
  <si>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</si>
  <si>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</si>
  <si>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>Мероприятия по развитию сети общеобразовательных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областные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</si>
  <si>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</si>
  <si>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</si>
  <si>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</si>
  <si>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учреждений- мероприятия по развитию дополнительного образования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</si>
  <si>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учреждений- мероприятия по развитию дополнительного образования 
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</si>
  <si>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учреждений- мероприятия по развитию кадрового потенциала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</si>
  <si>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учреждений- система конкурсных мероприятий и развитие одаренных детей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</si>
  <si>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Мероприятия по организации отдыха и оздоровления детей и молодежи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</si>
  <si>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области образования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</si>
  <si>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области образования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</si>
  <si>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области образования 
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</si>
  <si>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Расходы на передачу полномочий по библиотекам 
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</si>
  <si>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
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</si>
  <si>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</si>
  <si>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</si>
  <si>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 xml:space="preserve">Капитальные вложения в объекты муниципальной собственности 
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</t>
    </r>
  </si>
  <si>
    <r>
      <rPr>
        <b/>
        <sz val="12"/>
        <color theme="1"/>
        <rFont val="Times New Roman"/>
        <family val="1"/>
        <charset val="204"/>
      </rPr>
      <t xml:space="preserve">Выполнение других расходных обязательств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</si>
  <si>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Капитальные вложения в объекты муниципальной собственности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</si>
  <si>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Мероприятия в области социальной политике 
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</si>
  <si>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Оказание государственной социальной помощи отдельным категориям граждан по проезду на транспорте пригородного сообщения 
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</si>
  <si>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>Обеспечение жильем молодых семей 
С</t>
    </r>
    <r>
      <rPr>
        <sz val="12"/>
        <color theme="1"/>
        <rFont val="Times New Roman"/>
        <family val="1"/>
        <charset val="204"/>
      </rPr>
      <t>оциальное обеспечение и иные выплаты населению (фед)</t>
    </r>
  </si>
  <si>
    <r>
      <rPr>
        <b/>
        <sz val="12"/>
        <color theme="1"/>
        <rFont val="Times New Roman"/>
        <family val="1"/>
        <charset val="204"/>
      </rPr>
      <t>Обеспечение жильем молодых семей 
С</t>
    </r>
    <r>
      <rPr>
        <sz val="12"/>
        <color theme="1"/>
        <rFont val="Times New Roman"/>
        <family val="1"/>
        <charset val="204"/>
      </rPr>
      <t>оциальное обеспечение и иные выплаты населению (обл)</t>
    </r>
  </si>
  <si>
    <r>
      <rPr>
        <b/>
        <sz val="12"/>
        <color theme="1"/>
        <rFont val="Times New Roman"/>
        <family val="1"/>
        <charset val="204"/>
      </rPr>
      <t>Обеспечение жильем молодых семей 
С</t>
    </r>
    <r>
      <rPr>
        <sz val="12"/>
        <color theme="1"/>
        <rFont val="Times New Roman"/>
        <family val="1"/>
        <charset val="204"/>
      </rPr>
      <t>оциальное обеспечение и иные выплаты населению (соф)</t>
    </r>
  </si>
  <si>
    <r>
      <rPr>
        <b/>
        <sz val="12"/>
        <color theme="1"/>
        <rFont val="Times New Roman"/>
        <family val="1"/>
        <charset val="204"/>
      </rPr>
      <t xml:space="preserve">Социальная поддержка ветеранов труда  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</si>
  <si>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 xml:space="preserve">Выравнивание бюджетной обеспеченности  поселений  
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</si>
  <si>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 xml:space="preserve">Дотация на поддержку мер по обеспечению сбалансированности бюджетов  поселений </t>
    </r>
    <r>
      <rPr>
        <sz val="12"/>
        <color theme="1"/>
        <rFont val="Times New Roman"/>
        <family val="1"/>
        <charset val="204"/>
      </rPr>
      <t xml:space="preserve">  
Межбюджетные трасферты</t>
    </r>
  </si>
  <si>
    <r>
      <t xml:space="preserve">Иные межбюджетные трансферты на поощрение городских и сельских поселений Лискинского муниципального района за достижение наилучших значений муниципальных показателей эффективности развития городских и сельских поселений Лискинского муниципального района  
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</si>
  <si>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 xml:space="preserve">Мероприятия в сфере защиты населения от чрезвычайных ситуаций, обеспечение пожарной безопасности и безопасности людей на водных объектах 
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</si>
  <si>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>Мероприятия в области физической культуры и спорта</t>
    </r>
    <r>
      <rPr>
        <sz val="12"/>
        <color theme="1"/>
        <rFont val="Times New Roman"/>
        <family val="1"/>
        <charset val="204"/>
      </rPr>
      <t xml:space="preserve">  
Закупка товаров, работ и услуг для муниципальных нужд</t>
    </r>
  </si>
  <si>
    <t>78940</t>
  </si>
  <si>
    <t>78400</t>
  </si>
  <si>
    <t>R4660</t>
  </si>
  <si>
    <r>
      <rPr>
        <b/>
        <sz val="12"/>
        <color theme="1"/>
        <rFont val="Times New Roman"/>
        <family val="1"/>
        <charset val="204"/>
      </rPr>
      <t xml:space="preserve">Выплата приемной семье на содержание подопечных детей </t>
    </r>
    <r>
      <rPr>
        <sz val="12"/>
        <color theme="1"/>
        <rFont val="Times New Roman"/>
        <family val="1"/>
        <charset val="204"/>
      </rPr>
      <t xml:space="preserve"> 
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</si>
  <si>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>Выплата вознаграждения, причитающегося приемному родителю</t>
    </r>
    <r>
      <rPr>
        <sz val="12"/>
        <color theme="1"/>
        <rFont val="Times New Roman"/>
        <family val="1"/>
        <charset val="204"/>
      </rPr>
      <t xml:space="preserve">    
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</si>
  <si>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>Выплата единовременного пособия при всех формах устройства детей, лишенных родительского попечения, в семью</t>
    </r>
    <r>
      <rPr>
        <sz val="12"/>
        <color theme="1"/>
        <rFont val="Times New Roman"/>
        <family val="1"/>
        <charset val="204"/>
      </rPr>
      <t xml:space="preserve"> 
Социальное обеспечение и иные выплаты населению</t>
    </r>
  </si>
  <si>
    <t>Основное мероприятие «Организация работы с кадрами»</t>
  </si>
  <si>
    <t>Основное мероприятие «Создание условий для внедрения информационно-коммуникативных технологий»</t>
  </si>
  <si>
    <t>А1</t>
  </si>
  <si>
    <t>55190</t>
  </si>
  <si>
    <t>П2</t>
  </si>
  <si>
    <t>Основное мероприятие «Частичная компенсация непкрытых убытков вследствии недополученных доходов по межтарифной разнице»</t>
  </si>
  <si>
    <r>
      <t xml:space="preserve">Расходы на частичную компенсацию межтарифной разницы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</si>
  <si>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t>80830</t>
  </si>
  <si>
    <t>80800</t>
  </si>
  <si>
    <r>
      <rPr>
        <b/>
        <sz val="12"/>
        <rFont val="Times New Roman"/>
        <family val="1"/>
        <charset val="204"/>
      </rPr>
      <t xml:space="preserve">Расходы на оснащение образовательных учреждений в сфере культуры музыкальными инструментами, оборудованием и материалами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Закупка товаров, работ и услуг для муниципальных нужд обл бюджет</t>
    </r>
  </si>
  <si>
    <r>
      <rPr>
        <b/>
        <sz val="12"/>
        <rFont val="Times New Roman"/>
        <family val="1"/>
        <charset val="204"/>
      </rPr>
      <t xml:space="preserve">Расходы на оснащение образовательных учреждений в сфере культуры музыкальными инструментами, оборудованием и материалами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Закупка товаров, работ и услуг для муниципальных нужд(соф)</t>
    </r>
  </si>
  <si>
    <t>78541</t>
  </si>
  <si>
    <t>78542</t>
  </si>
  <si>
    <t>78543</t>
  </si>
  <si>
    <r>
      <t xml:space="preserve">осуществление отдельных государственных полномочий по обеспечению выплат по обеспечению выплат семьям опекунов на содержание подопечных детей                                       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</si>
  <si>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t>78391</t>
  </si>
  <si>
    <t>78392</t>
  </si>
  <si>
    <t>Подпрограмма «Строительство и реконструкция объектов муниципальной и областной собственности»</t>
  </si>
  <si>
    <t>Основное мероприятие «Строительство и реконструкция объектов здравоохранения»</t>
  </si>
  <si>
    <t>Основное мероприятие «Выплата семьям опенкунов на содержание подопечных детей»</t>
  </si>
  <si>
    <t>Основное мероприятие "Противодействие коррупции"</t>
  </si>
  <si>
    <r>
      <rPr>
        <b/>
        <sz val="12"/>
        <color theme="1"/>
        <rFont val="Times New Roman"/>
        <family val="1"/>
        <charset val="204"/>
      </rPr>
      <t xml:space="preserve">Мероприятия по противодействию коррупции 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                               Закупка товаров, работ и услуг для муниципальных нужд</t>
    </r>
  </si>
  <si>
    <t>Госдарственная программа Воронежской области "Развитие транспортной системы"</t>
  </si>
  <si>
    <t>24</t>
  </si>
  <si>
    <t>Подпрограмма «Развитие дорожного хозяйства Воронежской области»</t>
  </si>
  <si>
    <t>Основное мероприятие«Развитие сетии автомобильных дорог общего пользования»</t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</si>
  <si>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на подключение муниципальных общедоступных бибилиотек и государственных центральных бибилиотек в субъектах РФ к информационно-телекоммуникационной сети "Интернет" в развитие бибилиотечного дела с учетом задачи расширения информационных технологий и оцифровки   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       Межбюджетные трансферты (фед)</t>
    </r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</si>
  <si>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на подключение муниципальных общедоступных бибилиотек и государственных центральных бибилиотек в субъектах РФ к информационно-телекоммуникационной сети "Интернет" в развитие бибилиотечного дела с учетом задачи расширения информационных технологий и оцифровки   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       Межбюджетные трансферты (обл)</t>
    </r>
  </si>
  <si>
    <t>R5190</t>
  </si>
  <si>
    <r>
      <rPr>
        <b/>
        <sz val="12"/>
        <color theme="1"/>
        <rFont val="Times New Roman"/>
        <family val="1"/>
        <charset val="204"/>
      </rPr>
      <t xml:space="preserve">Резервный фонд правительства Воронежской области (финансовое обеспечение непредвиденных расходов)    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                                                        Социальное обеспечение и иные выплаты населению</t>
    </r>
  </si>
  <si>
    <t>Е1</t>
  </si>
  <si>
    <t>51690</t>
  </si>
  <si>
    <r>
      <rPr>
        <b/>
        <sz val="12"/>
        <color theme="1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</t>
    </r>
    <r>
      <rPr>
        <sz val="12"/>
        <color theme="1"/>
        <rFont val="Times New Roman"/>
        <family val="1"/>
        <charset val="204"/>
      </rPr>
      <t xml:space="preserve">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</si>
  <si>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</si>
  <si>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организации и осуществлению деятельности по опеке и попечительству</t>
    </r>
    <r>
      <rPr>
        <sz val="12"/>
        <color theme="1"/>
        <rFont val="Times New Roman"/>
        <family val="1"/>
        <charset val="204"/>
      </rPr>
      <t xml:space="preserve">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</si>
  <si>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 организации и осуществлению деятельности по опеке и попечительству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</si>
  <si>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бюджетам муниципальных образований на материально-техническое оснащение муниципальных общеобразовательных организаций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</si>
  <si>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за счет субсидии на обеспечение учащихся общеобразовательных учреждений молочной продукцией</t>
    </r>
    <r>
      <rPr>
        <sz val="12"/>
        <color theme="1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(областные)</t>
    </r>
  </si>
  <si>
    <r>
      <rPr>
        <b/>
        <sz val="12"/>
        <color theme="1"/>
        <rFont val="Times New Roman"/>
        <family val="1"/>
        <charset val="204"/>
      </rPr>
      <t>Расходы за счет субсидии на оздоровление детей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(обл)</t>
    </r>
  </si>
  <si>
    <t>Основное мероприятие «Внесение взносов в уставные капиталы акционерных обществ с долей участия Лискинского муниципального района в уставном капитале»</t>
  </si>
  <si>
    <r>
      <t xml:space="preserve">Внесение взносов в уставные капиталы акционерных обществ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</si>
  <si>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Расходы за счет иных межбюджетных трансфертов на формирование системы для организации обучения детей с ОВЗ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</si>
  <si>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за счет субсидии на обеспечение учащихся общеобразовательных учреждений молочной продукцией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</si>
  <si>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>Расходы на обеспечение учащихся общеобразовательных учреждений молочной продукцией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</si>
  <si>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учащихся общеобразовательных учреждений молочной продукцией (софинансирование)</t>
    </r>
    <r>
      <rPr>
        <sz val="12"/>
        <color theme="1"/>
        <rFont val="Times New Roman"/>
        <family val="1"/>
        <charset val="204"/>
      </rPr>
      <t xml:space="preserve">  
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</si>
  <si>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для организации отдыха и оздоровления детей и молодежи
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(областные)</t>
    </r>
  </si>
  <si>
    <r>
      <rPr>
        <b/>
        <sz val="12"/>
        <color theme="1"/>
        <rFont val="Times New Roman"/>
        <family val="1"/>
        <charset val="204"/>
      </rPr>
      <t xml:space="preserve">Расходы на оздоровление детей для организации отдыха и оздоровления детей и молодежи </t>
    </r>
    <r>
      <rPr>
        <sz val="12"/>
        <color theme="1"/>
        <rFont val="Times New Roman"/>
        <family val="1"/>
        <charset val="204"/>
      </rPr>
      <t xml:space="preserve">
Предоставление субсидий бюджетным, автономным учреждениям и иным некомерческим организациям (соф) </t>
    </r>
  </si>
  <si>
    <r>
      <rPr>
        <b/>
        <sz val="12"/>
        <color theme="1"/>
        <rFont val="Times New Roman"/>
        <family val="1"/>
        <charset val="204"/>
      </rPr>
      <t xml:space="preserve">Расходы  на оздоровление детей  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(соф)</t>
    </r>
  </si>
  <si>
    <r>
      <rPr>
        <b/>
        <sz val="12"/>
        <color theme="1"/>
        <rFont val="Times New Roman"/>
        <family val="1"/>
        <charset val="204"/>
      </rPr>
      <t xml:space="preserve">Расходы   на оздоровление детей   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</si>
  <si>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color theme="1"/>
        <rFont val="Times New Roman"/>
        <family val="1"/>
        <charset val="204"/>
      </rPr>
      <t xml:space="preserve">Расходы  на подключение муниципальных общедоступных бибилиотек и государственных центральных бибилиотек в субъектах РФ к информационно-телекоммуникационной сети "Интернет" в развитие бибилиотечного дела с учетом задачи расширения информационных технологий и оцифровки   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       Межбюджетные трансферты (соф)</t>
    </r>
  </si>
  <si>
    <r>
      <rPr>
        <b/>
        <sz val="12"/>
        <color theme="1"/>
        <rFont val="Times New Roman"/>
        <family val="1"/>
        <charset val="204"/>
      </rPr>
      <t>Расходы  на поддержку отрасли культуры (господдержка лучших сельских учреждений культуры (бибилиотека)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     Межбюджетные трансферты (соф)</t>
    </r>
  </si>
  <si>
    <r>
      <rPr>
        <b/>
        <sz val="12"/>
        <rFont val="Times New Roman"/>
        <family val="1"/>
        <charset val="204"/>
      </rPr>
      <t xml:space="preserve">Иные межбюджетные трансферты на обеспечение развития МТБ ДК в населенных пунктах с числом жителей до 300 тыс. чел. 
</t>
    </r>
    <r>
      <rPr>
        <sz val="12"/>
        <rFont val="Times New Roman"/>
        <family val="1"/>
        <charset val="204"/>
      </rPr>
      <t>Межбюджетные трасферты (соф)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</si>
  <si>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обеспечение развития МТБ ДК в населенных пунктах с числом жителей до 300 тыс. чел. 
</t>
    </r>
    <r>
      <rPr>
        <sz val="12"/>
        <rFont val="Times New Roman"/>
        <family val="1"/>
        <charset val="204"/>
      </rPr>
      <t>Межбюджетные трасферты (фед)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</si>
  <si>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обеспечение развития МТБ ДК в населенных пунктах с числом жителей до 300 тыс. чел. 
</t>
    </r>
    <r>
      <rPr>
        <sz val="12"/>
        <rFont val="Times New Roman"/>
        <family val="1"/>
        <charset val="204"/>
      </rPr>
      <t>Межбюджетные трасферты (обл)</t>
    </r>
  </si>
  <si>
    <r>
      <rPr>
        <b/>
        <sz val="12"/>
        <rFont val="Times New Roman"/>
        <family val="1"/>
        <charset val="204"/>
      </rPr>
      <t xml:space="preserve">Иные межбюджетные трансферты на создание (реконструкцию) и капитальный ремонт культурно-досуговых учреждений в сельской местности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(соф)          </t>
    </r>
  </si>
  <si>
    <r>
      <rPr>
        <b/>
        <sz val="12"/>
        <color theme="1"/>
        <rFont val="Times New Roman"/>
        <family val="1"/>
        <charset val="204"/>
      </rPr>
      <t xml:space="preserve">Выравнивание бюджетной обеспеченности  поселений за счет субвенции по расчету и предоставлению дотаций бюджетам городских, сельских поселений 
</t>
    </r>
    <r>
      <rPr>
        <sz val="12"/>
        <color theme="1"/>
        <rFont val="Times New Roman"/>
        <family val="1"/>
        <charset val="204"/>
      </rPr>
      <t>Межбюджетные трасферты</t>
    </r>
  </si>
  <si>
    <t>Региональный проект" Содействие занятости женщин - создание условий дошкольного образования для детей в возрасте до 3 лет</t>
  </si>
  <si>
    <t>P2</t>
  </si>
  <si>
    <t>51590</t>
  </si>
  <si>
    <t>S8100</t>
  </si>
  <si>
    <t>52320</t>
  </si>
  <si>
    <t>Государственная программа Воронежской области "Развитие сельского хозяйства, производства пищевых продуктов и инфраструктуры агропродовольственного рынка"</t>
  </si>
  <si>
    <t>Подпрограмма "Устойчивое развитие сельских территорий Воронежской области на 2014 - 2017 годы и на период до 2020 года"</t>
  </si>
  <si>
    <t>Основное мероприятие "Комплексное обустройство населенных пунктов, расположенных в сельской местности, объектами социальной, инженерной инфраструктуры и автомобильными дорогами общего пользования"</t>
  </si>
  <si>
    <t>R5670</t>
  </si>
  <si>
    <t>Государственная программа Воронежской области
"Обеспечение качественными жилищно-коммунальными услугами
населения Воронежской области"</t>
  </si>
  <si>
    <t>Подпрограмма "Развитие системы теплоснабжения,
водоснабжения и водоотведения Воронежской области"</t>
  </si>
  <si>
    <t>Региональный проект "Чистая вода"</t>
  </si>
  <si>
    <t>56</t>
  </si>
  <si>
    <t>G5</t>
  </si>
  <si>
    <t>52430</t>
  </si>
  <si>
    <t>78100</t>
  </si>
  <si>
    <r>
      <rPr>
        <b/>
        <sz val="12"/>
        <color theme="1"/>
        <rFont val="Times New Roman"/>
        <family val="1"/>
        <charset val="204"/>
      </rPr>
      <t>Расходы  на поддержку отрасли культуры (господдержка лучших сельских учреждений культуры (бибилиотека)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     </t>
    </r>
  </si>
  <si>
    <r>
      <rPr>
        <b/>
        <sz val="12"/>
        <color theme="1"/>
        <rFont val="Times New Roman"/>
        <family val="1"/>
        <charset val="204"/>
      </rPr>
      <t>Расходы  на поддержку отрасли культуры (господдержка лучших сельских учреждений культуры (бибилиотека)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     Межбюджетные трансферты (фед)</t>
    </r>
  </si>
  <si>
    <r>
      <rPr>
        <b/>
        <sz val="12"/>
        <color theme="1"/>
        <rFont val="Times New Roman"/>
        <family val="1"/>
        <charset val="204"/>
      </rPr>
      <t>Расходы  на поддержку отрасли культуры (господдержка лучших сельских учреждений культуры (бибилиотека)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     Межбюджетные трансферты (обл)</t>
    </r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</si>
  <si>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на подключение муниципальных общедоступных бибилиотек и государственных центральных бибилиотек в субъектах РФ к информационно-телекоммуникационной сети "Интернет" в развитие бибилиотечного дела с учетом задачи расширения информационных технологий и оцифровки   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       </t>
    </r>
  </si>
  <si>
    <t xml:space="preserve">Расходы на обеспечение деятельности ( оказание услуг) муниципальных учреждений 
</t>
  </si>
  <si>
    <t xml:space="preserve">Иные межбюджетные трансферты за счет субсидии на обеспечение развития МТБ ДК в населенных пунктах с числом жителей до 300 тыс. чел. 
</t>
  </si>
  <si>
    <t xml:space="preserve">Расходы на обеспечение деятельности ( оказание услуг) муниципальных учреждений </t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</si>
  <si>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</si>
  <si>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</t>
    </r>
  </si>
  <si>
    <t>Основное мероприятие "Реализация отдельных мероприятий проекта "Создание системы обеспечения равного доступа к образованию детей с ОВЗ в Воронежской области с учетом их образовательных потребностей и индивидуальных возможностей"</t>
  </si>
  <si>
    <t>Расходы за счет субсидии на обеспечение учащихся общеобразовательных учреждений молочной продукцией</t>
  </si>
  <si>
    <t>Региональный проект "Современная школа"</t>
  </si>
  <si>
    <r>
      <rPr>
        <b/>
        <sz val="12"/>
        <color theme="1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(фед) </t>
    </r>
  </si>
  <si>
    <r>
      <rPr>
        <b/>
        <sz val="12"/>
        <color theme="1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(обл) </t>
    </r>
  </si>
  <si>
    <r>
      <rPr>
        <b/>
        <sz val="12"/>
        <color theme="1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(соф) </t>
    </r>
  </si>
  <si>
    <r>
      <rPr>
        <b/>
        <sz val="12"/>
        <color theme="1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(соф)</t>
    </r>
  </si>
  <si>
    <t xml:space="preserve">Расходы за счет субсидии бюджетам муниципальных образований на мероприятия по развитию сети общеобразовательных организаций
</t>
  </si>
  <si>
    <r>
      <t xml:space="preserve">Расходы за счет субсидии бюджетам муниципальных образований на мероприятия по развитию сети общеобразовательных организаций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 )</t>
    </r>
  </si>
  <si>
    <t>S8810</t>
  </si>
  <si>
    <r>
      <rPr>
        <b/>
        <sz val="12"/>
        <rFont val="Times New Roman"/>
        <family val="1"/>
        <charset val="204"/>
      </rPr>
      <t xml:space="preserve">Расходы на оснащение образовательных учреждений в сфере культуры музыкальными инструментами, оборудованием и материалами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Закупка товаров, работ и услуг для муниципальных нужд фед бюджет</t>
    </r>
  </si>
  <si>
    <r>
      <rPr>
        <b/>
        <sz val="12"/>
        <rFont val="Times New Roman"/>
        <family val="1"/>
        <charset val="204"/>
      </rPr>
      <t>Мероприятия по созданию дополнительных мест для детей в возрасте от 1,5 до 3 лет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</si>
  <si>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>Мероприятия по созданию дополнительных мест для детей в возрасте от 1,5 до 3 лет</t>
    </r>
    <r>
      <rPr>
        <sz val="12"/>
        <rFont val="Times New Roman"/>
        <family val="1"/>
        <charset val="204"/>
      </rPr>
      <t xml:space="preserve"> Капитальные вложения в объекты муниципальной собственности(федеральные)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</si>
  <si>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1,5 до 3 лет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собственности(областные)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</si>
  <si>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1,5 до 3 лет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собственности(Софинансировние)</t>
    </r>
  </si>
  <si>
    <t xml:space="preserve">Мероприятия по созданию дополнительных мест для детей в возрасте от 2 мес до 3 лет </t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</si>
  <si>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2 мес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собственности(федеральные)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</si>
  <si>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2 мес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собственности(областные)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</si>
  <si>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2 мес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собственности(софинансирование)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</si>
  <si>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 до 3 лет </t>
    </r>
    <r>
      <rPr>
        <sz val="12"/>
        <rFont val="Times New Roman"/>
        <family val="1"/>
        <charset val="204"/>
      </rPr>
      <t xml:space="preserve">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</si>
  <si>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 (область)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</si>
  <si>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собственности(софинансирование) </t>
    </r>
  </si>
  <si>
    <t>Р2</t>
  </si>
  <si>
    <r>
      <rPr>
        <b/>
        <sz val="12"/>
        <color theme="1"/>
        <rFont val="Times New Roman"/>
        <family val="1"/>
        <charset val="204"/>
      </rPr>
      <t>Мероприятия по созданию в дошкольных образовательных, общеобразовательных организациях, организациях дополнительного образования детей условий для получения детьми - инвалидами качественного образования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(софин)</t>
    </r>
  </si>
  <si>
    <r>
      <rPr>
        <b/>
        <sz val="12"/>
        <rFont val="Times New Roman"/>
        <family val="1"/>
        <charset val="204"/>
      </rPr>
      <t>Мероприятия по созданию в дошкольных образовательных, общеобразовательных организациях, организациях дополнительного образования детей условий для получения детьми - инвалидами качественного образования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(фед)</t>
    </r>
  </si>
  <si>
    <r>
      <rPr>
        <b/>
        <sz val="12"/>
        <rFont val="Times New Roman"/>
        <family val="1"/>
        <charset val="204"/>
      </rPr>
      <t>Мероприятия по созданию в дошкольных образовательных, общеобразовательных организациях, организациях дополнительного образования детей условий для получения детьми - инвалидами качественного образования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нужд(обл)</t>
    </r>
  </si>
  <si>
    <t xml:space="preserve"> Подпрограмма "Развитие культуры муниципальных образований Воронежской области"</t>
  </si>
  <si>
    <t>Региональный проект "Культурная среда"</t>
  </si>
  <si>
    <r>
      <rPr>
        <b/>
        <sz val="12"/>
        <color theme="1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
</t>
    </r>
  </si>
  <si>
    <r>
      <rPr>
        <b/>
        <sz val="12"/>
        <color theme="1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</si>
  <si>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(соф)</t>
    </r>
  </si>
  <si>
    <r>
      <rPr>
        <b/>
        <sz val="12"/>
        <color theme="1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(обл) </t>
    </r>
  </si>
  <si>
    <r>
      <rPr>
        <b/>
        <sz val="12"/>
        <color theme="1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(фед) </t>
    </r>
  </si>
  <si>
    <r>
      <t xml:space="preserve">Расходы за счет субсидии бюджетам муниципальных образований на мероприятия по развитию сети общеобразовательных организаций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</si>
  <si>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t xml:space="preserve">Расходы за счет субсидии бюджетам муниципальных образований на мероприятия по развитию сети общеобразовательных организаций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</si>
  <si>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Расходы за счет субсидии бюджетам муниципальных образований на мероприятия по развитию сети общеобразовательных организаций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 )</t>
    </r>
  </si>
  <si>
    <t>78850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</si>
  <si>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капитальный ремонт и ремонт автомобильных дорог общего пользования местного значения  </t>
    </r>
    <r>
      <rPr>
        <b/>
        <i/>
        <sz val="13"/>
        <rFont val="Times New Roman"/>
        <family val="1"/>
        <charset val="204"/>
      </rPr>
      <t xml:space="preserve">                                                                                                       </t>
    </r>
    <r>
      <rPr>
        <sz val="13"/>
        <rFont val="Times New Roman"/>
        <family val="1"/>
        <charset val="204"/>
      </rPr>
      <t>Межбюджетные трансферты</t>
    </r>
  </si>
  <si>
    <r>
      <rPr>
        <b/>
        <sz val="12"/>
        <rFont val="Times New Roman"/>
        <family val="1"/>
        <charset val="204"/>
      </rP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   </t>
    </r>
    <r>
      <rPr>
        <sz val="12"/>
        <rFont val="Times New Roman"/>
        <family val="1"/>
        <charset val="204"/>
      </rPr>
      <t xml:space="preserve">                                                                           </t>
    </r>
  </si>
  <si>
    <r>
      <rPr>
        <b/>
        <sz val="12"/>
        <rFont val="Times New Roman"/>
        <family val="1"/>
        <charset val="204"/>
      </rP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   </t>
    </r>
    <r>
      <rPr>
        <sz val="12"/>
        <rFont val="Times New Roman"/>
        <family val="1"/>
        <charset val="204"/>
      </rPr>
      <t xml:space="preserve">                                                                           Межбюджетные трансферты (соф)</t>
    </r>
  </si>
  <si>
    <r>
      <rPr>
        <b/>
        <sz val="12"/>
        <rFont val="Times New Roman"/>
        <family val="1"/>
        <charset val="204"/>
      </rP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   </t>
    </r>
    <r>
      <rPr>
        <sz val="12"/>
        <rFont val="Times New Roman"/>
        <family val="1"/>
        <charset val="204"/>
      </rPr>
      <t xml:space="preserve">                                                                           Межбюджетные трансферты (фед)</t>
    </r>
  </si>
  <si>
    <r>
      <rPr>
        <b/>
        <sz val="12"/>
        <rFont val="Times New Roman"/>
        <family val="1"/>
        <charset val="204"/>
      </rP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   </t>
    </r>
    <r>
      <rPr>
        <sz val="12"/>
        <rFont val="Times New Roman"/>
        <family val="1"/>
        <charset val="204"/>
      </rPr>
      <t xml:space="preserve">                                                                           Межбюджетные трансферты (обл)</t>
    </r>
  </si>
  <si>
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</si>
  <si>
    <t>S8750</t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</si>
  <si>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</si>
  <si>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</si>
  <si>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(оказание услуг) автономных учреждений за счет иных межбюджетных трансфертов на поощрение муниципальных районов по итогам ежегодного эконом соревнования в АПК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</si>
  <si>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t>Коммунальное хозяйство</t>
  </si>
  <si>
    <t>Государственная программа Воронежской области "Обеспечение качественными жилищно-коммунальными услугами населения Воронежской области"</t>
  </si>
  <si>
    <t>S8850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</si>
  <si>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капитальный ремонт и ремонт автомобильных дорог общего пользования местного значения  </t>
    </r>
    <r>
      <rPr>
        <b/>
        <i/>
        <sz val="13"/>
        <rFont val="Times New Roman"/>
        <family val="1"/>
        <charset val="204"/>
      </rPr>
      <t xml:space="preserve">                                                                                                       </t>
    </r>
    <r>
      <rPr>
        <sz val="13"/>
        <rFont val="Times New Roman"/>
        <family val="1"/>
        <charset val="204"/>
      </rPr>
      <t>Межбюджетные трансферты (обл)</t>
    </r>
  </si>
  <si>
    <t>78840</t>
  </si>
  <si>
    <t>Основное мероприятие «Строительство и реконструкция детских дошкольных учреждений»</t>
  </si>
  <si>
    <t>Основное мероприятие «Предоставление субсидий на компенсацию части затрат субъектов малого и среднего предпринимательства, связанных с уплатой первого взноса (аванса) при заключении договора (договоров) лизинга оборудования с российскими лизинговыми организациями в целях создания и (или) развития либо модернизации производства товаров, работ (услуг)»</t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</si>
  <si>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и  поддержке  малого и среднего предпринимательства 
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</si>
  <si>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t>Закупка товаров работ и услуг для муниципальных нужд</t>
  </si>
  <si>
    <t>Государственная программа Воронежской области «Обеспечение доступным и комфортным жильем»</t>
  </si>
  <si>
    <t>Подпрограмма «Развитие градостроительной деятельности»</t>
  </si>
  <si>
    <t>Основное мероприятие «Градостроительное проектирование»</t>
  </si>
  <si>
    <t>78460</t>
  </si>
  <si>
    <r>
      <t xml:space="preserve">Расходы за счет субсидии на мероприятия по развитию градостроительной деятельности </t>
    </r>
    <r>
      <rPr>
        <sz val="12"/>
        <rFont val="Times New Roman"/>
        <family val="1"/>
        <charset val="204"/>
      </rPr>
      <t>Межбюджетные трансферты</t>
    </r>
  </si>
  <si>
    <t>78490</t>
  </si>
  <si>
    <r>
      <rPr>
        <b/>
        <sz val="12"/>
        <rFont val="Times New Roman"/>
        <family val="1"/>
        <charset val="204"/>
      </rPr>
      <t>Расходы за счет межбюдженых трансфертов за достижение наилучших значений региональных показателей эффективности развития МО</t>
    </r>
    <r>
      <rPr>
        <sz val="12"/>
        <rFont val="Times New Roman"/>
        <family val="1"/>
        <charset val="204"/>
      </rPr>
      <t xml:space="preserve">                                                                              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</si>
  <si>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</si>
  <si>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t>20540</t>
  </si>
  <si>
    <r>
      <rPr>
        <b/>
        <sz val="12"/>
        <color theme="1"/>
        <rFont val="Times New Roman"/>
        <family val="1"/>
        <charset val="204"/>
      </rPr>
      <t>Резервный фонд правительства Воронежской области (проведение аварийно-восстановительных работ и иных мероприятий, связанных с предупреждением и ликвидацией последствий стихийных бедствий и других чрезвычайных ситуаций)</t>
    </r>
    <r>
      <rPr>
        <sz val="12"/>
        <color theme="1"/>
        <rFont val="Times New Roman"/>
        <family val="1"/>
        <charset val="204"/>
      </rPr>
      <t xml:space="preserve"> Межбюджетные трансферты</t>
    </r>
  </si>
  <si>
    <t>39</t>
  </si>
  <si>
    <t>20570</t>
  </si>
  <si>
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</si>
  <si>
    <t>Государственная программа Воронежской области "Энергоэффективность и развитие энергетики"</t>
  </si>
  <si>
    <t>Подпрограмма "Повышение энергетической эффективности экономики Воронежской области и сокращение энергетических издержек"</t>
  </si>
  <si>
    <t>Основное мероприятие "Энергосбережение и повышение энергетической эффективности в системе наружного освещения"</t>
  </si>
  <si>
    <t>Благоустройство</t>
  </si>
  <si>
    <t>30</t>
  </si>
  <si>
    <t>78670</t>
  </si>
  <si>
    <t xml:space="preserve">Расходы на обеспечение деятельности ( оказание услуг) муниципальных учреждений за счет гранта </t>
  </si>
  <si>
    <r>
      <t xml:space="preserve">Расходы на обеспечение деятельности ( оказание услуг) муниципальных учреждений за счет гранта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</si>
  <si>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>Основное мероприятие «Строительство и реконструкция водоснабжения и водоотведения Воронежской области»</t>
  </si>
  <si>
    <r>
      <rPr>
        <b/>
        <sz val="12"/>
        <rFont val="Times New Roman"/>
        <family val="1"/>
        <charset val="204"/>
      </rPr>
      <t xml:space="preserve">Расходы на софинансирование кап вложений в объекты муниципальной собственности за счет областной субсидии </t>
    </r>
    <r>
      <rPr>
        <sz val="12"/>
        <rFont val="Times New Roman"/>
        <family val="1"/>
        <charset val="204"/>
      </rPr>
      <t>Межбюджетные трасферты</t>
    </r>
  </si>
  <si>
    <r>
      <rPr>
        <b/>
        <sz val="12"/>
        <rFont val="Times New Roman"/>
        <family val="1"/>
        <charset val="204"/>
      </rPr>
      <t xml:space="preserve">Реализация мероприятий по устойчивому развитию сельских территорий за счет областной субсидии (обл) </t>
    </r>
    <r>
      <rPr>
        <sz val="12"/>
        <rFont val="Times New Roman"/>
        <family val="1"/>
        <charset val="204"/>
      </rPr>
      <t>Межбюджетные трансферты</t>
    </r>
  </si>
  <si>
    <r>
      <rPr>
        <b/>
        <sz val="12"/>
        <rFont val="Times New Roman"/>
        <family val="1"/>
        <charset val="204"/>
      </rPr>
      <t>Реализация мероприятий по устойчивому развитию сельских территорий за счет областной субсидии (фед)</t>
    </r>
    <r>
      <rPr>
        <sz val="12"/>
        <rFont val="Times New Roman"/>
        <family val="1"/>
        <charset val="204"/>
      </rPr>
      <t xml:space="preserve"> Межбюджетные трансферты</t>
    </r>
  </si>
  <si>
    <r>
      <rPr>
        <b/>
        <sz val="12"/>
        <rFont val="Times New Roman"/>
        <family val="1"/>
        <charset val="204"/>
      </rPr>
      <t>Реализация мероприятий по устойчивому развитию сельских территорий за счет областной субсидии (обл)</t>
    </r>
    <r>
      <rPr>
        <sz val="12"/>
        <rFont val="Times New Roman"/>
        <family val="1"/>
        <charset val="204"/>
      </rPr>
      <t xml:space="preserve">  Межбюджетные трансферты</t>
    </r>
  </si>
  <si>
    <r>
      <rPr>
        <b/>
        <sz val="12"/>
        <rFont val="Times New Roman"/>
        <family val="1"/>
        <charset val="204"/>
      </rPr>
      <t>Реализация мероприятий по устойчивому развитию сельских территорий за счет областной субсидии (софин)</t>
    </r>
    <r>
      <rPr>
        <sz val="12"/>
        <rFont val="Times New Roman"/>
        <family val="1"/>
        <charset val="204"/>
      </rPr>
      <t xml:space="preserve">  Межбюджетные трансферты</t>
    </r>
  </si>
  <si>
    <r>
      <rPr>
        <b/>
        <sz val="12"/>
        <rFont val="Times New Roman"/>
        <family val="1"/>
        <charset val="204"/>
      </rPr>
      <t>Строительство и реконструкция объектов питьевого водоснабжения</t>
    </r>
    <r>
      <rPr>
        <sz val="12"/>
        <rFont val="Times New Roman"/>
        <family val="1"/>
        <charset val="204"/>
      </rPr>
      <t xml:space="preserve"> Межбюджетные трасферты</t>
    </r>
  </si>
  <si>
    <t>Реализация мероприятий по устойчивому развитию сельских территорий за счет областной субсидии</t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</si>
  <si>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собственности(областные)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</si>
  <si>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собственности(софинансирование) </t>
    </r>
  </si>
  <si>
    <t>Д2320</t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</si>
  <si>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2 мес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 (софинансирование) </t>
    </r>
  </si>
  <si>
    <t>Д1590</t>
  </si>
  <si>
    <r>
      <rPr>
        <b/>
        <sz val="12"/>
        <color theme="1"/>
        <rFont val="Times New Roman"/>
        <family val="1"/>
        <charset val="204"/>
      </rPr>
      <t>Расходы  за счет сусидии на реализацию мероприятий областной адресной программы капитального ремонта</t>
    </r>
    <r>
      <rPr>
        <sz val="12"/>
        <color theme="1"/>
        <rFont val="Times New Roman"/>
        <family val="1"/>
        <charset val="204"/>
      </rPr>
      <t xml:space="preserve"> </t>
    </r>
  </si>
  <si>
    <r>
      <rPr>
        <b/>
        <sz val="12"/>
        <color theme="1"/>
        <rFont val="Times New Roman"/>
        <family val="1"/>
        <charset val="204"/>
      </rPr>
      <t>Расходы  за счет сусидии на реализацию мероприятий областной адресной программы капитального ремонта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</si>
  <si>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>Расходы  за счет сусидии на реализацию мероприятий областной адресной программы капитального ремонта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(соф)</t>
    </r>
  </si>
  <si>
    <t>Подпрограмма «Обеспечение жильем работников бюджетной сферы»</t>
  </si>
  <si>
    <r>
      <rPr>
        <b/>
        <sz val="12"/>
        <color theme="1"/>
        <rFont val="Times New Roman"/>
        <family val="1"/>
        <charset val="204"/>
      </rPr>
      <t>Расходы на социальные выплаты гражданам</t>
    </r>
    <r>
      <rPr>
        <sz val="12"/>
        <color theme="1"/>
        <rFont val="Times New Roman"/>
        <family val="1"/>
        <charset val="204"/>
      </rPr>
      <t xml:space="preserve"> пособия компенсации и иные социальные выплаты гражданам</t>
    </r>
  </si>
  <si>
    <t>2022 год</t>
  </si>
  <si>
    <t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группам видов классификации расходов бюджета Лискинского муниципального района на 2020 год и плановый период 2021 и 2022 годов</t>
  </si>
  <si>
    <t>Обеспечение  проведения выборов и референдумов</t>
  </si>
  <si>
    <t xml:space="preserve">Проведение выборов депутатов СНД                                                                                                                                                                                                                                            </t>
  </si>
  <si>
    <t>Проведение выборов                                                                                                                                                                                                                                                                                                                         Иные бюджетные ассигнования</t>
  </si>
  <si>
    <t>82070</t>
  </si>
  <si>
    <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</si>
  <si>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t xml:space="preserve">Расходы на социальные выплаты гражданам </t>
    </r>
    <r>
      <rPr>
        <sz val="12"/>
        <color theme="1"/>
        <rFont val="Times New Roman"/>
        <family val="1"/>
        <charset val="204"/>
      </rPr>
      <t>пособия компенсации и иные социальные выплаты гражданам</t>
    </r>
  </si>
  <si>
    <t>Основное мероприятие «Приобретение квартир для работников бюджетной сферы»</t>
  </si>
  <si>
    <t>Капитальные вложения в объекты муниципальной собственности</t>
  </si>
  <si>
    <r>
      <t xml:space="preserve">Иные межбюджетные трансферты за счет областной субсидии бюджетам муниципальных образований науличное освещение
</t>
    </r>
    <r>
      <rPr>
        <sz val="12"/>
        <rFont val="Times New Roman"/>
        <family val="1"/>
        <charset val="204"/>
      </rPr>
      <t>Межбюджетные трансферты</t>
    </r>
  </si>
  <si>
    <t>Подпрограмма «Комплексное развитие сельских территорий Лискинского муниципального района Воронежской области»</t>
  </si>
  <si>
    <t>Основное мероприятие «Создание условий для обеспечения доступным и комфортным жильем сельского населения»</t>
  </si>
  <si>
    <r>
      <rPr>
        <b/>
        <sz val="12"/>
        <color theme="1"/>
        <rFont val="Times New Roman"/>
        <family val="1"/>
        <charset val="204"/>
      </rPr>
      <t xml:space="preserve">Реализация мероприятий подпрограммы "Комплексное развитие сельских территорий" (соф)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</si>
  <si>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t>Муниципальная программа Лискинского муниципального района «Защита прав потребителей в Лискинском муниципальном районе на 2020-2024 гг.»</t>
  </si>
  <si>
    <t>Подпрограмма «Защита прав потребителей в Лискинском муниципальном районе»</t>
  </si>
  <si>
    <t>Основное мероприятие «Правовое обучение потребителей, пропаганда законодательства о защите прав потребителей»</t>
  </si>
  <si>
    <r>
      <rPr>
        <b/>
        <sz val="12"/>
        <color theme="1"/>
        <rFont val="Times New Roman"/>
        <family val="1"/>
        <charset val="204"/>
      </rPr>
      <t>Выполнение других расходных обязательств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</si>
  <si>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>18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</si>
  <si>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Приложение № 7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"О проекте бюджета Лискинского 
муниципального района Воронежской области 
на 2020 год и на плановый период 2021 и 2022 годов"  
  от _____________ 2019г. № ___</t>
  </si>
  <si>
    <t>78450</t>
  </si>
  <si>
    <t>78870</t>
  </si>
  <si>
    <r>
      <t>Иные межбюджетные трансферты за счет субсидии на строительство, рекострукцию автомобильных дорог общего пользования местного значения твердым покрытием до населенных пунктов, не имеющих круглогодичной связи с сетью автодорог общего пользования</t>
    </r>
    <r>
      <rPr>
        <sz val="12"/>
        <color theme="1"/>
        <rFont val="Times New Roman"/>
        <family val="1"/>
        <charset val="204"/>
      </rPr>
      <t xml:space="preserve">
Межбюджетные трансферты </t>
    </r>
  </si>
  <si>
    <r>
      <t>Иные межбюджетные трансферты за счет субсидии на строительство (рекострукцию) автомобильных дорог общего пользования местного значения</t>
    </r>
    <r>
      <rPr>
        <sz val="12"/>
        <color theme="1"/>
        <rFont val="Times New Roman"/>
        <family val="1"/>
        <charset val="204"/>
      </rPr>
      <t xml:space="preserve"> 
Межбюджетные трансферты </t>
    </r>
  </si>
  <si>
    <t>К</t>
  </si>
  <si>
    <t>R3720</t>
  </si>
  <si>
    <r>
      <t>Иные межбюджетные трансферты за счет субсидии на строительство и рекострукцию автомобильных дорог, ведущих к ближайшим общественно значимым объектам сельских населенных пунктов, а также к объектам производства и переработки с/х продукции</t>
    </r>
    <r>
      <rPr>
        <sz val="12"/>
        <color theme="1"/>
        <rFont val="Times New Roman"/>
        <family val="1"/>
        <charset val="204"/>
      </rPr>
      <t xml:space="preserve">
Межбюджетные трансферты (обл)</t>
    </r>
  </si>
  <si>
    <t>Основное мероприятие«Создание и развитие инфраструктуры на сельских территориях»</t>
  </si>
  <si>
    <t>Подпрограмма «Комплексное развитие сельских территорий Воронежской области»</t>
  </si>
  <si>
    <t>Госдарственная программа Воронежской области "Развитие сельского хозяйства, производства пищевых продуктов и инфраструктуры рынка АПК"</t>
  </si>
  <si>
    <t>Государственная программа Воронежской области «Развитие сельского хозяйства, производства пищевых продуктов и инфраструктуры рынка АПК»</t>
  </si>
  <si>
    <t>Подпрограмма «Комплексное развитие территорий Воронежской области»</t>
  </si>
  <si>
    <t>Основное мероприятие «Создание и развитие инфраструктуры на сельских территориях»</t>
  </si>
  <si>
    <t xml:space="preserve">25 </t>
  </si>
  <si>
    <r>
      <rPr>
        <b/>
        <sz val="12"/>
        <color theme="1"/>
        <rFont val="Times New Roman"/>
        <family val="1"/>
        <charset val="204"/>
      </rPr>
      <t xml:space="preserve">Иные межбюджетные трансферты за счет субсидии на благоустройство сельских территорий  </t>
    </r>
    <r>
      <rPr>
        <sz val="12"/>
        <color theme="1"/>
        <rFont val="Times New Roman"/>
        <family val="1"/>
        <charset val="204"/>
      </rPr>
      <t xml:space="preserve">  
Межбюджетные трасферты</t>
    </r>
  </si>
  <si>
    <t>R5760</t>
  </si>
  <si>
    <r>
      <t xml:space="preserve">Расходы за счет субсидии бюджетам муниципальных образований на материально-техническое оснащение муниципальных образовательных организаций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</si>
  <si>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>941</t>
  </si>
  <si>
    <t>Региональный проект "Цифровая образовательная среда"</t>
  </si>
  <si>
    <t>Е4</t>
  </si>
  <si>
    <r>
      <rPr>
        <b/>
        <sz val="12"/>
        <color theme="1"/>
        <rFont val="Times New Roman"/>
        <family val="1"/>
        <charset val="204"/>
      </rPr>
      <t>Внедрение целевой модели цифровой образовательной среды общеобразовательных организациях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(фед) </t>
    </r>
  </si>
  <si>
    <t>52100</t>
  </si>
  <si>
    <r>
      <rPr>
        <b/>
        <sz val="12"/>
        <color theme="1"/>
        <rFont val="Times New Roman"/>
        <family val="1"/>
        <charset val="204"/>
      </rPr>
      <t>Внедрение целевой модели цифровой образовательной среды общеобразовательных организациях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(обл) </t>
    </r>
  </si>
  <si>
    <r>
      <rPr>
        <b/>
        <sz val="12"/>
        <color theme="1"/>
        <rFont val="Times New Roman"/>
        <family val="1"/>
        <charset val="204"/>
      </rPr>
      <t>Внедрение целевой модели цифровой образовательной среды общеобразовательных организациях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(соф) </t>
    </r>
  </si>
  <si>
    <r>
      <rPr>
        <b/>
        <sz val="12"/>
        <color theme="1"/>
        <rFont val="Times New Roman"/>
        <family val="1"/>
        <charset val="204"/>
      </rPr>
      <t>Внедрение целевой модели цифровой образовательной среды общеобразовательных организациях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(фед)</t>
    </r>
  </si>
  <si>
    <r>
      <rPr>
        <b/>
        <sz val="12"/>
        <color theme="1"/>
        <rFont val="Times New Roman"/>
        <family val="1"/>
        <charset val="204"/>
      </rPr>
      <t>Внедрение целевой модели цифровой образовательной среды общеобразовательных организациях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(обл)</t>
    </r>
  </si>
  <si>
    <r>
      <rPr>
        <b/>
        <sz val="12"/>
        <color theme="1"/>
        <rFont val="Times New Roman"/>
        <family val="1"/>
        <charset val="204"/>
      </rPr>
      <t>Внедрение целевой модели цифровой образовательной среды общеобразовательных организациях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(соф)</t>
    </r>
  </si>
  <si>
    <t>52330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</si>
  <si>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обеспечение развития и укрепления МТБ БК в населенных пунктах с число жителей до 50 тыс. чел.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(обл)          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</si>
  <si>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обеспечение развития и укрепления МТБ БК в населенных пунктах с число жителей до 50 тыс. чел.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(соф)          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</si>
  <si>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обеспечение развития и укрепления МТБ БК в населенных пунктах с число жителей до 50 тыс. чел.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        </t>
    </r>
  </si>
  <si>
    <r>
      <t xml:space="preserve"> Расходы на комплектование книжных фондов муниципальных библиотек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</si>
  <si>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t xml:space="preserve"> Расходы на комплектование книжных фондов муниципальных библиотек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(фед)</t>
    </r>
  </si>
  <si>
    <r>
      <t xml:space="preserve"> Расходы на комплектование книжных фондов муниципальных библиотек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</si>
  <si>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 Расходы на комплектование книжных фондов муниципальных библиотек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</si>
  <si>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color theme="1"/>
        <rFont val="Times New Roman"/>
        <family val="1"/>
        <charset val="204"/>
      </rPr>
      <t xml:space="preserve">Реализация мероприятий подпрограммы "Комплексное развитие сельских территорий" (обл)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</si>
  <si>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t xml:space="preserve">Иные межбюджетные трансферты за счет областной субсидии бюджетам муниципальных образований на благоустройство муниципальных образований
</t>
    </r>
    <r>
      <rPr>
        <sz val="12"/>
        <rFont val="Times New Roman"/>
        <family val="1"/>
        <charset val="204"/>
      </rPr>
      <t>Межбюджетные трансферты</t>
    </r>
  </si>
  <si>
    <t>58</t>
  </si>
  <si>
    <t>78070</t>
  </si>
  <si>
    <t>Подпрограмма "Комплексное развитие сельских территорий Воронежской области"</t>
  </si>
  <si>
    <t>Основное мероприятие "Региональный стратегический проект "Решаем вместе.vrn"</t>
  </si>
  <si>
    <t>Государственная программа Воронежской области "Развитие сельского хозяйства, производства пищевых продуктов и инфраструктуры рынка АПК"</t>
  </si>
  <si>
    <t>Подпрограмма "Развитие системы теплоснабжения, водоснабжения и водоотведения Воронежской области"</t>
  </si>
  <si>
    <t>09505</t>
  </si>
  <si>
    <t>Основное мероприятие "Строительство и реконструкция водоснабжения и водоотведения Воронежской области"</t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</si>
  <si>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</si>
  <si>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</si>
  <si>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t>Государственная программа Воронежской области "Содействие развитию муниципальных образований и местного самоуправления"</t>
  </si>
  <si>
    <t>78380</t>
  </si>
  <si>
    <t>Подпрограмма "Развитие государственной политики  в сфере социально-экономического развития муниципальных образований"</t>
  </si>
  <si>
    <t>Основное мероприятие "Повышение эффективности деятельности органов местного самоуправления"</t>
  </si>
  <si>
    <r>
      <rPr>
        <b/>
        <sz val="12"/>
        <color theme="1"/>
        <rFont val="Times New Roman"/>
        <family val="1"/>
        <charset val="204"/>
      </rPr>
      <t>Иные межбюджетные трансферты за счет субсидии на подготовку и проведение празднования памятных дат</t>
    </r>
    <r>
      <rPr>
        <sz val="12"/>
        <color theme="1"/>
        <rFont val="Times New Roman"/>
        <family val="1"/>
        <charset val="204"/>
      </rPr>
      <t xml:space="preserve">
Межбюджетные трансферты</t>
    </r>
  </si>
  <si>
    <t xml:space="preserve"> Региональный проекта"Культурная среда"</t>
  </si>
  <si>
    <r>
      <rPr>
        <b/>
        <sz val="12"/>
        <rFont val="Times New Roman"/>
        <family val="1"/>
        <charset val="204"/>
      </rPr>
      <t>Капитальные вложения в объекты муниципальной собственности</t>
    </r>
    <r>
      <rPr>
        <sz val="12"/>
        <rFont val="Times New Roman"/>
        <family val="1"/>
        <charset val="204"/>
      </rPr>
      <t xml:space="preserve">                                      Капитальные вложения в объекты муниципальной собственности (обл)</t>
    </r>
  </si>
  <si>
    <r>
      <rPr>
        <b/>
        <sz val="12"/>
        <rFont val="Times New Roman"/>
        <family val="1"/>
        <charset val="204"/>
      </rPr>
      <t xml:space="preserve">Капитальные вложения в объекты муниципальной собственности </t>
    </r>
    <r>
      <rPr>
        <sz val="12"/>
        <rFont val="Times New Roman"/>
        <family val="1"/>
        <charset val="204"/>
      </rPr>
      <t xml:space="preserve">                                     Капитальные вложения в объекты муниципальной собственности (соф)          </t>
    </r>
  </si>
  <si>
    <t>Подпрограмма  «Обеспечение эпизоотического и ветеринарно-санитарного благополучия на территории Воронежской области»</t>
  </si>
  <si>
    <t>Основное мероприятие  «Обеспечение проведения противоэпизоотических мероприятий»</t>
  </si>
  <si>
    <t>Э</t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</si>
  <si>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</si>
  <si>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t xml:space="preserve">Иные межбюджетные трансферты за счет областной субсидии на обеспечение мероприятий по модернизации систем коммунальной инфраструктуры, поступивших от госкорпорации - фонд содействия реформирования ЖКХ
</t>
    </r>
    <r>
      <rPr>
        <sz val="12"/>
        <color theme="1"/>
        <rFont val="Times New Roman"/>
        <family val="1"/>
        <charset val="204"/>
      </rPr>
      <t>Межбюджетные трансферты</t>
    </r>
  </si>
  <si>
    <r>
      <rPr>
        <b/>
        <sz val="12"/>
        <color theme="1"/>
        <rFont val="Times New Roman"/>
        <family val="1"/>
        <charset val="204"/>
      </rPr>
      <t xml:space="preserve">Социальная поддержка граждан, имеющих почетное звание «Почетный гражданин Лискинского муниципального района» 
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</si>
  <si>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t>Подпрограмма «Обеспечение деятельности казенных учреждений Лискинского муниципального района»</t>
  </si>
  <si>
    <t>Основное мероприятие «Финансовое обеспечение деятельности МКУ «Централизованная бухгалтерия сельских поселений»»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</si>
</sst>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44" x14ac:knownFonts="1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3"/>
      <color rgb="FF0000FF"/>
      <name val="Times New Roman"/>
      <family val="1"/>
      <charset val="204"/>
    </font>
    <font>
      <sz val="13"/>
      <color rgb="FF0000FF"/>
      <name val="Times New Roman"/>
      <family val="1"/>
      <charset val="204"/>
    </font>
    <font>
      <sz val="13"/>
      <color rgb="FF0000FF"/>
      <name val="Calibri"/>
      <family val="2"/>
      <charset val="204"/>
      <scheme val="minor"/>
    </font>
    <font>
      <sz val="14"/>
      <color rgb="FFFF0000"/>
      <name val="Times New Roman"/>
      <family val="1"/>
      <charset val="204"/>
    </font>
    <font>
      <sz val="14"/>
      <color rgb="FFFF0000"/>
      <name val="Calibri"/>
      <family val="2"/>
      <charset val="204"/>
      <scheme val="minor"/>
    </font>
    <font>
      <b/>
      <sz val="13"/>
      <color rgb="FF0000FF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sz val="13"/>
      <name val="Times New Roman"/>
      <family val="1"/>
      <charset val="204"/>
    </font>
    <font>
      <b/>
      <i/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color rgb="FF0000FF"/>
      <name val="Times New Roman"/>
      <family val="1"/>
      <charset val="204"/>
    </font>
    <font>
      <sz val="13"/>
      <name val="Calibri"/>
      <family val="2"/>
      <charset val="204"/>
      <scheme val="minor"/>
    </font>
    <font>
      <b/>
      <sz val="13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b/>
      <i/>
      <sz val="14"/>
      <name val="Times New Roman"/>
      <family val="1"/>
      <charset val="204"/>
    </font>
    <font>
      <b/>
      <sz val="12"/>
      <color rgb="FF0000FF"/>
      <name val="Times New Roman"/>
      <family val="1"/>
      <charset val="204"/>
    </font>
    <font>
      <sz val="13"/>
      <name val="Times New Roman"/>
      <family val="1"/>
      <charset val="204"/>
    </font>
    <font>
      <i/>
      <sz val="13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3"/>
      <color rgb="FF800080"/>
      <name val="Times New Roman"/>
      <family val="1"/>
      <charset val="204"/>
    </font>
    <font>
      <b/>
      <i/>
      <sz val="13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4"/>
      <color rgb="FF0000FF"/>
      <name val="Times New Roman"/>
      <family val="1"/>
      <charset val="204"/>
    </font>
    <font>
      <b/>
      <sz val="14"/>
      <color rgb="FF6600CC"/>
      <name val="Times New Roman"/>
      <family val="1"/>
      <charset val="204"/>
    </font>
    <font>
      <b/>
      <sz val="14"/>
      <color rgb="FF800080"/>
      <name val="Times New Roman"/>
      <family val="1"/>
      <charset val="204"/>
    </font>
    <font>
      <i/>
      <sz val="14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sz val="14"/>
      <color rgb="FF0000FF"/>
      <name val="Calibri"/>
      <family val="2"/>
      <charset val="204"/>
      <scheme val="minor"/>
    </font>
    <font>
      <sz val="14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279">
    <xf numFmtId="0" fontId="0" fillId="0" borderId="0" xfId="0"/>
    <xf numFmtId="0" fontId="0" fillId="0" borderId="0" xfId="0"/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left" vertical="center"/>
    </xf>
    <xf numFmtId="0" fontId="4" fillId="0" borderId="0" xfId="0" applyFont="1"/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0" fillId="0" borderId="0" xfId="0" applyFont="1"/>
    <xf numFmtId="0" fontId="9" fillId="0" borderId="0" xfId="0" applyFont="1"/>
    <xf numFmtId="0" fontId="2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3" fillId="0" borderId="0" xfId="0" applyFont="1"/>
    <xf numFmtId="0" fontId="15" fillId="0" borderId="0" xfId="0" applyFont="1"/>
    <xf numFmtId="0" fontId="22" fillId="0" borderId="0" xfId="0" applyFont="1"/>
    <xf numFmtId="0" fontId="23" fillId="0" borderId="0" xfId="0" applyFont="1"/>
    <xf numFmtId="0" fontId="24" fillId="0" borderId="0" xfId="0" applyFont="1"/>
    <xf numFmtId="0" fontId="25" fillId="0" borderId="0" xfId="0" applyFont="1"/>
    <xf numFmtId="0" fontId="18" fillId="0" borderId="0" xfId="0" applyFont="1"/>
    <xf numFmtId="0" fontId="0" fillId="0" borderId="0" xfId="0" applyFont="1" applyAlignment="1">
      <alignment horizontal="center" vertical="center"/>
    </xf>
    <xf numFmtId="0" fontId="15" fillId="0" borderId="0" xfId="0" applyFont="1" applyBorder="1"/>
    <xf numFmtId="0" fontId="25" fillId="0" borderId="0" xfId="0" applyFont="1" applyBorder="1"/>
    <xf numFmtId="0" fontId="13" fillId="0" borderId="0" xfId="0" applyFont="1" applyBorder="1"/>
    <xf numFmtId="0" fontId="0" fillId="0" borderId="0" xfId="0" applyFont="1" applyFill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30" fillId="0" borderId="0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left" vertical="center" wrapText="1"/>
    </xf>
    <xf numFmtId="49" fontId="6" fillId="2" borderId="1" xfId="0" applyNumberFormat="1" applyFont="1" applyFill="1" applyBorder="1" applyAlignment="1">
      <alignment horizontal="center" vertical="center"/>
    </xf>
    <xf numFmtId="49" fontId="6" fillId="2" borderId="2" xfId="0" applyNumberFormat="1" applyFont="1" applyFill="1" applyBorder="1" applyAlignment="1">
      <alignment horizontal="center" vertical="center" wrapText="1"/>
    </xf>
    <xf numFmtId="49" fontId="6" fillId="2" borderId="4" xfId="0" applyNumberFormat="1" applyFont="1" applyFill="1" applyBorder="1" applyAlignment="1">
      <alignment horizontal="center" vertical="center" wrapText="1"/>
    </xf>
    <xf numFmtId="49" fontId="6" fillId="2" borderId="5" xfId="0" applyNumberFormat="1" applyFont="1" applyFill="1" applyBorder="1" applyAlignment="1">
      <alignment horizontal="center" vertical="center" wrapText="1"/>
    </xf>
    <xf numFmtId="164" fontId="6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 wrapText="1"/>
    </xf>
    <xf numFmtId="0" fontId="21" fillId="2" borderId="1" xfId="0" applyFont="1" applyFill="1" applyBorder="1" applyAlignment="1">
      <alignment wrapText="1"/>
    </xf>
    <xf numFmtId="49" fontId="21" fillId="2" borderId="1" xfId="0" applyNumberFormat="1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0" fontId="18" fillId="2" borderId="1" xfId="0" applyFont="1" applyFill="1" applyBorder="1" applyAlignment="1">
      <alignment horizontal="left" vertical="center" wrapText="1"/>
    </xf>
    <xf numFmtId="0" fontId="19" fillId="2" borderId="1" xfId="0" applyFont="1" applyFill="1" applyBorder="1" applyAlignment="1">
      <alignment horizontal="left" vertical="center" wrapText="1"/>
    </xf>
    <xf numFmtId="0" fontId="14" fillId="2" borderId="1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wrapText="1"/>
    </xf>
    <xf numFmtId="0" fontId="1" fillId="2" borderId="1" xfId="0" applyFont="1" applyFill="1" applyBorder="1" applyAlignment="1">
      <alignment horizontal="right" vertical="center" wrapText="1"/>
    </xf>
    <xf numFmtId="0" fontId="8" fillId="2" borderId="1" xfId="0" applyNumberFormat="1" applyFont="1" applyFill="1" applyBorder="1" applyAlignment="1">
      <alignment wrapText="1"/>
    </xf>
    <xf numFmtId="0" fontId="8" fillId="2" borderId="1" xfId="0" applyFont="1" applyFill="1" applyBorder="1" applyAlignment="1">
      <alignment horizontal="left" wrapText="1"/>
    </xf>
    <xf numFmtId="0" fontId="11" fillId="2" borderId="1" xfId="0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/>
    </xf>
    <xf numFmtId="0" fontId="8" fillId="2" borderId="1" xfId="0" applyNumberFormat="1" applyFont="1" applyFill="1" applyBorder="1" applyAlignment="1">
      <alignment horizontal="left" vertical="top" wrapText="1"/>
    </xf>
    <xf numFmtId="49" fontId="8" fillId="2" borderId="1" xfId="0" applyNumberFormat="1" applyFont="1" applyFill="1" applyBorder="1" applyAlignment="1">
      <alignment vertical="top" wrapText="1"/>
    </xf>
    <xf numFmtId="49" fontId="11" fillId="2" borderId="1" xfId="0" applyNumberFormat="1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left" vertical="center" wrapText="1"/>
    </xf>
    <xf numFmtId="0" fontId="27" fillId="2" borderId="1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26" fillId="2" borderId="2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31" fillId="2" borderId="1" xfId="0" applyFont="1" applyFill="1" applyBorder="1" applyAlignment="1">
      <alignment horizontal="left" vertical="center" wrapText="1"/>
    </xf>
    <xf numFmtId="0" fontId="32" fillId="2" borderId="1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vertical="top" wrapText="1"/>
    </xf>
    <xf numFmtId="0" fontId="19" fillId="2" borderId="2" xfId="0" applyFont="1" applyFill="1" applyBorder="1" applyAlignment="1">
      <alignment horizontal="left" vertical="center" wrapText="1"/>
    </xf>
    <xf numFmtId="0" fontId="16" fillId="2" borderId="1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vertical="center" wrapText="1"/>
    </xf>
    <xf numFmtId="49" fontId="19" fillId="2" borderId="1" xfId="0" applyNumberFormat="1" applyFont="1" applyFill="1" applyBorder="1" applyAlignment="1">
      <alignment horizontal="left" vertical="center" wrapText="1"/>
    </xf>
    <xf numFmtId="0" fontId="18" fillId="2" borderId="1" xfId="0" applyFont="1" applyFill="1" applyBorder="1" applyAlignment="1">
      <alignment horizontal="left" vertical="center"/>
    </xf>
    <xf numFmtId="0" fontId="18" fillId="0" borderId="1" xfId="0" applyFont="1" applyBorder="1" applyAlignment="1">
      <alignment horizontal="left" vertical="center" wrapText="1"/>
    </xf>
    <xf numFmtId="0" fontId="29" fillId="0" borderId="1" xfId="0" applyFont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0" fillId="0" borderId="2" xfId="0" applyFont="1" applyFill="1" applyBorder="1" applyAlignment="1">
      <alignment horizontal="left" vertical="center" wrapText="1"/>
    </xf>
    <xf numFmtId="0" fontId="19" fillId="0" borderId="2" xfId="0" applyFont="1" applyFill="1" applyBorder="1" applyAlignment="1">
      <alignment horizontal="left" vertical="center" wrapText="1"/>
    </xf>
    <xf numFmtId="0" fontId="19" fillId="0" borderId="1" xfId="0" applyFont="1" applyBorder="1" applyAlignment="1">
      <alignment horizontal="left" vertical="center" wrapText="1"/>
    </xf>
    <xf numFmtId="0" fontId="33" fillId="2" borderId="1" xfId="0" applyFont="1" applyFill="1" applyBorder="1" applyAlignment="1">
      <alignment horizontal="left" vertical="center" wrapText="1"/>
    </xf>
    <xf numFmtId="164" fontId="21" fillId="2" borderId="1" xfId="0" applyNumberFormat="1" applyFont="1" applyFill="1" applyBorder="1" applyAlignment="1">
      <alignment horizontal="center" vertical="center" wrapText="1"/>
    </xf>
    <xf numFmtId="164" fontId="31" fillId="2" borderId="1" xfId="0" applyNumberFormat="1" applyFont="1" applyFill="1" applyBorder="1" applyAlignment="1">
      <alignment horizontal="center" vertical="center" wrapText="1"/>
    </xf>
    <xf numFmtId="164" fontId="30" fillId="2" borderId="1" xfId="0" applyNumberFormat="1" applyFont="1" applyFill="1" applyBorder="1" applyAlignment="1">
      <alignment horizontal="center" vertical="center"/>
    </xf>
    <xf numFmtId="164" fontId="21" fillId="2" borderId="1" xfId="0" applyNumberFormat="1" applyFont="1" applyFill="1" applyBorder="1" applyAlignment="1">
      <alignment horizontal="center" vertical="center"/>
    </xf>
    <xf numFmtId="164" fontId="31" fillId="2" borderId="1" xfId="0" applyNumberFormat="1" applyFont="1" applyFill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center" vertical="center"/>
    </xf>
    <xf numFmtId="164" fontId="34" fillId="2" borderId="1" xfId="0" applyNumberFormat="1" applyFont="1" applyFill="1" applyBorder="1" applyAlignment="1">
      <alignment horizontal="center" vertical="center"/>
    </xf>
    <xf numFmtId="164" fontId="31" fillId="0" borderId="1" xfId="0" applyNumberFormat="1" applyFont="1" applyBorder="1" applyAlignment="1">
      <alignment horizontal="center" vertical="center"/>
    </xf>
    <xf numFmtId="164" fontId="34" fillId="0" borderId="1" xfId="0" applyNumberFormat="1" applyFont="1" applyBorder="1" applyAlignment="1">
      <alignment horizontal="center" vertical="center"/>
    </xf>
    <xf numFmtId="49" fontId="30" fillId="2" borderId="1" xfId="0" applyNumberFormat="1" applyFont="1" applyFill="1" applyBorder="1" applyAlignment="1">
      <alignment horizontal="center" vertical="center"/>
    </xf>
    <xf numFmtId="49" fontId="31" fillId="2" borderId="1" xfId="0" applyNumberFormat="1" applyFont="1" applyFill="1" applyBorder="1" applyAlignment="1">
      <alignment horizontal="center" vertical="center"/>
    </xf>
    <xf numFmtId="49" fontId="31" fillId="2" borderId="5" xfId="0" applyNumberFormat="1" applyFont="1" applyFill="1" applyBorder="1" applyAlignment="1">
      <alignment horizontal="center" vertical="center"/>
    </xf>
    <xf numFmtId="49" fontId="1" fillId="2" borderId="5" xfId="0" applyNumberFormat="1" applyFont="1" applyFill="1" applyBorder="1" applyAlignment="1">
      <alignment horizontal="center" vertical="center"/>
    </xf>
    <xf numFmtId="49" fontId="34" fillId="0" borderId="4" xfId="0" applyNumberFormat="1" applyFont="1" applyFill="1" applyBorder="1" applyAlignment="1">
      <alignment horizontal="center" vertical="center"/>
    </xf>
    <xf numFmtId="49" fontId="34" fillId="0" borderId="5" xfId="0" applyNumberFormat="1" applyFont="1" applyBorder="1" applyAlignment="1">
      <alignment horizontal="center" vertical="center"/>
    </xf>
    <xf numFmtId="49" fontId="34" fillId="0" borderId="7" xfId="0" applyNumberFormat="1" applyFont="1" applyFill="1" applyBorder="1" applyAlignment="1">
      <alignment horizontal="center" vertical="center" wrapText="1"/>
    </xf>
    <xf numFmtId="49" fontId="31" fillId="0" borderId="5" xfId="0" applyNumberFormat="1" applyFont="1" applyBorder="1" applyAlignment="1">
      <alignment horizontal="center" vertical="center"/>
    </xf>
    <xf numFmtId="49" fontId="34" fillId="0" borderId="1" xfId="0" applyNumberFormat="1" applyFont="1" applyBorder="1" applyAlignment="1">
      <alignment horizontal="center" vertical="center"/>
    </xf>
    <xf numFmtId="49" fontId="34" fillId="2" borderId="5" xfId="0" applyNumberFormat="1" applyFont="1" applyFill="1" applyBorder="1" applyAlignment="1">
      <alignment horizontal="center" vertical="center"/>
    </xf>
    <xf numFmtId="49" fontId="34" fillId="0" borderId="1" xfId="0" applyNumberFormat="1" applyFont="1" applyFill="1" applyBorder="1" applyAlignment="1">
      <alignment horizontal="center" vertical="center"/>
    </xf>
    <xf numFmtId="49" fontId="34" fillId="0" borderId="2" xfId="0" applyNumberFormat="1" applyFont="1" applyFill="1" applyBorder="1" applyAlignment="1">
      <alignment horizontal="center" vertical="center"/>
    </xf>
    <xf numFmtId="49" fontId="30" fillId="0" borderId="1" xfId="0" applyNumberFormat="1" applyFont="1" applyFill="1" applyBorder="1" applyAlignment="1">
      <alignment horizontal="center" vertical="center"/>
    </xf>
    <xf numFmtId="49" fontId="30" fillId="0" borderId="2" xfId="0" applyNumberFormat="1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left" vertical="center" wrapText="1"/>
    </xf>
    <xf numFmtId="49" fontId="21" fillId="2" borderId="5" xfId="0" applyNumberFormat="1" applyFont="1" applyFill="1" applyBorder="1" applyAlignment="1">
      <alignment horizontal="center" vertical="center"/>
    </xf>
    <xf numFmtId="49" fontId="30" fillId="2" borderId="5" xfId="0" applyNumberFormat="1" applyFont="1" applyFill="1" applyBorder="1" applyAlignment="1">
      <alignment horizontal="center" vertical="center"/>
    </xf>
    <xf numFmtId="49" fontId="30" fillId="0" borderId="5" xfId="0" applyNumberFormat="1" applyFont="1" applyBorder="1" applyAlignment="1">
      <alignment horizontal="center" vertical="center"/>
    </xf>
    <xf numFmtId="0" fontId="19" fillId="0" borderId="2" xfId="0" applyFont="1" applyBorder="1" applyAlignment="1">
      <alignment horizontal="left" vertical="center" wrapText="1"/>
    </xf>
    <xf numFmtId="0" fontId="31" fillId="2" borderId="5" xfId="0" applyFont="1" applyFill="1" applyBorder="1" applyAlignment="1">
      <alignment horizontal="center" vertical="center"/>
    </xf>
    <xf numFmtId="0" fontId="20" fillId="2" borderId="1" xfId="0" applyFont="1" applyFill="1" applyBorder="1" applyAlignment="1">
      <alignment horizontal="left" vertical="center" wrapText="1"/>
    </xf>
    <xf numFmtId="49" fontId="35" fillId="2" borderId="1" xfId="0" applyNumberFormat="1" applyFont="1" applyFill="1" applyBorder="1" applyAlignment="1">
      <alignment horizontal="center" vertical="center"/>
    </xf>
    <xf numFmtId="0" fontId="35" fillId="2" borderId="1" xfId="0" applyFont="1" applyFill="1" applyBorder="1" applyAlignment="1">
      <alignment horizontal="center" vertical="center"/>
    </xf>
    <xf numFmtId="49" fontId="37" fillId="2" borderId="5" xfId="0" applyNumberFormat="1" applyFont="1" applyFill="1" applyBorder="1" applyAlignment="1">
      <alignment horizontal="center" vertical="center"/>
    </xf>
    <xf numFmtId="49" fontId="34" fillId="0" borderId="5" xfId="0" applyNumberFormat="1" applyFont="1" applyFill="1" applyBorder="1" applyAlignment="1">
      <alignment horizontal="center" vertical="center"/>
    </xf>
    <xf numFmtId="49" fontId="30" fillId="0" borderId="5" xfId="0" applyNumberFormat="1" applyFont="1" applyFill="1" applyBorder="1" applyAlignment="1">
      <alignment horizontal="center" vertical="center"/>
    </xf>
    <xf numFmtId="0" fontId="39" fillId="0" borderId="0" xfId="0" applyFont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/>
    </xf>
    <xf numFmtId="49" fontId="1" fillId="0" borderId="2" xfId="0" applyNumberFormat="1" applyFont="1" applyFill="1" applyBorder="1" applyAlignment="1">
      <alignment horizontal="center" vertical="center"/>
    </xf>
    <xf numFmtId="49" fontId="1" fillId="0" borderId="5" xfId="0" applyNumberFormat="1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center" vertical="center"/>
    </xf>
    <xf numFmtId="164" fontId="30" fillId="0" borderId="1" xfId="0" applyNumberFormat="1" applyFont="1" applyFill="1" applyBorder="1" applyAlignment="1">
      <alignment horizontal="center" vertical="center"/>
    </xf>
    <xf numFmtId="0" fontId="20" fillId="0" borderId="1" xfId="0" applyFont="1" applyFill="1" applyBorder="1" applyAlignment="1">
      <alignment horizontal="left" vertical="center" wrapText="1"/>
    </xf>
    <xf numFmtId="49" fontId="31" fillId="0" borderId="1" xfId="0" applyNumberFormat="1" applyFont="1" applyFill="1" applyBorder="1" applyAlignment="1">
      <alignment horizontal="center" vertical="center"/>
    </xf>
    <xf numFmtId="49" fontId="31" fillId="0" borderId="2" xfId="0" applyNumberFormat="1" applyFont="1" applyFill="1" applyBorder="1" applyAlignment="1">
      <alignment horizontal="center" vertical="center"/>
    </xf>
    <xf numFmtId="49" fontId="31" fillId="0" borderId="5" xfId="0" applyNumberFormat="1" applyFont="1" applyFill="1" applyBorder="1" applyAlignment="1">
      <alignment horizontal="center" vertical="center" wrapText="1"/>
    </xf>
    <xf numFmtId="49" fontId="31" fillId="0" borderId="1" xfId="0" applyNumberFormat="1" applyFont="1" applyFill="1" applyBorder="1" applyAlignment="1">
      <alignment horizontal="center" vertical="center" wrapText="1"/>
    </xf>
    <xf numFmtId="0" fontId="34" fillId="0" borderId="5" xfId="0" applyFont="1" applyBorder="1" applyAlignment="1">
      <alignment horizontal="center" vertical="center"/>
    </xf>
    <xf numFmtId="164" fontId="34" fillId="0" borderId="1" xfId="0" applyNumberFormat="1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left" vertical="center" wrapText="1"/>
    </xf>
    <xf numFmtId="0" fontId="40" fillId="0" borderId="1" xfId="0" applyFont="1" applyBorder="1"/>
    <xf numFmtId="164" fontId="31" fillId="0" borderId="1" xfId="0" applyNumberFormat="1" applyFont="1" applyFill="1" applyBorder="1" applyAlignment="1">
      <alignment horizontal="center" vertical="center"/>
    </xf>
    <xf numFmtId="0" fontId="41" fillId="0" borderId="0" xfId="0" applyFont="1" applyBorder="1"/>
    <xf numFmtId="0" fontId="41" fillId="0" borderId="0" xfId="0" applyFont="1"/>
    <xf numFmtId="0" fontId="7" fillId="0" borderId="1" xfId="0" applyFont="1" applyFill="1" applyBorder="1" applyAlignment="1">
      <alignment horizontal="left" vertical="center" wrapText="1"/>
    </xf>
    <xf numFmtId="0" fontId="16" fillId="0" borderId="1" xfId="0" applyFont="1" applyFill="1" applyBorder="1" applyAlignment="1">
      <alignment horizontal="left" vertical="center" wrapText="1"/>
    </xf>
    <xf numFmtId="49" fontId="36" fillId="0" borderId="5" xfId="0" applyNumberFormat="1" applyFont="1" applyFill="1" applyBorder="1" applyAlignment="1">
      <alignment horizontal="center" vertical="center"/>
    </xf>
    <xf numFmtId="49" fontId="34" fillId="0" borderId="1" xfId="0" applyNumberFormat="1" applyFont="1" applyFill="1" applyBorder="1" applyAlignment="1">
      <alignment horizontal="center" vertical="center" wrapText="1"/>
    </xf>
    <xf numFmtId="49" fontId="31" fillId="0" borderId="5" xfId="0" applyNumberFormat="1" applyFont="1" applyFill="1" applyBorder="1" applyAlignment="1">
      <alignment horizontal="center" vertical="center"/>
    </xf>
    <xf numFmtId="49" fontId="38" fillId="0" borderId="5" xfId="0" applyNumberFormat="1" applyFont="1" applyFill="1" applyBorder="1" applyAlignment="1">
      <alignment horizontal="center" vertical="center"/>
    </xf>
    <xf numFmtId="164" fontId="15" fillId="0" borderId="0" xfId="0" applyNumberFormat="1" applyFont="1" applyBorder="1"/>
    <xf numFmtId="49" fontId="30" fillId="2" borderId="5" xfId="0" applyNumberFormat="1" applyFont="1" applyFill="1" applyBorder="1" applyAlignment="1">
      <alignment horizontal="center" vertical="center"/>
    </xf>
    <xf numFmtId="0" fontId="14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49" fontId="21" fillId="0" borderId="4" xfId="0" applyNumberFormat="1" applyFont="1" applyFill="1" applyBorder="1" applyAlignment="1">
      <alignment horizontal="center" vertical="center"/>
    </xf>
    <xf numFmtId="49" fontId="21" fillId="0" borderId="5" xfId="0" applyNumberFormat="1" applyFont="1" applyBorder="1" applyAlignment="1">
      <alignment horizontal="center" vertical="center"/>
    </xf>
    <xf numFmtId="49" fontId="37" fillId="0" borderId="5" xfId="0" applyNumberFormat="1" applyFont="1" applyBorder="1" applyAlignment="1">
      <alignment horizontal="center" vertical="center"/>
    </xf>
    <xf numFmtId="0" fontId="42" fillId="0" borderId="0" xfId="0" applyFont="1" applyAlignment="1">
      <alignment horizontal="center" vertical="center"/>
    </xf>
    <xf numFmtId="0" fontId="20" fillId="0" borderId="1" xfId="0" applyFont="1" applyBorder="1" applyAlignment="1">
      <alignment horizontal="left" vertical="center" wrapText="1"/>
    </xf>
    <xf numFmtId="0" fontId="43" fillId="0" borderId="0" xfId="0" applyFont="1" applyAlignment="1">
      <alignment horizontal="center" vertical="center"/>
    </xf>
    <xf numFmtId="49" fontId="30" fillId="2" borderId="5" xfId="0" applyNumberFormat="1" applyFont="1" applyFill="1" applyBorder="1" applyAlignment="1">
      <alignment horizontal="center" vertical="center"/>
    </xf>
    <xf numFmtId="49" fontId="30" fillId="2" borderId="5" xfId="0" applyNumberFormat="1" applyFont="1" applyFill="1" applyBorder="1" applyAlignment="1">
      <alignment horizontal="center" vertical="center"/>
    </xf>
    <xf numFmtId="0" fontId="7" fillId="0" borderId="1" xfId="0" applyFont="1" applyBorder="1" applyAlignment="1">
      <alignment horizontal="left" vertical="center" wrapText="1"/>
    </xf>
    <xf numFmtId="49" fontId="30" fillId="2" borderId="5" xfId="0" applyNumberFormat="1" applyFont="1" applyFill="1" applyBorder="1" applyAlignment="1">
      <alignment horizontal="center" vertical="center"/>
    </xf>
    <xf numFmtId="49" fontId="14" fillId="0" borderId="1" xfId="0" applyNumberFormat="1" applyFont="1" applyFill="1" applyBorder="1" applyAlignment="1">
      <alignment horizontal="center" vertical="center" wrapText="1"/>
    </xf>
    <xf numFmtId="49" fontId="14" fillId="0" borderId="5" xfId="0" applyNumberFormat="1" applyFont="1" applyBorder="1" applyAlignment="1">
      <alignment horizontal="center" vertical="center"/>
    </xf>
    <xf numFmtId="164" fontId="30" fillId="0" borderId="1" xfId="0" applyNumberFormat="1" applyFont="1" applyBorder="1" applyAlignment="1">
      <alignment horizontal="center" vertical="center"/>
    </xf>
    <xf numFmtId="49" fontId="18" fillId="0" borderId="1" xfId="0" applyNumberFormat="1" applyFont="1" applyBorder="1" applyAlignment="1">
      <alignment horizontal="center" vertical="center"/>
    </xf>
    <xf numFmtId="49" fontId="18" fillId="0" borderId="1" xfId="0" applyNumberFormat="1" applyFont="1" applyFill="1" applyBorder="1" applyAlignment="1">
      <alignment horizontal="center" vertical="center"/>
    </xf>
    <xf numFmtId="49" fontId="18" fillId="0" borderId="5" xfId="0" applyNumberFormat="1" applyFont="1" applyBorder="1" applyAlignment="1">
      <alignment horizontal="center" vertical="center"/>
    </xf>
    <xf numFmtId="49" fontId="21" fillId="0" borderId="1" xfId="0" applyNumberFormat="1" applyFont="1" applyFill="1" applyBorder="1" applyAlignment="1">
      <alignment horizontal="center" vertical="center"/>
    </xf>
    <xf numFmtId="49" fontId="37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 wrapText="1"/>
    </xf>
    <xf numFmtId="49" fontId="30" fillId="0" borderId="1" xfId="0" applyNumberFormat="1" applyFont="1" applyFill="1" applyBorder="1" applyAlignment="1">
      <alignment horizontal="center" vertical="center" wrapText="1"/>
    </xf>
    <xf numFmtId="49" fontId="30" fillId="2" borderId="5" xfId="0" applyNumberFormat="1" applyFont="1" applyFill="1" applyBorder="1" applyAlignment="1">
      <alignment horizontal="center" vertical="center"/>
    </xf>
    <xf numFmtId="49" fontId="30" fillId="2" borderId="5" xfId="0" applyNumberFormat="1" applyFont="1" applyFill="1" applyBorder="1" applyAlignment="1">
      <alignment horizontal="center" vertical="center"/>
    </xf>
    <xf numFmtId="49" fontId="30" fillId="2" borderId="5" xfId="0" applyNumberFormat="1" applyFont="1" applyFill="1" applyBorder="1" applyAlignment="1">
      <alignment horizontal="center" vertical="center"/>
    </xf>
    <xf numFmtId="0" fontId="16" fillId="2" borderId="0" xfId="0" applyFont="1" applyFill="1" applyBorder="1" applyAlignment="1">
      <alignment horizontal="left" vertical="center" wrapText="1"/>
    </xf>
    <xf numFmtId="49" fontId="34" fillId="2" borderId="0" xfId="0" applyNumberFormat="1" applyFont="1" applyFill="1" applyBorder="1" applyAlignment="1">
      <alignment horizontal="center" vertical="center"/>
    </xf>
    <xf numFmtId="164" fontId="34" fillId="2" borderId="0" xfId="0" applyNumberFormat="1" applyFont="1" applyFill="1" applyBorder="1" applyAlignment="1">
      <alignment horizontal="center" vertical="center"/>
    </xf>
    <xf numFmtId="164" fontId="28" fillId="0" borderId="1" xfId="0" applyNumberFormat="1" applyFont="1" applyBorder="1" applyAlignment="1">
      <alignment horizontal="center" vertical="center"/>
    </xf>
    <xf numFmtId="49" fontId="28" fillId="3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49" fontId="28" fillId="0" borderId="1" xfId="0" applyNumberFormat="1" applyFont="1" applyBorder="1" applyAlignment="1">
      <alignment horizontal="center" vertical="center"/>
    </xf>
    <xf numFmtId="164" fontId="18" fillId="0" borderId="1" xfId="0" applyNumberFormat="1" applyFont="1" applyBorder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164" fontId="21" fillId="0" borderId="1" xfId="0" applyNumberFormat="1" applyFont="1" applyBorder="1" applyAlignment="1">
      <alignment horizontal="center" vertical="center"/>
    </xf>
    <xf numFmtId="164" fontId="37" fillId="0" borderId="1" xfId="0" applyNumberFormat="1" applyFont="1" applyBorder="1" applyAlignment="1">
      <alignment horizontal="center" vertical="center"/>
    </xf>
    <xf numFmtId="0" fontId="32" fillId="0" borderId="1" xfId="0" applyFont="1" applyBorder="1" applyAlignment="1">
      <alignment horizontal="left" vertical="center" wrapText="1"/>
    </xf>
    <xf numFmtId="0" fontId="16" fillId="0" borderId="1" xfId="0" applyFont="1" applyBorder="1" applyAlignment="1">
      <alignment horizontal="left" vertical="center" wrapText="1"/>
    </xf>
    <xf numFmtId="49" fontId="1" fillId="0" borderId="5" xfId="0" applyNumberFormat="1" applyFont="1" applyBorder="1" applyAlignment="1">
      <alignment horizontal="center" vertical="center"/>
    </xf>
    <xf numFmtId="49" fontId="30" fillId="2" borderId="5" xfId="0" applyNumberFormat="1" applyFont="1" applyFill="1" applyBorder="1" applyAlignment="1">
      <alignment horizontal="center" vertical="center"/>
    </xf>
    <xf numFmtId="49" fontId="30" fillId="2" borderId="5" xfId="0" applyNumberFormat="1" applyFont="1" applyFill="1" applyBorder="1" applyAlignment="1">
      <alignment horizontal="center" vertical="center"/>
    </xf>
    <xf numFmtId="0" fontId="31" fillId="0" borderId="1" xfId="0" applyFont="1" applyBorder="1" applyAlignment="1">
      <alignment horizontal="right" vertical="center" wrapText="1"/>
    </xf>
    <xf numFmtId="49" fontId="31" fillId="0" borderId="4" xfId="0" applyNumberFormat="1" applyFont="1" applyFill="1" applyBorder="1" applyAlignment="1">
      <alignment horizontal="right" vertical="center"/>
    </xf>
    <xf numFmtId="49" fontId="31" fillId="0" borderId="5" xfId="0" applyNumberFormat="1" applyFont="1" applyBorder="1" applyAlignment="1">
      <alignment horizontal="right" vertical="center"/>
    </xf>
    <xf numFmtId="0" fontId="17" fillId="0" borderId="0" xfId="0" applyFont="1" applyAlignment="1">
      <alignment vertical="center" wrapText="1"/>
    </xf>
    <xf numFmtId="49" fontId="30" fillId="2" borderId="5" xfId="0" applyNumberFormat="1" applyFont="1" applyFill="1" applyBorder="1" applyAlignment="1">
      <alignment horizontal="center" vertical="center"/>
    </xf>
    <xf numFmtId="49" fontId="30" fillId="2" borderId="5" xfId="0" applyNumberFormat="1" applyFont="1" applyFill="1" applyBorder="1" applyAlignment="1">
      <alignment horizontal="center" vertical="center"/>
    </xf>
    <xf numFmtId="0" fontId="21" fillId="0" borderId="1" xfId="0" applyFont="1" applyBorder="1" applyAlignment="1">
      <alignment horizontal="left" vertical="center" wrapText="1"/>
    </xf>
    <xf numFmtId="49" fontId="2" fillId="0" borderId="1" xfId="0" applyNumberFormat="1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 wrapText="1"/>
    </xf>
    <xf numFmtId="49" fontId="2" fillId="0" borderId="5" xfId="0" applyNumberFormat="1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 wrapText="1"/>
    </xf>
    <xf numFmtId="49" fontId="1" fillId="0" borderId="4" xfId="0" applyNumberFormat="1" applyFont="1" applyFill="1" applyBorder="1" applyAlignment="1">
      <alignment horizontal="center" vertical="center" wrapText="1"/>
    </xf>
    <xf numFmtId="49" fontId="1" fillId="0" borderId="5" xfId="0" applyNumberFormat="1" applyFont="1" applyFill="1" applyBorder="1" applyAlignment="1">
      <alignment horizontal="center" vertical="center" wrapText="1"/>
    </xf>
    <xf numFmtId="49" fontId="21" fillId="0" borderId="1" xfId="0" applyNumberFormat="1" applyFont="1" applyFill="1" applyBorder="1" applyAlignment="1">
      <alignment horizontal="center" vertical="center" wrapText="1"/>
    </xf>
    <xf numFmtId="49" fontId="31" fillId="0" borderId="2" xfId="0" applyNumberFormat="1" applyFont="1" applyFill="1" applyBorder="1" applyAlignment="1">
      <alignment horizontal="center" vertical="center" wrapText="1"/>
    </xf>
    <xf numFmtId="49" fontId="31" fillId="0" borderId="6" xfId="0" applyNumberFormat="1" applyFont="1" applyFill="1" applyBorder="1" applyAlignment="1">
      <alignment horizontal="center" vertical="center"/>
    </xf>
    <xf numFmtId="49" fontId="31" fillId="0" borderId="7" xfId="0" applyNumberFormat="1" applyFont="1" applyFill="1" applyBorder="1" applyAlignment="1">
      <alignment horizontal="center" vertical="center"/>
    </xf>
    <xf numFmtId="49" fontId="31" fillId="0" borderId="8" xfId="0" applyNumberFormat="1" applyFont="1" applyFill="1" applyBorder="1" applyAlignment="1">
      <alignment horizontal="center" vertical="center"/>
    </xf>
    <xf numFmtId="49" fontId="30" fillId="0" borderId="4" xfId="0" applyNumberFormat="1" applyFont="1" applyFill="1" applyBorder="1" applyAlignment="1">
      <alignment horizontal="center" vertical="center"/>
    </xf>
    <xf numFmtId="49" fontId="31" fillId="0" borderId="2" xfId="0" applyNumberFormat="1" applyFont="1" applyFill="1" applyBorder="1" applyAlignment="1">
      <alignment horizontal="right" vertical="center"/>
    </xf>
    <xf numFmtId="49" fontId="31" fillId="0" borderId="5" xfId="0" applyNumberFormat="1" applyFont="1" applyFill="1" applyBorder="1" applyAlignment="1">
      <alignment horizontal="right" vertical="center"/>
    </xf>
    <xf numFmtId="49" fontId="21" fillId="0" borderId="5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21" fillId="0" borderId="2" xfId="0" applyNumberFormat="1" applyFont="1" applyFill="1" applyBorder="1" applyAlignment="1">
      <alignment horizontal="center" vertical="center"/>
    </xf>
    <xf numFmtId="49" fontId="21" fillId="0" borderId="6" xfId="0" applyNumberFormat="1" applyFont="1" applyFill="1" applyBorder="1" applyAlignment="1">
      <alignment horizontal="center" vertical="center"/>
    </xf>
    <xf numFmtId="49" fontId="21" fillId="0" borderId="7" xfId="0" applyNumberFormat="1" applyFont="1" applyFill="1" applyBorder="1" applyAlignment="1">
      <alignment horizontal="center" vertical="center"/>
    </xf>
    <xf numFmtId="49" fontId="21" fillId="0" borderId="8" xfId="0" applyNumberFormat="1" applyFont="1" applyFill="1" applyBorder="1" applyAlignment="1">
      <alignment horizontal="center" vertical="center"/>
    </xf>
    <xf numFmtId="49" fontId="34" fillId="0" borderId="2" xfId="0" applyNumberFormat="1" applyFont="1" applyFill="1" applyBorder="1" applyAlignment="1">
      <alignment horizontal="center" vertical="center" wrapText="1"/>
    </xf>
    <xf numFmtId="49" fontId="34" fillId="0" borderId="6" xfId="0" applyNumberFormat="1" applyFont="1" applyFill="1" applyBorder="1" applyAlignment="1">
      <alignment horizontal="center" vertical="center" wrapText="1"/>
    </xf>
    <xf numFmtId="49" fontId="34" fillId="0" borderId="8" xfId="0" applyNumberFormat="1" applyFont="1" applyFill="1" applyBorder="1" applyAlignment="1">
      <alignment horizontal="center" vertical="center" wrapText="1"/>
    </xf>
    <xf numFmtId="49" fontId="30" fillId="0" borderId="6" xfId="0" applyNumberFormat="1" applyFont="1" applyFill="1" applyBorder="1" applyAlignment="1">
      <alignment horizontal="center" vertical="center"/>
    </xf>
    <xf numFmtId="49" fontId="30" fillId="0" borderId="7" xfId="0" applyNumberFormat="1" applyFont="1" applyFill="1" applyBorder="1" applyAlignment="1">
      <alignment horizontal="center" vertical="center"/>
    </xf>
    <xf numFmtId="49" fontId="30" fillId="0" borderId="8" xfId="0" applyNumberFormat="1" applyFont="1" applyFill="1" applyBorder="1" applyAlignment="1">
      <alignment horizontal="center" vertical="center"/>
    </xf>
    <xf numFmtId="49" fontId="18" fillId="0" borderId="1" xfId="0" applyNumberFormat="1" applyFont="1" applyFill="1" applyBorder="1" applyAlignment="1">
      <alignment horizontal="center" vertical="center" wrapText="1"/>
    </xf>
    <xf numFmtId="49" fontId="18" fillId="0" borderId="2" xfId="0" applyNumberFormat="1" applyFont="1" applyFill="1" applyBorder="1" applyAlignment="1">
      <alignment horizontal="center" vertical="center" wrapText="1"/>
    </xf>
    <xf numFmtId="49" fontId="18" fillId="0" borderId="5" xfId="0" applyNumberFormat="1" applyFont="1" applyFill="1" applyBorder="1" applyAlignment="1">
      <alignment horizontal="center" vertical="center"/>
    </xf>
    <xf numFmtId="49" fontId="14" fillId="0" borderId="1" xfId="0" applyNumberFormat="1" applyFont="1" applyFill="1" applyBorder="1" applyAlignment="1">
      <alignment horizontal="center" vertical="center"/>
    </xf>
    <xf numFmtId="49" fontId="14" fillId="0" borderId="2" xfId="0" applyNumberFormat="1" applyFont="1" applyFill="1" applyBorder="1" applyAlignment="1">
      <alignment horizontal="center" vertical="center"/>
    </xf>
    <xf numFmtId="49" fontId="14" fillId="0" borderId="5" xfId="0" applyNumberFormat="1" applyFont="1" applyFill="1" applyBorder="1" applyAlignment="1">
      <alignment horizontal="center" vertical="center" wrapText="1"/>
    </xf>
    <xf numFmtId="49" fontId="21" fillId="0" borderId="5" xfId="0" applyNumberFormat="1" applyFont="1" applyFill="1" applyBorder="1" applyAlignment="1">
      <alignment horizontal="center" vertical="center"/>
    </xf>
    <xf numFmtId="49" fontId="21" fillId="0" borderId="2" xfId="0" applyNumberFormat="1" applyFont="1" applyFill="1" applyBorder="1" applyAlignment="1">
      <alignment horizontal="center" vertical="center" wrapText="1"/>
    </xf>
    <xf numFmtId="49" fontId="37" fillId="0" borderId="1" xfId="0" applyNumberFormat="1" applyFont="1" applyFill="1" applyBorder="1" applyAlignment="1">
      <alignment horizontal="center" vertical="center" wrapText="1"/>
    </xf>
    <xf numFmtId="49" fontId="37" fillId="0" borderId="2" xfId="0" applyNumberFormat="1" applyFont="1" applyFill="1" applyBorder="1" applyAlignment="1">
      <alignment horizontal="center" vertical="center" wrapText="1"/>
    </xf>
    <xf numFmtId="49" fontId="21" fillId="0" borderId="4" xfId="0" applyNumberFormat="1" applyFont="1" applyFill="1" applyBorder="1" applyAlignment="1">
      <alignment horizontal="center" vertical="center" wrapText="1"/>
    </xf>
    <xf numFmtId="0" fontId="34" fillId="0" borderId="1" xfId="0" applyFont="1" applyFill="1" applyBorder="1" applyAlignment="1">
      <alignment horizontal="center" vertical="center"/>
    </xf>
    <xf numFmtId="0" fontId="31" fillId="0" borderId="1" xfId="0" applyFont="1" applyFill="1" applyBorder="1" applyAlignment="1">
      <alignment horizontal="center" vertical="center"/>
    </xf>
    <xf numFmtId="49" fontId="34" fillId="0" borderId="5" xfId="0" applyNumberFormat="1" applyFont="1" applyFill="1" applyBorder="1" applyAlignment="1">
      <alignment horizontal="center" vertical="center" wrapText="1"/>
    </xf>
    <xf numFmtId="0" fontId="21" fillId="0" borderId="5" xfId="0" applyFont="1" applyFill="1" applyBorder="1" applyAlignment="1">
      <alignment horizontal="center" vertical="center" wrapText="1"/>
    </xf>
    <xf numFmtId="0" fontId="31" fillId="0" borderId="5" xfId="0" applyFont="1" applyFill="1" applyBorder="1" applyAlignment="1">
      <alignment horizontal="center" vertical="center" wrapText="1"/>
    </xf>
    <xf numFmtId="49" fontId="2" fillId="0" borderId="5" xfId="0" applyNumberFormat="1" applyFont="1" applyFill="1" applyBorder="1" applyAlignment="1">
      <alignment horizontal="center" vertical="center"/>
    </xf>
    <xf numFmtId="49" fontId="31" fillId="0" borderId="4" xfId="0" applyNumberFormat="1" applyFont="1" applyFill="1" applyBorder="1" applyAlignment="1">
      <alignment horizontal="center" vertical="center"/>
    </xf>
    <xf numFmtId="49" fontId="28" fillId="0" borderId="1" xfId="0" applyNumberFormat="1" applyFont="1" applyFill="1" applyBorder="1" applyAlignment="1">
      <alignment horizontal="center" vertical="center"/>
    </xf>
    <xf numFmtId="49" fontId="34" fillId="3" borderId="1" xfId="0" applyNumberFormat="1" applyFont="1" applyFill="1" applyBorder="1" applyAlignment="1">
      <alignment horizontal="center" vertical="center" wrapText="1"/>
    </xf>
    <xf numFmtId="49" fontId="31" fillId="3" borderId="1" xfId="0" applyNumberFormat="1" applyFont="1" applyFill="1" applyBorder="1" applyAlignment="1">
      <alignment horizontal="center" vertical="center" wrapText="1"/>
    </xf>
    <xf numFmtId="49" fontId="35" fillId="0" borderId="10" xfId="0" applyNumberFormat="1" applyFont="1" applyFill="1" applyBorder="1" applyAlignment="1">
      <alignment horizontal="center" vertical="center"/>
    </xf>
    <xf numFmtId="49" fontId="35" fillId="0" borderId="0" xfId="0" applyNumberFormat="1" applyFont="1" applyFill="1" applyBorder="1" applyAlignment="1">
      <alignment horizontal="center" vertical="center"/>
    </xf>
    <xf numFmtId="49" fontId="35" fillId="0" borderId="11" xfId="0" applyNumberFormat="1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 wrapText="1"/>
    </xf>
    <xf numFmtId="49" fontId="2" fillId="0" borderId="5" xfId="0" applyNumberFormat="1" applyFont="1" applyFill="1" applyBorder="1" applyAlignment="1">
      <alignment horizontal="center" vertical="center" wrapText="1"/>
    </xf>
    <xf numFmtId="49" fontId="35" fillId="0" borderId="6" xfId="0" applyNumberFormat="1" applyFont="1" applyFill="1" applyBorder="1" applyAlignment="1">
      <alignment horizontal="center" vertical="center"/>
    </xf>
    <xf numFmtId="49" fontId="35" fillId="0" borderId="7" xfId="0" applyNumberFormat="1" applyFont="1" applyFill="1" applyBorder="1" applyAlignment="1">
      <alignment horizontal="center" vertical="center"/>
    </xf>
    <xf numFmtId="49" fontId="35" fillId="0" borderId="8" xfId="0" applyNumberFormat="1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/>
    </xf>
    <xf numFmtId="49" fontId="2" fillId="0" borderId="3" xfId="0" applyNumberFormat="1" applyFont="1" applyFill="1" applyBorder="1" applyAlignment="1">
      <alignment horizontal="center" vertical="center"/>
    </xf>
    <xf numFmtId="49" fontId="2" fillId="0" borderId="9" xfId="0" applyNumberFormat="1" applyFont="1" applyFill="1" applyBorder="1" applyAlignment="1">
      <alignment horizontal="center" vertical="center"/>
    </xf>
    <xf numFmtId="49" fontId="35" fillId="0" borderId="6" xfId="0" applyNumberFormat="1" applyFont="1" applyFill="1" applyBorder="1" applyAlignment="1">
      <alignment horizontal="center" vertical="center" wrapText="1"/>
    </xf>
    <xf numFmtId="49" fontId="35" fillId="0" borderId="7" xfId="0" applyNumberFormat="1" applyFont="1" applyFill="1" applyBorder="1" applyAlignment="1">
      <alignment horizontal="center" vertical="center" wrapText="1"/>
    </xf>
    <xf numFmtId="49" fontId="35" fillId="0" borderId="8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49" fontId="2" fillId="0" borderId="9" xfId="0" applyNumberFormat="1" applyFont="1" applyFill="1" applyBorder="1" applyAlignment="1">
      <alignment horizontal="center" vertical="center" wrapText="1"/>
    </xf>
    <xf numFmtId="49" fontId="7" fillId="2" borderId="2" xfId="0" applyNumberFormat="1" applyFont="1" applyFill="1" applyBorder="1" applyAlignment="1">
      <alignment horizontal="center" vertical="center" wrapText="1"/>
    </xf>
    <xf numFmtId="49" fontId="7" fillId="2" borderId="4" xfId="0" applyNumberFormat="1" applyFont="1" applyFill="1" applyBorder="1" applyAlignment="1">
      <alignment horizontal="center" vertical="center" wrapText="1"/>
    </xf>
    <xf numFmtId="49" fontId="7" fillId="2" borderId="5" xfId="0" applyNumberFormat="1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center" vertical="center" wrapText="1"/>
    </xf>
    <xf numFmtId="49" fontId="1" fillId="2" borderId="4" xfId="0" applyNumberFormat="1" applyFont="1" applyFill="1" applyBorder="1" applyAlignment="1">
      <alignment horizontal="center" vertical="center" wrapText="1"/>
    </xf>
    <xf numFmtId="49" fontId="1" fillId="2" borderId="5" xfId="0" applyNumberFormat="1" applyFont="1" applyFill="1" applyBorder="1" applyAlignment="1">
      <alignment horizontal="center" vertical="center" wrapText="1"/>
    </xf>
    <xf numFmtId="49" fontId="21" fillId="0" borderId="2" xfId="0" applyNumberFormat="1" applyFont="1" applyFill="1" applyBorder="1" applyAlignment="1">
      <alignment horizontal="center" vertical="center"/>
    </xf>
    <xf numFmtId="49" fontId="21" fillId="0" borderId="4" xfId="0" applyNumberFormat="1" applyFont="1" applyFill="1" applyBorder="1" applyAlignment="1">
      <alignment horizontal="center" vertical="center"/>
    </xf>
    <xf numFmtId="49" fontId="21" fillId="0" borderId="5" xfId="0" applyNumberFormat="1" applyFont="1" applyFill="1" applyBorder="1" applyAlignment="1">
      <alignment horizontal="center" vertical="center"/>
    </xf>
    <xf numFmtId="0" fontId="17" fillId="0" borderId="0" xfId="0" applyFont="1" applyAlignment="1">
      <alignment horizontal="right" vertical="center" wrapText="1"/>
    </xf>
    <xf numFmtId="0" fontId="6" fillId="0" borderId="0" xfId="0" applyFont="1" applyBorder="1" applyAlignment="1">
      <alignment horizontal="center" vertical="center" wrapText="1"/>
    </xf>
    <xf numFmtId="49" fontId="30" fillId="0" borderId="2" xfId="0" applyNumberFormat="1" applyFont="1" applyFill="1" applyBorder="1" applyAlignment="1">
      <alignment horizontal="center" vertical="center"/>
    </xf>
    <xf numFmtId="49" fontId="30" fillId="0" borderId="4" xfId="0" applyNumberFormat="1" applyFont="1" applyFill="1" applyBorder="1" applyAlignment="1">
      <alignment horizontal="center" vertical="center"/>
    </xf>
    <xf numFmtId="49" fontId="30" fillId="0" borderId="5" xfId="0" applyNumberFormat="1" applyFont="1" applyFill="1" applyBorder="1" applyAlignment="1">
      <alignment horizontal="center" vertical="center"/>
    </xf>
    <xf numFmtId="0" fontId="35" fillId="0" borderId="6" xfId="0" applyFont="1" applyFill="1" applyBorder="1" applyAlignment="1">
      <alignment horizontal="center" vertical="center"/>
    </xf>
    <xf numFmtId="0" fontId="35" fillId="0" borderId="7" xfId="0" applyFont="1" applyFill="1" applyBorder="1" applyAlignment="1">
      <alignment horizontal="center" vertical="center"/>
    </xf>
    <xf numFmtId="0" fontId="35" fillId="0" borderId="8" xfId="0" applyFont="1" applyFill="1" applyBorder="1" applyAlignment="1">
      <alignment horizontal="center" vertical="center"/>
    </xf>
    <xf numFmtId="49" fontId="35" fillId="0" borderId="2" xfId="0" applyNumberFormat="1" applyFont="1" applyFill="1" applyBorder="1" applyAlignment="1">
      <alignment horizontal="center" vertical="center"/>
    </xf>
    <xf numFmtId="49" fontId="35" fillId="0" borderId="4" xfId="0" applyNumberFormat="1" applyFont="1" applyFill="1" applyBorder="1" applyAlignment="1">
      <alignment horizontal="center" vertical="center"/>
    </xf>
    <xf numFmtId="49" fontId="35" fillId="0" borderId="5" xfId="0" applyNumberFormat="1" applyFont="1" applyFill="1" applyBorder="1" applyAlignment="1">
      <alignment horizontal="center" vertical="center"/>
    </xf>
    <xf numFmtId="49" fontId="21" fillId="0" borderId="2" xfId="0" applyNumberFormat="1" applyFont="1" applyFill="1" applyBorder="1" applyAlignment="1">
      <alignment horizontal="center" vertical="center" wrapText="1"/>
    </xf>
    <xf numFmtId="49" fontId="21" fillId="0" borderId="4" xfId="0" applyNumberFormat="1" applyFont="1" applyFill="1" applyBorder="1" applyAlignment="1">
      <alignment horizontal="center" vertical="center" wrapText="1"/>
    </xf>
    <xf numFmtId="49" fontId="21" fillId="0" borderId="5" xfId="0" applyNumberFormat="1" applyFont="1" applyFill="1" applyBorder="1" applyAlignment="1">
      <alignment horizontal="center" vertical="center" wrapText="1"/>
    </xf>
    <xf numFmtId="49" fontId="21" fillId="0" borderId="6" xfId="0" applyNumberFormat="1" applyFont="1" applyFill="1" applyBorder="1" applyAlignment="1">
      <alignment horizontal="center" vertical="center"/>
    </xf>
    <xf numFmtId="49" fontId="21" fillId="0" borderId="7" xfId="0" applyNumberFormat="1" applyFont="1" applyFill="1" applyBorder="1" applyAlignment="1">
      <alignment horizontal="center" vertical="center"/>
    </xf>
    <xf numFmtId="49" fontId="21" fillId="0" borderId="8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0000FF"/>
      <color rgb="FF80008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45"/>
  <sheetViews>
    <sheetView tabSelected="1" view="pageBreakPreview" topLeftCell="A77" zoomScale="90" zoomScaleNormal="80" zoomScaleSheetLayoutView="90" workbookViewId="0">
      <selection activeCell="A84" sqref="A84"/>
    </sheetView>
  </sheetViews>
  <sheetFormatPr defaultRowHeight="18" x14ac:dyDescent="0.3"/>
  <cols>
    <col min="1" max="1" width="89" style="3" customWidth="1"/>
    <col min="2" max="3" width="9.109375" style="20"/>
    <col min="4" max="4" width="4.6640625" style="20" customWidth="1"/>
    <col min="5" max="5" width="4.44140625" style="20" customWidth="1"/>
    <col min="6" max="6" width="5" style="24" customWidth="1"/>
    <col min="7" max="7" width="9.109375" style="20" customWidth="1"/>
    <col min="8" max="8" width="9.109375" style="113"/>
    <col min="9" max="11" width="19.88671875" style="20" customWidth="1"/>
  </cols>
  <sheetData>
    <row r="1" spans="1:12" s="1" customFormat="1" ht="192" customHeight="1" x14ac:dyDescent="0.3">
      <c r="A1" s="262" t="s">
        <v>528</v>
      </c>
      <c r="B1" s="262"/>
      <c r="C1" s="262"/>
      <c r="D1" s="262"/>
      <c r="E1" s="262"/>
      <c r="F1" s="262"/>
      <c r="G1" s="262"/>
      <c r="H1" s="262"/>
      <c r="I1" s="262"/>
      <c r="J1" s="262"/>
      <c r="K1" s="262"/>
      <c r="L1" s="184"/>
    </row>
    <row r="2" spans="1:12" ht="61.8" customHeight="1" x14ac:dyDescent="0.3">
      <c r="A2" s="263" t="s">
        <v>510</v>
      </c>
      <c r="B2" s="263"/>
      <c r="C2" s="263"/>
      <c r="D2" s="263"/>
      <c r="E2" s="263"/>
      <c r="F2" s="263"/>
      <c r="G2" s="263"/>
      <c r="H2" s="263"/>
      <c r="I2" s="263"/>
      <c r="J2" s="263"/>
      <c r="K2" s="263"/>
    </row>
    <row r="3" spans="1:12" s="1" customFormat="1" ht="39" customHeight="1" x14ac:dyDescent="0.3">
      <c r="A3" s="25"/>
      <c r="B3" s="25"/>
      <c r="C3" s="25"/>
      <c r="D3" s="26"/>
      <c r="E3" s="26"/>
      <c r="F3" s="26"/>
      <c r="G3" s="26"/>
      <c r="H3" s="26"/>
      <c r="I3" s="26"/>
      <c r="J3" s="25"/>
      <c r="K3" s="27" t="s">
        <v>48</v>
      </c>
    </row>
    <row r="4" spans="1:12" s="2" customFormat="1" ht="17.399999999999999" x14ac:dyDescent="0.3">
      <c r="A4" s="28" t="s">
        <v>0</v>
      </c>
      <c r="B4" s="29" t="s">
        <v>47</v>
      </c>
      <c r="C4" s="29" t="s">
        <v>49</v>
      </c>
      <c r="D4" s="256" t="s">
        <v>45</v>
      </c>
      <c r="E4" s="257"/>
      <c r="F4" s="257"/>
      <c r="G4" s="258"/>
      <c r="H4" s="29" t="s">
        <v>46</v>
      </c>
      <c r="I4" s="30" t="s">
        <v>240</v>
      </c>
      <c r="J4" s="30" t="s">
        <v>275</v>
      </c>
      <c r="K4" s="30" t="s">
        <v>509</v>
      </c>
    </row>
    <row r="5" spans="1:12" s="6" customFormat="1" ht="17.399999999999999" x14ac:dyDescent="0.3">
      <c r="A5" s="31">
        <v>1</v>
      </c>
      <c r="B5" s="32">
        <v>2</v>
      </c>
      <c r="C5" s="32">
        <v>3</v>
      </c>
      <c r="D5" s="253" t="s">
        <v>30</v>
      </c>
      <c r="E5" s="254"/>
      <c r="F5" s="254"/>
      <c r="G5" s="255"/>
      <c r="H5" s="29">
        <v>5</v>
      </c>
      <c r="I5" s="31">
        <v>6</v>
      </c>
      <c r="J5" s="31">
        <v>7</v>
      </c>
      <c r="K5" s="31">
        <v>8</v>
      </c>
    </row>
    <row r="6" spans="1:12" s="5" customFormat="1" ht="20.399999999999999" x14ac:dyDescent="0.3">
      <c r="A6" s="33" t="s">
        <v>50</v>
      </c>
      <c r="B6" s="34"/>
      <c r="C6" s="34"/>
      <c r="D6" s="35"/>
      <c r="E6" s="36"/>
      <c r="F6" s="36"/>
      <c r="G6" s="37"/>
      <c r="H6" s="44"/>
      <c r="I6" s="38">
        <f>SUM(I7+I92+I110+I174+I214+I369+I428+I434+I497+I515+I521)</f>
        <v>2184707.7999999998</v>
      </c>
      <c r="J6" s="38">
        <f>SUM(J7+J92+J110+J174+J214+J369+J428+J434+J497+J515+J521)</f>
        <v>2050820.0999999999</v>
      </c>
      <c r="K6" s="38">
        <f>SUM(K7+K92+K110+K174+K214+K369+K428+K434+K497+K515+K521)</f>
        <v>2034062.0999999999</v>
      </c>
    </row>
    <row r="7" spans="1:12" s="10" customFormat="1" ht="17.399999999999999" x14ac:dyDescent="0.3">
      <c r="A7" s="39" t="s">
        <v>61</v>
      </c>
      <c r="B7" s="188" t="s">
        <v>1</v>
      </c>
      <c r="C7" s="188"/>
      <c r="D7" s="189"/>
      <c r="E7" s="190"/>
      <c r="F7" s="190"/>
      <c r="G7" s="191"/>
      <c r="H7" s="40"/>
      <c r="I7" s="41">
        <f>SUM(I8+I13+I20+I34+I38+I54+I59+I50)</f>
        <v>155568.4</v>
      </c>
      <c r="J7" s="41">
        <f t="shared" ref="J7:K7" si="0">SUM(J8+J13+J20+J34+J38+J54+J59)</f>
        <v>151738</v>
      </c>
      <c r="K7" s="41">
        <f t="shared" si="0"/>
        <v>157660</v>
      </c>
    </row>
    <row r="8" spans="1:12" s="2" customFormat="1" ht="34.799999999999997" x14ac:dyDescent="0.3">
      <c r="A8" s="42" t="s">
        <v>62</v>
      </c>
      <c r="B8" s="157" t="s">
        <v>1</v>
      </c>
      <c r="C8" s="157" t="s">
        <v>5</v>
      </c>
      <c r="D8" s="192"/>
      <c r="E8" s="193"/>
      <c r="F8" s="193"/>
      <c r="G8" s="194"/>
      <c r="H8" s="44"/>
      <c r="I8" s="78">
        <f t="shared" ref="I8:K11" si="1">SUM(I9)</f>
        <v>2978</v>
      </c>
      <c r="J8" s="78">
        <f t="shared" si="1"/>
        <v>3091</v>
      </c>
      <c r="K8" s="78">
        <f t="shared" si="1"/>
        <v>3214</v>
      </c>
    </row>
    <row r="9" spans="1:12" s="7" customFormat="1" ht="50.4" x14ac:dyDescent="0.3">
      <c r="A9" s="45" t="s">
        <v>108</v>
      </c>
      <c r="B9" s="114" t="s">
        <v>1</v>
      </c>
      <c r="C9" s="115" t="s">
        <v>5</v>
      </c>
      <c r="D9" s="159" t="s">
        <v>41</v>
      </c>
      <c r="E9" s="159" t="s">
        <v>111</v>
      </c>
      <c r="F9" s="159" t="s">
        <v>112</v>
      </c>
      <c r="G9" s="159" t="s">
        <v>113</v>
      </c>
      <c r="H9" s="44"/>
      <c r="I9" s="79">
        <f t="shared" si="1"/>
        <v>2978</v>
      </c>
      <c r="J9" s="79">
        <f t="shared" si="1"/>
        <v>3091</v>
      </c>
      <c r="K9" s="79">
        <f t="shared" si="1"/>
        <v>3214</v>
      </c>
    </row>
    <row r="10" spans="1:12" s="7" customFormat="1" ht="33.6" x14ac:dyDescent="0.3">
      <c r="A10" s="45" t="s">
        <v>109</v>
      </c>
      <c r="B10" s="114" t="s">
        <v>1</v>
      </c>
      <c r="C10" s="115" t="s">
        <v>5</v>
      </c>
      <c r="D10" s="159" t="s">
        <v>41</v>
      </c>
      <c r="E10" s="159" t="s">
        <v>29</v>
      </c>
      <c r="F10" s="159" t="s">
        <v>112</v>
      </c>
      <c r="G10" s="159" t="s">
        <v>113</v>
      </c>
      <c r="H10" s="44"/>
      <c r="I10" s="79">
        <f t="shared" si="1"/>
        <v>2978</v>
      </c>
      <c r="J10" s="79">
        <f t="shared" si="1"/>
        <v>3091</v>
      </c>
      <c r="K10" s="79">
        <f t="shared" si="1"/>
        <v>3214</v>
      </c>
    </row>
    <row r="11" spans="1:12" s="7" customFormat="1" ht="33.6" x14ac:dyDescent="0.3">
      <c r="A11" s="46" t="s">
        <v>110</v>
      </c>
      <c r="B11" s="114" t="s">
        <v>1</v>
      </c>
      <c r="C11" s="115" t="s">
        <v>5</v>
      </c>
      <c r="D11" s="159" t="s">
        <v>41</v>
      </c>
      <c r="E11" s="159" t="s">
        <v>29</v>
      </c>
      <c r="F11" s="159" t="s">
        <v>1</v>
      </c>
      <c r="G11" s="159" t="s">
        <v>113</v>
      </c>
      <c r="H11" s="44"/>
      <c r="I11" s="79">
        <f>SUM(I12)</f>
        <v>2978</v>
      </c>
      <c r="J11" s="79">
        <f t="shared" si="1"/>
        <v>3091</v>
      </c>
      <c r="K11" s="79">
        <f t="shared" si="1"/>
        <v>3214</v>
      </c>
    </row>
    <row r="12" spans="1:12" s="14" customFormat="1" ht="62.4" x14ac:dyDescent="0.3">
      <c r="A12" s="47" t="s">
        <v>276</v>
      </c>
      <c r="B12" s="99" t="s">
        <v>1</v>
      </c>
      <c r="C12" s="100" t="s">
        <v>5</v>
      </c>
      <c r="D12" s="99" t="s">
        <v>41</v>
      </c>
      <c r="E12" s="99" t="s">
        <v>29</v>
      </c>
      <c r="F12" s="99" t="s">
        <v>1</v>
      </c>
      <c r="G12" s="99" t="s">
        <v>40</v>
      </c>
      <c r="H12" s="103" t="s">
        <v>53</v>
      </c>
      <c r="I12" s="80">
        <v>2978</v>
      </c>
      <c r="J12" s="80">
        <v>3091</v>
      </c>
      <c r="K12" s="80">
        <v>3214</v>
      </c>
    </row>
    <row r="13" spans="1:12" s="4" customFormat="1" ht="51" x14ac:dyDescent="0.35">
      <c r="A13" s="48" t="s">
        <v>63</v>
      </c>
      <c r="B13" s="157" t="s">
        <v>1</v>
      </c>
      <c r="C13" s="157" t="s">
        <v>2</v>
      </c>
      <c r="D13" s="259"/>
      <c r="E13" s="260"/>
      <c r="F13" s="260"/>
      <c r="G13" s="261"/>
      <c r="H13" s="43"/>
      <c r="I13" s="81">
        <f>SUM(I14)</f>
        <v>2119</v>
      </c>
      <c r="J13" s="81">
        <f t="shared" ref="J13:K15" si="2">SUM(J14)</f>
        <v>2191</v>
      </c>
      <c r="K13" s="81">
        <f t="shared" si="2"/>
        <v>2278</v>
      </c>
    </row>
    <row r="14" spans="1:12" s="4" customFormat="1" ht="50.4" x14ac:dyDescent="0.35">
      <c r="A14" s="45" t="s">
        <v>108</v>
      </c>
      <c r="B14" s="120" t="s">
        <v>1</v>
      </c>
      <c r="C14" s="121" t="s">
        <v>2</v>
      </c>
      <c r="D14" s="120" t="s">
        <v>41</v>
      </c>
      <c r="E14" s="120" t="s">
        <v>111</v>
      </c>
      <c r="F14" s="120" t="s">
        <v>112</v>
      </c>
      <c r="G14" s="120" t="s">
        <v>113</v>
      </c>
      <c r="H14" s="89"/>
      <c r="I14" s="82">
        <f>SUM(I15)</f>
        <v>2119</v>
      </c>
      <c r="J14" s="82">
        <f t="shared" si="2"/>
        <v>2191</v>
      </c>
      <c r="K14" s="82">
        <f t="shared" si="2"/>
        <v>2278</v>
      </c>
    </row>
    <row r="15" spans="1:12" s="4" customFormat="1" ht="33.6" x14ac:dyDescent="0.35">
      <c r="A15" s="45" t="s">
        <v>109</v>
      </c>
      <c r="B15" s="120" t="s">
        <v>1</v>
      </c>
      <c r="C15" s="121" t="s">
        <v>2</v>
      </c>
      <c r="D15" s="120" t="s">
        <v>41</v>
      </c>
      <c r="E15" s="120" t="s">
        <v>29</v>
      </c>
      <c r="F15" s="120" t="s">
        <v>112</v>
      </c>
      <c r="G15" s="120" t="s">
        <v>113</v>
      </c>
      <c r="H15" s="89"/>
      <c r="I15" s="82">
        <f>SUM(I16)</f>
        <v>2119</v>
      </c>
      <c r="J15" s="82">
        <f t="shared" si="2"/>
        <v>2191</v>
      </c>
      <c r="K15" s="82">
        <f t="shared" si="2"/>
        <v>2278</v>
      </c>
    </row>
    <row r="16" spans="1:12" s="4" customFormat="1" ht="33.6" x14ac:dyDescent="0.35">
      <c r="A16" s="46" t="s">
        <v>110</v>
      </c>
      <c r="B16" s="120" t="s">
        <v>1</v>
      </c>
      <c r="C16" s="121" t="s">
        <v>2</v>
      </c>
      <c r="D16" s="120" t="s">
        <v>41</v>
      </c>
      <c r="E16" s="120" t="s">
        <v>29</v>
      </c>
      <c r="F16" s="120" t="s">
        <v>1</v>
      </c>
      <c r="G16" s="120" t="s">
        <v>113</v>
      </c>
      <c r="H16" s="89"/>
      <c r="I16" s="82">
        <f>SUM(I17:I19)</f>
        <v>2119</v>
      </c>
      <c r="J16" s="82">
        <f t="shared" ref="J16:K16" si="3">SUM(J17:J19)</f>
        <v>2191</v>
      </c>
      <c r="K16" s="82">
        <f t="shared" si="3"/>
        <v>2278</v>
      </c>
    </row>
    <row r="17" spans="1:11" s="14" customFormat="1" ht="62.4" x14ac:dyDescent="0.3">
      <c r="A17" s="47" t="s">
        <v>277</v>
      </c>
      <c r="B17" s="99" t="s">
        <v>1</v>
      </c>
      <c r="C17" s="100" t="s">
        <v>2</v>
      </c>
      <c r="D17" s="99" t="s">
        <v>41</v>
      </c>
      <c r="E17" s="99" t="s">
        <v>29</v>
      </c>
      <c r="F17" s="99" t="s">
        <v>1</v>
      </c>
      <c r="G17" s="99" t="s">
        <v>40</v>
      </c>
      <c r="H17" s="103" t="s">
        <v>53</v>
      </c>
      <c r="I17" s="80">
        <v>1311</v>
      </c>
      <c r="J17" s="80">
        <v>1361</v>
      </c>
      <c r="K17" s="80">
        <v>1415</v>
      </c>
    </row>
    <row r="18" spans="1:11" s="14" customFormat="1" ht="46.2" customHeight="1" x14ac:dyDescent="0.3">
      <c r="A18" s="47" t="s">
        <v>278</v>
      </c>
      <c r="B18" s="99" t="s">
        <v>1</v>
      </c>
      <c r="C18" s="100" t="s">
        <v>2</v>
      </c>
      <c r="D18" s="99" t="s">
        <v>41</v>
      </c>
      <c r="E18" s="99" t="s">
        <v>29</v>
      </c>
      <c r="F18" s="99" t="s">
        <v>1</v>
      </c>
      <c r="G18" s="99" t="s">
        <v>40</v>
      </c>
      <c r="H18" s="103" t="s">
        <v>52</v>
      </c>
      <c r="I18" s="80">
        <v>808</v>
      </c>
      <c r="J18" s="80">
        <v>830</v>
      </c>
      <c r="K18" s="80">
        <v>863</v>
      </c>
    </row>
    <row r="19" spans="1:11" s="14" customFormat="1" ht="46.8" hidden="1" x14ac:dyDescent="0.3">
      <c r="A19" s="47" t="s">
        <v>279</v>
      </c>
      <c r="B19" s="99" t="s">
        <v>1</v>
      </c>
      <c r="C19" s="100" t="s">
        <v>2</v>
      </c>
      <c r="D19" s="99" t="s">
        <v>41</v>
      </c>
      <c r="E19" s="99" t="s">
        <v>29</v>
      </c>
      <c r="F19" s="99" t="s">
        <v>1</v>
      </c>
      <c r="G19" s="99" t="s">
        <v>40</v>
      </c>
      <c r="H19" s="103" t="s">
        <v>54</v>
      </c>
      <c r="I19" s="80"/>
      <c r="J19" s="80"/>
      <c r="K19" s="80"/>
    </row>
    <row r="20" spans="1:11" s="4" customFormat="1" ht="51" x14ac:dyDescent="0.35">
      <c r="A20" s="48" t="s">
        <v>64</v>
      </c>
      <c r="B20" s="195" t="s">
        <v>1</v>
      </c>
      <c r="C20" s="195" t="s">
        <v>7</v>
      </c>
      <c r="D20" s="264"/>
      <c r="E20" s="265"/>
      <c r="F20" s="265"/>
      <c r="G20" s="266"/>
      <c r="H20" s="87"/>
      <c r="I20" s="81">
        <f>SUM(I21+I26+I29)</f>
        <v>52875</v>
      </c>
      <c r="J20" s="81">
        <f t="shared" ref="J20:K20" si="4">SUM(J21+J26+J29)</f>
        <v>53456</v>
      </c>
      <c r="K20" s="81">
        <f t="shared" si="4"/>
        <v>55567</v>
      </c>
    </row>
    <row r="21" spans="1:11" s="16" customFormat="1" ht="50.4" x14ac:dyDescent="0.35">
      <c r="A21" s="45" t="s">
        <v>108</v>
      </c>
      <c r="B21" s="123" t="s">
        <v>1</v>
      </c>
      <c r="C21" s="196" t="s">
        <v>7</v>
      </c>
      <c r="D21" s="120" t="s">
        <v>41</v>
      </c>
      <c r="E21" s="120" t="s">
        <v>111</v>
      </c>
      <c r="F21" s="120" t="s">
        <v>112</v>
      </c>
      <c r="G21" s="120" t="s">
        <v>113</v>
      </c>
      <c r="H21" s="89"/>
      <c r="I21" s="82">
        <f>SUM(I22)</f>
        <v>74</v>
      </c>
      <c r="J21" s="82">
        <f t="shared" ref="J21:K22" si="5">SUM(J22)</f>
        <v>74</v>
      </c>
      <c r="K21" s="82">
        <f t="shared" si="5"/>
        <v>74</v>
      </c>
    </row>
    <row r="22" spans="1:11" s="16" customFormat="1" ht="33.6" x14ac:dyDescent="0.35">
      <c r="A22" s="45" t="s">
        <v>114</v>
      </c>
      <c r="B22" s="123" t="s">
        <v>1</v>
      </c>
      <c r="C22" s="196" t="s">
        <v>7</v>
      </c>
      <c r="D22" s="120" t="s">
        <v>41</v>
      </c>
      <c r="E22" s="120" t="s">
        <v>15</v>
      </c>
      <c r="F22" s="120" t="s">
        <v>112</v>
      </c>
      <c r="G22" s="120" t="s">
        <v>113</v>
      </c>
      <c r="H22" s="89"/>
      <c r="I22" s="82">
        <f>SUM(I23)</f>
        <v>74</v>
      </c>
      <c r="J22" s="82">
        <f t="shared" si="5"/>
        <v>74</v>
      </c>
      <c r="K22" s="82">
        <f t="shared" si="5"/>
        <v>74</v>
      </c>
    </row>
    <row r="23" spans="1:11" s="16" customFormat="1" ht="17.399999999999999" x14ac:dyDescent="0.35">
      <c r="A23" s="46" t="s">
        <v>333</v>
      </c>
      <c r="B23" s="123" t="s">
        <v>1</v>
      </c>
      <c r="C23" s="196" t="s">
        <v>7</v>
      </c>
      <c r="D23" s="120" t="s">
        <v>41</v>
      </c>
      <c r="E23" s="120" t="s">
        <v>15</v>
      </c>
      <c r="F23" s="120" t="s">
        <v>1</v>
      </c>
      <c r="G23" s="120" t="s">
        <v>113</v>
      </c>
      <c r="H23" s="89"/>
      <c r="I23" s="82">
        <f>SUM(I24:I25)</f>
        <v>74</v>
      </c>
      <c r="J23" s="82">
        <f t="shared" ref="J23:K23" si="6">SUM(J24:J25)</f>
        <v>74</v>
      </c>
      <c r="K23" s="82">
        <f t="shared" si="6"/>
        <v>74</v>
      </c>
    </row>
    <row r="24" spans="1:11" s="14" customFormat="1" ht="46.8" x14ac:dyDescent="0.3">
      <c r="A24" s="47" t="s">
        <v>202</v>
      </c>
      <c r="B24" s="99" t="s">
        <v>1</v>
      </c>
      <c r="C24" s="100" t="s">
        <v>7</v>
      </c>
      <c r="D24" s="99" t="s">
        <v>41</v>
      </c>
      <c r="E24" s="99" t="s">
        <v>15</v>
      </c>
      <c r="F24" s="99" t="s">
        <v>1</v>
      </c>
      <c r="G24" s="99" t="s">
        <v>40</v>
      </c>
      <c r="H24" s="103" t="s">
        <v>53</v>
      </c>
      <c r="I24" s="80">
        <v>12</v>
      </c>
      <c r="J24" s="80">
        <v>12</v>
      </c>
      <c r="K24" s="80">
        <v>12</v>
      </c>
    </row>
    <row r="25" spans="1:11" s="14" customFormat="1" ht="31.2" x14ac:dyDescent="0.3">
      <c r="A25" s="47" t="s">
        <v>100</v>
      </c>
      <c r="B25" s="99" t="s">
        <v>1</v>
      </c>
      <c r="C25" s="100" t="s">
        <v>7</v>
      </c>
      <c r="D25" s="99" t="s">
        <v>41</v>
      </c>
      <c r="E25" s="99" t="s">
        <v>15</v>
      </c>
      <c r="F25" s="99" t="s">
        <v>1</v>
      </c>
      <c r="G25" s="99" t="s">
        <v>40</v>
      </c>
      <c r="H25" s="103" t="s">
        <v>52</v>
      </c>
      <c r="I25" s="80">
        <v>62</v>
      </c>
      <c r="J25" s="80">
        <v>62</v>
      </c>
      <c r="K25" s="80">
        <v>62</v>
      </c>
    </row>
    <row r="26" spans="1:11" s="17" customFormat="1" ht="17.399999999999999" x14ac:dyDescent="0.3">
      <c r="A26" s="45" t="s">
        <v>115</v>
      </c>
      <c r="B26" s="114" t="s">
        <v>1</v>
      </c>
      <c r="C26" s="115" t="s">
        <v>7</v>
      </c>
      <c r="D26" s="114" t="s">
        <v>41</v>
      </c>
      <c r="E26" s="114" t="s">
        <v>25</v>
      </c>
      <c r="F26" s="114" t="s">
        <v>112</v>
      </c>
      <c r="G26" s="114" t="s">
        <v>113</v>
      </c>
      <c r="H26" s="90"/>
      <c r="I26" s="83">
        <f>SUM(I27)</f>
        <v>500</v>
      </c>
      <c r="J26" s="83">
        <f t="shared" ref="J26:K27" si="7">SUM(J27)</f>
        <v>500</v>
      </c>
      <c r="K26" s="83">
        <f t="shared" si="7"/>
        <v>500</v>
      </c>
    </row>
    <row r="27" spans="1:11" s="17" customFormat="1" ht="33.6" customHeight="1" x14ac:dyDescent="0.3">
      <c r="A27" s="46" t="s">
        <v>334</v>
      </c>
      <c r="B27" s="114" t="s">
        <v>1</v>
      </c>
      <c r="C27" s="115" t="s">
        <v>7</v>
      </c>
      <c r="D27" s="114" t="s">
        <v>41</v>
      </c>
      <c r="E27" s="114" t="s">
        <v>25</v>
      </c>
      <c r="F27" s="114" t="s">
        <v>1</v>
      </c>
      <c r="G27" s="114" t="s">
        <v>113</v>
      </c>
      <c r="H27" s="90"/>
      <c r="I27" s="83">
        <f>SUM(I28)</f>
        <v>500</v>
      </c>
      <c r="J27" s="83">
        <f t="shared" si="7"/>
        <v>500</v>
      </c>
      <c r="K27" s="83">
        <f t="shared" si="7"/>
        <v>500</v>
      </c>
    </row>
    <row r="28" spans="1:11" s="14" customFormat="1" ht="31.2" x14ac:dyDescent="0.3">
      <c r="A28" s="47" t="s">
        <v>100</v>
      </c>
      <c r="B28" s="99" t="s">
        <v>1</v>
      </c>
      <c r="C28" s="100" t="s">
        <v>7</v>
      </c>
      <c r="D28" s="99" t="s">
        <v>41</v>
      </c>
      <c r="E28" s="99" t="s">
        <v>25</v>
      </c>
      <c r="F28" s="99" t="s">
        <v>1</v>
      </c>
      <c r="G28" s="99" t="s">
        <v>40</v>
      </c>
      <c r="H28" s="103" t="s">
        <v>52</v>
      </c>
      <c r="I28" s="80">
        <v>500</v>
      </c>
      <c r="J28" s="80">
        <v>500</v>
      </c>
      <c r="K28" s="80">
        <v>500</v>
      </c>
    </row>
    <row r="29" spans="1:11" s="17" customFormat="1" ht="33.6" x14ac:dyDescent="0.3">
      <c r="A29" s="45" t="s">
        <v>109</v>
      </c>
      <c r="B29" s="114" t="s">
        <v>1</v>
      </c>
      <c r="C29" s="115" t="s">
        <v>7</v>
      </c>
      <c r="D29" s="114" t="s">
        <v>41</v>
      </c>
      <c r="E29" s="114" t="s">
        <v>29</v>
      </c>
      <c r="F29" s="114" t="s">
        <v>112</v>
      </c>
      <c r="G29" s="114" t="s">
        <v>113</v>
      </c>
      <c r="H29" s="90"/>
      <c r="I29" s="83">
        <f>SUM(I30)</f>
        <v>52301</v>
      </c>
      <c r="J29" s="83">
        <f t="shared" ref="J29:K29" si="8">SUM(J30)</f>
        <v>52882</v>
      </c>
      <c r="K29" s="83">
        <f t="shared" si="8"/>
        <v>54993</v>
      </c>
    </row>
    <row r="30" spans="1:11" s="17" customFormat="1" ht="33.6" x14ac:dyDescent="0.3">
      <c r="A30" s="46" t="s">
        <v>110</v>
      </c>
      <c r="B30" s="114" t="s">
        <v>1</v>
      </c>
      <c r="C30" s="115" t="s">
        <v>7</v>
      </c>
      <c r="D30" s="114" t="s">
        <v>41</v>
      </c>
      <c r="E30" s="114" t="s">
        <v>29</v>
      </c>
      <c r="F30" s="114" t="s">
        <v>1</v>
      </c>
      <c r="G30" s="114" t="s">
        <v>113</v>
      </c>
      <c r="H30" s="90"/>
      <c r="I30" s="83">
        <f>SUM(I31:I33)</f>
        <v>52301</v>
      </c>
      <c r="J30" s="83">
        <f t="shared" ref="J30:K30" si="9">SUM(J31:J33)</f>
        <v>52882</v>
      </c>
      <c r="K30" s="83">
        <f t="shared" si="9"/>
        <v>54993</v>
      </c>
    </row>
    <row r="31" spans="1:11" s="14" customFormat="1" ht="46.8" x14ac:dyDescent="0.3">
      <c r="A31" s="47" t="s">
        <v>202</v>
      </c>
      <c r="B31" s="99" t="s">
        <v>1</v>
      </c>
      <c r="C31" s="100" t="s">
        <v>7</v>
      </c>
      <c r="D31" s="99" t="s">
        <v>41</v>
      </c>
      <c r="E31" s="99" t="s">
        <v>29</v>
      </c>
      <c r="F31" s="99" t="s">
        <v>1</v>
      </c>
      <c r="G31" s="99" t="s">
        <v>40</v>
      </c>
      <c r="H31" s="103" t="s">
        <v>53</v>
      </c>
      <c r="I31" s="80">
        <v>42863</v>
      </c>
      <c r="J31" s="80">
        <v>44492</v>
      </c>
      <c r="K31" s="80">
        <v>46269</v>
      </c>
    </row>
    <row r="32" spans="1:11" s="14" customFormat="1" ht="31.2" x14ac:dyDescent="0.3">
      <c r="A32" s="47" t="s">
        <v>100</v>
      </c>
      <c r="B32" s="99" t="s">
        <v>1</v>
      </c>
      <c r="C32" s="100" t="s">
        <v>7</v>
      </c>
      <c r="D32" s="99" t="s">
        <v>41</v>
      </c>
      <c r="E32" s="99" t="s">
        <v>29</v>
      </c>
      <c r="F32" s="99" t="s">
        <v>1</v>
      </c>
      <c r="G32" s="99" t="s">
        <v>40</v>
      </c>
      <c r="H32" s="103" t="s">
        <v>52</v>
      </c>
      <c r="I32" s="80">
        <v>9356</v>
      </c>
      <c r="J32" s="80">
        <v>8308</v>
      </c>
      <c r="K32" s="80">
        <v>8642</v>
      </c>
    </row>
    <row r="33" spans="1:11" s="14" customFormat="1" ht="31.2" x14ac:dyDescent="0.3">
      <c r="A33" s="47" t="s">
        <v>101</v>
      </c>
      <c r="B33" s="99" t="s">
        <v>1</v>
      </c>
      <c r="C33" s="100" t="s">
        <v>7</v>
      </c>
      <c r="D33" s="99" t="s">
        <v>41</v>
      </c>
      <c r="E33" s="99" t="s">
        <v>29</v>
      </c>
      <c r="F33" s="99" t="s">
        <v>1</v>
      </c>
      <c r="G33" s="99" t="s">
        <v>40</v>
      </c>
      <c r="H33" s="103" t="s">
        <v>54</v>
      </c>
      <c r="I33" s="80">
        <v>82</v>
      </c>
      <c r="J33" s="80">
        <v>82</v>
      </c>
      <c r="K33" s="80">
        <v>82</v>
      </c>
    </row>
    <row r="34" spans="1:11" s="8" customFormat="1" hidden="1" x14ac:dyDescent="0.35">
      <c r="A34" s="49" t="s">
        <v>244</v>
      </c>
      <c r="B34" s="195" t="s">
        <v>1</v>
      </c>
      <c r="C34" s="195" t="s">
        <v>11</v>
      </c>
      <c r="D34" s="242"/>
      <c r="E34" s="243"/>
      <c r="F34" s="243"/>
      <c r="G34" s="244"/>
      <c r="H34" s="108"/>
      <c r="I34" s="81">
        <f t="shared" ref="I34:K36" si="10">SUM(I35)</f>
        <v>0</v>
      </c>
      <c r="J34" s="81">
        <f t="shared" si="10"/>
        <v>0</v>
      </c>
      <c r="K34" s="81">
        <f t="shared" si="10"/>
        <v>0</v>
      </c>
    </row>
    <row r="35" spans="1:11" s="16" customFormat="1" ht="33.6" hidden="1" x14ac:dyDescent="0.35">
      <c r="A35" s="45" t="s">
        <v>245</v>
      </c>
      <c r="B35" s="123" t="s">
        <v>1</v>
      </c>
      <c r="C35" s="196" t="s">
        <v>11</v>
      </c>
      <c r="D35" s="197" t="s">
        <v>242</v>
      </c>
      <c r="E35" s="198" t="s">
        <v>111</v>
      </c>
      <c r="F35" s="198" t="s">
        <v>112</v>
      </c>
      <c r="G35" s="199" t="s">
        <v>113</v>
      </c>
      <c r="H35" s="89"/>
      <c r="I35" s="82">
        <f t="shared" si="10"/>
        <v>0</v>
      </c>
      <c r="J35" s="82">
        <f t="shared" si="10"/>
        <v>0</v>
      </c>
      <c r="K35" s="82">
        <f t="shared" si="10"/>
        <v>0</v>
      </c>
    </row>
    <row r="36" spans="1:11" s="16" customFormat="1" ht="17.399999999999999" hidden="1" x14ac:dyDescent="0.35">
      <c r="A36" s="45" t="s">
        <v>248</v>
      </c>
      <c r="B36" s="123" t="s">
        <v>1</v>
      </c>
      <c r="C36" s="196" t="s">
        <v>11</v>
      </c>
      <c r="D36" s="197" t="s">
        <v>242</v>
      </c>
      <c r="E36" s="198" t="s">
        <v>29</v>
      </c>
      <c r="F36" s="198" t="s">
        <v>112</v>
      </c>
      <c r="G36" s="199" t="s">
        <v>113</v>
      </c>
      <c r="H36" s="89"/>
      <c r="I36" s="82">
        <f>SUM(I37)</f>
        <v>0</v>
      </c>
      <c r="J36" s="82">
        <f t="shared" si="10"/>
        <v>0</v>
      </c>
      <c r="K36" s="82">
        <f t="shared" si="10"/>
        <v>0</v>
      </c>
    </row>
    <row r="37" spans="1:11" s="14" customFormat="1" ht="46.8" hidden="1" x14ac:dyDescent="0.3">
      <c r="A37" s="47" t="s">
        <v>280</v>
      </c>
      <c r="B37" s="99" t="s">
        <v>1</v>
      </c>
      <c r="C37" s="100" t="s">
        <v>11</v>
      </c>
      <c r="D37" s="100" t="s">
        <v>242</v>
      </c>
      <c r="E37" s="200" t="s">
        <v>29</v>
      </c>
      <c r="F37" s="200" t="s">
        <v>112</v>
      </c>
      <c r="G37" s="112" t="s">
        <v>243</v>
      </c>
      <c r="H37" s="103" t="s">
        <v>52</v>
      </c>
      <c r="I37" s="80"/>
      <c r="J37" s="80"/>
      <c r="K37" s="80"/>
    </row>
    <row r="38" spans="1:11" s="8" customFormat="1" x14ac:dyDescent="0.35">
      <c r="A38" s="48" t="s">
        <v>65</v>
      </c>
      <c r="B38" s="195" t="s">
        <v>1</v>
      </c>
      <c r="C38" s="195" t="s">
        <v>3</v>
      </c>
      <c r="D38" s="242"/>
      <c r="E38" s="243"/>
      <c r="F38" s="243"/>
      <c r="G38" s="244"/>
      <c r="H38" s="108"/>
      <c r="I38" s="81">
        <f>SUM(I39+I45)</f>
        <v>20758</v>
      </c>
      <c r="J38" s="81">
        <f t="shared" ref="J38:K38" si="11">SUM(J39+J45)</f>
        <v>21357</v>
      </c>
      <c r="K38" s="81">
        <f t="shared" si="11"/>
        <v>22146</v>
      </c>
    </row>
    <row r="39" spans="1:11" s="16" customFormat="1" ht="67.2" x14ac:dyDescent="0.35">
      <c r="A39" s="45" t="s">
        <v>116</v>
      </c>
      <c r="B39" s="123" t="s">
        <v>1</v>
      </c>
      <c r="C39" s="196" t="s">
        <v>3</v>
      </c>
      <c r="D39" s="120" t="s">
        <v>35</v>
      </c>
      <c r="E39" s="120" t="s">
        <v>111</v>
      </c>
      <c r="F39" s="120" t="s">
        <v>112</v>
      </c>
      <c r="G39" s="120" t="s">
        <v>113</v>
      </c>
      <c r="H39" s="89"/>
      <c r="I39" s="82">
        <f t="shared" ref="I39:K40" si="12">SUM(I40)</f>
        <v>18775</v>
      </c>
      <c r="J39" s="82">
        <f t="shared" si="12"/>
        <v>19298</v>
      </c>
      <c r="K39" s="82">
        <f t="shared" si="12"/>
        <v>20005</v>
      </c>
    </row>
    <row r="40" spans="1:11" s="16" customFormat="1" ht="17.399999999999999" x14ac:dyDescent="0.35">
      <c r="A40" s="45" t="s">
        <v>117</v>
      </c>
      <c r="B40" s="123" t="s">
        <v>1</v>
      </c>
      <c r="C40" s="196" t="s">
        <v>3</v>
      </c>
      <c r="D40" s="120" t="s">
        <v>35</v>
      </c>
      <c r="E40" s="120" t="s">
        <v>29</v>
      </c>
      <c r="F40" s="120" t="s">
        <v>112</v>
      </c>
      <c r="G40" s="120" t="s">
        <v>113</v>
      </c>
      <c r="H40" s="89"/>
      <c r="I40" s="82">
        <f>SUM(I41)</f>
        <v>18775</v>
      </c>
      <c r="J40" s="82">
        <f t="shared" si="12"/>
        <v>19298</v>
      </c>
      <c r="K40" s="82">
        <f t="shared" si="12"/>
        <v>20005</v>
      </c>
    </row>
    <row r="41" spans="1:11" s="16" customFormat="1" ht="33.6" x14ac:dyDescent="0.35">
      <c r="A41" s="46" t="s">
        <v>118</v>
      </c>
      <c r="B41" s="123" t="s">
        <v>1</v>
      </c>
      <c r="C41" s="196" t="s">
        <v>3</v>
      </c>
      <c r="D41" s="120" t="s">
        <v>35</v>
      </c>
      <c r="E41" s="120" t="s">
        <v>29</v>
      </c>
      <c r="F41" s="120" t="s">
        <v>1</v>
      </c>
      <c r="G41" s="120" t="s">
        <v>113</v>
      </c>
      <c r="H41" s="89"/>
      <c r="I41" s="82">
        <f>SUM(I42:I44)</f>
        <v>18775</v>
      </c>
      <c r="J41" s="82">
        <f t="shared" ref="J41:K41" si="13">SUM(J42:J44)</f>
        <v>19298</v>
      </c>
      <c r="K41" s="82">
        <f t="shared" si="13"/>
        <v>20005</v>
      </c>
    </row>
    <row r="42" spans="1:11" s="14" customFormat="1" ht="46.8" x14ac:dyDescent="0.3">
      <c r="A42" s="47" t="s">
        <v>203</v>
      </c>
      <c r="B42" s="99" t="s">
        <v>1</v>
      </c>
      <c r="C42" s="100" t="s">
        <v>3</v>
      </c>
      <c r="D42" s="99" t="s">
        <v>35</v>
      </c>
      <c r="E42" s="99" t="s">
        <v>29</v>
      </c>
      <c r="F42" s="99" t="s">
        <v>1</v>
      </c>
      <c r="G42" s="99" t="s">
        <v>40</v>
      </c>
      <c r="H42" s="103" t="s">
        <v>53</v>
      </c>
      <c r="I42" s="80">
        <v>16778</v>
      </c>
      <c r="J42" s="80">
        <v>17301</v>
      </c>
      <c r="K42" s="80">
        <v>18008</v>
      </c>
    </row>
    <row r="43" spans="1:11" s="14" customFormat="1" ht="31.2" x14ac:dyDescent="0.3">
      <c r="A43" s="47" t="s">
        <v>102</v>
      </c>
      <c r="B43" s="99" t="s">
        <v>1</v>
      </c>
      <c r="C43" s="100" t="s">
        <v>3</v>
      </c>
      <c r="D43" s="99" t="s">
        <v>35</v>
      </c>
      <c r="E43" s="99" t="s">
        <v>29</v>
      </c>
      <c r="F43" s="99" t="s">
        <v>1</v>
      </c>
      <c r="G43" s="99" t="s">
        <v>40</v>
      </c>
      <c r="H43" s="103" t="s">
        <v>52</v>
      </c>
      <c r="I43" s="80">
        <v>1983</v>
      </c>
      <c r="J43" s="80">
        <v>1983</v>
      </c>
      <c r="K43" s="80">
        <v>1983</v>
      </c>
    </row>
    <row r="44" spans="1:11" s="14" customFormat="1" ht="31.2" x14ac:dyDescent="0.3">
      <c r="A44" s="47" t="s">
        <v>281</v>
      </c>
      <c r="B44" s="99" t="s">
        <v>1</v>
      </c>
      <c r="C44" s="100" t="s">
        <v>3</v>
      </c>
      <c r="D44" s="99" t="s">
        <v>35</v>
      </c>
      <c r="E44" s="99" t="s">
        <v>29</v>
      </c>
      <c r="F44" s="99" t="s">
        <v>1</v>
      </c>
      <c r="G44" s="99" t="s">
        <v>40</v>
      </c>
      <c r="H44" s="103" t="s">
        <v>54</v>
      </c>
      <c r="I44" s="80">
        <v>14</v>
      </c>
      <c r="J44" s="80">
        <v>14</v>
      </c>
      <c r="K44" s="80">
        <v>14</v>
      </c>
    </row>
    <row r="45" spans="1:11" s="16" customFormat="1" ht="33.6" x14ac:dyDescent="0.35">
      <c r="A45" s="45" t="s">
        <v>245</v>
      </c>
      <c r="B45" s="123" t="s">
        <v>1</v>
      </c>
      <c r="C45" s="196" t="s">
        <v>3</v>
      </c>
      <c r="D45" s="120" t="s">
        <v>269</v>
      </c>
      <c r="E45" s="120" t="s">
        <v>111</v>
      </c>
      <c r="F45" s="120" t="s">
        <v>112</v>
      </c>
      <c r="G45" s="120" t="s">
        <v>113</v>
      </c>
      <c r="H45" s="89"/>
      <c r="I45" s="82">
        <f>SUM(I46+I48)</f>
        <v>1983</v>
      </c>
      <c r="J45" s="82">
        <f t="shared" ref="J45:K45" si="14">SUM(J46+J48)</f>
        <v>2059</v>
      </c>
      <c r="K45" s="82">
        <f t="shared" si="14"/>
        <v>2141</v>
      </c>
    </row>
    <row r="46" spans="1:11" s="16" customFormat="1" ht="33.6" x14ac:dyDescent="0.35">
      <c r="A46" s="45" t="s">
        <v>266</v>
      </c>
      <c r="B46" s="123" t="s">
        <v>1</v>
      </c>
      <c r="C46" s="196" t="s">
        <v>3</v>
      </c>
      <c r="D46" s="120" t="s">
        <v>264</v>
      </c>
      <c r="E46" s="120" t="s">
        <v>15</v>
      </c>
      <c r="F46" s="120" t="s">
        <v>112</v>
      </c>
      <c r="G46" s="120" t="s">
        <v>113</v>
      </c>
      <c r="H46" s="89"/>
      <c r="I46" s="82">
        <f>SUM(I47)</f>
        <v>1288</v>
      </c>
      <c r="J46" s="82">
        <f t="shared" ref="J46:K48" si="15">SUM(J47)</f>
        <v>1337</v>
      </c>
      <c r="K46" s="82">
        <f t="shared" si="15"/>
        <v>1390</v>
      </c>
    </row>
    <row r="47" spans="1:11" s="14" customFormat="1" ht="62.4" x14ac:dyDescent="0.3">
      <c r="A47" s="47" t="s">
        <v>282</v>
      </c>
      <c r="B47" s="99" t="s">
        <v>1</v>
      </c>
      <c r="C47" s="100" t="s">
        <v>3</v>
      </c>
      <c r="D47" s="99" t="s">
        <v>264</v>
      </c>
      <c r="E47" s="99" t="s">
        <v>15</v>
      </c>
      <c r="F47" s="99" t="s">
        <v>112</v>
      </c>
      <c r="G47" s="99" t="s">
        <v>265</v>
      </c>
      <c r="H47" s="103" t="s">
        <v>53</v>
      </c>
      <c r="I47" s="80">
        <v>1288</v>
      </c>
      <c r="J47" s="80">
        <v>1337</v>
      </c>
      <c r="K47" s="80">
        <v>1390</v>
      </c>
    </row>
    <row r="48" spans="1:11" s="16" customFormat="1" ht="17.399999999999999" x14ac:dyDescent="0.35">
      <c r="A48" s="45" t="s">
        <v>267</v>
      </c>
      <c r="B48" s="123" t="s">
        <v>1</v>
      </c>
      <c r="C48" s="196" t="s">
        <v>3</v>
      </c>
      <c r="D48" s="120" t="s">
        <v>264</v>
      </c>
      <c r="E48" s="120" t="s">
        <v>268</v>
      </c>
      <c r="F48" s="120" t="s">
        <v>112</v>
      </c>
      <c r="G48" s="120" t="s">
        <v>113</v>
      </c>
      <c r="H48" s="89"/>
      <c r="I48" s="82">
        <f>SUM(I49)</f>
        <v>695</v>
      </c>
      <c r="J48" s="82">
        <f t="shared" si="15"/>
        <v>722</v>
      </c>
      <c r="K48" s="82">
        <f t="shared" si="15"/>
        <v>751</v>
      </c>
    </row>
    <row r="49" spans="1:11" s="14" customFormat="1" ht="46.8" x14ac:dyDescent="0.3">
      <c r="A49" s="47" t="s">
        <v>283</v>
      </c>
      <c r="B49" s="99" t="s">
        <v>1</v>
      </c>
      <c r="C49" s="100" t="s">
        <v>3</v>
      </c>
      <c r="D49" s="99" t="s">
        <v>264</v>
      </c>
      <c r="E49" s="99" t="s">
        <v>268</v>
      </c>
      <c r="F49" s="99" t="s">
        <v>112</v>
      </c>
      <c r="G49" s="99" t="s">
        <v>40</v>
      </c>
      <c r="H49" s="103" t="s">
        <v>53</v>
      </c>
      <c r="I49" s="80">
        <v>695</v>
      </c>
      <c r="J49" s="80">
        <v>722</v>
      </c>
      <c r="K49" s="80">
        <v>751</v>
      </c>
    </row>
    <row r="50" spans="1:11" s="14" customFormat="1" ht="17.399999999999999" x14ac:dyDescent="0.3">
      <c r="A50" s="181" t="s">
        <v>511</v>
      </c>
      <c r="B50" s="120" t="s">
        <v>1</v>
      </c>
      <c r="C50" s="121" t="s">
        <v>12</v>
      </c>
      <c r="D50" s="201"/>
      <c r="E50" s="182"/>
      <c r="F50" s="182"/>
      <c r="G50" s="202"/>
      <c r="H50" s="183"/>
      <c r="I50" s="85">
        <f>SUM(I51)</f>
        <v>3240.4</v>
      </c>
      <c r="J50" s="85">
        <f t="shared" ref="J50:K52" si="16">SUM(J51)</f>
        <v>0</v>
      </c>
      <c r="K50" s="85">
        <f t="shared" si="16"/>
        <v>0</v>
      </c>
    </row>
    <row r="51" spans="1:11" s="14" customFormat="1" ht="33.6" x14ac:dyDescent="0.3">
      <c r="A51" s="71" t="s">
        <v>245</v>
      </c>
      <c r="B51" s="123" t="s">
        <v>1</v>
      </c>
      <c r="C51" s="123" t="s">
        <v>12</v>
      </c>
      <c r="D51" s="120" t="s">
        <v>242</v>
      </c>
      <c r="E51" s="120" t="s">
        <v>111</v>
      </c>
      <c r="F51" s="120" t="s">
        <v>112</v>
      </c>
      <c r="G51" s="120" t="s">
        <v>113</v>
      </c>
      <c r="H51" s="95"/>
      <c r="I51" s="85">
        <f>SUM(I52)</f>
        <v>3240.4</v>
      </c>
      <c r="J51" s="85">
        <f t="shared" si="16"/>
        <v>0</v>
      </c>
      <c r="K51" s="85">
        <f t="shared" si="16"/>
        <v>0</v>
      </c>
    </row>
    <row r="52" spans="1:11" s="14" customFormat="1" x14ac:dyDescent="0.3">
      <c r="A52" s="71" t="s">
        <v>512</v>
      </c>
      <c r="B52" s="123" t="s">
        <v>1</v>
      </c>
      <c r="C52" s="123" t="s">
        <v>12</v>
      </c>
      <c r="D52" s="120" t="s">
        <v>242</v>
      </c>
      <c r="E52" s="120" t="s">
        <v>15</v>
      </c>
      <c r="F52" s="120" t="s">
        <v>112</v>
      </c>
      <c r="G52" s="120" t="s">
        <v>113</v>
      </c>
      <c r="H52" s="95"/>
      <c r="I52" s="85">
        <f>SUM(I53)</f>
        <v>3240.4</v>
      </c>
      <c r="J52" s="85">
        <f t="shared" si="16"/>
        <v>0</v>
      </c>
      <c r="K52" s="85">
        <f t="shared" si="16"/>
        <v>0</v>
      </c>
    </row>
    <row r="53" spans="1:11" s="14" customFormat="1" ht="31.2" x14ac:dyDescent="0.3">
      <c r="A53" s="177" t="s">
        <v>513</v>
      </c>
      <c r="B53" s="97" t="s">
        <v>1</v>
      </c>
      <c r="C53" s="98" t="s">
        <v>12</v>
      </c>
      <c r="D53" s="97" t="s">
        <v>242</v>
      </c>
      <c r="E53" s="97" t="s">
        <v>15</v>
      </c>
      <c r="F53" s="97" t="s">
        <v>112</v>
      </c>
      <c r="G53" s="97" t="s">
        <v>514</v>
      </c>
      <c r="H53" s="92" t="s">
        <v>54</v>
      </c>
      <c r="I53" s="86">
        <v>3240.4</v>
      </c>
      <c r="J53" s="86"/>
      <c r="K53" s="86"/>
    </row>
    <row r="54" spans="1:11" s="8" customFormat="1" x14ac:dyDescent="0.35">
      <c r="A54" s="50" t="s">
        <v>66</v>
      </c>
      <c r="B54" s="203" t="s">
        <v>1</v>
      </c>
      <c r="C54" s="195">
        <v>11</v>
      </c>
      <c r="D54" s="242"/>
      <c r="E54" s="243"/>
      <c r="F54" s="243"/>
      <c r="G54" s="244"/>
      <c r="H54" s="108"/>
      <c r="I54" s="81">
        <f t="shared" ref="I54:K57" si="17">SUM(I55)</f>
        <v>1300</v>
      </c>
      <c r="J54" s="81">
        <f t="shared" si="17"/>
        <v>1300</v>
      </c>
      <c r="K54" s="81">
        <f t="shared" si="17"/>
        <v>1300</v>
      </c>
    </row>
    <row r="55" spans="1:11" s="15" customFormat="1" ht="67.2" x14ac:dyDescent="0.35">
      <c r="A55" s="45" t="s">
        <v>116</v>
      </c>
      <c r="B55" s="122" t="s">
        <v>1</v>
      </c>
      <c r="C55" s="196" t="s">
        <v>28</v>
      </c>
      <c r="D55" s="120" t="s">
        <v>35</v>
      </c>
      <c r="E55" s="120" t="s">
        <v>111</v>
      </c>
      <c r="F55" s="120" t="s">
        <v>112</v>
      </c>
      <c r="G55" s="120" t="s">
        <v>113</v>
      </c>
      <c r="H55" s="89"/>
      <c r="I55" s="82">
        <f t="shared" si="17"/>
        <v>1300</v>
      </c>
      <c r="J55" s="82">
        <f t="shared" si="17"/>
        <v>1300</v>
      </c>
      <c r="K55" s="82">
        <f t="shared" si="17"/>
        <v>1300</v>
      </c>
    </row>
    <row r="56" spans="1:11" s="15" customFormat="1" ht="17.399999999999999" x14ac:dyDescent="0.35">
      <c r="A56" s="45" t="s">
        <v>119</v>
      </c>
      <c r="B56" s="122" t="s">
        <v>1</v>
      </c>
      <c r="C56" s="196" t="s">
        <v>28</v>
      </c>
      <c r="D56" s="120" t="s">
        <v>35</v>
      </c>
      <c r="E56" s="120" t="s">
        <v>15</v>
      </c>
      <c r="F56" s="120" t="s">
        <v>112</v>
      </c>
      <c r="G56" s="120" t="s">
        <v>113</v>
      </c>
      <c r="H56" s="89"/>
      <c r="I56" s="82">
        <f t="shared" si="17"/>
        <v>1300</v>
      </c>
      <c r="J56" s="82">
        <f t="shared" si="17"/>
        <v>1300</v>
      </c>
      <c r="K56" s="82">
        <f t="shared" si="17"/>
        <v>1300</v>
      </c>
    </row>
    <row r="57" spans="1:11" s="15" customFormat="1" ht="17.399999999999999" x14ac:dyDescent="0.35">
      <c r="A57" s="46" t="s">
        <v>120</v>
      </c>
      <c r="B57" s="122" t="s">
        <v>1</v>
      </c>
      <c r="C57" s="196" t="s">
        <v>28</v>
      </c>
      <c r="D57" s="120" t="s">
        <v>35</v>
      </c>
      <c r="E57" s="120" t="s">
        <v>15</v>
      </c>
      <c r="F57" s="120" t="s">
        <v>7</v>
      </c>
      <c r="G57" s="120" t="s">
        <v>113</v>
      </c>
      <c r="H57" s="89"/>
      <c r="I57" s="82">
        <f>SUM(I58)</f>
        <v>1300</v>
      </c>
      <c r="J57" s="82">
        <f t="shared" si="17"/>
        <v>1300</v>
      </c>
      <c r="K57" s="82">
        <f t="shared" si="17"/>
        <v>1300</v>
      </c>
    </row>
    <row r="58" spans="1:11" s="14" customFormat="1" ht="78" x14ac:dyDescent="0.3">
      <c r="A58" s="47" t="s">
        <v>284</v>
      </c>
      <c r="B58" s="99" t="s">
        <v>1</v>
      </c>
      <c r="C58" s="100" t="s">
        <v>28</v>
      </c>
      <c r="D58" s="99" t="s">
        <v>35</v>
      </c>
      <c r="E58" s="99" t="s">
        <v>15</v>
      </c>
      <c r="F58" s="99" t="s">
        <v>7</v>
      </c>
      <c r="G58" s="99" t="s">
        <v>36</v>
      </c>
      <c r="H58" s="103" t="s">
        <v>54</v>
      </c>
      <c r="I58" s="80">
        <v>1300</v>
      </c>
      <c r="J58" s="80">
        <v>1300</v>
      </c>
      <c r="K58" s="80">
        <v>1300</v>
      </c>
    </row>
    <row r="59" spans="1:11" s="8" customFormat="1" x14ac:dyDescent="0.35">
      <c r="A59" s="51" t="s">
        <v>67</v>
      </c>
      <c r="B59" s="203" t="s">
        <v>1</v>
      </c>
      <c r="C59" s="195" t="s">
        <v>32</v>
      </c>
      <c r="D59" s="242"/>
      <c r="E59" s="243"/>
      <c r="F59" s="243"/>
      <c r="G59" s="244"/>
      <c r="H59" s="108"/>
      <c r="I59" s="81">
        <f>SUM(I60+I66+I88)</f>
        <v>72298</v>
      </c>
      <c r="J59" s="81">
        <f t="shared" ref="J59:K59" si="18">SUM(J60+J66+J88)</f>
        <v>70343</v>
      </c>
      <c r="K59" s="81">
        <f t="shared" si="18"/>
        <v>73155</v>
      </c>
    </row>
    <row r="60" spans="1:11" s="16" customFormat="1" ht="33.6" x14ac:dyDescent="0.35">
      <c r="A60" s="45" t="s">
        <v>121</v>
      </c>
      <c r="B60" s="122" t="s">
        <v>1</v>
      </c>
      <c r="C60" s="196" t="s">
        <v>32</v>
      </c>
      <c r="D60" s="120" t="s">
        <v>3</v>
      </c>
      <c r="E60" s="120" t="s">
        <v>111</v>
      </c>
      <c r="F60" s="120" t="s">
        <v>112</v>
      </c>
      <c r="G60" s="120" t="s">
        <v>113</v>
      </c>
      <c r="H60" s="89"/>
      <c r="I60" s="82">
        <f>SUM(I61)</f>
        <v>4728</v>
      </c>
      <c r="J60" s="82">
        <f t="shared" ref="J60:K60" si="19">SUM(J61)</f>
        <v>3565</v>
      </c>
      <c r="K60" s="82">
        <f t="shared" si="19"/>
        <v>3662</v>
      </c>
    </row>
    <row r="61" spans="1:11" s="16" customFormat="1" ht="17.399999999999999" x14ac:dyDescent="0.35">
      <c r="A61" s="45" t="s">
        <v>122</v>
      </c>
      <c r="B61" s="122" t="s">
        <v>1</v>
      </c>
      <c r="C61" s="196" t="s">
        <v>32</v>
      </c>
      <c r="D61" s="120" t="s">
        <v>3</v>
      </c>
      <c r="E61" s="120" t="s">
        <v>15</v>
      </c>
      <c r="F61" s="120" t="s">
        <v>1</v>
      </c>
      <c r="G61" s="120" t="s">
        <v>113</v>
      </c>
      <c r="H61" s="89"/>
      <c r="I61" s="82">
        <f>SUM(I62+I64)</f>
        <v>4728</v>
      </c>
      <c r="J61" s="82">
        <f t="shared" ref="J61:K61" si="20">SUM(J62+J64)</f>
        <v>3565</v>
      </c>
      <c r="K61" s="82">
        <f t="shared" si="20"/>
        <v>3662</v>
      </c>
    </row>
    <row r="62" spans="1:11" s="16" customFormat="1" ht="33.6" x14ac:dyDescent="0.35">
      <c r="A62" s="46" t="s">
        <v>271</v>
      </c>
      <c r="B62" s="122" t="s">
        <v>1</v>
      </c>
      <c r="C62" s="196" t="s">
        <v>32</v>
      </c>
      <c r="D62" s="120" t="s">
        <v>3</v>
      </c>
      <c r="E62" s="120" t="s">
        <v>15</v>
      </c>
      <c r="F62" s="120" t="s">
        <v>1</v>
      </c>
      <c r="G62" s="120" t="s">
        <v>113</v>
      </c>
      <c r="H62" s="89"/>
      <c r="I62" s="82">
        <f>SUM(I63)</f>
        <v>761</v>
      </c>
      <c r="J62" s="82">
        <f t="shared" ref="J62:K62" si="21">SUM(J63)</f>
        <v>786</v>
      </c>
      <c r="K62" s="82">
        <f t="shared" si="21"/>
        <v>817</v>
      </c>
    </row>
    <row r="63" spans="1:11" s="14" customFormat="1" ht="31.2" x14ac:dyDescent="0.3">
      <c r="A63" s="47" t="s">
        <v>285</v>
      </c>
      <c r="B63" s="99" t="s">
        <v>1</v>
      </c>
      <c r="C63" s="100" t="s">
        <v>32</v>
      </c>
      <c r="D63" s="99" t="s">
        <v>3</v>
      </c>
      <c r="E63" s="99" t="s">
        <v>15</v>
      </c>
      <c r="F63" s="99" t="s">
        <v>1</v>
      </c>
      <c r="G63" s="99" t="s">
        <v>23</v>
      </c>
      <c r="H63" s="103" t="s">
        <v>52</v>
      </c>
      <c r="I63" s="80">
        <v>761</v>
      </c>
      <c r="J63" s="80">
        <v>786</v>
      </c>
      <c r="K63" s="80">
        <v>817</v>
      </c>
    </row>
    <row r="64" spans="1:11" s="16" customFormat="1" ht="17.399999999999999" x14ac:dyDescent="0.35">
      <c r="A64" s="46" t="s">
        <v>272</v>
      </c>
      <c r="B64" s="122" t="s">
        <v>1</v>
      </c>
      <c r="C64" s="196" t="s">
        <v>32</v>
      </c>
      <c r="D64" s="120" t="s">
        <v>3</v>
      </c>
      <c r="E64" s="120" t="s">
        <v>15</v>
      </c>
      <c r="F64" s="120" t="s">
        <v>5</v>
      </c>
      <c r="G64" s="120" t="s">
        <v>113</v>
      </c>
      <c r="H64" s="89"/>
      <c r="I64" s="82">
        <f>SUM(I65)</f>
        <v>3967</v>
      </c>
      <c r="J64" s="82">
        <f t="shared" ref="J64:K64" si="22">SUM(J65)</f>
        <v>2779</v>
      </c>
      <c r="K64" s="82">
        <f t="shared" si="22"/>
        <v>2845</v>
      </c>
    </row>
    <row r="65" spans="1:11" s="14" customFormat="1" ht="31.2" x14ac:dyDescent="0.3">
      <c r="A65" s="47" t="s">
        <v>285</v>
      </c>
      <c r="B65" s="99" t="s">
        <v>1</v>
      </c>
      <c r="C65" s="100" t="s">
        <v>32</v>
      </c>
      <c r="D65" s="99" t="s">
        <v>3</v>
      </c>
      <c r="E65" s="99" t="s">
        <v>15</v>
      </c>
      <c r="F65" s="99" t="s">
        <v>5</v>
      </c>
      <c r="G65" s="99" t="s">
        <v>23</v>
      </c>
      <c r="H65" s="103" t="s">
        <v>52</v>
      </c>
      <c r="I65" s="80">
        <v>3967</v>
      </c>
      <c r="J65" s="80">
        <v>2779</v>
      </c>
      <c r="K65" s="80">
        <v>2845</v>
      </c>
    </row>
    <row r="66" spans="1:11" s="18" customFormat="1" ht="50.4" x14ac:dyDescent="0.3">
      <c r="A66" s="45" t="s">
        <v>108</v>
      </c>
      <c r="B66" s="120" t="s">
        <v>1</v>
      </c>
      <c r="C66" s="121" t="s">
        <v>32</v>
      </c>
      <c r="D66" s="120" t="s">
        <v>41</v>
      </c>
      <c r="E66" s="120" t="s">
        <v>111</v>
      </c>
      <c r="F66" s="120" t="s">
        <v>112</v>
      </c>
      <c r="G66" s="120" t="s">
        <v>113</v>
      </c>
      <c r="H66" s="89"/>
      <c r="I66" s="82">
        <f>SUM(I67+I77)</f>
        <v>66570</v>
      </c>
      <c r="J66" s="82">
        <f>SUM(J67+J77)</f>
        <v>65778</v>
      </c>
      <c r="K66" s="82">
        <f>SUM(K67+K77)</f>
        <v>68493</v>
      </c>
    </row>
    <row r="67" spans="1:11" s="18" customFormat="1" ht="33.6" x14ac:dyDescent="0.3">
      <c r="A67" s="45" t="s">
        <v>109</v>
      </c>
      <c r="B67" s="120" t="s">
        <v>1</v>
      </c>
      <c r="C67" s="121" t="s">
        <v>32</v>
      </c>
      <c r="D67" s="120" t="s">
        <v>41</v>
      </c>
      <c r="E67" s="120" t="s">
        <v>29</v>
      </c>
      <c r="F67" s="120" t="s">
        <v>112</v>
      </c>
      <c r="G67" s="120" t="s">
        <v>113</v>
      </c>
      <c r="H67" s="89"/>
      <c r="I67" s="82">
        <f>SUM(I68)</f>
        <v>4724</v>
      </c>
      <c r="J67" s="82">
        <f t="shared" ref="J67:K67" si="23">SUM(J68)</f>
        <v>4868</v>
      </c>
      <c r="K67" s="82">
        <f t="shared" si="23"/>
        <v>5052</v>
      </c>
    </row>
    <row r="68" spans="1:11" s="18" customFormat="1" ht="33.6" x14ac:dyDescent="0.3">
      <c r="A68" s="46" t="s">
        <v>110</v>
      </c>
      <c r="B68" s="120" t="s">
        <v>1</v>
      </c>
      <c r="C68" s="121" t="s">
        <v>32</v>
      </c>
      <c r="D68" s="120" t="s">
        <v>41</v>
      </c>
      <c r="E68" s="120" t="s">
        <v>29</v>
      </c>
      <c r="F68" s="120" t="s">
        <v>1</v>
      </c>
      <c r="G68" s="120" t="s">
        <v>113</v>
      </c>
      <c r="H68" s="89"/>
      <c r="I68" s="82">
        <f>SUM(I69:I76)</f>
        <v>4724</v>
      </c>
      <c r="J68" s="82">
        <f>SUM(J69:J76)</f>
        <v>4868</v>
      </c>
      <c r="K68" s="82">
        <f>SUM(K69:K76)</f>
        <v>5052</v>
      </c>
    </row>
    <row r="69" spans="1:11" s="14" customFormat="1" ht="93.6" x14ac:dyDescent="0.3">
      <c r="A69" s="47" t="s">
        <v>365</v>
      </c>
      <c r="B69" s="99" t="s">
        <v>1</v>
      </c>
      <c r="C69" s="100" t="s">
        <v>32</v>
      </c>
      <c r="D69" s="99" t="s">
        <v>41</v>
      </c>
      <c r="E69" s="99" t="s">
        <v>29</v>
      </c>
      <c r="F69" s="99" t="s">
        <v>1</v>
      </c>
      <c r="G69" s="99" t="s">
        <v>348</v>
      </c>
      <c r="H69" s="103" t="s">
        <v>53</v>
      </c>
      <c r="I69" s="80">
        <v>896</v>
      </c>
      <c r="J69" s="80">
        <v>923</v>
      </c>
      <c r="K69" s="80">
        <v>950</v>
      </c>
    </row>
    <row r="70" spans="1:11" s="14" customFormat="1" ht="78" x14ac:dyDescent="0.3">
      <c r="A70" s="47" t="s">
        <v>366</v>
      </c>
      <c r="B70" s="99" t="s">
        <v>1</v>
      </c>
      <c r="C70" s="100" t="s">
        <v>32</v>
      </c>
      <c r="D70" s="99" t="s">
        <v>41</v>
      </c>
      <c r="E70" s="99" t="s">
        <v>29</v>
      </c>
      <c r="F70" s="99" t="s">
        <v>1</v>
      </c>
      <c r="G70" s="99" t="s">
        <v>348</v>
      </c>
      <c r="H70" s="103" t="s">
        <v>52</v>
      </c>
      <c r="I70" s="80">
        <v>2</v>
      </c>
      <c r="J70" s="80">
        <v>2</v>
      </c>
      <c r="K70" s="80">
        <v>10</v>
      </c>
    </row>
    <row r="71" spans="1:11" s="14" customFormat="1" ht="93.6" x14ac:dyDescent="0.3">
      <c r="A71" s="47" t="s">
        <v>367</v>
      </c>
      <c r="B71" s="99" t="s">
        <v>1</v>
      </c>
      <c r="C71" s="100" t="s">
        <v>32</v>
      </c>
      <c r="D71" s="99" t="s">
        <v>41</v>
      </c>
      <c r="E71" s="99" t="s">
        <v>29</v>
      </c>
      <c r="F71" s="99" t="s">
        <v>1</v>
      </c>
      <c r="G71" s="99" t="s">
        <v>349</v>
      </c>
      <c r="H71" s="103" t="s">
        <v>53</v>
      </c>
      <c r="I71" s="80">
        <v>2805</v>
      </c>
      <c r="J71" s="80">
        <v>2891</v>
      </c>
      <c r="K71" s="80">
        <v>3002</v>
      </c>
    </row>
    <row r="72" spans="1:11" s="14" customFormat="1" ht="78" x14ac:dyDescent="0.3">
      <c r="A72" s="47" t="s">
        <v>368</v>
      </c>
      <c r="B72" s="99" t="s">
        <v>1</v>
      </c>
      <c r="C72" s="100" t="s">
        <v>32</v>
      </c>
      <c r="D72" s="99" t="s">
        <v>41</v>
      </c>
      <c r="E72" s="99" t="s">
        <v>29</v>
      </c>
      <c r="F72" s="99" t="s">
        <v>1</v>
      </c>
      <c r="G72" s="99" t="s">
        <v>349</v>
      </c>
      <c r="H72" s="103" t="s">
        <v>52</v>
      </c>
      <c r="I72" s="80">
        <v>120</v>
      </c>
      <c r="J72" s="80">
        <v>122</v>
      </c>
      <c r="K72" s="80">
        <v>124</v>
      </c>
    </row>
    <row r="73" spans="1:11" s="14" customFormat="1" ht="62.4" x14ac:dyDescent="0.3">
      <c r="A73" s="47" t="s">
        <v>286</v>
      </c>
      <c r="B73" s="99" t="s">
        <v>1</v>
      </c>
      <c r="C73" s="100" t="s">
        <v>32</v>
      </c>
      <c r="D73" s="99" t="s">
        <v>41</v>
      </c>
      <c r="E73" s="99" t="s">
        <v>29</v>
      </c>
      <c r="F73" s="99" t="s">
        <v>1</v>
      </c>
      <c r="G73" s="99" t="s">
        <v>42</v>
      </c>
      <c r="H73" s="103" t="s">
        <v>53</v>
      </c>
      <c r="I73" s="84">
        <v>492</v>
      </c>
      <c r="J73" s="84">
        <v>508</v>
      </c>
      <c r="K73" s="84">
        <v>527</v>
      </c>
    </row>
    <row r="74" spans="1:11" s="14" customFormat="1" ht="46.8" x14ac:dyDescent="0.3">
      <c r="A74" s="47" t="s">
        <v>287</v>
      </c>
      <c r="B74" s="99" t="s">
        <v>1</v>
      </c>
      <c r="C74" s="100" t="s">
        <v>32</v>
      </c>
      <c r="D74" s="99" t="s">
        <v>41</v>
      </c>
      <c r="E74" s="99" t="s">
        <v>29</v>
      </c>
      <c r="F74" s="99" t="s">
        <v>1</v>
      </c>
      <c r="G74" s="99" t="s">
        <v>42</v>
      </c>
      <c r="H74" s="103" t="s">
        <v>52</v>
      </c>
      <c r="I74" s="80">
        <v>9</v>
      </c>
      <c r="J74" s="80">
        <v>9</v>
      </c>
      <c r="K74" s="80">
        <v>9</v>
      </c>
    </row>
    <row r="75" spans="1:11" s="14" customFormat="1" ht="62.4" x14ac:dyDescent="0.3">
      <c r="A75" s="47" t="s">
        <v>288</v>
      </c>
      <c r="B75" s="99" t="s">
        <v>1</v>
      </c>
      <c r="C75" s="100" t="s">
        <v>32</v>
      </c>
      <c r="D75" s="99" t="s">
        <v>41</v>
      </c>
      <c r="E75" s="99" t="s">
        <v>29</v>
      </c>
      <c r="F75" s="99" t="s">
        <v>1</v>
      </c>
      <c r="G75" s="99" t="s">
        <v>43</v>
      </c>
      <c r="H75" s="103" t="s">
        <v>53</v>
      </c>
      <c r="I75" s="84">
        <v>385</v>
      </c>
      <c r="J75" s="84">
        <v>397</v>
      </c>
      <c r="K75" s="84">
        <v>412</v>
      </c>
    </row>
    <row r="76" spans="1:11" s="14" customFormat="1" ht="46.8" x14ac:dyDescent="0.3">
      <c r="A76" s="47" t="s">
        <v>289</v>
      </c>
      <c r="B76" s="99" t="s">
        <v>1</v>
      </c>
      <c r="C76" s="100" t="s">
        <v>32</v>
      </c>
      <c r="D76" s="99" t="s">
        <v>41</v>
      </c>
      <c r="E76" s="99" t="s">
        <v>29</v>
      </c>
      <c r="F76" s="99" t="s">
        <v>1</v>
      </c>
      <c r="G76" s="99" t="s">
        <v>43</v>
      </c>
      <c r="H76" s="103" t="s">
        <v>52</v>
      </c>
      <c r="I76" s="80">
        <v>15</v>
      </c>
      <c r="J76" s="80">
        <v>16</v>
      </c>
      <c r="K76" s="80">
        <v>18</v>
      </c>
    </row>
    <row r="77" spans="1:11" s="18" customFormat="1" ht="33.6" x14ac:dyDescent="0.3">
      <c r="A77" s="45" t="s">
        <v>590</v>
      </c>
      <c r="B77" s="120" t="s">
        <v>1</v>
      </c>
      <c r="C77" s="121" t="s">
        <v>32</v>
      </c>
      <c r="D77" s="120" t="s">
        <v>41</v>
      </c>
      <c r="E77" s="120" t="s">
        <v>30</v>
      </c>
      <c r="F77" s="120" t="s">
        <v>112</v>
      </c>
      <c r="G77" s="120" t="s">
        <v>113</v>
      </c>
      <c r="H77" s="89"/>
      <c r="I77" s="82">
        <f>+I78+I83</f>
        <v>61846</v>
      </c>
      <c r="J77" s="82">
        <f t="shared" ref="J77:K77" si="24">+J78+J83</f>
        <v>60910</v>
      </c>
      <c r="K77" s="82">
        <f t="shared" si="24"/>
        <v>63441</v>
      </c>
    </row>
    <row r="78" spans="1:11" s="18" customFormat="1" ht="33.6" x14ac:dyDescent="0.3">
      <c r="A78" s="46" t="s">
        <v>123</v>
      </c>
      <c r="B78" s="120" t="s">
        <v>1</v>
      </c>
      <c r="C78" s="121" t="s">
        <v>32</v>
      </c>
      <c r="D78" s="120" t="s">
        <v>41</v>
      </c>
      <c r="E78" s="120" t="s">
        <v>30</v>
      </c>
      <c r="F78" s="120" t="s">
        <v>1</v>
      </c>
      <c r="G78" s="120" t="s">
        <v>113</v>
      </c>
      <c r="H78" s="89"/>
      <c r="I78" s="82">
        <f>SUM(I79:I82)</f>
        <v>54037</v>
      </c>
      <c r="J78" s="82">
        <f t="shared" ref="J78:K78" si="25">SUM(J79:J82)</f>
        <v>52975</v>
      </c>
      <c r="K78" s="82">
        <f t="shared" si="25"/>
        <v>55188</v>
      </c>
    </row>
    <row r="79" spans="1:11" s="14" customFormat="1" ht="46.8" x14ac:dyDescent="0.3">
      <c r="A79" s="47" t="s">
        <v>204</v>
      </c>
      <c r="B79" s="99" t="s">
        <v>1</v>
      </c>
      <c r="C79" s="100" t="s">
        <v>32</v>
      </c>
      <c r="D79" s="99" t="s">
        <v>41</v>
      </c>
      <c r="E79" s="99" t="s">
        <v>30</v>
      </c>
      <c r="F79" s="99" t="s">
        <v>1</v>
      </c>
      <c r="G79" s="99" t="s">
        <v>6</v>
      </c>
      <c r="H79" s="103" t="s">
        <v>53</v>
      </c>
      <c r="I79" s="80">
        <v>36030</v>
      </c>
      <c r="J79" s="80">
        <v>37307</v>
      </c>
      <c r="K79" s="80">
        <v>38895</v>
      </c>
    </row>
    <row r="80" spans="1:11" s="14" customFormat="1" ht="29.4" customHeight="1" x14ac:dyDescent="0.3">
      <c r="A80" s="47" t="s">
        <v>103</v>
      </c>
      <c r="B80" s="99" t="s">
        <v>1</v>
      </c>
      <c r="C80" s="100" t="s">
        <v>32</v>
      </c>
      <c r="D80" s="99" t="s">
        <v>41</v>
      </c>
      <c r="E80" s="99" t="s">
        <v>30</v>
      </c>
      <c r="F80" s="99" t="s">
        <v>1</v>
      </c>
      <c r="G80" s="99" t="s">
        <v>6</v>
      </c>
      <c r="H80" s="103" t="s">
        <v>52</v>
      </c>
      <c r="I80" s="80">
        <v>17980</v>
      </c>
      <c r="J80" s="80">
        <v>15641</v>
      </c>
      <c r="K80" s="80">
        <v>16266</v>
      </c>
    </row>
    <row r="81" spans="1:11" s="14" customFormat="1" ht="31.2" hidden="1" x14ac:dyDescent="0.3">
      <c r="A81" s="47" t="s">
        <v>508</v>
      </c>
      <c r="B81" s="99" t="s">
        <v>1</v>
      </c>
      <c r="C81" s="100" t="s">
        <v>32</v>
      </c>
      <c r="D81" s="99" t="s">
        <v>41</v>
      </c>
      <c r="E81" s="99" t="s">
        <v>30</v>
      </c>
      <c r="F81" s="99" t="s">
        <v>1</v>
      </c>
      <c r="G81" s="99" t="s">
        <v>6</v>
      </c>
      <c r="H81" s="179" t="s">
        <v>57</v>
      </c>
      <c r="I81" s="80"/>
      <c r="J81" s="80"/>
      <c r="K81" s="80"/>
    </row>
    <row r="82" spans="1:11" s="14" customFormat="1" ht="31.2" x14ac:dyDescent="0.3">
      <c r="A82" s="47" t="s">
        <v>104</v>
      </c>
      <c r="B82" s="99" t="s">
        <v>1</v>
      </c>
      <c r="C82" s="100" t="s">
        <v>32</v>
      </c>
      <c r="D82" s="99" t="s">
        <v>41</v>
      </c>
      <c r="E82" s="99" t="s">
        <v>30</v>
      </c>
      <c r="F82" s="99" t="s">
        <v>1</v>
      </c>
      <c r="G82" s="99" t="s">
        <v>6</v>
      </c>
      <c r="H82" s="103" t="s">
        <v>54</v>
      </c>
      <c r="I82" s="80">
        <v>27</v>
      </c>
      <c r="J82" s="80">
        <v>27</v>
      </c>
      <c r="K82" s="80">
        <v>27</v>
      </c>
    </row>
    <row r="83" spans="1:11" s="14" customFormat="1" ht="33.6" x14ac:dyDescent="0.3">
      <c r="A83" s="76" t="s">
        <v>591</v>
      </c>
      <c r="B83" s="120" t="s">
        <v>1</v>
      </c>
      <c r="C83" s="121" t="s">
        <v>32</v>
      </c>
      <c r="D83" s="120" t="s">
        <v>41</v>
      </c>
      <c r="E83" s="120" t="s">
        <v>30</v>
      </c>
      <c r="F83" s="120" t="s">
        <v>5</v>
      </c>
      <c r="G83" s="120" t="s">
        <v>113</v>
      </c>
      <c r="H83" s="94"/>
      <c r="I83" s="85">
        <f>+I84+I85+I86+I87</f>
        <v>7809</v>
      </c>
      <c r="J83" s="85">
        <f t="shared" ref="J83:K83" si="26">SUM(J84:J87)</f>
        <v>7935</v>
      </c>
      <c r="K83" s="85">
        <f t="shared" si="26"/>
        <v>8253</v>
      </c>
    </row>
    <row r="84" spans="1:11" s="14" customFormat="1" ht="46.8" x14ac:dyDescent="0.3">
      <c r="A84" s="139" t="s">
        <v>204</v>
      </c>
      <c r="B84" s="99" t="s">
        <v>1</v>
      </c>
      <c r="C84" s="100" t="s">
        <v>32</v>
      </c>
      <c r="D84" s="99" t="s">
        <v>41</v>
      </c>
      <c r="E84" s="99" t="s">
        <v>30</v>
      </c>
      <c r="F84" s="99" t="s">
        <v>5</v>
      </c>
      <c r="G84" s="99" t="s">
        <v>6</v>
      </c>
      <c r="H84" s="104" t="s">
        <v>53</v>
      </c>
      <c r="I84" s="80">
        <v>7024</v>
      </c>
      <c r="J84" s="80">
        <v>7290</v>
      </c>
      <c r="K84" s="80">
        <v>7582</v>
      </c>
    </row>
    <row r="85" spans="1:11" s="14" customFormat="1" ht="29.4" customHeight="1" x14ac:dyDescent="0.3">
      <c r="A85" s="149" t="s">
        <v>515</v>
      </c>
      <c r="B85" s="99" t="s">
        <v>1</v>
      </c>
      <c r="C85" s="100" t="s">
        <v>32</v>
      </c>
      <c r="D85" s="99" t="s">
        <v>41</v>
      </c>
      <c r="E85" s="99" t="s">
        <v>30</v>
      </c>
      <c r="F85" s="99" t="s">
        <v>5</v>
      </c>
      <c r="G85" s="99" t="s">
        <v>6</v>
      </c>
      <c r="H85" s="104" t="s">
        <v>52</v>
      </c>
      <c r="I85" s="153">
        <v>784</v>
      </c>
      <c r="J85" s="153">
        <v>644</v>
      </c>
      <c r="K85" s="153">
        <v>670</v>
      </c>
    </row>
    <row r="86" spans="1:11" s="14" customFormat="1" ht="31.2" hidden="1" x14ac:dyDescent="0.3">
      <c r="A86" s="149" t="s">
        <v>516</v>
      </c>
      <c r="B86" s="99" t="s">
        <v>1</v>
      </c>
      <c r="C86" s="100" t="s">
        <v>32</v>
      </c>
      <c r="D86" s="99" t="s">
        <v>41</v>
      </c>
      <c r="E86" s="99" t="s">
        <v>30</v>
      </c>
      <c r="F86" s="99" t="s">
        <v>5</v>
      </c>
      <c r="G86" s="99" t="s">
        <v>6</v>
      </c>
      <c r="H86" s="104" t="s">
        <v>57</v>
      </c>
      <c r="I86" s="153"/>
      <c r="J86" s="153"/>
      <c r="K86" s="153"/>
    </row>
    <row r="87" spans="1:11" s="14" customFormat="1" ht="31.2" x14ac:dyDescent="0.3">
      <c r="A87" s="139" t="s">
        <v>104</v>
      </c>
      <c r="B87" s="99" t="s">
        <v>1</v>
      </c>
      <c r="C87" s="100" t="s">
        <v>32</v>
      </c>
      <c r="D87" s="99" t="s">
        <v>41</v>
      </c>
      <c r="E87" s="99" t="s">
        <v>30</v>
      </c>
      <c r="F87" s="99" t="s">
        <v>5</v>
      </c>
      <c r="G87" s="99" t="s">
        <v>6</v>
      </c>
      <c r="H87" s="104" t="s">
        <v>54</v>
      </c>
      <c r="I87" s="153">
        <v>1</v>
      </c>
      <c r="J87" s="153">
        <v>1</v>
      </c>
      <c r="K87" s="153">
        <v>1</v>
      </c>
    </row>
    <row r="88" spans="1:11" s="14" customFormat="1" ht="67.2" x14ac:dyDescent="0.3">
      <c r="A88" s="45" t="s">
        <v>116</v>
      </c>
      <c r="B88" s="122" t="s">
        <v>1</v>
      </c>
      <c r="C88" s="196" t="s">
        <v>32</v>
      </c>
      <c r="D88" s="120" t="s">
        <v>35</v>
      </c>
      <c r="E88" s="120" t="s">
        <v>111</v>
      </c>
      <c r="F88" s="120" t="s">
        <v>112</v>
      </c>
      <c r="G88" s="120" t="s">
        <v>113</v>
      </c>
      <c r="H88" s="89"/>
      <c r="I88" s="82">
        <f>+I89</f>
        <v>1000</v>
      </c>
      <c r="J88" s="82">
        <f t="shared" ref="J88:K88" si="27">+J89</f>
        <v>1000</v>
      </c>
      <c r="K88" s="82">
        <f t="shared" si="27"/>
        <v>1000</v>
      </c>
    </row>
    <row r="89" spans="1:11" s="14" customFormat="1" ht="17.399999999999999" x14ac:dyDescent="0.3">
      <c r="A89" s="45" t="s">
        <v>119</v>
      </c>
      <c r="B89" s="122" t="s">
        <v>1</v>
      </c>
      <c r="C89" s="196" t="s">
        <v>32</v>
      </c>
      <c r="D89" s="120" t="s">
        <v>35</v>
      </c>
      <c r="E89" s="120" t="s">
        <v>15</v>
      </c>
      <c r="F89" s="120" t="s">
        <v>112</v>
      </c>
      <c r="G89" s="120" t="s">
        <v>113</v>
      </c>
      <c r="H89" s="89"/>
      <c r="I89" s="82">
        <f t="shared" ref="I89:K90" si="28">SUM(I90)</f>
        <v>1000</v>
      </c>
      <c r="J89" s="82">
        <f t="shared" si="28"/>
        <v>1000</v>
      </c>
      <c r="K89" s="82">
        <f t="shared" si="28"/>
        <v>1000</v>
      </c>
    </row>
    <row r="90" spans="1:11" s="14" customFormat="1" ht="33.6" x14ac:dyDescent="0.3">
      <c r="A90" s="46" t="s">
        <v>223</v>
      </c>
      <c r="B90" s="122" t="s">
        <v>1</v>
      </c>
      <c r="C90" s="196" t="s">
        <v>32</v>
      </c>
      <c r="D90" s="120" t="s">
        <v>35</v>
      </c>
      <c r="E90" s="120" t="s">
        <v>15</v>
      </c>
      <c r="F90" s="120" t="s">
        <v>13</v>
      </c>
      <c r="G90" s="120" t="s">
        <v>113</v>
      </c>
      <c r="H90" s="89"/>
      <c r="I90" s="82">
        <f>SUM(I91)</f>
        <v>1000</v>
      </c>
      <c r="J90" s="82">
        <f t="shared" si="28"/>
        <v>1000</v>
      </c>
      <c r="K90" s="82">
        <f t="shared" si="28"/>
        <v>1000</v>
      </c>
    </row>
    <row r="91" spans="1:11" s="14" customFormat="1" ht="31.2" x14ac:dyDescent="0.3">
      <c r="A91" s="47" t="s">
        <v>290</v>
      </c>
      <c r="B91" s="99" t="s">
        <v>1</v>
      </c>
      <c r="C91" s="100" t="s">
        <v>32</v>
      </c>
      <c r="D91" s="99" t="s">
        <v>35</v>
      </c>
      <c r="E91" s="99" t="s">
        <v>15</v>
      </c>
      <c r="F91" s="99" t="s">
        <v>13</v>
      </c>
      <c r="G91" s="99" t="s">
        <v>222</v>
      </c>
      <c r="H91" s="103" t="s">
        <v>54</v>
      </c>
      <c r="I91" s="80">
        <v>1000</v>
      </c>
      <c r="J91" s="80">
        <v>1000</v>
      </c>
      <c r="K91" s="80">
        <v>1000</v>
      </c>
    </row>
    <row r="92" spans="1:11" s="11" customFormat="1" x14ac:dyDescent="0.3">
      <c r="A92" s="73" t="s">
        <v>68</v>
      </c>
      <c r="B92" s="204" t="s">
        <v>2</v>
      </c>
      <c r="C92" s="239"/>
      <c r="D92" s="240"/>
      <c r="E92" s="240"/>
      <c r="F92" s="240"/>
      <c r="G92" s="241"/>
      <c r="H92" s="52"/>
      <c r="I92" s="53">
        <f>SUM(I93+I98)</f>
        <v>1889.5</v>
      </c>
      <c r="J92" s="53">
        <f>SUM(J93+J98)</f>
        <v>7464.1</v>
      </c>
      <c r="K92" s="53">
        <f>SUM(K93+K98)</f>
        <v>7464.1</v>
      </c>
    </row>
    <row r="93" spans="1:11" s="9" customFormat="1" ht="50.4" x14ac:dyDescent="0.3">
      <c r="A93" s="54" t="s">
        <v>69</v>
      </c>
      <c r="B93" s="195" t="s">
        <v>2</v>
      </c>
      <c r="C93" s="195" t="s">
        <v>14</v>
      </c>
      <c r="D93" s="267"/>
      <c r="E93" s="268"/>
      <c r="F93" s="268"/>
      <c r="G93" s="269"/>
      <c r="H93" s="109"/>
      <c r="I93" s="81">
        <f t="shared" ref="I93:K96" si="29">SUM(I94)</f>
        <v>100</v>
      </c>
      <c r="J93" s="81">
        <f t="shared" si="29"/>
        <v>6142.6</v>
      </c>
      <c r="K93" s="81">
        <f t="shared" si="29"/>
        <v>6142.6</v>
      </c>
    </row>
    <row r="94" spans="1:11" s="19" customFormat="1" ht="67.2" x14ac:dyDescent="0.3">
      <c r="A94" s="45" t="s">
        <v>124</v>
      </c>
      <c r="B94" s="123" t="s">
        <v>2</v>
      </c>
      <c r="C94" s="196" t="s">
        <v>14</v>
      </c>
      <c r="D94" s="120" t="s">
        <v>11</v>
      </c>
      <c r="E94" s="120">
        <v>0</v>
      </c>
      <c r="F94" s="120" t="s">
        <v>112</v>
      </c>
      <c r="G94" s="120" t="s">
        <v>113</v>
      </c>
      <c r="H94" s="106"/>
      <c r="I94" s="82">
        <f t="shared" si="29"/>
        <v>100</v>
      </c>
      <c r="J94" s="82">
        <f t="shared" si="29"/>
        <v>6142.6</v>
      </c>
      <c r="K94" s="82">
        <f t="shared" si="29"/>
        <v>6142.6</v>
      </c>
    </row>
    <row r="95" spans="1:11" s="19" customFormat="1" ht="50.4" x14ac:dyDescent="0.3">
      <c r="A95" s="45" t="s">
        <v>125</v>
      </c>
      <c r="B95" s="123" t="s">
        <v>2</v>
      </c>
      <c r="C95" s="196" t="s">
        <v>14</v>
      </c>
      <c r="D95" s="120" t="s">
        <v>11</v>
      </c>
      <c r="E95" s="120" t="s">
        <v>15</v>
      </c>
      <c r="F95" s="120" t="s">
        <v>112</v>
      </c>
      <c r="G95" s="120" t="s">
        <v>113</v>
      </c>
      <c r="H95" s="106"/>
      <c r="I95" s="82">
        <f>SUM(I96)</f>
        <v>100</v>
      </c>
      <c r="J95" s="82">
        <f t="shared" si="29"/>
        <v>6142.6</v>
      </c>
      <c r="K95" s="82">
        <f t="shared" si="29"/>
        <v>6142.6</v>
      </c>
    </row>
    <row r="96" spans="1:11" s="19" customFormat="1" ht="50.4" x14ac:dyDescent="0.3">
      <c r="A96" s="46" t="s">
        <v>126</v>
      </c>
      <c r="B96" s="123" t="s">
        <v>2</v>
      </c>
      <c r="C96" s="196" t="s">
        <v>14</v>
      </c>
      <c r="D96" s="120" t="s">
        <v>11</v>
      </c>
      <c r="E96" s="120" t="s">
        <v>15</v>
      </c>
      <c r="F96" s="120" t="s">
        <v>1</v>
      </c>
      <c r="G96" s="120" t="s">
        <v>113</v>
      </c>
      <c r="H96" s="106"/>
      <c r="I96" s="82">
        <f>SUM(I97)</f>
        <v>100</v>
      </c>
      <c r="J96" s="82">
        <f t="shared" si="29"/>
        <v>6142.6</v>
      </c>
      <c r="K96" s="82">
        <f t="shared" si="29"/>
        <v>6142.6</v>
      </c>
    </row>
    <row r="97" spans="1:11" s="14" customFormat="1" ht="46.8" x14ac:dyDescent="0.3">
      <c r="A97" s="47" t="s">
        <v>325</v>
      </c>
      <c r="B97" s="99" t="s">
        <v>2</v>
      </c>
      <c r="C97" s="100" t="s">
        <v>14</v>
      </c>
      <c r="D97" s="99" t="s">
        <v>11</v>
      </c>
      <c r="E97" s="99" t="s">
        <v>15</v>
      </c>
      <c r="F97" s="99" t="s">
        <v>1</v>
      </c>
      <c r="G97" s="99" t="s">
        <v>22</v>
      </c>
      <c r="H97" s="103" t="s">
        <v>59</v>
      </c>
      <c r="I97" s="80">
        <v>100</v>
      </c>
      <c r="J97" s="80">
        <v>6142.6</v>
      </c>
      <c r="K97" s="80">
        <v>6142.6</v>
      </c>
    </row>
    <row r="98" spans="1:11" s="8" customFormat="1" ht="39" customHeight="1" x14ac:dyDescent="0.35">
      <c r="A98" s="55" t="s">
        <v>70</v>
      </c>
      <c r="B98" s="195" t="s">
        <v>2</v>
      </c>
      <c r="C98" s="195" t="s">
        <v>34</v>
      </c>
      <c r="D98" s="242"/>
      <c r="E98" s="243"/>
      <c r="F98" s="243"/>
      <c r="G98" s="244"/>
      <c r="H98" s="108"/>
      <c r="I98" s="81">
        <f>SUM(I99+I103)</f>
        <v>1789.5</v>
      </c>
      <c r="J98" s="81">
        <f t="shared" ref="J98:K98" si="30">SUM(J99)</f>
        <v>1321.5</v>
      </c>
      <c r="K98" s="81">
        <f t="shared" si="30"/>
        <v>1321.5</v>
      </c>
    </row>
    <row r="99" spans="1:11" s="15" customFormat="1" ht="36.75" customHeight="1" x14ac:dyDescent="0.35">
      <c r="A99" s="45" t="s">
        <v>127</v>
      </c>
      <c r="B99" s="123" t="s">
        <v>2</v>
      </c>
      <c r="C99" s="196" t="s">
        <v>34</v>
      </c>
      <c r="D99" s="120" t="s">
        <v>1</v>
      </c>
      <c r="E99" s="120" t="s">
        <v>111</v>
      </c>
      <c r="F99" s="120" t="s">
        <v>112</v>
      </c>
      <c r="G99" s="120" t="s">
        <v>113</v>
      </c>
      <c r="H99" s="89"/>
      <c r="I99" s="82">
        <f>SUM(I100+I105)</f>
        <v>1789.5</v>
      </c>
      <c r="J99" s="82">
        <f>SUM(J100+J105)</f>
        <v>1321.5</v>
      </c>
      <c r="K99" s="82">
        <f>SUM(K100+K105)</f>
        <v>1321.5</v>
      </c>
    </row>
    <row r="100" spans="1:11" s="15" customFormat="1" ht="39.75" customHeight="1" x14ac:dyDescent="0.35">
      <c r="A100" s="45" t="s">
        <v>128</v>
      </c>
      <c r="B100" s="123" t="s">
        <v>2</v>
      </c>
      <c r="C100" s="196" t="s">
        <v>34</v>
      </c>
      <c r="D100" s="120" t="s">
        <v>1</v>
      </c>
      <c r="E100" s="120" t="s">
        <v>15</v>
      </c>
      <c r="F100" s="120" t="s">
        <v>112</v>
      </c>
      <c r="G100" s="120" t="s">
        <v>113</v>
      </c>
      <c r="H100" s="89"/>
      <c r="I100" s="82">
        <f>SUM(I102)</f>
        <v>1710.5</v>
      </c>
      <c r="J100" s="82">
        <f t="shared" ref="J100:K100" si="31">SUM(J102)</f>
        <v>1242.5</v>
      </c>
      <c r="K100" s="82">
        <f t="shared" si="31"/>
        <v>1242.5</v>
      </c>
    </row>
    <row r="101" spans="1:11" s="15" customFormat="1" ht="39.75" customHeight="1" x14ac:dyDescent="0.35">
      <c r="A101" s="46" t="s">
        <v>190</v>
      </c>
      <c r="B101" s="123" t="s">
        <v>2</v>
      </c>
      <c r="C101" s="196" t="s">
        <v>34</v>
      </c>
      <c r="D101" s="120" t="s">
        <v>1</v>
      </c>
      <c r="E101" s="120" t="s">
        <v>15</v>
      </c>
      <c r="F101" s="120" t="s">
        <v>1</v>
      </c>
      <c r="G101" s="120" t="s">
        <v>113</v>
      </c>
      <c r="H101" s="89"/>
      <c r="I101" s="82">
        <f>SUM(I102)</f>
        <v>1710.5</v>
      </c>
      <c r="J101" s="82">
        <f t="shared" ref="J101:K101" si="32">SUM(J102)</f>
        <v>1242.5</v>
      </c>
      <c r="K101" s="82">
        <f t="shared" si="32"/>
        <v>1242.5</v>
      </c>
    </row>
    <row r="102" spans="1:11" s="14" customFormat="1" ht="27" customHeight="1" x14ac:dyDescent="0.3">
      <c r="A102" s="47" t="s">
        <v>291</v>
      </c>
      <c r="B102" s="99" t="s">
        <v>2</v>
      </c>
      <c r="C102" s="100" t="s">
        <v>34</v>
      </c>
      <c r="D102" s="160" t="s">
        <v>1</v>
      </c>
      <c r="E102" s="160" t="s">
        <v>15</v>
      </c>
      <c r="F102" s="160" t="s">
        <v>1</v>
      </c>
      <c r="G102" s="160" t="s">
        <v>4</v>
      </c>
      <c r="H102" s="103">
        <v>200</v>
      </c>
      <c r="I102" s="80">
        <v>1710.5</v>
      </c>
      <c r="J102" s="80">
        <v>1242.5</v>
      </c>
      <c r="K102" s="80">
        <v>1242.5</v>
      </c>
    </row>
    <row r="103" spans="1:11" s="14" customFormat="1" hidden="1" x14ac:dyDescent="0.3">
      <c r="A103" s="77" t="s">
        <v>353</v>
      </c>
      <c r="B103" s="114" t="s">
        <v>2</v>
      </c>
      <c r="C103" s="115" t="s">
        <v>34</v>
      </c>
      <c r="D103" s="159" t="s">
        <v>1</v>
      </c>
      <c r="E103" s="159" t="s">
        <v>15</v>
      </c>
      <c r="F103" s="159" t="s">
        <v>7</v>
      </c>
      <c r="G103" s="159" t="s">
        <v>113</v>
      </c>
      <c r="H103" s="103"/>
      <c r="I103" s="83">
        <f>I104</f>
        <v>0</v>
      </c>
      <c r="J103" s="83">
        <v>0</v>
      </c>
      <c r="K103" s="83">
        <v>0</v>
      </c>
    </row>
    <row r="104" spans="1:11" s="14" customFormat="1" ht="31.2" hidden="1" x14ac:dyDescent="0.3">
      <c r="A104" s="47" t="s">
        <v>354</v>
      </c>
      <c r="B104" s="99" t="s">
        <v>2</v>
      </c>
      <c r="C104" s="100" t="s">
        <v>34</v>
      </c>
      <c r="D104" s="160" t="s">
        <v>1</v>
      </c>
      <c r="E104" s="160" t="s">
        <v>15</v>
      </c>
      <c r="F104" s="160" t="s">
        <v>7</v>
      </c>
      <c r="G104" s="160" t="s">
        <v>4</v>
      </c>
      <c r="H104" s="103" t="s">
        <v>52</v>
      </c>
      <c r="I104" s="80"/>
      <c r="J104" s="80"/>
      <c r="K104" s="80"/>
    </row>
    <row r="105" spans="1:11" s="18" customFormat="1" ht="50.4" x14ac:dyDescent="0.3">
      <c r="A105" s="45" t="s">
        <v>129</v>
      </c>
      <c r="B105" s="120" t="s">
        <v>2</v>
      </c>
      <c r="C105" s="121" t="s">
        <v>34</v>
      </c>
      <c r="D105" s="123" t="s">
        <v>1</v>
      </c>
      <c r="E105" s="123" t="s">
        <v>25</v>
      </c>
      <c r="F105" s="123" t="s">
        <v>112</v>
      </c>
      <c r="G105" s="123" t="s">
        <v>113</v>
      </c>
      <c r="H105" s="89"/>
      <c r="I105" s="82">
        <f>SUM(I107+I109)</f>
        <v>79</v>
      </c>
      <c r="J105" s="82">
        <f t="shared" ref="J105:K105" si="33">SUM(J107+J109)</f>
        <v>79</v>
      </c>
      <c r="K105" s="82">
        <f t="shared" si="33"/>
        <v>79</v>
      </c>
    </row>
    <row r="106" spans="1:11" s="18" customFormat="1" ht="33.6" x14ac:dyDescent="0.3">
      <c r="A106" s="46" t="s">
        <v>191</v>
      </c>
      <c r="B106" s="120" t="s">
        <v>2</v>
      </c>
      <c r="C106" s="121" t="s">
        <v>34</v>
      </c>
      <c r="D106" s="123" t="s">
        <v>1</v>
      </c>
      <c r="E106" s="123" t="s">
        <v>25</v>
      </c>
      <c r="F106" s="123" t="s">
        <v>1</v>
      </c>
      <c r="G106" s="123" t="s">
        <v>113</v>
      </c>
      <c r="H106" s="89"/>
      <c r="I106" s="82">
        <f>SUM(I107)</f>
        <v>20</v>
      </c>
      <c r="J106" s="82">
        <f t="shared" ref="J106:K106" si="34">SUM(J107)</f>
        <v>20</v>
      </c>
      <c r="K106" s="82">
        <f t="shared" si="34"/>
        <v>20</v>
      </c>
    </row>
    <row r="107" spans="1:11" s="14" customFormat="1" ht="31.2" x14ac:dyDescent="0.3">
      <c r="A107" s="47" t="s">
        <v>291</v>
      </c>
      <c r="B107" s="99" t="s">
        <v>2</v>
      </c>
      <c r="C107" s="100" t="s">
        <v>34</v>
      </c>
      <c r="D107" s="160" t="s">
        <v>1</v>
      </c>
      <c r="E107" s="160" t="s">
        <v>25</v>
      </c>
      <c r="F107" s="160" t="s">
        <v>1</v>
      </c>
      <c r="G107" s="160" t="s">
        <v>4</v>
      </c>
      <c r="H107" s="103" t="s">
        <v>52</v>
      </c>
      <c r="I107" s="80">
        <v>20</v>
      </c>
      <c r="J107" s="80">
        <v>20</v>
      </c>
      <c r="K107" s="80">
        <v>20</v>
      </c>
    </row>
    <row r="108" spans="1:11" s="18" customFormat="1" ht="33.6" x14ac:dyDescent="0.3">
      <c r="A108" s="46" t="s">
        <v>130</v>
      </c>
      <c r="B108" s="120" t="s">
        <v>2</v>
      </c>
      <c r="C108" s="121" t="s">
        <v>34</v>
      </c>
      <c r="D108" s="123" t="s">
        <v>1</v>
      </c>
      <c r="E108" s="123" t="s">
        <v>25</v>
      </c>
      <c r="F108" s="123" t="s">
        <v>5</v>
      </c>
      <c r="G108" s="123" t="s">
        <v>113</v>
      </c>
      <c r="H108" s="89"/>
      <c r="I108" s="82">
        <f>SUM(I109)</f>
        <v>59</v>
      </c>
      <c r="J108" s="82">
        <f t="shared" ref="J108:K108" si="35">SUM(J109)</f>
        <v>59</v>
      </c>
      <c r="K108" s="82">
        <f t="shared" si="35"/>
        <v>59</v>
      </c>
    </row>
    <row r="109" spans="1:11" s="14" customFormat="1" ht="31.2" x14ac:dyDescent="0.3">
      <c r="A109" s="47" t="s">
        <v>291</v>
      </c>
      <c r="B109" s="99" t="s">
        <v>2</v>
      </c>
      <c r="C109" s="100" t="s">
        <v>34</v>
      </c>
      <c r="D109" s="160" t="s">
        <v>1</v>
      </c>
      <c r="E109" s="160" t="s">
        <v>25</v>
      </c>
      <c r="F109" s="160" t="s">
        <v>5</v>
      </c>
      <c r="G109" s="160" t="s">
        <v>4</v>
      </c>
      <c r="H109" s="103" t="s">
        <v>52</v>
      </c>
      <c r="I109" s="80">
        <v>59</v>
      </c>
      <c r="J109" s="80">
        <v>59</v>
      </c>
      <c r="K109" s="80">
        <v>59</v>
      </c>
    </row>
    <row r="110" spans="1:11" s="12" customFormat="1" x14ac:dyDescent="0.3">
      <c r="A110" s="39" t="s">
        <v>71</v>
      </c>
      <c r="B110" s="204" t="s">
        <v>7</v>
      </c>
      <c r="C110" s="239"/>
      <c r="D110" s="240"/>
      <c r="E110" s="240"/>
      <c r="F110" s="240"/>
      <c r="G110" s="241"/>
      <c r="H110" s="56"/>
      <c r="I110" s="53">
        <f>SUM(I111+I134+I151+I121)</f>
        <v>239272.9</v>
      </c>
      <c r="J110" s="53">
        <f>SUM(J111+J134+J151+J121)</f>
        <v>313233.89999999997</v>
      </c>
      <c r="K110" s="53">
        <f>SUM(K111+K134+K151+K121)</f>
        <v>256768.39999999997</v>
      </c>
    </row>
    <row r="111" spans="1:11" s="8" customFormat="1" x14ac:dyDescent="0.35">
      <c r="A111" s="57" t="s">
        <v>72</v>
      </c>
      <c r="B111" s="195" t="s">
        <v>7</v>
      </c>
      <c r="C111" s="195" t="s">
        <v>11</v>
      </c>
      <c r="D111" s="248"/>
      <c r="E111" s="249"/>
      <c r="F111" s="249"/>
      <c r="G111" s="250"/>
      <c r="H111" s="108"/>
      <c r="I111" s="81">
        <f>SUM(I112+I117)</f>
        <v>9950.2000000000007</v>
      </c>
      <c r="J111" s="81">
        <f t="shared" ref="J111:K111" si="36">SUM(J112+J117)</f>
        <v>9502.7000000000007</v>
      </c>
      <c r="K111" s="81">
        <f t="shared" si="36"/>
        <v>9555.7999999999993</v>
      </c>
    </row>
    <row r="112" spans="1:11" s="16" customFormat="1" ht="50.4" x14ac:dyDescent="0.35">
      <c r="A112" s="45" t="s">
        <v>131</v>
      </c>
      <c r="B112" s="123" t="s">
        <v>7</v>
      </c>
      <c r="C112" s="196" t="s">
        <v>11</v>
      </c>
      <c r="D112" s="123" t="s">
        <v>13</v>
      </c>
      <c r="E112" s="123" t="s">
        <v>111</v>
      </c>
      <c r="F112" s="123" t="s">
        <v>112</v>
      </c>
      <c r="G112" s="123" t="s">
        <v>113</v>
      </c>
      <c r="H112" s="89"/>
      <c r="I112" s="82">
        <f t="shared" ref="I112:K114" si="37">SUM(I113)</f>
        <v>7416</v>
      </c>
      <c r="J112" s="82">
        <f t="shared" si="37"/>
        <v>6917</v>
      </c>
      <c r="K112" s="82">
        <f t="shared" si="37"/>
        <v>6918</v>
      </c>
    </row>
    <row r="113" spans="1:11" s="16" customFormat="1" ht="33.6" x14ac:dyDescent="0.35">
      <c r="A113" s="45" t="s">
        <v>132</v>
      </c>
      <c r="B113" s="123" t="s">
        <v>7</v>
      </c>
      <c r="C113" s="196" t="s">
        <v>11</v>
      </c>
      <c r="D113" s="123" t="s">
        <v>13</v>
      </c>
      <c r="E113" s="123" t="s">
        <v>15</v>
      </c>
      <c r="F113" s="123" t="s">
        <v>112</v>
      </c>
      <c r="G113" s="123" t="s">
        <v>113</v>
      </c>
      <c r="H113" s="89"/>
      <c r="I113" s="82">
        <f t="shared" si="37"/>
        <v>7416</v>
      </c>
      <c r="J113" s="82">
        <f t="shared" si="37"/>
        <v>6917</v>
      </c>
      <c r="K113" s="82">
        <f t="shared" si="37"/>
        <v>6918</v>
      </c>
    </row>
    <row r="114" spans="1:11" s="16" customFormat="1" ht="17.399999999999999" x14ac:dyDescent="0.35">
      <c r="A114" s="46" t="s">
        <v>224</v>
      </c>
      <c r="B114" s="123" t="s">
        <v>7</v>
      </c>
      <c r="C114" s="196" t="s">
        <v>11</v>
      </c>
      <c r="D114" s="123" t="s">
        <v>13</v>
      </c>
      <c r="E114" s="123" t="s">
        <v>15</v>
      </c>
      <c r="F114" s="123" t="s">
        <v>1</v>
      </c>
      <c r="G114" s="123" t="s">
        <v>113</v>
      </c>
      <c r="H114" s="89"/>
      <c r="I114" s="82">
        <f>+I115+I116</f>
        <v>7416</v>
      </c>
      <c r="J114" s="82">
        <f t="shared" si="37"/>
        <v>6917</v>
      </c>
      <c r="K114" s="82">
        <f t="shared" si="37"/>
        <v>6918</v>
      </c>
    </row>
    <row r="115" spans="1:11" s="14" customFormat="1" ht="42.6" customHeight="1" x14ac:dyDescent="0.3">
      <c r="A115" s="47" t="s">
        <v>105</v>
      </c>
      <c r="B115" s="99" t="s">
        <v>7</v>
      </c>
      <c r="C115" s="100" t="s">
        <v>11</v>
      </c>
      <c r="D115" s="99" t="s">
        <v>13</v>
      </c>
      <c r="E115" s="99" t="s">
        <v>15</v>
      </c>
      <c r="F115" s="99" t="s">
        <v>1</v>
      </c>
      <c r="G115" s="99" t="s">
        <v>6</v>
      </c>
      <c r="H115" s="103" t="s">
        <v>58</v>
      </c>
      <c r="I115" s="80">
        <v>7416</v>
      </c>
      <c r="J115" s="80">
        <v>6917</v>
      </c>
      <c r="K115" s="80">
        <v>6918</v>
      </c>
    </row>
    <row r="116" spans="1:11" s="14" customFormat="1" ht="62.4" hidden="1" x14ac:dyDescent="0.3">
      <c r="A116" s="139" t="s">
        <v>460</v>
      </c>
      <c r="B116" s="99" t="s">
        <v>7</v>
      </c>
      <c r="C116" s="99" t="s">
        <v>11</v>
      </c>
      <c r="D116" s="99" t="s">
        <v>13</v>
      </c>
      <c r="E116" s="99" t="s">
        <v>15</v>
      </c>
      <c r="F116" s="99" t="s">
        <v>1</v>
      </c>
      <c r="G116" s="99" t="s">
        <v>6</v>
      </c>
      <c r="H116" s="138" t="s">
        <v>58</v>
      </c>
      <c r="I116" s="80"/>
      <c r="J116" s="80"/>
      <c r="K116" s="80"/>
    </row>
    <row r="117" spans="1:11" s="16" customFormat="1" ht="50.4" x14ac:dyDescent="0.35">
      <c r="A117" s="71" t="s">
        <v>225</v>
      </c>
      <c r="B117" s="235" t="s">
        <v>7</v>
      </c>
      <c r="C117" s="235" t="s">
        <v>11</v>
      </c>
      <c r="D117" s="235" t="s">
        <v>226</v>
      </c>
      <c r="E117" s="235" t="s">
        <v>111</v>
      </c>
      <c r="F117" s="235" t="s">
        <v>112</v>
      </c>
      <c r="G117" s="235" t="s">
        <v>113</v>
      </c>
      <c r="H117" s="95"/>
      <c r="I117" s="85">
        <f>SUM(I118)</f>
        <v>2534.1999999999998</v>
      </c>
      <c r="J117" s="85">
        <f t="shared" ref="J117:K119" si="38">SUM(J118)</f>
        <v>2585.6999999999998</v>
      </c>
      <c r="K117" s="85">
        <f t="shared" si="38"/>
        <v>2637.8</v>
      </c>
    </row>
    <row r="118" spans="1:11" s="16" customFormat="1" ht="45.6" customHeight="1" x14ac:dyDescent="0.35">
      <c r="A118" s="71" t="s">
        <v>584</v>
      </c>
      <c r="B118" s="235" t="s">
        <v>7</v>
      </c>
      <c r="C118" s="235" t="s">
        <v>11</v>
      </c>
      <c r="D118" s="235" t="s">
        <v>226</v>
      </c>
      <c r="E118" s="235" t="s">
        <v>586</v>
      </c>
      <c r="F118" s="235" t="s">
        <v>112</v>
      </c>
      <c r="G118" s="235" t="s">
        <v>113</v>
      </c>
      <c r="H118" s="95"/>
      <c r="I118" s="85">
        <f>SUM(I119)</f>
        <v>2534.1999999999998</v>
      </c>
      <c r="J118" s="85">
        <f t="shared" si="38"/>
        <v>2585.6999999999998</v>
      </c>
      <c r="K118" s="85">
        <f t="shared" si="38"/>
        <v>2637.8</v>
      </c>
    </row>
    <row r="119" spans="1:11" s="16" customFormat="1" ht="33.6" x14ac:dyDescent="0.35">
      <c r="A119" s="76" t="s">
        <v>585</v>
      </c>
      <c r="B119" s="235" t="s">
        <v>7</v>
      </c>
      <c r="C119" s="235" t="s">
        <v>11</v>
      </c>
      <c r="D119" s="235" t="s">
        <v>226</v>
      </c>
      <c r="E119" s="235" t="s">
        <v>586</v>
      </c>
      <c r="F119" s="235" t="s">
        <v>1</v>
      </c>
      <c r="G119" s="235" t="s">
        <v>113</v>
      </c>
      <c r="H119" s="95"/>
      <c r="I119" s="85">
        <f>SUM(I120)</f>
        <v>2534.1999999999998</v>
      </c>
      <c r="J119" s="85">
        <f t="shared" si="38"/>
        <v>2585.6999999999998</v>
      </c>
      <c r="K119" s="85">
        <f t="shared" si="38"/>
        <v>2637.8</v>
      </c>
    </row>
    <row r="120" spans="1:11" s="14" customFormat="1" ht="34.799999999999997" customHeight="1" x14ac:dyDescent="0.3">
      <c r="A120" s="177" t="s">
        <v>587</v>
      </c>
      <c r="B120" s="234" t="s">
        <v>7</v>
      </c>
      <c r="C120" s="234" t="s">
        <v>11</v>
      </c>
      <c r="D120" s="234" t="s">
        <v>226</v>
      </c>
      <c r="E120" s="234" t="s">
        <v>586</v>
      </c>
      <c r="F120" s="234" t="s">
        <v>1</v>
      </c>
      <c r="G120" s="234" t="s">
        <v>529</v>
      </c>
      <c r="H120" s="95" t="s">
        <v>52</v>
      </c>
      <c r="I120" s="86">
        <v>2534.1999999999998</v>
      </c>
      <c r="J120" s="86">
        <v>2585.6999999999998</v>
      </c>
      <c r="K120" s="86">
        <v>2637.8</v>
      </c>
    </row>
    <row r="121" spans="1:11" s="17" customFormat="1" ht="0.6" hidden="1" customHeight="1" x14ac:dyDescent="0.3">
      <c r="A121" s="59" t="s">
        <v>213</v>
      </c>
      <c r="B121" s="157" t="s">
        <v>7</v>
      </c>
      <c r="C121" s="205" t="s">
        <v>13</v>
      </c>
      <c r="D121" s="206"/>
      <c r="E121" s="207"/>
      <c r="F121" s="207"/>
      <c r="G121" s="208"/>
      <c r="H121" s="102"/>
      <c r="I121" s="81">
        <f>I122+I126</f>
        <v>0</v>
      </c>
      <c r="J121" s="81">
        <f t="shared" ref="J121:K121" si="39">J122+J126</f>
        <v>0</v>
      </c>
      <c r="K121" s="81">
        <f t="shared" si="39"/>
        <v>0</v>
      </c>
    </row>
    <row r="122" spans="1:11" s="17" customFormat="1" ht="33.6" hidden="1" x14ac:dyDescent="0.3">
      <c r="A122" s="45" t="s">
        <v>121</v>
      </c>
      <c r="B122" s="120" t="s">
        <v>7</v>
      </c>
      <c r="C122" s="121" t="s">
        <v>13</v>
      </c>
      <c r="D122" s="120" t="s">
        <v>3</v>
      </c>
      <c r="E122" s="120" t="s">
        <v>111</v>
      </c>
      <c r="F122" s="120" t="s">
        <v>112</v>
      </c>
      <c r="G122" s="120" t="s">
        <v>113</v>
      </c>
      <c r="H122" s="102"/>
      <c r="I122" s="82">
        <f>I123</f>
        <v>0</v>
      </c>
      <c r="J122" s="82">
        <f t="shared" ref="J122:K122" si="40">J123</f>
        <v>0</v>
      </c>
      <c r="K122" s="82">
        <f t="shared" si="40"/>
        <v>0</v>
      </c>
    </row>
    <row r="123" spans="1:11" s="17" customFormat="1" ht="17.399999999999999" hidden="1" x14ac:dyDescent="0.3">
      <c r="A123" s="60" t="s">
        <v>122</v>
      </c>
      <c r="B123" s="120" t="s">
        <v>7</v>
      </c>
      <c r="C123" s="121" t="s">
        <v>13</v>
      </c>
      <c r="D123" s="120" t="s">
        <v>3</v>
      </c>
      <c r="E123" s="120" t="s">
        <v>15</v>
      </c>
      <c r="F123" s="120" t="s">
        <v>112</v>
      </c>
      <c r="G123" s="120" t="s">
        <v>113</v>
      </c>
      <c r="H123" s="89"/>
      <c r="I123" s="82">
        <f>I124</f>
        <v>0</v>
      </c>
      <c r="J123" s="82">
        <f t="shared" ref="J123:K123" si="41">J124</f>
        <v>0</v>
      </c>
      <c r="K123" s="82">
        <f t="shared" si="41"/>
        <v>0</v>
      </c>
    </row>
    <row r="124" spans="1:11" s="17" customFormat="1" ht="54" hidden="1" x14ac:dyDescent="0.3">
      <c r="A124" s="61" t="s">
        <v>372</v>
      </c>
      <c r="B124" s="120" t="s">
        <v>7</v>
      </c>
      <c r="C124" s="121" t="s">
        <v>13</v>
      </c>
      <c r="D124" s="120" t="s">
        <v>3</v>
      </c>
      <c r="E124" s="120" t="s">
        <v>15</v>
      </c>
      <c r="F124" s="120" t="s">
        <v>2</v>
      </c>
      <c r="G124" s="120" t="s">
        <v>113</v>
      </c>
      <c r="H124" s="89"/>
      <c r="I124" s="82">
        <f>I125</f>
        <v>0</v>
      </c>
      <c r="J124" s="82">
        <f t="shared" ref="J124:K124" si="42">J125</f>
        <v>0</v>
      </c>
      <c r="K124" s="82">
        <f t="shared" si="42"/>
        <v>0</v>
      </c>
    </row>
    <row r="125" spans="1:11" s="17" customFormat="1" ht="31.2" hidden="1" x14ac:dyDescent="0.3">
      <c r="A125" s="62" t="s">
        <v>373</v>
      </c>
      <c r="B125" s="97" t="s">
        <v>7</v>
      </c>
      <c r="C125" s="98" t="s">
        <v>13</v>
      </c>
      <c r="D125" s="97" t="s">
        <v>3</v>
      </c>
      <c r="E125" s="97" t="s">
        <v>15</v>
      </c>
      <c r="F125" s="97" t="s">
        <v>2</v>
      </c>
      <c r="G125" s="97" t="s">
        <v>23</v>
      </c>
      <c r="H125" s="96" t="s">
        <v>54</v>
      </c>
      <c r="I125" s="84"/>
      <c r="J125" s="84"/>
      <c r="K125" s="84"/>
    </row>
    <row r="126" spans="1:11" s="17" customFormat="1" ht="33.6" hidden="1" x14ac:dyDescent="0.3">
      <c r="A126" s="45" t="s">
        <v>133</v>
      </c>
      <c r="B126" s="114" t="s">
        <v>7</v>
      </c>
      <c r="C126" s="115" t="s">
        <v>13</v>
      </c>
      <c r="D126" s="114" t="s">
        <v>26</v>
      </c>
      <c r="E126" s="114" t="s">
        <v>111</v>
      </c>
      <c r="F126" s="114" t="s">
        <v>112</v>
      </c>
      <c r="G126" s="114" t="s">
        <v>113</v>
      </c>
      <c r="H126" s="90"/>
      <c r="I126" s="83">
        <f>SUM(I127)</f>
        <v>0</v>
      </c>
      <c r="J126" s="83">
        <f t="shared" ref="J126:K129" si="43">SUM(J127)</f>
        <v>0</v>
      </c>
      <c r="K126" s="83">
        <f t="shared" si="43"/>
        <v>0</v>
      </c>
    </row>
    <row r="127" spans="1:11" s="17" customFormat="1" ht="47.4" hidden="1" customHeight="1" x14ac:dyDescent="0.3">
      <c r="A127" s="60" t="s">
        <v>214</v>
      </c>
      <c r="B127" s="114" t="s">
        <v>7</v>
      </c>
      <c r="C127" s="115" t="s">
        <v>13</v>
      </c>
      <c r="D127" s="114" t="s">
        <v>26</v>
      </c>
      <c r="E127" s="114" t="s">
        <v>15</v>
      </c>
      <c r="F127" s="114" t="s">
        <v>112</v>
      </c>
      <c r="G127" s="114" t="s">
        <v>218</v>
      </c>
      <c r="H127" s="90"/>
      <c r="I127" s="83">
        <f>SUM(I128)</f>
        <v>0</v>
      </c>
      <c r="J127" s="83">
        <f t="shared" si="43"/>
        <v>0</v>
      </c>
      <c r="K127" s="83">
        <f t="shared" si="43"/>
        <v>0</v>
      </c>
    </row>
    <row r="128" spans="1:11" s="17" customFormat="1" ht="40.200000000000003" hidden="1" customHeight="1" x14ac:dyDescent="0.3">
      <c r="A128" s="61" t="s">
        <v>215</v>
      </c>
      <c r="B128" s="114" t="s">
        <v>7</v>
      </c>
      <c r="C128" s="115" t="s">
        <v>13</v>
      </c>
      <c r="D128" s="114" t="s">
        <v>26</v>
      </c>
      <c r="E128" s="114" t="s">
        <v>15</v>
      </c>
      <c r="F128" s="114" t="s">
        <v>1</v>
      </c>
      <c r="G128" s="114" t="s">
        <v>113</v>
      </c>
      <c r="H128" s="90"/>
      <c r="I128" s="83">
        <f>SUM(I129)</f>
        <v>0</v>
      </c>
      <c r="J128" s="83">
        <f t="shared" si="43"/>
        <v>0</v>
      </c>
      <c r="K128" s="83">
        <f t="shared" si="43"/>
        <v>0</v>
      </c>
    </row>
    <row r="129" spans="1:11" s="14" customFormat="1" ht="33.6" hidden="1" customHeight="1" x14ac:dyDescent="0.3">
      <c r="A129" s="58" t="s">
        <v>216</v>
      </c>
      <c r="B129" s="99" t="s">
        <v>7</v>
      </c>
      <c r="C129" s="100" t="s">
        <v>13</v>
      </c>
      <c r="D129" s="99" t="s">
        <v>26</v>
      </c>
      <c r="E129" s="99" t="s">
        <v>15</v>
      </c>
      <c r="F129" s="99" t="s">
        <v>1</v>
      </c>
      <c r="G129" s="99" t="s">
        <v>219</v>
      </c>
      <c r="H129" s="103"/>
      <c r="I129" s="83">
        <f>SUM(I130)</f>
        <v>0</v>
      </c>
      <c r="J129" s="83">
        <f t="shared" si="43"/>
        <v>0</v>
      </c>
      <c r="K129" s="83">
        <f t="shared" si="43"/>
        <v>0</v>
      </c>
    </row>
    <row r="130" spans="1:11" s="14" customFormat="1" hidden="1" x14ac:dyDescent="0.3">
      <c r="A130" s="58" t="s">
        <v>217</v>
      </c>
      <c r="B130" s="99" t="s">
        <v>7</v>
      </c>
      <c r="C130" s="100" t="s">
        <v>13</v>
      </c>
      <c r="D130" s="99" t="s">
        <v>26</v>
      </c>
      <c r="E130" s="99" t="s">
        <v>15</v>
      </c>
      <c r="F130" s="99" t="s">
        <v>1</v>
      </c>
      <c r="G130" s="99" t="s">
        <v>219</v>
      </c>
      <c r="H130" s="103" t="s">
        <v>52</v>
      </c>
      <c r="I130" s="80"/>
      <c r="J130" s="80"/>
      <c r="K130" s="80"/>
    </row>
    <row r="131" spans="1:11" s="14" customFormat="1" ht="33.6" hidden="1" x14ac:dyDescent="0.3">
      <c r="A131" s="71" t="s">
        <v>134</v>
      </c>
      <c r="B131" s="134" t="s">
        <v>7</v>
      </c>
      <c r="C131" s="209" t="s">
        <v>13</v>
      </c>
      <c r="D131" s="98" t="s">
        <v>26</v>
      </c>
      <c r="E131" s="91" t="s">
        <v>25</v>
      </c>
      <c r="F131" s="91" t="s">
        <v>112</v>
      </c>
      <c r="G131" s="111" t="s">
        <v>113</v>
      </c>
      <c r="H131" s="96"/>
      <c r="I131" s="85"/>
      <c r="J131" s="80">
        <v>0</v>
      </c>
      <c r="K131" s="80">
        <v>0</v>
      </c>
    </row>
    <row r="132" spans="1:11" s="14" customFormat="1" ht="33.6" hidden="1" x14ac:dyDescent="0.3">
      <c r="A132" s="72" t="s">
        <v>338</v>
      </c>
      <c r="B132" s="134" t="s">
        <v>7</v>
      </c>
      <c r="C132" s="134" t="s">
        <v>13</v>
      </c>
      <c r="D132" s="210" t="s">
        <v>26</v>
      </c>
      <c r="E132" s="93" t="s">
        <v>25</v>
      </c>
      <c r="F132" s="93" t="s">
        <v>7</v>
      </c>
      <c r="G132" s="211" t="s">
        <v>341</v>
      </c>
      <c r="H132" s="96"/>
      <c r="I132" s="86"/>
      <c r="J132" s="80">
        <v>0</v>
      </c>
      <c r="K132" s="80">
        <v>0</v>
      </c>
    </row>
    <row r="133" spans="1:11" s="14" customFormat="1" ht="31.2" hidden="1" x14ac:dyDescent="0.3">
      <c r="A133" s="62" t="s">
        <v>339</v>
      </c>
      <c r="B133" s="99" t="s">
        <v>7</v>
      </c>
      <c r="C133" s="100" t="s">
        <v>13</v>
      </c>
      <c r="D133" s="212" t="s">
        <v>26</v>
      </c>
      <c r="E133" s="213" t="s">
        <v>25</v>
      </c>
      <c r="F133" s="213" t="s">
        <v>7</v>
      </c>
      <c r="G133" s="214" t="s">
        <v>340</v>
      </c>
      <c r="H133" s="103" t="s">
        <v>54</v>
      </c>
      <c r="I133" s="80"/>
      <c r="J133" s="80">
        <v>0</v>
      </c>
      <c r="K133" s="80">
        <v>0</v>
      </c>
    </row>
    <row r="134" spans="1:11" s="8" customFormat="1" x14ac:dyDescent="0.35">
      <c r="A134" s="57" t="s">
        <v>73</v>
      </c>
      <c r="B134" s="195" t="s">
        <v>7</v>
      </c>
      <c r="C134" s="195" t="s">
        <v>14</v>
      </c>
      <c r="D134" s="270"/>
      <c r="E134" s="271"/>
      <c r="F134" s="271"/>
      <c r="G134" s="272"/>
      <c r="H134" s="108"/>
      <c r="I134" s="81">
        <f>SUM(I135+I141+I147)</f>
        <v>210304.3</v>
      </c>
      <c r="J134" s="81">
        <f t="shared" ref="J134:K134" si="44">SUM(J135+J141+J147)</f>
        <v>288518.69999999995</v>
      </c>
      <c r="K134" s="81">
        <f t="shared" si="44"/>
        <v>231559.59999999998</v>
      </c>
    </row>
    <row r="135" spans="1:11" s="16" customFormat="1" ht="33.6" x14ac:dyDescent="0.35">
      <c r="A135" s="45" t="s">
        <v>133</v>
      </c>
      <c r="B135" s="123" t="s">
        <v>7</v>
      </c>
      <c r="C135" s="196" t="s">
        <v>14</v>
      </c>
      <c r="D135" s="120" t="s">
        <v>26</v>
      </c>
      <c r="E135" s="120" t="s">
        <v>111</v>
      </c>
      <c r="F135" s="120" t="s">
        <v>112</v>
      </c>
      <c r="G135" s="120" t="s">
        <v>113</v>
      </c>
      <c r="H135" s="89"/>
      <c r="I135" s="82">
        <f t="shared" ref="I135:K136" si="45">SUM(I136)</f>
        <v>62589</v>
      </c>
      <c r="J135" s="82">
        <f t="shared" si="45"/>
        <v>65996</v>
      </c>
      <c r="K135" s="82">
        <f t="shared" si="45"/>
        <v>71543</v>
      </c>
    </row>
    <row r="136" spans="1:11" s="16" customFormat="1" ht="33.6" x14ac:dyDescent="0.35">
      <c r="A136" s="45" t="s">
        <v>134</v>
      </c>
      <c r="B136" s="123" t="s">
        <v>7</v>
      </c>
      <c r="C136" s="196" t="s">
        <v>14</v>
      </c>
      <c r="D136" s="120" t="s">
        <v>26</v>
      </c>
      <c r="E136" s="120" t="s">
        <v>25</v>
      </c>
      <c r="F136" s="120" t="s">
        <v>112</v>
      </c>
      <c r="G136" s="120" t="s">
        <v>113</v>
      </c>
      <c r="H136" s="89"/>
      <c r="I136" s="82">
        <f>SUM(I137)</f>
        <v>62589</v>
      </c>
      <c r="J136" s="82">
        <f t="shared" si="45"/>
        <v>65996</v>
      </c>
      <c r="K136" s="82">
        <f t="shared" si="45"/>
        <v>71543</v>
      </c>
    </row>
    <row r="137" spans="1:11" s="16" customFormat="1" ht="33.6" x14ac:dyDescent="0.35">
      <c r="A137" s="46" t="s">
        <v>193</v>
      </c>
      <c r="B137" s="123" t="s">
        <v>7</v>
      </c>
      <c r="C137" s="196" t="s">
        <v>14</v>
      </c>
      <c r="D137" s="120" t="s">
        <v>26</v>
      </c>
      <c r="E137" s="120" t="s">
        <v>25</v>
      </c>
      <c r="F137" s="120" t="s">
        <v>5</v>
      </c>
      <c r="G137" s="120" t="s">
        <v>113</v>
      </c>
      <c r="H137" s="89"/>
      <c r="I137" s="82">
        <f>+I138+I139+I140</f>
        <v>62589</v>
      </c>
      <c r="J137" s="82">
        <f t="shared" ref="J137:K137" si="46">SUM(J138:J139)</f>
        <v>65996</v>
      </c>
      <c r="K137" s="82">
        <f t="shared" si="46"/>
        <v>71543</v>
      </c>
    </row>
    <row r="138" spans="1:11" s="14" customFormat="1" ht="45" customHeight="1" x14ac:dyDescent="0.3">
      <c r="A138" s="47" t="s">
        <v>292</v>
      </c>
      <c r="B138" s="99" t="s">
        <v>7</v>
      </c>
      <c r="C138" s="100" t="s">
        <v>14</v>
      </c>
      <c r="D138" s="99" t="s">
        <v>26</v>
      </c>
      <c r="E138" s="99" t="s">
        <v>25</v>
      </c>
      <c r="F138" s="99" t="s">
        <v>5</v>
      </c>
      <c r="G138" s="99" t="s">
        <v>192</v>
      </c>
      <c r="H138" s="103" t="s">
        <v>52</v>
      </c>
      <c r="I138" s="80">
        <v>62589</v>
      </c>
      <c r="J138" s="80">
        <v>65996</v>
      </c>
      <c r="K138" s="80">
        <v>71543</v>
      </c>
    </row>
    <row r="139" spans="1:11" s="14" customFormat="1" ht="30.6" hidden="1" customHeight="1" x14ac:dyDescent="0.3">
      <c r="A139" s="62" t="s">
        <v>241</v>
      </c>
      <c r="B139" s="99" t="s">
        <v>7</v>
      </c>
      <c r="C139" s="100" t="s">
        <v>14</v>
      </c>
      <c r="D139" s="99" t="s">
        <v>26</v>
      </c>
      <c r="E139" s="99" t="s">
        <v>25</v>
      </c>
      <c r="F139" s="99" t="s">
        <v>5</v>
      </c>
      <c r="G139" s="99" t="s">
        <v>192</v>
      </c>
      <c r="H139" s="103" t="s">
        <v>59</v>
      </c>
      <c r="I139" s="80"/>
      <c r="J139" s="80"/>
      <c r="K139" s="80"/>
    </row>
    <row r="140" spans="1:11" s="14" customFormat="1" ht="49.2" hidden="1" x14ac:dyDescent="0.3">
      <c r="A140" s="46" t="s">
        <v>464</v>
      </c>
      <c r="B140" s="99" t="s">
        <v>7</v>
      </c>
      <c r="C140" s="100" t="s">
        <v>14</v>
      </c>
      <c r="D140" s="99" t="s">
        <v>356</v>
      </c>
      <c r="E140" s="99" t="s">
        <v>15</v>
      </c>
      <c r="F140" s="99" t="s">
        <v>1</v>
      </c>
      <c r="G140" s="99" t="s">
        <v>463</v>
      </c>
      <c r="H140" s="147" t="s">
        <v>59</v>
      </c>
      <c r="I140" s="118"/>
      <c r="J140" s="80"/>
      <c r="K140" s="80"/>
    </row>
    <row r="141" spans="1:11" s="14" customFormat="1" ht="33.6" x14ac:dyDescent="0.3">
      <c r="A141" s="60" t="s">
        <v>355</v>
      </c>
      <c r="B141" s="114" t="s">
        <v>7</v>
      </c>
      <c r="C141" s="115" t="s">
        <v>14</v>
      </c>
      <c r="D141" s="114" t="s">
        <v>356</v>
      </c>
      <c r="E141" s="114" t="s">
        <v>111</v>
      </c>
      <c r="F141" s="114" t="s">
        <v>112</v>
      </c>
      <c r="G141" s="114" t="s">
        <v>113</v>
      </c>
      <c r="H141" s="90"/>
      <c r="I141" s="83">
        <f>I142</f>
        <v>147715.29999999999</v>
      </c>
      <c r="J141" s="83">
        <f t="shared" ref="J141:K141" si="47">J142</f>
        <v>60052.4</v>
      </c>
      <c r="K141" s="83">
        <f t="shared" si="47"/>
        <v>65242.3</v>
      </c>
    </row>
    <row r="142" spans="1:11" s="14" customFormat="1" ht="17.399999999999999" x14ac:dyDescent="0.3">
      <c r="A142" s="71" t="s">
        <v>357</v>
      </c>
      <c r="B142" s="114" t="s">
        <v>7</v>
      </c>
      <c r="C142" s="115" t="s">
        <v>14</v>
      </c>
      <c r="D142" s="114" t="s">
        <v>356</v>
      </c>
      <c r="E142" s="114" t="s">
        <v>15</v>
      </c>
      <c r="F142" s="114" t="s">
        <v>112</v>
      </c>
      <c r="G142" s="114" t="s">
        <v>113</v>
      </c>
      <c r="H142" s="90"/>
      <c r="I142" s="83">
        <f>I143</f>
        <v>147715.29999999999</v>
      </c>
      <c r="J142" s="83">
        <f t="shared" ref="J142:K142" si="48">J143</f>
        <v>60052.4</v>
      </c>
      <c r="K142" s="83">
        <f t="shared" si="48"/>
        <v>65242.3</v>
      </c>
    </row>
    <row r="143" spans="1:11" s="14" customFormat="1" ht="33.6" x14ac:dyDescent="0.3">
      <c r="A143" s="46" t="s">
        <v>358</v>
      </c>
      <c r="B143" s="114" t="s">
        <v>7</v>
      </c>
      <c r="C143" s="115" t="s">
        <v>14</v>
      </c>
      <c r="D143" s="114" t="s">
        <v>356</v>
      </c>
      <c r="E143" s="114" t="s">
        <v>15</v>
      </c>
      <c r="F143" s="114" t="s">
        <v>1</v>
      </c>
      <c r="G143" s="114" t="s">
        <v>113</v>
      </c>
      <c r="H143" s="90"/>
      <c r="I143" s="83">
        <f>+I144+I145+I146</f>
        <v>147715.29999999999</v>
      </c>
      <c r="J143" s="83">
        <f t="shared" ref="J143:K143" si="49">+J144+J145+J146</f>
        <v>60052.4</v>
      </c>
      <c r="K143" s="83">
        <f t="shared" si="49"/>
        <v>65242.3</v>
      </c>
    </row>
    <row r="144" spans="1:11" s="14" customFormat="1" ht="49.2" x14ac:dyDescent="0.3">
      <c r="A144" s="46" t="s">
        <v>451</v>
      </c>
      <c r="B144" s="99" t="s">
        <v>7</v>
      </c>
      <c r="C144" s="100" t="s">
        <v>14</v>
      </c>
      <c r="D144" s="99" t="s">
        <v>356</v>
      </c>
      <c r="E144" s="99" t="s">
        <v>15</v>
      </c>
      <c r="F144" s="99" t="s">
        <v>1</v>
      </c>
      <c r="G144" s="99" t="s">
        <v>450</v>
      </c>
      <c r="H144" s="103" t="s">
        <v>59</v>
      </c>
      <c r="I144" s="118">
        <v>95715.3</v>
      </c>
      <c r="J144" s="80">
        <v>60052.4</v>
      </c>
      <c r="K144" s="80">
        <v>65242.3</v>
      </c>
    </row>
    <row r="145" spans="1:11" s="14" customFormat="1" ht="46.8" x14ac:dyDescent="0.3">
      <c r="A145" s="149" t="s">
        <v>532</v>
      </c>
      <c r="B145" s="99" t="s">
        <v>7</v>
      </c>
      <c r="C145" s="100" t="s">
        <v>14</v>
      </c>
      <c r="D145" s="99" t="s">
        <v>356</v>
      </c>
      <c r="E145" s="99" t="s">
        <v>15</v>
      </c>
      <c r="F145" s="99" t="s">
        <v>1</v>
      </c>
      <c r="G145" s="99" t="s">
        <v>465</v>
      </c>
      <c r="H145" s="148" t="s">
        <v>59</v>
      </c>
      <c r="I145" s="118">
        <v>42000</v>
      </c>
      <c r="J145" s="80"/>
      <c r="K145" s="80"/>
    </row>
    <row r="146" spans="1:11" s="14" customFormat="1" ht="78" x14ac:dyDescent="0.3">
      <c r="A146" s="149" t="s">
        <v>531</v>
      </c>
      <c r="B146" s="99" t="s">
        <v>7</v>
      </c>
      <c r="C146" s="100" t="s">
        <v>14</v>
      </c>
      <c r="D146" s="99" t="s">
        <v>356</v>
      </c>
      <c r="E146" s="99" t="s">
        <v>15</v>
      </c>
      <c r="F146" s="99" t="s">
        <v>1</v>
      </c>
      <c r="G146" s="99" t="s">
        <v>530</v>
      </c>
      <c r="H146" s="185" t="s">
        <v>59</v>
      </c>
      <c r="I146" s="118">
        <v>10000</v>
      </c>
      <c r="J146" s="80">
        <v>0</v>
      </c>
      <c r="K146" s="80">
        <v>0</v>
      </c>
    </row>
    <row r="147" spans="1:11" s="14" customFormat="1" ht="39.6" customHeight="1" x14ac:dyDescent="0.3">
      <c r="A147" s="60" t="s">
        <v>538</v>
      </c>
      <c r="B147" s="114" t="s">
        <v>7</v>
      </c>
      <c r="C147" s="115" t="s">
        <v>14</v>
      </c>
      <c r="D147" s="114" t="s">
        <v>226</v>
      </c>
      <c r="E147" s="114" t="s">
        <v>111</v>
      </c>
      <c r="F147" s="114" t="s">
        <v>112</v>
      </c>
      <c r="G147" s="114" t="s">
        <v>113</v>
      </c>
      <c r="H147" s="90"/>
      <c r="I147" s="117">
        <f>I148</f>
        <v>0</v>
      </c>
      <c r="J147" s="117">
        <f t="shared" ref="J147" si="50">J148</f>
        <v>162470.29999999999</v>
      </c>
      <c r="K147" s="117">
        <f t="shared" ref="K147" si="51">K148</f>
        <v>94774.3</v>
      </c>
    </row>
    <row r="148" spans="1:11" s="14" customFormat="1" ht="33.6" x14ac:dyDescent="0.3">
      <c r="A148" s="71" t="s">
        <v>537</v>
      </c>
      <c r="B148" s="114" t="s">
        <v>7</v>
      </c>
      <c r="C148" s="115" t="s">
        <v>14</v>
      </c>
      <c r="D148" s="114" t="s">
        <v>226</v>
      </c>
      <c r="E148" s="114" t="s">
        <v>533</v>
      </c>
      <c r="F148" s="114" t="s">
        <v>112</v>
      </c>
      <c r="G148" s="114" t="s">
        <v>113</v>
      </c>
      <c r="H148" s="90"/>
      <c r="I148" s="117">
        <f>I149</f>
        <v>0</v>
      </c>
      <c r="J148" s="117">
        <f t="shared" ref="J148:K148" si="52">J149</f>
        <v>162470.29999999999</v>
      </c>
      <c r="K148" s="117">
        <f t="shared" si="52"/>
        <v>94774.3</v>
      </c>
    </row>
    <row r="149" spans="1:11" s="14" customFormat="1" ht="33.6" x14ac:dyDescent="0.3">
      <c r="A149" s="46" t="s">
        <v>536</v>
      </c>
      <c r="B149" s="99" t="s">
        <v>7</v>
      </c>
      <c r="C149" s="100" t="s">
        <v>14</v>
      </c>
      <c r="D149" s="99" t="s">
        <v>226</v>
      </c>
      <c r="E149" s="99" t="s">
        <v>533</v>
      </c>
      <c r="F149" s="99" t="s">
        <v>2</v>
      </c>
      <c r="G149" s="99" t="s">
        <v>113</v>
      </c>
      <c r="H149" s="185"/>
      <c r="I149" s="117">
        <f>I150</f>
        <v>0</v>
      </c>
      <c r="J149" s="117">
        <f t="shared" ref="J149:K149" si="53">J150</f>
        <v>162470.29999999999</v>
      </c>
      <c r="K149" s="117">
        <f t="shared" si="53"/>
        <v>94774.3</v>
      </c>
    </row>
    <row r="150" spans="1:11" s="14" customFormat="1" ht="78" x14ac:dyDescent="0.3">
      <c r="A150" s="149" t="s">
        <v>535</v>
      </c>
      <c r="B150" s="99" t="s">
        <v>7</v>
      </c>
      <c r="C150" s="100" t="s">
        <v>14</v>
      </c>
      <c r="D150" s="99" t="s">
        <v>226</v>
      </c>
      <c r="E150" s="99" t="s">
        <v>533</v>
      </c>
      <c r="F150" s="99" t="s">
        <v>2</v>
      </c>
      <c r="G150" s="99" t="s">
        <v>534</v>
      </c>
      <c r="H150" s="185" t="s">
        <v>59</v>
      </c>
      <c r="I150" s="118">
        <v>0</v>
      </c>
      <c r="J150" s="80">
        <v>162470.29999999999</v>
      </c>
      <c r="K150" s="80">
        <v>94774.3</v>
      </c>
    </row>
    <row r="151" spans="1:11" s="8" customFormat="1" x14ac:dyDescent="0.35">
      <c r="A151" s="57" t="s">
        <v>74</v>
      </c>
      <c r="B151" s="195" t="s">
        <v>7</v>
      </c>
      <c r="C151" s="195" t="s">
        <v>31</v>
      </c>
      <c r="D151" s="242"/>
      <c r="E151" s="243"/>
      <c r="F151" s="243"/>
      <c r="G151" s="244"/>
      <c r="H151" s="108"/>
      <c r="I151" s="81">
        <f>SUM(I152+I158+I162+I170+I166)</f>
        <v>19018.400000000001</v>
      </c>
      <c r="J151" s="81">
        <f t="shared" ref="J151:K151" si="54">SUM(J152+J158+J162+J170+J166)</f>
        <v>15212.5</v>
      </c>
      <c r="K151" s="81">
        <f t="shared" si="54"/>
        <v>15653</v>
      </c>
    </row>
    <row r="152" spans="1:11" s="16" customFormat="1" ht="33.6" x14ac:dyDescent="0.35">
      <c r="A152" s="45" t="s">
        <v>135</v>
      </c>
      <c r="B152" s="123" t="s">
        <v>7</v>
      </c>
      <c r="C152" s="196" t="s">
        <v>31</v>
      </c>
      <c r="D152" s="120" t="s">
        <v>7</v>
      </c>
      <c r="E152" s="120" t="s">
        <v>111</v>
      </c>
      <c r="F152" s="120" t="s">
        <v>112</v>
      </c>
      <c r="G152" s="120" t="s">
        <v>113</v>
      </c>
      <c r="H152" s="89"/>
      <c r="I152" s="82">
        <f>SUM(I153)</f>
        <v>14630</v>
      </c>
      <c r="J152" s="82">
        <f t="shared" ref="J152:K154" si="55">SUM(J153)</f>
        <v>15180</v>
      </c>
      <c r="K152" s="82">
        <f t="shared" si="55"/>
        <v>15620</v>
      </c>
    </row>
    <row r="153" spans="1:11" s="16" customFormat="1" ht="33.6" x14ac:dyDescent="0.35">
      <c r="A153" s="45" t="s">
        <v>136</v>
      </c>
      <c r="B153" s="123" t="s">
        <v>7</v>
      </c>
      <c r="C153" s="196" t="s">
        <v>31</v>
      </c>
      <c r="D153" s="120" t="s">
        <v>7</v>
      </c>
      <c r="E153" s="120" t="s">
        <v>15</v>
      </c>
      <c r="F153" s="120" t="s">
        <v>112</v>
      </c>
      <c r="G153" s="120" t="s">
        <v>113</v>
      </c>
      <c r="H153" s="89"/>
      <c r="I153" s="82">
        <f>+I154+I156</f>
        <v>14630</v>
      </c>
      <c r="J153" s="82">
        <f t="shared" ref="J153:K153" si="56">+J154+J156</f>
        <v>15180</v>
      </c>
      <c r="K153" s="82">
        <f t="shared" si="56"/>
        <v>15620</v>
      </c>
    </row>
    <row r="154" spans="1:11" s="16" customFormat="1" ht="50.4" x14ac:dyDescent="0.35">
      <c r="A154" s="46" t="s">
        <v>137</v>
      </c>
      <c r="B154" s="123" t="s">
        <v>7</v>
      </c>
      <c r="C154" s="196" t="s">
        <v>31</v>
      </c>
      <c r="D154" s="120" t="s">
        <v>7</v>
      </c>
      <c r="E154" s="120" t="s">
        <v>15</v>
      </c>
      <c r="F154" s="120" t="s">
        <v>1</v>
      </c>
      <c r="G154" s="120" t="s">
        <v>113</v>
      </c>
      <c r="H154" s="89"/>
      <c r="I154" s="82">
        <f>SUM(I155)</f>
        <v>330</v>
      </c>
      <c r="J154" s="82">
        <f t="shared" si="55"/>
        <v>330</v>
      </c>
      <c r="K154" s="82">
        <f t="shared" si="55"/>
        <v>330</v>
      </c>
    </row>
    <row r="155" spans="1:11" s="14" customFormat="1" ht="31.2" x14ac:dyDescent="0.3">
      <c r="A155" s="47" t="s">
        <v>189</v>
      </c>
      <c r="B155" s="99" t="s">
        <v>7</v>
      </c>
      <c r="C155" s="100" t="s">
        <v>31</v>
      </c>
      <c r="D155" s="160" t="s">
        <v>7</v>
      </c>
      <c r="E155" s="160" t="s">
        <v>15</v>
      </c>
      <c r="F155" s="160" t="s">
        <v>1</v>
      </c>
      <c r="G155" s="160" t="s">
        <v>21</v>
      </c>
      <c r="H155" s="103" t="s">
        <v>54</v>
      </c>
      <c r="I155" s="80">
        <v>330</v>
      </c>
      <c r="J155" s="80">
        <v>330</v>
      </c>
      <c r="K155" s="80">
        <v>330</v>
      </c>
    </row>
    <row r="156" spans="1:11" s="14" customFormat="1" ht="100.8" x14ac:dyDescent="0.3">
      <c r="A156" s="71" t="s">
        <v>467</v>
      </c>
      <c r="B156" s="215" t="s">
        <v>7</v>
      </c>
      <c r="C156" s="216" t="s">
        <v>31</v>
      </c>
      <c r="D156" s="155" t="s">
        <v>7</v>
      </c>
      <c r="E156" s="155" t="s">
        <v>15</v>
      </c>
      <c r="F156" s="155" t="s">
        <v>5</v>
      </c>
      <c r="G156" s="217" t="s">
        <v>113</v>
      </c>
      <c r="H156" s="156"/>
      <c r="I156" s="85">
        <f>+I157</f>
        <v>14300</v>
      </c>
      <c r="J156" s="85">
        <f t="shared" ref="J156:K156" si="57">+J157</f>
        <v>14850</v>
      </c>
      <c r="K156" s="85">
        <f t="shared" si="57"/>
        <v>15290</v>
      </c>
    </row>
    <row r="157" spans="1:11" s="14" customFormat="1" ht="31.2" x14ac:dyDescent="0.3">
      <c r="A157" s="139" t="s">
        <v>468</v>
      </c>
      <c r="B157" s="218" t="s">
        <v>7</v>
      </c>
      <c r="C157" s="219" t="s">
        <v>31</v>
      </c>
      <c r="D157" s="151" t="s">
        <v>7</v>
      </c>
      <c r="E157" s="151" t="s">
        <v>15</v>
      </c>
      <c r="F157" s="151" t="s">
        <v>5</v>
      </c>
      <c r="G157" s="220" t="s">
        <v>21</v>
      </c>
      <c r="H157" s="152" t="s">
        <v>54</v>
      </c>
      <c r="I157" s="153">
        <v>14300</v>
      </c>
      <c r="J157" s="80">
        <v>14850</v>
      </c>
      <c r="K157" s="80">
        <v>15290</v>
      </c>
    </row>
    <row r="158" spans="1:11" s="16" customFormat="1" ht="34.799999999999997" x14ac:dyDescent="0.35">
      <c r="A158" s="63" t="s">
        <v>121</v>
      </c>
      <c r="B158" s="123" t="s">
        <v>7</v>
      </c>
      <c r="C158" s="196" t="s">
        <v>31</v>
      </c>
      <c r="D158" s="120" t="s">
        <v>3</v>
      </c>
      <c r="E158" s="120" t="s">
        <v>111</v>
      </c>
      <c r="F158" s="120" t="s">
        <v>112</v>
      </c>
      <c r="G158" s="120" t="s">
        <v>113</v>
      </c>
      <c r="H158" s="89"/>
      <c r="I158" s="82">
        <f>SUM(I159)</f>
        <v>23</v>
      </c>
      <c r="J158" s="82">
        <f t="shared" ref="J158:K160" si="58">SUM(J159)</f>
        <v>23</v>
      </c>
      <c r="K158" s="82">
        <f t="shared" si="58"/>
        <v>23</v>
      </c>
    </row>
    <row r="159" spans="1:11" s="16" customFormat="1" ht="17.399999999999999" x14ac:dyDescent="0.35">
      <c r="A159" s="63" t="s">
        <v>122</v>
      </c>
      <c r="B159" s="123" t="s">
        <v>7</v>
      </c>
      <c r="C159" s="196" t="s">
        <v>31</v>
      </c>
      <c r="D159" s="120" t="s">
        <v>3</v>
      </c>
      <c r="E159" s="120" t="s">
        <v>15</v>
      </c>
      <c r="F159" s="120" t="s">
        <v>112</v>
      </c>
      <c r="G159" s="120" t="s">
        <v>113</v>
      </c>
      <c r="H159" s="89"/>
      <c r="I159" s="82">
        <f>SUM(I160)</f>
        <v>23</v>
      </c>
      <c r="J159" s="82">
        <f t="shared" si="58"/>
        <v>23</v>
      </c>
      <c r="K159" s="82">
        <f t="shared" si="58"/>
        <v>23</v>
      </c>
    </row>
    <row r="160" spans="1:11" s="16" customFormat="1" ht="17.399999999999999" x14ac:dyDescent="0.35">
      <c r="A160" s="64" t="s">
        <v>273</v>
      </c>
      <c r="B160" s="123" t="s">
        <v>7</v>
      </c>
      <c r="C160" s="196" t="s">
        <v>31</v>
      </c>
      <c r="D160" s="120" t="s">
        <v>3</v>
      </c>
      <c r="E160" s="120" t="s">
        <v>15</v>
      </c>
      <c r="F160" s="120" t="s">
        <v>11</v>
      </c>
      <c r="G160" s="120" t="s">
        <v>113</v>
      </c>
      <c r="H160" s="89"/>
      <c r="I160" s="82">
        <f>SUM(I161)</f>
        <v>23</v>
      </c>
      <c r="J160" s="82">
        <f t="shared" si="58"/>
        <v>23</v>
      </c>
      <c r="K160" s="82">
        <f t="shared" si="58"/>
        <v>23</v>
      </c>
    </row>
    <row r="161" spans="1:11" s="14" customFormat="1" ht="29.4" customHeight="1" x14ac:dyDescent="0.3">
      <c r="A161" s="47" t="s">
        <v>250</v>
      </c>
      <c r="B161" s="99" t="s">
        <v>7</v>
      </c>
      <c r="C161" s="100" t="s">
        <v>31</v>
      </c>
      <c r="D161" s="160" t="s">
        <v>3</v>
      </c>
      <c r="E161" s="160" t="s">
        <v>15</v>
      </c>
      <c r="F161" s="160" t="s">
        <v>11</v>
      </c>
      <c r="G161" s="160" t="s">
        <v>249</v>
      </c>
      <c r="H161" s="103" t="s">
        <v>59</v>
      </c>
      <c r="I161" s="80">
        <v>23</v>
      </c>
      <c r="J161" s="80">
        <v>23</v>
      </c>
      <c r="K161" s="80">
        <v>23</v>
      </c>
    </row>
    <row r="162" spans="1:11" s="14" customFormat="1" ht="33.6" x14ac:dyDescent="0.3">
      <c r="A162" s="71" t="s">
        <v>523</v>
      </c>
      <c r="B162" s="120" t="s">
        <v>7</v>
      </c>
      <c r="C162" s="121" t="s">
        <v>31</v>
      </c>
      <c r="D162" s="123" t="s">
        <v>527</v>
      </c>
      <c r="E162" s="123" t="s">
        <v>111</v>
      </c>
      <c r="F162" s="123" t="s">
        <v>112</v>
      </c>
      <c r="G162" s="123" t="s">
        <v>113</v>
      </c>
      <c r="H162" s="40"/>
      <c r="I162" s="82">
        <f>SUM(I163)</f>
        <v>13.7</v>
      </c>
      <c r="J162" s="82">
        <f t="shared" ref="J162:K163" si="59">SUM(J163)</f>
        <v>9.5</v>
      </c>
      <c r="K162" s="82">
        <f t="shared" si="59"/>
        <v>10</v>
      </c>
    </row>
    <row r="163" spans="1:11" s="14" customFormat="1" ht="37.200000000000003" customHeight="1" x14ac:dyDescent="0.3">
      <c r="A163" s="71" t="s">
        <v>524</v>
      </c>
      <c r="B163" s="123" t="s">
        <v>7</v>
      </c>
      <c r="C163" s="196" t="s">
        <v>31</v>
      </c>
      <c r="D163" s="120" t="s">
        <v>9</v>
      </c>
      <c r="E163" s="120" t="s">
        <v>15</v>
      </c>
      <c r="F163" s="120" t="s">
        <v>112</v>
      </c>
      <c r="G163" s="120" t="s">
        <v>113</v>
      </c>
      <c r="H163" s="102"/>
      <c r="I163" s="82">
        <f>SUM(I164)</f>
        <v>13.7</v>
      </c>
      <c r="J163" s="82">
        <f t="shared" si="59"/>
        <v>9.5</v>
      </c>
      <c r="K163" s="82">
        <f t="shared" si="59"/>
        <v>10</v>
      </c>
    </row>
    <row r="164" spans="1:11" s="14" customFormat="1" ht="33.6" x14ac:dyDescent="0.3">
      <c r="A164" s="76" t="s">
        <v>525</v>
      </c>
      <c r="B164" s="123" t="s">
        <v>7</v>
      </c>
      <c r="C164" s="196" t="s">
        <v>31</v>
      </c>
      <c r="D164" s="120" t="s">
        <v>527</v>
      </c>
      <c r="E164" s="120" t="s">
        <v>15</v>
      </c>
      <c r="F164" s="120" t="s">
        <v>1</v>
      </c>
      <c r="G164" s="120" t="s">
        <v>113</v>
      </c>
      <c r="H164" s="110"/>
      <c r="I164" s="82">
        <f>SUM(I165)</f>
        <v>13.7</v>
      </c>
      <c r="J164" s="82">
        <f>SUM(J165)</f>
        <v>9.5</v>
      </c>
      <c r="K164" s="82">
        <f>SUM(K165)</f>
        <v>10</v>
      </c>
    </row>
    <row r="165" spans="1:11" s="14" customFormat="1" ht="30" customHeight="1" x14ac:dyDescent="0.3">
      <c r="A165" s="47" t="s">
        <v>526</v>
      </c>
      <c r="B165" s="111" t="s">
        <v>7</v>
      </c>
      <c r="C165" s="97" t="s">
        <v>31</v>
      </c>
      <c r="D165" s="134" t="s">
        <v>527</v>
      </c>
      <c r="E165" s="134" t="s">
        <v>15</v>
      </c>
      <c r="F165" s="134" t="s">
        <v>1</v>
      </c>
      <c r="G165" s="134" t="s">
        <v>23</v>
      </c>
      <c r="H165" s="104" t="s">
        <v>52</v>
      </c>
      <c r="I165" s="80">
        <v>13.7</v>
      </c>
      <c r="J165" s="80">
        <v>9.5</v>
      </c>
      <c r="K165" s="80">
        <v>10</v>
      </c>
    </row>
    <row r="166" spans="1:11" s="14" customFormat="1" ht="1.2" hidden="1" customHeight="1" x14ac:dyDescent="0.3">
      <c r="A166" s="71" t="s">
        <v>470</v>
      </c>
      <c r="B166" s="135" t="s">
        <v>7</v>
      </c>
      <c r="C166" s="121" t="s">
        <v>31</v>
      </c>
      <c r="D166" s="120" t="s">
        <v>11</v>
      </c>
      <c r="E166" s="120" t="s">
        <v>111</v>
      </c>
      <c r="F166" s="120" t="s">
        <v>112</v>
      </c>
      <c r="G166" s="120" t="s">
        <v>113</v>
      </c>
      <c r="H166" s="94"/>
      <c r="I166" s="85">
        <f>SUM(I167)</f>
        <v>0</v>
      </c>
      <c r="J166" s="85">
        <f t="shared" ref="J166:K168" si="60">SUM(J167)</f>
        <v>0</v>
      </c>
      <c r="K166" s="85">
        <f t="shared" si="60"/>
        <v>0</v>
      </c>
    </row>
    <row r="167" spans="1:11" s="14" customFormat="1" ht="17.399999999999999" hidden="1" x14ac:dyDescent="0.3">
      <c r="A167" s="71" t="s">
        <v>471</v>
      </c>
      <c r="B167" s="135" t="s">
        <v>7</v>
      </c>
      <c r="C167" s="121" t="s">
        <v>31</v>
      </c>
      <c r="D167" s="120" t="s">
        <v>11</v>
      </c>
      <c r="E167" s="120" t="s">
        <v>25</v>
      </c>
      <c r="F167" s="120" t="s">
        <v>112</v>
      </c>
      <c r="G167" s="120" t="s">
        <v>113</v>
      </c>
      <c r="H167" s="94"/>
      <c r="I167" s="85">
        <f>SUM(I168)</f>
        <v>0</v>
      </c>
      <c r="J167" s="85">
        <f t="shared" si="60"/>
        <v>0</v>
      </c>
      <c r="K167" s="85">
        <f t="shared" si="60"/>
        <v>0</v>
      </c>
    </row>
    <row r="168" spans="1:11" s="14" customFormat="1" ht="17.399999999999999" hidden="1" x14ac:dyDescent="0.3">
      <c r="A168" s="71" t="s">
        <v>472</v>
      </c>
      <c r="B168" s="135" t="s">
        <v>7</v>
      </c>
      <c r="C168" s="121" t="s">
        <v>31</v>
      </c>
      <c r="D168" s="120" t="s">
        <v>11</v>
      </c>
      <c r="E168" s="120" t="s">
        <v>25</v>
      </c>
      <c r="F168" s="120" t="s">
        <v>1</v>
      </c>
      <c r="G168" s="120" t="s">
        <v>113</v>
      </c>
      <c r="H168" s="94"/>
      <c r="I168" s="85">
        <f>SUM(I169)</f>
        <v>0</v>
      </c>
      <c r="J168" s="85">
        <f t="shared" si="60"/>
        <v>0</v>
      </c>
      <c r="K168" s="85">
        <f t="shared" si="60"/>
        <v>0</v>
      </c>
    </row>
    <row r="169" spans="1:11" s="14" customFormat="1" ht="31.2" hidden="1" x14ac:dyDescent="0.3">
      <c r="A169" s="145" t="s">
        <v>474</v>
      </c>
      <c r="B169" s="97" t="s">
        <v>7</v>
      </c>
      <c r="C169" s="98" t="s">
        <v>31</v>
      </c>
      <c r="D169" s="97" t="s">
        <v>11</v>
      </c>
      <c r="E169" s="97" t="s">
        <v>25</v>
      </c>
      <c r="F169" s="97" t="s">
        <v>1</v>
      </c>
      <c r="G169" s="97" t="s">
        <v>473</v>
      </c>
      <c r="H169" s="92" t="s">
        <v>59</v>
      </c>
      <c r="I169" s="86"/>
      <c r="J169" s="86"/>
      <c r="K169" s="86"/>
    </row>
    <row r="170" spans="1:11" s="14" customFormat="1" ht="40.200000000000003" customHeight="1" x14ac:dyDescent="0.3">
      <c r="A170" s="45" t="s">
        <v>539</v>
      </c>
      <c r="B170" s="120" t="s">
        <v>7</v>
      </c>
      <c r="C170" s="121" t="s">
        <v>31</v>
      </c>
      <c r="D170" s="120" t="s">
        <v>226</v>
      </c>
      <c r="E170" s="120" t="s">
        <v>111</v>
      </c>
      <c r="F170" s="120" t="s">
        <v>112</v>
      </c>
      <c r="G170" s="120" t="s">
        <v>113</v>
      </c>
      <c r="H170" s="40"/>
      <c r="I170" s="82">
        <f>SUM(I171)</f>
        <v>4351.7</v>
      </c>
      <c r="J170" s="82">
        <f t="shared" ref="J170:K172" si="61">SUM(J171)</f>
        <v>0</v>
      </c>
      <c r="K170" s="82">
        <f t="shared" si="61"/>
        <v>0</v>
      </c>
    </row>
    <row r="171" spans="1:11" s="14" customFormat="1" ht="30" customHeight="1" x14ac:dyDescent="0.3">
      <c r="A171" s="45" t="s">
        <v>540</v>
      </c>
      <c r="B171" s="120" t="s">
        <v>7</v>
      </c>
      <c r="C171" s="121" t="s">
        <v>31</v>
      </c>
      <c r="D171" s="120" t="s">
        <v>226</v>
      </c>
      <c r="E171" s="120" t="s">
        <v>533</v>
      </c>
      <c r="F171" s="120" t="s">
        <v>112</v>
      </c>
      <c r="G171" s="120" t="s">
        <v>113</v>
      </c>
      <c r="H171" s="102"/>
      <c r="I171" s="82">
        <f>SUM(I172)</f>
        <v>4351.7</v>
      </c>
      <c r="J171" s="82">
        <f t="shared" si="61"/>
        <v>0</v>
      </c>
      <c r="K171" s="82">
        <f t="shared" si="61"/>
        <v>0</v>
      </c>
    </row>
    <row r="172" spans="1:11" s="14" customFormat="1" ht="33.6" x14ac:dyDescent="0.3">
      <c r="A172" s="46" t="s">
        <v>541</v>
      </c>
      <c r="B172" s="120" t="s">
        <v>7</v>
      </c>
      <c r="C172" s="121" t="s">
        <v>31</v>
      </c>
      <c r="D172" s="120" t="s">
        <v>542</v>
      </c>
      <c r="E172" s="120" t="s">
        <v>533</v>
      </c>
      <c r="F172" s="120" t="s">
        <v>2</v>
      </c>
      <c r="G172" s="120" t="s">
        <v>113</v>
      </c>
      <c r="H172" s="110"/>
      <c r="I172" s="82">
        <f>SUM(I173)</f>
        <v>4351.7</v>
      </c>
      <c r="J172" s="82">
        <f t="shared" si="61"/>
        <v>0</v>
      </c>
      <c r="K172" s="82">
        <f t="shared" si="61"/>
        <v>0</v>
      </c>
    </row>
    <row r="173" spans="1:11" s="14" customFormat="1" ht="46.8" x14ac:dyDescent="0.3">
      <c r="A173" s="47" t="s">
        <v>543</v>
      </c>
      <c r="B173" s="99" t="s">
        <v>7</v>
      </c>
      <c r="C173" s="100" t="s">
        <v>31</v>
      </c>
      <c r="D173" s="99" t="s">
        <v>226</v>
      </c>
      <c r="E173" s="99" t="s">
        <v>533</v>
      </c>
      <c r="F173" s="99" t="s">
        <v>2</v>
      </c>
      <c r="G173" s="99" t="s">
        <v>544</v>
      </c>
      <c r="H173" s="103" t="s">
        <v>59</v>
      </c>
      <c r="I173" s="80">
        <v>4351.7</v>
      </c>
      <c r="J173" s="80"/>
      <c r="K173" s="80"/>
    </row>
    <row r="174" spans="1:11" s="12" customFormat="1" ht="17.399999999999999" customHeight="1" x14ac:dyDescent="0.3">
      <c r="A174" s="39" t="s">
        <v>75</v>
      </c>
      <c r="B174" s="191" t="s">
        <v>11</v>
      </c>
      <c r="C174" s="239"/>
      <c r="D174" s="240"/>
      <c r="E174" s="240"/>
      <c r="F174" s="240"/>
      <c r="G174" s="241"/>
      <c r="H174" s="56"/>
      <c r="I174" s="53">
        <f>SUM(I189+I175+I180)</f>
        <v>111155.9</v>
      </c>
      <c r="J174" s="53">
        <f>SUM(J189+J175+J180)</f>
        <v>10251.200000000001</v>
      </c>
      <c r="K174" s="53">
        <f t="shared" ref="K174" si="62">SUM(K189+K175+K180)</f>
        <v>10251.200000000001</v>
      </c>
    </row>
    <row r="175" spans="1:11" s="144" customFormat="1" x14ac:dyDescent="0.3">
      <c r="A175" s="187" t="s">
        <v>461</v>
      </c>
      <c r="B175" s="157" t="s">
        <v>11</v>
      </c>
      <c r="C175" s="205" t="s">
        <v>5</v>
      </c>
      <c r="D175" s="141"/>
      <c r="E175" s="141"/>
      <c r="F175" s="141"/>
      <c r="G175" s="221"/>
      <c r="H175" s="142"/>
      <c r="I175" s="81">
        <f>+I176</f>
        <v>5284.3</v>
      </c>
      <c r="J175" s="81">
        <f t="shared" ref="J175:K176" si="63">+J176</f>
        <v>0</v>
      </c>
      <c r="K175" s="81">
        <f t="shared" si="63"/>
        <v>0</v>
      </c>
    </row>
    <row r="176" spans="1:11" s="12" customFormat="1" ht="50.4" x14ac:dyDescent="0.3">
      <c r="A176" s="71" t="s">
        <v>462</v>
      </c>
      <c r="B176" s="120" t="s">
        <v>11</v>
      </c>
      <c r="C176" s="120" t="s">
        <v>5</v>
      </c>
      <c r="D176" s="120" t="s">
        <v>401</v>
      </c>
      <c r="E176" s="120" t="s">
        <v>111</v>
      </c>
      <c r="F176" s="120" t="s">
        <v>112</v>
      </c>
      <c r="G176" s="120" t="s">
        <v>113</v>
      </c>
      <c r="H176" s="94"/>
      <c r="I176" s="82">
        <f>+I177</f>
        <v>5284.3</v>
      </c>
      <c r="J176" s="82">
        <f t="shared" si="63"/>
        <v>0</v>
      </c>
      <c r="K176" s="82">
        <f t="shared" si="63"/>
        <v>0</v>
      </c>
    </row>
    <row r="177" spans="1:11" s="12" customFormat="1" ht="33.6" x14ac:dyDescent="0.3">
      <c r="A177" s="71" t="s">
        <v>571</v>
      </c>
      <c r="B177" s="123" t="s">
        <v>11</v>
      </c>
      <c r="C177" s="123" t="s">
        <v>5</v>
      </c>
      <c r="D177" s="120" t="s">
        <v>401</v>
      </c>
      <c r="E177" s="120" t="s">
        <v>15</v>
      </c>
      <c r="F177" s="120" t="s">
        <v>112</v>
      </c>
      <c r="G177" s="120" t="s">
        <v>113</v>
      </c>
      <c r="H177" s="94"/>
      <c r="I177" s="82">
        <f>+I178</f>
        <v>5284.3</v>
      </c>
      <c r="J177" s="82"/>
      <c r="K177" s="82"/>
    </row>
    <row r="178" spans="1:11" s="12" customFormat="1" ht="33.6" x14ac:dyDescent="0.3">
      <c r="A178" s="76" t="s">
        <v>573</v>
      </c>
      <c r="B178" s="123" t="s">
        <v>11</v>
      </c>
      <c r="C178" s="123" t="s">
        <v>5</v>
      </c>
      <c r="D178" s="120" t="s">
        <v>401</v>
      </c>
      <c r="E178" s="120" t="s">
        <v>15</v>
      </c>
      <c r="F178" s="120" t="s">
        <v>5</v>
      </c>
      <c r="G178" s="120" t="s">
        <v>113</v>
      </c>
      <c r="H178" s="94"/>
      <c r="I178" s="82">
        <f>+I179</f>
        <v>5284.3</v>
      </c>
      <c r="J178" s="82"/>
      <c r="K178" s="82"/>
    </row>
    <row r="179" spans="1:11" s="146" customFormat="1" ht="62.4" x14ac:dyDescent="0.3">
      <c r="A179" s="149" t="s">
        <v>588</v>
      </c>
      <c r="B179" s="97" t="s">
        <v>11</v>
      </c>
      <c r="C179" s="97" t="s">
        <v>5</v>
      </c>
      <c r="D179" s="97" t="s">
        <v>401</v>
      </c>
      <c r="E179" s="97" t="s">
        <v>15</v>
      </c>
      <c r="F179" s="97" t="s">
        <v>5</v>
      </c>
      <c r="G179" s="97" t="s">
        <v>572</v>
      </c>
      <c r="H179" s="92" t="s">
        <v>59</v>
      </c>
      <c r="I179" s="84">
        <v>5284.3</v>
      </c>
      <c r="J179" s="82">
        <v>0</v>
      </c>
      <c r="K179" s="82">
        <v>0</v>
      </c>
    </row>
    <row r="180" spans="1:11" s="146" customFormat="1" x14ac:dyDescent="0.3">
      <c r="A180" s="187" t="s">
        <v>486</v>
      </c>
      <c r="B180" s="157" t="s">
        <v>11</v>
      </c>
      <c r="C180" s="157" t="s">
        <v>2</v>
      </c>
      <c r="D180" s="157"/>
      <c r="E180" s="157"/>
      <c r="F180" s="157"/>
      <c r="G180" s="157"/>
      <c r="H180" s="142"/>
      <c r="I180" s="174">
        <f>+I181+I185</f>
        <v>4701.2</v>
      </c>
      <c r="J180" s="174">
        <f t="shared" ref="J180:K180" si="64">+J181+J185</f>
        <v>10251.200000000001</v>
      </c>
      <c r="K180" s="174">
        <f t="shared" si="64"/>
        <v>10251.200000000001</v>
      </c>
    </row>
    <row r="181" spans="1:11" s="146" customFormat="1" ht="33.6" x14ac:dyDescent="0.3">
      <c r="A181" s="71" t="s">
        <v>483</v>
      </c>
      <c r="B181" s="120" t="s">
        <v>11</v>
      </c>
      <c r="C181" s="120" t="s">
        <v>2</v>
      </c>
      <c r="D181" s="120" t="s">
        <v>487</v>
      </c>
      <c r="E181" s="120" t="s">
        <v>111</v>
      </c>
      <c r="F181" s="120" t="s">
        <v>112</v>
      </c>
      <c r="G181" s="120" t="s">
        <v>113</v>
      </c>
      <c r="H181" s="94"/>
      <c r="I181" s="85">
        <f>+I182</f>
        <v>4701.2</v>
      </c>
      <c r="J181" s="85">
        <f t="shared" ref="J181:K181" si="65">+J182</f>
        <v>4701.2</v>
      </c>
      <c r="K181" s="85">
        <f t="shared" si="65"/>
        <v>4701.2</v>
      </c>
    </row>
    <row r="182" spans="1:11" s="146" customFormat="1" ht="33.6" x14ac:dyDescent="0.3">
      <c r="A182" s="71" t="s">
        <v>484</v>
      </c>
      <c r="B182" s="123" t="s">
        <v>11</v>
      </c>
      <c r="C182" s="123" t="s">
        <v>2</v>
      </c>
      <c r="D182" s="120" t="s">
        <v>487</v>
      </c>
      <c r="E182" s="120" t="s">
        <v>15</v>
      </c>
      <c r="F182" s="120" t="s">
        <v>112</v>
      </c>
      <c r="G182" s="120" t="s">
        <v>113</v>
      </c>
      <c r="H182" s="94"/>
      <c r="I182" s="85">
        <f>+I183</f>
        <v>4701.2</v>
      </c>
      <c r="J182" s="85">
        <f t="shared" ref="J182:K182" si="66">+J183</f>
        <v>4701.2</v>
      </c>
      <c r="K182" s="85">
        <f t="shared" si="66"/>
        <v>4701.2</v>
      </c>
    </row>
    <row r="183" spans="1:11" s="146" customFormat="1" ht="33.6" x14ac:dyDescent="0.3">
      <c r="A183" s="76" t="s">
        <v>485</v>
      </c>
      <c r="B183" s="123" t="s">
        <v>11</v>
      </c>
      <c r="C183" s="123" t="s">
        <v>2</v>
      </c>
      <c r="D183" s="120" t="s">
        <v>487</v>
      </c>
      <c r="E183" s="120" t="s">
        <v>15</v>
      </c>
      <c r="F183" s="120" t="s">
        <v>2</v>
      </c>
      <c r="G183" s="120" t="s">
        <v>113</v>
      </c>
      <c r="H183" s="94"/>
      <c r="I183" s="85">
        <f>+I184</f>
        <v>4701.2</v>
      </c>
      <c r="J183" s="85">
        <f t="shared" ref="J183:K183" si="67">+J184</f>
        <v>4701.2</v>
      </c>
      <c r="K183" s="85">
        <f t="shared" si="67"/>
        <v>4701.2</v>
      </c>
    </row>
    <row r="184" spans="1:11" s="12" customFormat="1" ht="46.8" x14ac:dyDescent="0.3">
      <c r="A184" s="145" t="s">
        <v>519</v>
      </c>
      <c r="B184" s="97" t="s">
        <v>11</v>
      </c>
      <c r="C184" s="97" t="s">
        <v>2</v>
      </c>
      <c r="D184" s="97" t="s">
        <v>487</v>
      </c>
      <c r="E184" s="97" t="s">
        <v>15</v>
      </c>
      <c r="F184" s="97" t="s">
        <v>2</v>
      </c>
      <c r="G184" s="97" t="s">
        <v>488</v>
      </c>
      <c r="H184" s="92" t="s">
        <v>59</v>
      </c>
      <c r="I184" s="86">
        <v>4701.2</v>
      </c>
      <c r="J184" s="84">
        <v>4701.2</v>
      </c>
      <c r="K184" s="84">
        <v>4701.2</v>
      </c>
    </row>
    <row r="185" spans="1:11" s="12" customFormat="1" ht="36.6" customHeight="1" x14ac:dyDescent="0.3">
      <c r="A185" s="71" t="s">
        <v>570</v>
      </c>
      <c r="B185" s="120" t="s">
        <v>11</v>
      </c>
      <c r="C185" s="120" t="s">
        <v>2</v>
      </c>
      <c r="D185" s="120" t="s">
        <v>566</v>
      </c>
      <c r="E185" s="120" t="s">
        <v>111</v>
      </c>
      <c r="F185" s="120" t="s">
        <v>112</v>
      </c>
      <c r="G185" s="120" t="s">
        <v>218</v>
      </c>
      <c r="H185" s="92"/>
      <c r="I185" s="85">
        <f>I186</f>
        <v>0</v>
      </c>
      <c r="J185" s="85">
        <f t="shared" ref="J185:K185" si="68">J186</f>
        <v>5550</v>
      </c>
      <c r="K185" s="85">
        <f t="shared" si="68"/>
        <v>5550</v>
      </c>
    </row>
    <row r="186" spans="1:11" s="12" customFormat="1" ht="33.6" x14ac:dyDescent="0.3">
      <c r="A186" s="71" t="s">
        <v>568</v>
      </c>
      <c r="B186" s="120" t="s">
        <v>11</v>
      </c>
      <c r="C186" s="120" t="s">
        <v>2</v>
      </c>
      <c r="D186" s="120" t="s">
        <v>566</v>
      </c>
      <c r="E186" s="120" t="s">
        <v>15</v>
      </c>
      <c r="F186" s="120" t="s">
        <v>112</v>
      </c>
      <c r="G186" s="120" t="s">
        <v>218</v>
      </c>
      <c r="H186" s="94"/>
      <c r="I186" s="85">
        <f>I187</f>
        <v>0</v>
      </c>
      <c r="J186" s="85">
        <f t="shared" ref="J186:K186" si="69">J187</f>
        <v>5550</v>
      </c>
      <c r="K186" s="85">
        <f t="shared" si="69"/>
        <v>5550</v>
      </c>
    </row>
    <row r="187" spans="1:11" s="12" customFormat="1" ht="33.6" x14ac:dyDescent="0.3">
      <c r="A187" s="76" t="s">
        <v>569</v>
      </c>
      <c r="B187" s="135" t="s">
        <v>11</v>
      </c>
      <c r="C187" s="120" t="s">
        <v>2</v>
      </c>
      <c r="D187" s="120" t="s">
        <v>566</v>
      </c>
      <c r="E187" s="120" t="s">
        <v>15</v>
      </c>
      <c r="F187" s="120" t="s">
        <v>2</v>
      </c>
      <c r="G187" s="199" t="s">
        <v>113</v>
      </c>
      <c r="H187" s="94"/>
      <c r="I187" s="85">
        <f>I188</f>
        <v>0</v>
      </c>
      <c r="J187" s="85">
        <f t="shared" ref="J187:K187" si="70">J188</f>
        <v>5550</v>
      </c>
      <c r="K187" s="85">
        <f t="shared" si="70"/>
        <v>5550</v>
      </c>
    </row>
    <row r="188" spans="1:11" s="12" customFormat="1" ht="46.8" x14ac:dyDescent="0.3">
      <c r="A188" s="145" t="s">
        <v>565</v>
      </c>
      <c r="B188" s="111" t="s">
        <v>11</v>
      </c>
      <c r="C188" s="97" t="s">
        <v>2</v>
      </c>
      <c r="D188" s="97" t="s">
        <v>566</v>
      </c>
      <c r="E188" s="97" t="s">
        <v>15</v>
      </c>
      <c r="F188" s="97" t="s">
        <v>2</v>
      </c>
      <c r="G188" s="97" t="s">
        <v>567</v>
      </c>
      <c r="H188" s="92" t="s">
        <v>59</v>
      </c>
      <c r="I188" s="86">
        <v>0</v>
      </c>
      <c r="J188" s="84">
        <v>5550</v>
      </c>
      <c r="K188" s="84">
        <v>5550</v>
      </c>
    </row>
    <row r="189" spans="1:11" s="8" customFormat="1" ht="20.399999999999999" customHeight="1" x14ac:dyDescent="0.35">
      <c r="A189" s="51" t="s">
        <v>76</v>
      </c>
      <c r="B189" s="203" t="s">
        <v>11</v>
      </c>
      <c r="C189" s="195" t="s">
        <v>11</v>
      </c>
      <c r="D189" s="242"/>
      <c r="E189" s="243"/>
      <c r="F189" s="243"/>
      <c r="G189" s="244"/>
      <c r="H189" s="108"/>
      <c r="I189" s="81">
        <f>+I190+I198+I207+I194</f>
        <v>101170.4</v>
      </c>
      <c r="J189" s="81">
        <f t="shared" ref="J189:K189" si="71">+J190+J198+J207</f>
        <v>0</v>
      </c>
      <c r="K189" s="81">
        <f t="shared" si="71"/>
        <v>0</v>
      </c>
    </row>
    <row r="190" spans="1:11" s="16" customFormat="1" ht="50.4" hidden="1" customHeight="1" x14ac:dyDescent="0.35">
      <c r="A190" s="45" t="s">
        <v>131</v>
      </c>
      <c r="B190" s="122" t="s">
        <v>11</v>
      </c>
      <c r="C190" s="196" t="s">
        <v>11</v>
      </c>
      <c r="D190" s="120" t="s">
        <v>13</v>
      </c>
      <c r="E190" s="120" t="s">
        <v>111</v>
      </c>
      <c r="F190" s="120" t="s">
        <v>112</v>
      </c>
      <c r="G190" s="120" t="s">
        <v>113</v>
      </c>
      <c r="H190" s="89"/>
      <c r="I190" s="82">
        <f>SUM(I191)</f>
        <v>0</v>
      </c>
      <c r="J190" s="82">
        <f t="shared" ref="J190:K191" si="72">SUM(J191)</f>
        <v>0</v>
      </c>
      <c r="K190" s="82">
        <f t="shared" si="72"/>
        <v>0</v>
      </c>
    </row>
    <row r="191" spans="1:11" s="16" customFormat="1" ht="17.399999999999999" hidden="1" x14ac:dyDescent="0.35">
      <c r="A191" s="45" t="s">
        <v>138</v>
      </c>
      <c r="B191" s="122" t="s">
        <v>11</v>
      </c>
      <c r="C191" s="196" t="s">
        <v>11</v>
      </c>
      <c r="D191" s="120" t="s">
        <v>13</v>
      </c>
      <c r="E191" s="120" t="s">
        <v>25</v>
      </c>
      <c r="F191" s="120" t="s">
        <v>112</v>
      </c>
      <c r="G191" s="120" t="s">
        <v>113</v>
      </c>
      <c r="H191" s="89"/>
      <c r="I191" s="82">
        <f>SUM(I192)</f>
        <v>0</v>
      </c>
      <c r="J191" s="82">
        <f t="shared" si="72"/>
        <v>0</v>
      </c>
      <c r="K191" s="82">
        <f t="shared" si="72"/>
        <v>0</v>
      </c>
    </row>
    <row r="192" spans="1:11" s="16" customFormat="1" ht="17.399999999999999" hidden="1" x14ac:dyDescent="0.35">
      <c r="A192" s="46" t="s">
        <v>139</v>
      </c>
      <c r="B192" s="122" t="s">
        <v>11</v>
      </c>
      <c r="C192" s="196" t="s">
        <v>11</v>
      </c>
      <c r="D192" s="120" t="s">
        <v>13</v>
      </c>
      <c r="E192" s="120" t="s">
        <v>25</v>
      </c>
      <c r="F192" s="120" t="s">
        <v>3</v>
      </c>
      <c r="G192" s="120" t="s">
        <v>113</v>
      </c>
      <c r="H192" s="89"/>
      <c r="I192" s="82">
        <f>SUM(I193:I193)</f>
        <v>0</v>
      </c>
      <c r="J192" s="82">
        <f>SUM(J193:J193)</f>
        <v>0</v>
      </c>
      <c r="K192" s="82">
        <f>SUM(K193:K193)</f>
        <v>0</v>
      </c>
    </row>
    <row r="193" spans="1:11" s="14" customFormat="1" ht="31.2" hidden="1" x14ac:dyDescent="0.3">
      <c r="A193" s="47" t="s">
        <v>293</v>
      </c>
      <c r="B193" s="99" t="s">
        <v>11</v>
      </c>
      <c r="C193" s="100" t="s">
        <v>11</v>
      </c>
      <c r="D193" s="99" t="s">
        <v>13</v>
      </c>
      <c r="E193" s="99" t="s">
        <v>25</v>
      </c>
      <c r="F193" s="99" t="s">
        <v>3</v>
      </c>
      <c r="G193" s="99" t="s">
        <v>24</v>
      </c>
      <c r="H193" s="103" t="s">
        <v>56</v>
      </c>
      <c r="I193" s="80"/>
      <c r="J193" s="80"/>
      <c r="K193" s="80"/>
    </row>
    <row r="194" spans="1:11" s="14" customFormat="1" ht="50.4" x14ac:dyDescent="0.3">
      <c r="A194" s="71" t="s">
        <v>171</v>
      </c>
      <c r="B194" s="122" t="s">
        <v>11</v>
      </c>
      <c r="C194" s="196" t="s">
        <v>11</v>
      </c>
      <c r="D194" s="120" t="s">
        <v>44</v>
      </c>
      <c r="E194" s="120" t="s">
        <v>111</v>
      </c>
      <c r="F194" s="120" t="s">
        <v>112</v>
      </c>
      <c r="G194" s="135" t="s">
        <v>113</v>
      </c>
      <c r="H194" s="94"/>
      <c r="I194" s="85">
        <f>SUM(I195)</f>
        <v>6600</v>
      </c>
      <c r="J194" s="85">
        <f t="shared" ref="J194:K195" si="73">SUM(J195)</f>
        <v>0</v>
      </c>
      <c r="K194" s="85">
        <f t="shared" si="73"/>
        <v>0</v>
      </c>
    </row>
    <row r="195" spans="1:11" s="14" customFormat="1" ht="17.399999999999999" x14ac:dyDescent="0.3">
      <c r="A195" s="71" t="s">
        <v>507</v>
      </c>
      <c r="B195" s="122" t="s">
        <v>11</v>
      </c>
      <c r="C195" s="196" t="s">
        <v>11</v>
      </c>
      <c r="D195" s="120" t="s">
        <v>44</v>
      </c>
      <c r="E195" s="120" t="s">
        <v>25</v>
      </c>
      <c r="F195" s="120" t="s">
        <v>112</v>
      </c>
      <c r="G195" s="135" t="s">
        <v>113</v>
      </c>
      <c r="H195" s="94"/>
      <c r="I195" s="85">
        <f>SUM(I196)</f>
        <v>6600</v>
      </c>
      <c r="J195" s="85">
        <f t="shared" si="73"/>
        <v>0</v>
      </c>
      <c r="K195" s="85">
        <f t="shared" si="73"/>
        <v>0</v>
      </c>
    </row>
    <row r="196" spans="1:11" s="14" customFormat="1" ht="33.6" x14ac:dyDescent="0.3">
      <c r="A196" s="76" t="s">
        <v>517</v>
      </c>
      <c r="B196" s="120" t="s">
        <v>11</v>
      </c>
      <c r="C196" s="121" t="s">
        <v>11</v>
      </c>
      <c r="D196" s="120" t="s">
        <v>44</v>
      </c>
      <c r="E196" s="120" t="s">
        <v>25</v>
      </c>
      <c r="F196" s="120" t="s">
        <v>1</v>
      </c>
      <c r="G196" s="135" t="s">
        <v>113</v>
      </c>
      <c r="H196" s="94"/>
      <c r="I196" s="85">
        <f>+I197</f>
        <v>6600</v>
      </c>
      <c r="J196" s="85">
        <f t="shared" ref="J196:K196" si="74">+J197</f>
        <v>0</v>
      </c>
      <c r="K196" s="85">
        <f t="shared" si="74"/>
        <v>0</v>
      </c>
    </row>
    <row r="197" spans="1:11" s="14" customFormat="1" ht="28.2" customHeight="1" x14ac:dyDescent="0.3">
      <c r="A197" s="177" t="s">
        <v>313</v>
      </c>
      <c r="B197" s="97" t="s">
        <v>11</v>
      </c>
      <c r="C197" s="98" t="s">
        <v>11</v>
      </c>
      <c r="D197" s="97" t="s">
        <v>44</v>
      </c>
      <c r="E197" s="97" t="s">
        <v>25</v>
      </c>
      <c r="F197" s="97" t="s">
        <v>1</v>
      </c>
      <c r="G197" s="111" t="s">
        <v>24</v>
      </c>
      <c r="H197" s="92" t="s">
        <v>56</v>
      </c>
      <c r="I197" s="86">
        <v>6600</v>
      </c>
      <c r="J197" s="86"/>
      <c r="K197" s="86"/>
    </row>
    <row r="198" spans="1:11" s="14" customFormat="1" ht="50.4" hidden="1" x14ac:dyDescent="0.3">
      <c r="A198" s="71" t="s">
        <v>394</v>
      </c>
      <c r="B198" s="120" t="s">
        <v>11</v>
      </c>
      <c r="C198" s="121" t="s">
        <v>11</v>
      </c>
      <c r="D198" s="120" t="s">
        <v>226</v>
      </c>
      <c r="E198" s="120" t="s">
        <v>111</v>
      </c>
      <c r="F198" s="120" t="s">
        <v>112</v>
      </c>
      <c r="G198" s="120" t="s">
        <v>113</v>
      </c>
      <c r="H198" s="94"/>
      <c r="I198" s="85">
        <f>+I199</f>
        <v>0</v>
      </c>
      <c r="J198" s="85">
        <f t="shared" ref="J198:K199" si="75">+J199</f>
        <v>0</v>
      </c>
      <c r="K198" s="85">
        <f t="shared" si="75"/>
        <v>0</v>
      </c>
    </row>
    <row r="199" spans="1:11" s="14" customFormat="1" ht="33.6" hidden="1" x14ac:dyDescent="0.3">
      <c r="A199" s="71" t="s">
        <v>395</v>
      </c>
      <c r="B199" s="120" t="s">
        <v>11</v>
      </c>
      <c r="C199" s="121" t="s">
        <v>11</v>
      </c>
      <c r="D199" s="120" t="s">
        <v>226</v>
      </c>
      <c r="E199" s="120" t="s">
        <v>51</v>
      </c>
      <c r="F199" s="120" t="s">
        <v>112</v>
      </c>
      <c r="G199" s="120" t="s">
        <v>113</v>
      </c>
      <c r="H199" s="94"/>
      <c r="I199" s="85">
        <f>+I200</f>
        <v>0</v>
      </c>
      <c r="J199" s="85">
        <f t="shared" si="75"/>
        <v>0</v>
      </c>
      <c r="K199" s="85">
        <f t="shared" si="75"/>
        <v>0</v>
      </c>
    </row>
    <row r="200" spans="1:11" s="14" customFormat="1" ht="50.4" hidden="1" x14ac:dyDescent="0.3">
      <c r="A200" s="76" t="s">
        <v>396</v>
      </c>
      <c r="B200" s="120" t="s">
        <v>11</v>
      </c>
      <c r="C200" s="121" t="s">
        <v>11</v>
      </c>
      <c r="D200" s="120" t="s">
        <v>226</v>
      </c>
      <c r="E200" s="120" t="s">
        <v>51</v>
      </c>
      <c r="F200" s="120" t="s">
        <v>5</v>
      </c>
      <c r="G200" s="120" t="s">
        <v>113</v>
      </c>
      <c r="H200" s="94"/>
      <c r="I200" s="85">
        <f>+I201+I205</f>
        <v>0</v>
      </c>
      <c r="J200" s="85">
        <f t="shared" ref="J200:K200" si="76">+J201+J205</f>
        <v>0</v>
      </c>
      <c r="K200" s="85">
        <f t="shared" si="76"/>
        <v>0</v>
      </c>
    </row>
    <row r="201" spans="1:11" s="14" customFormat="1" ht="31.2" hidden="1" x14ac:dyDescent="0.3">
      <c r="A201" s="145" t="s">
        <v>498</v>
      </c>
      <c r="B201" s="120" t="s">
        <v>11</v>
      </c>
      <c r="C201" s="121" t="s">
        <v>11</v>
      </c>
      <c r="D201" s="120" t="s">
        <v>226</v>
      </c>
      <c r="E201" s="120" t="s">
        <v>51</v>
      </c>
      <c r="F201" s="120" t="s">
        <v>5</v>
      </c>
      <c r="G201" s="120" t="s">
        <v>397</v>
      </c>
      <c r="H201" s="94"/>
      <c r="I201" s="85">
        <f>+I202+I203+I204</f>
        <v>0</v>
      </c>
      <c r="J201" s="85">
        <f t="shared" ref="J201:K201" si="77">+J202+J203+J204</f>
        <v>0</v>
      </c>
      <c r="K201" s="85">
        <f t="shared" si="77"/>
        <v>0</v>
      </c>
    </row>
    <row r="202" spans="1:11" s="14" customFormat="1" ht="31.2" hidden="1" x14ac:dyDescent="0.3">
      <c r="A202" s="177" t="s">
        <v>494</v>
      </c>
      <c r="B202" s="97" t="s">
        <v>11</v>
      </c>
      <c r="C202" s="98" t="s">
        <v>11</v>
      </c>
      <c r="D202" s="97" t="s">
        <v>226</v>
      </c>
      <c r="E202" s="97" t="s">
        <v>51</v>
      </c>
      <c r="F202" s="97" t="s">
        <v>5</v>
      </c>
      <c r="G202" s="97" t="s">
        <v>397</v>
      </c>
      <c r="H202" s="92" t="s">
        <v>59</v>
      </c>
      <c r="I202" s="86"/>
      <c r="J202" s="85"/>
      <c r="K202" s="86"/>
    </row>
    <row r="203" spans="1:11" s="14" customFormat="1" ht="31.2" hidden="1" x14ac:dyDescent="0.3">
      <c r="A203" s="177" t="s">
        <v>495</v>
      </c>
      <c r="B203" s="97" t="s">
        <v>11</v>
      </c>
      <c r="C203" s="98" t="s">
        <v>11</v>
      </c>
      <c r="D203" s="97" t="s">
        <v>226</v>
      </c>
      <c r="E203" s="97" t="s">
        <v>51</v>
      </c>
      <c r="F203" s="97" t="s">
        <v>5</v>
      </c>
      <c r="G203" s="97" t="s">
        <v>397</v>
      </c>
      <c r="H203" s="92" t="s">
        <v>59</v>
      </c>
      <c r="I203" s="86"/>
      <c r="J203" s="84"/>
      <c r="K203" s="84"/>
    </row>
    <row r="204" spans="1:11" s="14" customFormat="1" ht="31.2" hidden="1" customHeight="1" x14ac:dyDescent="0.3">
      <c r="A204" s="177" t="s">
        <v>496</v>
      </c>
      <c r="B204" s="97" t="s">
        <v>11</v>
      </c>
      <c r="C204" s="98" t="s">
        <v>11</v>
      </c>
      <c r="D204" s="97" t="s">
        <v>226</v>
      </c>
      <c r="E204" s="97" t="s">
        <v>51</v>
      </c>
      <c r="F204" s="97" t="s">
        <v>5</v>
      </c>
      <c r="G204" s="97" t="s">
        <v>397</v>
      </c>
      <c r="H204" s="92" t="s">
        <v>59</v>
      </c>
      <c r="I204" s="86"/>
      <c r="J204" s="84"/>
      <c r="K204" s="84"/>
    </row>
    <row r="205" spans="1:11" s="14" customFormat="1" ht="31.2" hidden="1" x14ac:dyDescent="0.3">
      <c r="A205" s="145" t="s">
        <v>498</v>
      </c>
      <c r="B205" s="114" t="s">
        <v>11</v>
      </c>
      <c r="C205" s="115" t="s">
        <v>11</v>
      </c>
      <c r="D205" s="114" t="s">
        <v>226</v>
      </c>
      <c r="E205" s="114" t="s">
        <v>51</v>
      </c>
      <c r="F205" s="114" t="s">
        <v>5</v>
      </c>
      <c r="G205" s="114" t="s">
        <v>404</v>
      </c>
      <c r="H205" s="178"/>
      <c r="I205" s="85">
        <f>+I206</f>
        <v>0</v>
      </c>
      <c r="J205" s="82"/>
      <c r="K205" s="82"/>
    </row>
    <row r="206" spans="1:11" s="14" customFormat="1" ht="31.2" hidden="1" x14ac:dyDescent="0.3">
      <c r="A206" s="177" t="s">
        <v>493</v>
      </c>
      <c r="B206" s="99" t="s">
        <v>11</v>
      </c>
      <c r="C206" s="100" t="s">
        <v>11</v>
      </c>
      <c r="D206" s="99" t="s">
        <v>226</v>
      </c>
      <c r="E206" s="99" t="s">
        <v>51</v>
      </c>
      <c r="F206" s="99" t="s">
        <v>5</v>
      </c>
      <c r="G206" s="99" t="s">
        <v>404</v>
      </c>
      <c r="H206" s="104" t="s">
        <v>59</v>
      </c>
      <c r="I206" s="153"/>
      <c r="J206" s="153"/>
      <c r="K206" s="153"/>
    </row>
    <row r="207" spans="1:11" s="14" customFormat="1" ht="50.4" x14ac:dyDescent="0.3">
      <c r="A207" s="71" t="s">
        <v>398</v>
      </c>
      <c r="B207" s="123" t="s">
        <v>11</v>
      </c>
      <c r="C207" s="196" t="s">
        <v>11</v>
      </c>
      <c r="D207" s="120" t="s">
        <v>401</v>
      </c>
      <c r="E207" s="120" t="s">
        <v>111</v>
      </c>
      <c r="F207" s="120" t="s">
        <v>112</v>
      </c>
      <c r="G207" s="120" t="s">
        <v>113</v>
      </c>
      <c r="H207" s="94"/>
      <c r="I207" s="85">
        <f>SUM(I208)</f>
        <v>94570.4</v>
      </c>
      <c r="J207" s="85">
        <f t="shared" ref="J207:K207" si="78">SUM(J208)</f>
        <v>0</v>
      </c>
      <c r="K207" s="85">
        <f t="shared" si="78"/>
        <v>0</v>
      </c>
    </row>
    <row r="208" spans="1:11" s="14" customFormat="1" ht="33.6" x14ac:dyDescent="0.3">
      <c r="A208" s="71" t="s">
        <v>399</v>
      </c>
      <c r="B208" s="123" t="s">
        <v>11</v>
      </c>
      <c r="C208" s="196" t="s">
        <v>11</v>
      </c>
      <c r="D208" s="120" t="s">
        <v>401</v>
      </c>
      <c r="E208" s="120" t="s">
        <v>15</v>
      </c>
      <c r="F208" s="120" t="s">
        <v>112</v>
      </c>
      <c r="G208" s="120" t="s">
        <v>113</v>
      </c>
      <c r="H208" s="94"/>
      <c r="I208" s="85">
        <f>+I209+I211</f>
        <v>94570.4</v>
      </c>
      <c r="J208" s="85">
        <f t="shared" ref="J208:K208" si="79">+J209+J211</f>
        <v>0</v>
      </c>
      <c r="K208" s="85">
        <f t="shared" si="79"/>
        <v>0</v>
      </c>
    </row>
    <row r="209" spans="1:11" s="14" customFormat="1" ht="17.399999999999999" x14ac:dyDescent="0.3">
      <c r="A209" s="105" t="s">
        <v>400</v>
      </c>
      <c r="B209" s="123" t="s">
        <v>11</v>
      </c>
      <c r="C209" s="196" t="s">
        <v>11</v>
      </c>
      <c r="D209" s="120" t="s">
        <v>401</v>
      </c>
      <c r="E209" s="120" t="s">
        <v>15</v>
      </c>
      <c r="F209" s="120" t="s">
        <v>402</v>
      </c>
      <c r="G209" s="120" t="s">
        <v>113</v>
      </c>
      <c r="H209" s="94"/>
      <c r="I209" s="85">
        <f>+I210</f>
        <v>94570.4</v>
      </c>
      <c r="J209" s="85">
        <f t="shared" ref="J209:K209" si="80">+J210</f>
        <v>0</v>
      </c>
      <c r="K209" s="85">
        <f t="shared" si="80"/>
        <v>0</v>
      </c>
    </row>
    <row r="210" spans="1:11" s="14" customFormat="1" ht="31.2" x14ac:dyDescent="0.3">
      <c r="A210" s="177" t="s">
        <v>497</v>
      </c>
      <c r="B210" s="97" t="s">
        <v>11</v>
      </c>
      <c r="C210" s="98" t="s">
        <v>11</v>
      </c>
      <c r="D210" s="97" t="s">
        <v>401</v>
      </c>
      <c r="E210" s="97" t="s">
        <v>15</v>
      </c>
      <c r="F210" s="97" t="s">
        <v>402</v>
      </c>
      <c r="G210" s="97" t="s">
        <v>403</v>
      </c>
      <c r="H210" s="92" t="s">
        <v>59</v>
      </c>
      <c r="I210" s="86">
        <v>94570.4</v>
      </c>
      <c r="J210" s="86"/>
      <c r="K210" s="86"/>
    </row>
    <row r="211" spans="1:11" s="14" customFormat="1" ht="33.6" hidden="1" x14ac:dyDescent="0.3">
      <c r="A211" s="140" t="s">
        <v>399</v>
      </c>
      <c r="B211" s="195" t="s">
        <v>11</v>
      </c>
      <c r="C211" s="222" t="s">
        <v>11</v>
      </c>
      <c r="D211" s="157" t="s">
        <v>401</v>
      </c>
      <c r="E211" s="157" t="s">
        <v>15</v>
      </c>
      <c r="F211" s="157" t="s">
        <v>112</v>
      </c>
      <c r="G211" s="157" t="s">
        <v>113</v>
      </c>
      <c r="H211" s="142"/>
      <c r="I211" s="174">
        <f>+I212</f>
        <v>0</v>
      </c>
      <c r="J211" s="174">
        <f t="shared" ref="J211:K212" si="81">+J212</f>
        <v>0</v>
      </c>
      <c r="K211" s="174">
        <f t="shared" si="81"/>
        <v>0</v>
      </c>
    </row>
    <row r="212" spans="1:11" s="14" customFormat="1" ht="33.6" hidden="1" x14ac:dyDescent="0.3">
      <c r="A212" s="176" t="s">
        <v>491</v>
      </c>
      <c r="B212" s="223" t="s">
        <v>11</v>
      </c>
      <c r="C212" s="224" t="s">
        <v>5</v>
      </c>
      <c r="D212" s="158" t="s">
        <v>401</v>
      </c>
      <c r="E212" s="158" t="s">
        <v>15</v>
      </c>
      <c r="F212" s="158" t="s">
        <v>5</v>
      </c>
      <c r="G212" s="158" t="s">
        <v>113</v>
      </c>
      <c r="H212" s="143"/>
      <c r="I212" s="175">
        <f>+I213</f>
        <v>0</v>
      </c>
      <c r="J212" s="175">
        <f t="shared" si="81"/>
        <v>0</v>
      </c>
      <c r="K212" s="175">
        <f t="shared" si="81"/>
        <v>0</v>
      </c>
    </row>
    <row r="213" spans="1:11" s="14" customFormat="1" ht="31.2" hidden="1" x14ac:dyDescent="0.3">
      <c r="A213" s="177" t="s">
        <v>492</v>
      </c>
      <c r="B213" s="99" t="s">
        <v>11</v>
      </c>
      <c r="C213" s="99" t="s">
        <v>5</v>
      </c>
      <c r="D213" s="99" t="s">
        <v>401</v>
      </c>
      <c r="E213" s="99" t="s">
        <v>15</v>
      </c>
      <c r="F213" s="99" t="s">
        <v>5</v>
      </c>
      <c r="G213" s="99" t="s">
        <v>404</v>
      </c>
      <c r="H213" s="104" t="s">
        <v>59</v>
      </c>
      <c r="I213" s="153"/>
      <c r="J213" s="153"/>
      <c r="K213" s="153"/>
    </row>
    <row r="214" spans="1:11" s="12" customFormat="1" x14ac:dyDescent="0.3">
      <c r="A214" s="39" t="s">
        <v>77</v>
      </c>
      <c r="B214" s="204" t="s">
        <v>12</v>
      </c>
      <c r="C214" s="239"/>
      <c r="D214" s="240"/>
      <c r="E214" s="240"/>
      <c r="F214" s="240"/>
      <c r="G214" s="241"/>
      <c r="H214" s="56"/>
      <c r="I214" s="53">
        <f>SUM(I215+I245+I295+I315+I329)</f>
        <v>1318551.2999999998</v>
      </c>
      <c r="J214" s="53">
        <f>SUM(J215+J245+J295+J315+J329)</f>
        <v>1320235</v>
      </c>
      <c r="K214" s="53">
        <f>SUM(K215+K245+K295+K315+K329)</f>
        <v>1325829.7</v>
      </c>
    </row>
    <row r="215" spans="1:11" s="8" customFormat="1" x14ac:dyDescent="0.35">
      <c r="A215" s="48" t="s">
        <v>78</v>
      </c>
      <c r="B215" s="195" t="s">
        <v>12</v>
      </c>
      <c r="C215" s="195" t="s">
        <v>1</v>
      </c>
      <c r="D215" s="242"/>
      <c r="E215" s="243"/>
      <c r="F215" s="243"/>
      <c r="G215" s="244"/>
      <c r="H215" s="108"/>
      <c r="I215" s="81">
        <f>SUM(I216)</f>
        <v>319958.59999999998</v>
      </c>
      <c r="J215" s="81">
        <f t="shared" ref="J215:K215" si="82">SUM(J216)</f>
        <v>333862.59999999998</v>
      </c>
      <c r="K215" s="81">
        <f t="shared" si="82"/>
        <v>354163.8</v>
      </c>
    </row>
    <row r="216" spans="1:11" s="16" customFormat="1" ht="17.399999999999999" x14ac:dyDescent="0.35">
      <c r="A216" s="45" t="s">
        <v>140</v>
      </c>
      <c r="B216" s="123" t="s">
        <v>12</v>
      </c>
      <c r="C216" s="196" t="s">
        <v>1</v>
      </c>
      <c r="D216" s="120" t="s">
        <v>112</v>
      </c>
      <c r="E216" s="120" t="s">
        <v>111</v>
      </c>
      <c r="F216" s="120" t="s">
        <v>112</v>
      </c>
      <c r="G216" s="120" t="s">
        <v>113</v>
      </c>
      <c r="H216" s="89"/>
      <c r="I216" s="82">
        <f>SUM(I217+I230)</f>
        <v>319958.59999999998</v>
      </c>
      <c r="J216" s="82">
        <f t="shared" ref="J216:K216" si="83">SUM(J217+J230)</f>
        <v>333862.59999999998</v>
      </c>
      <c r="K216" s="82">
        <f t="shared" si="83"/>
        <v>354163.8</v>
      </c>
    </row>
    <row r="217" spans="1:11" s="16" customFormat="1" ht="17.399999999999999" x14ac:dyDescent="0.35">
      <c r="A217" s="45" t="s">
        <v>141</v>
      </c>
      <c r="B217" s="123" t="s">
        <v>12</v>
      </c>
      <c r="C217" s="196" t="s">
        <v>1</v>
      </c>
      <c r="D217" s="120" t="s">
        <v>5</v>
      </c>
      <c r="E217" s="120" t="s">
        <v>15</v>
      </c>
      <c r="F217" s="120" t="s">
        <v>112</v>
      </c>
      <c r="G217" s="120" t="s">
        <v>113</v>
      </c>
      <c r="H217" s="89"/>
      <c r="I217" s="82">
        <f>SUM(I218)</f>
        <v>319958.59999999998</v>
      </c>
      <c r="J217" s="82">
        <f t="shared" ref="J217:K217" si="84">SUM(J218)</f>
        <v>333862.59999999998</v>
      </c>
      <c r="K217" s="82">
        <f t="shared" si="84"/>
        <v>354163.8</v>
      </c>
    </row>
    <row r="218" spans="1:11" s="16" customFormat="1" ht="34.799999999999997" customHeight="1" x14ac:dyDescent="0.35">
      <c r="A218" s="46" t="s">
        <v>142</v>
      </c>
      <c r="B218" s="123" t="s">
        <v>12</v>
      </c>
      <c r="C218" s="196" t="s">
        <v>1</v>
      </c>
      <c r="D218" s="120" t="s">
        <v>5</v>
      </c>
      <c r="E218" s="120" t="s">
        <v>15</v>
      </c>
      <c r="F218" s="120" t="s">
        <v>1</v>
      </c>
      <c r="G218" s="120" t="s">
        <v>113</v>
      </c>
      <c r="H218" s="89"/>
      <c r="I218" s="82">
        <f>+I219+I226+I237+I242</f>
        <v>319958.59999999998</v>
      </c>
      <c r="J218" s="82">
        <f t="shared" ref="J218:K218" si="85">+J219+J226+J237</f>
        <v>333862.59999999998</v>
      </c>
      <c r="K218" s="82">
        <f t="shared" si="85"/>
        <v>354163.8</v>
      </c>
    </row>
    <row r="219" spans="1:11" s="16" customFormat="1" ht="34.799999999999997" customHeight="1" x14ac:dyDescent="0.35">
      <c r="A219" s="62" t="s">
        <v>411</v>
      </c>
      <c r="B219" s="114" t="s">
        <v>12</v>
      </c>
      <c r="C219" s="115" t="s">
        <v>1</v>
      </c>
      <c r="D219" s="159" t="s">
        <v>5</v>
      </c>
      <c r="E219" s="159">
        <v>1</v>
      </c>
      <c r="F219" s="159" t="s">
        <v>1</v>
      </c>
      <c r="G219" s="159" t="s">
        <v>6</v>
      </c>
      <c r="H219" s="89"/>
      <c r="I219" s="82">
        <f>+I220+I221+I222+I223</f>
        <v>131356.29999999999</v>
      </c>
      <c r="J219" s="82">
        <f t="shared" ref="J219:K219" si="86">+J220+J221+J222+J223</f>
        <v>135638.6</v>
      </c>
      <c r="K219" s="82">
        <f t="shared" si="86"/>
        <v>140627.79999999999</v>
      </c>
    </row>
    <row r="220" spans="1:11" s="14" customFormat="1" ht="46.8" x14ac:dyDescent="0.3">
      <c r="A220" s="47" t="s">
        <v>204</v>
      </c>
      <c r="B220" s="99" t="s">
        <v>12</v>
      </c>
      <c r="C220" s="100" t="s">
        <v>1</v>
      </c>
      <c r="D220" s="160" t="s">
        <v>5</v>
      </c>
      <c r="E220" s="160">
        <v>1</v>
      </c>
      <c r="F220" s="160" t="s">
        <v>1</v>
      </c>
      <c r="G220" s="160" t="s">
        <v>6</v>
      </c>
      <c r="H220" s="103" t="s">
        <v>53</v>
      </c>
      <c r="I220" s="84">
        <v>41653</v>
      </c>
      <c r="J220" s="80">
        <v>43101</v>
      </c>
      <c r="K220" s="80">
        <v>45050</v>
      </c>
    </row>
    <row r="221" spans="1:11" s="14" customFormat="1" ht="31.2" x14ac:dyDescent="0.3">
      <c r="A221" s="47" t="s">
        <v>103</v>
      </c>
      <c r="B221" s="99" t="s">
        <v>12</v>
      </c>
      <c r="C221" s="100" t="s">
        <v>1</v>
      </c>
      <c r="D221" s="160" t="s">
        <v>5</v>
      </c>
      <c r="E221" s="160">
        <v>1</v>
      </c>
      <c r="F221" s="160" t="s">
        <v>1</v>
      </c>
      <c r="G221" s="160" t="s">
        <v>6</v>
      </c>
      <c r="H221" s="103" t="s">
        <v>52</v>
      </c>
      <c r="I221" s="84">
        <v>65841</v>
      </c>
      <c r="J221" s="80">
        <v>68247</v>
      </c>
      <c r="K221" s="80">
        <v>70517</v>
      </c>
    </row>
    <row r="222" spans="1:11" s="14" customFormat="1" ht="31.2" x14ac:dyDescent="0.3">
      <c r="A222" s="47" t="s">
        <v>106</v>
      </c>
      <c r="B222" s="99" t="s">
        <v>12</v>
      </c>
      <c r="C222" s="100" t="s">
        <v>1</v>
      </c>
      <c r="D222" s="160" t="s">
        <v>5</v>
      </c>
      <c r="E222" s="160">
        <v>1</v>
      </c>
      <c r="F222" s="160" t="s">
        <v>1</v>
      </c>
      <c r="G222" s="160" t="s">
        <v>6</v>
      </c>
      <c r="H222" s="103" t="s">
        <v>54</v>
      </c>
      <c r="I222" s="84">
        <v>6799.2</v>
      </c>
      <c r="J222" s="80">
        <v>6799.2</v>
      </c>
      <c r="K222" s="80">
        <v>6799.2</v>
      </c>
    </row>
    <row r="223" spans="1:11" s="14" customFormat="1" ht="44.4" customHeight="1" x14ac:dyDescent="0.3">
      <c r="A223" s="47" t="s">
        <v>206</v>
      </c>
      <c r="B223" s="99" t="s">
        <v>12</v>
      </c>
      <c r="C223" s="100" t="s">
        <v>1</v>
      </c>
      <c r="D223" s="160" t="s">
        <v>5</v>
      </c>
      <c r="E223" s="160">
        <v>1</v>
      </c>
      <c r="F223" s="160" t="s">
        <v>1</v>
      </c>
      <c r="G223" s="160" t="s">
        <v>6</v>
      </c>
      <c r="H223" s="103" t="s">
        <v>58</v>
      </c>
      <c r="I223" s="84">
        <v>17063.099999999999</v>
      </c>
      <c r="J223" s="80">
        <v>17491.400000000001</v>
      </c>
      <c r="K223" s="80">
        <v>18261.599999999999</v>
      </c>
    </row>
    <row r="224" spans="1:11" s="14" customFormat="1" ht="1.2" hidden="1" customHeight="1" x14ac:dyDescent="0.3">
      <c r="A224" s="47" t="s">
        <v>253</v>
      </c>
      <c r="B224" s="99" t="s">
        <v>12</v>
      </c>
      <c r="C224" s="100" t="s">
        <v>1</v>
      </c>
      <c r="D224" s="160" t="s">
        <v>5</v>
      </c>
      <c r="E224" s="160">
        <v>1</v>
      </c>
      <c r="F224" s="160" t="s">
        <v>1</v>
      </c>
      <c r="G224" s="160" t="s">
        <v>252</v>
      </c>
      <c r="H224" s="103" t="s">
        <v>53</v>
      </c>
      <c r="I224" s="84"/>
      <c r="J224" s="80"/>
      <c r="K224" s="80"/>
    </row>
    <row r="225" spans="1:11" s="14" customFormat="1" ht="46.8" hidden="1" x14ac:dyDescent="0.3">
      <c r="A225" s="47" t="s">
        <v>254</v>
      </c>
      <c r="B225" s="99" t="s">
        <v>12</v>
      </c>
      <c r="C225" s="100" t="s">
        <v>1</v>
      </c>
      <c r="D225" s="160" t="s">
        <v>5</v>
      </c>
      <c r="E225" s="160">
        <v>1</v>
      </c>
      <c r="F225" s="160" t="s">
        <v>1</v>
      </c>
      <c r="G225" s="160" t="s">
        <v>252</v>
      </c>
      <c r="H225" s="103" t="s">
        <v>58</v>
      </c>
      <c r="I225" s="84"/>
      <c r="J225" s="80"/>
      <c r="K225" s="80"/>
    </row>
    <row r="226" spans="1:11" s="14" customFormat="1" ht="46.8" x14ac:dyDescent="0.3">
      <c r="A226" s="47" t="s">
        <v>412</v>
      </c>
      <c r="B226" s="114" t="s">
        <v>12</v>
      </c>
      <c r="C226" s="115" t="s">
        <v>1</v>
      </c>
      <c r="D226" s="159" t="s">
        <v>5</v>
      </c>
      <c r="E226" s="159">
        <v>1</v>
      </c>
      <c r="F226" s="159" t="s">
        <v>1</v>
      </c>
      <c r="G226" s="159">
        <v>78290</v>
      </c>
      <c r="H226" s="90"/>
      <c r="I226" s="82">
        <f>+I227+I228+I229</f>
        <v>188602.30000000002</v>
      </c>
      <c r="J226" s="82">
        <f t="shared" ref="J226:K226" si="87">+J227+J228+J229</f>
        <v>198224</v>
      </c>
      <c r="K226" s="82">
        <f t="shared" si="87"/>
        <v>213536</v>
      </c>
    </row>
    <row r="227" spans="1:11" s="14" customFormat="1" ht="62.4" x14ac:dyDescent="0.3">
      <c r="A227" s="47" t="s">
        <v>294</v>
      </c>
      <c r="B227" s="99" t="s">
        <v>12</v>
      </c>
      <c r="C227" s="100" t="s">
        <v>1</v>
      </c>
      <c r="D227" s="160" t="s">
        <v>5</v>
      </c>
      <c r="E227" s="160">
        <v>1</v>
      </c>
      <c r="F227" s="160" t="s">
        <v>1</v>
      </c>
      <c r="G227" s="160">
        <v>78290</v>
      </c>
      <c r="H227" s="103" t="s">
        <v>53</v>
      </c>
      <c r="I227" s="84">
        <v>157515.20000000001</v>
      </c>
      <c r="J227" s="80">
        <v>165600</v>
      </c>
      <c r="K227" s="80">
        <v>178360</v>
      </c>
    </row>
    <row r="228" spans="1:11" s="14" customFormat="1" ht="46.8" x14ac:dyDescent="0.3">
      <c r="A228" s="47" t="s">
        <v>295</v>
      </c>
      <c r="B228" s="99" t="s">
        <v>12</v>
      </c>
      <c r="C228" s="100" t="s">
        <v>1</v>
      </c>
      <c r="D228" s="160" t="s">
        <v>5</v>
      </c>
      <c r="E228" s="160">
        <v>1</v>
      </c>
      <c r="F228" s="160" t="s">
        <v>1</v>
      </c>
      <c r="G228" s="160">
        <v>78290</v>
      </c>
      <c r="H228" s="103" t="s">
        <v>52</v>
      </c>
      <c r="I228" s="84">
        <v>3211.1</v>
      </c>
      <c r="J228" s="80">
        <v>3325</v>
      </c>
      <c r="K228" s="80">
        <v>3627</v>
      </c>
    </row>
    <row r="229" spans="1:11" s="14" customFormat="1" ht="59.4" customHeight="1" x14ac:dyDescent="0.3">
      <c r="A229" s="47" t="s">
        <v>296</v>
      </c>
      <c r="B229" s="99" t="s">
        <v>12</v>
      </c>
      <c r="C229" s="100" t="s">
        <v>1</v>
      </c>
      <c r="D229" s="160" t="s">
        <v>5</v>
      </c>
      <c r="E229" s="160">
        <v>1</v>
      </c>
      <c r="F229" s="160" t="s">
        <v>1</v>
      </c>
      <c r="G229" s="160">
        <v>78290</v>
      </c>
      <c r="H229" s="103" t="s">
        <v>58</v>
      </c>
      <c r="I229" s="84">
        <v>27876</v>
      </c>
      <c r="J229" s="80">
        <v>29299</v>
      </c>
      <c r="K229" s="80">
        <v>31549</v>
      </c>
    </row>
    <row r="230" spans="1:11" s="14" customFormat="1" ht="17.399999999999999" hidden="1" x14ac:dyDescent="0.3">
      <c r="A230" s="45" t="s">
        <v>234</v>
      </c>
      <c r="B230" s="114" t="s">
        <v>12</v>
      </c>
      <c r="C230" s="115" t="s">
        <v>1</v>
      </c>
      <c r="D230" s="159" t="s">
        <v>7</v>
      </c>
      <c r="E230" s="159" t="s">
        <v>111</v>
      </c>
      <c r="F230" s="159" t="s">
        <v>112</v>
      </c>
      <c r="G230" s="159" t="s">
        <v>113</v>
      </c>
      <c r="H230" s="90"/>
      <c r="I230" s="83"/>
      <c r="J230" s="83"/>
      <c r="K230" s="83"/>
    </row>
    <row r="231" spans="1:11" s="16" customFormat="1" ht="50.4" hidden="1" x14ac:dyDescent="0.35">
      <c r="A231" s="45" t="s">
        <v>235</v>
      </c>
      <c r="B231" s="123" t="s">
        <v>12</v>
      </c>
      <c r="C231" s="196" t="s">
        <v>1</v>
      </c>
      <c r="D231" s="120" t="s">
        <v>7</v>
      </c>
      <c r="E231" s="120" t="s">
        <v>15</v>
      </c>
      <c r="F231" s="120" t="s">
        <v>112</v>
      </c>
      <c r="G231" s="120" t="s">
        <v>113</v>
      </c>
      <c r="H231" s="89"/>
      <c r="I231" s="82"/>
      <c r="J231" s="82"/>
      <c r="K231" s="82"/>
    </row>
    <row r="232" spans="1:11" s="16" customFormat="1" ht="19.2" hidden="1" customHeight="1" x14ac:dyDescent="0.35">
      <c r="A232" s="46" t="s">
        <v>236</v>
      </c>
      <c r="B232" s="123" t="s">
        <v>12</v>
      </c>
      <c r="C232" s="196" t="s">
        <v>1</v>
      </c>
      <c r="D232" s="120" t="s">
        <v>7</v>
      </c>
      <c r="E232" s="120" t="s">
        <v>15</v>
      </c>
      <c r="F232" s="120" t="s">
        <v>26</v>
      </c>
      <c r="G232" s="120" t="s">
        <v>113</v>
      </c>
      <c r="H232" s="89"/>
      <c r="I232" s="82"/>
      <c r="J232" s="82"/>
      <c r="K232" s="82"/>
    </row>
    <row r="233" spans="1:11" s="14" customFormat="1" ht="46.8" hidden="1" x14ac:dyDescent="0.3">
      <c r="A233" s="47" t="s">
        <v>232</v>
      </c>
      <c r="B233" s="99" t="s">
        <v>12</v>
      </c>
      <c r="C233" s="100" t="s">
        <v>1</v>
      </c>
      <c r="D233" s="160" t="s">
        <v>7</v>
      </c>
      <c r="E233" s="160">
        <v>1</v>
      </c>
      <c r="F233" s="160" t="s">
        <v>26</v>
      </c>
      <c r="G233" s="160" t="s">
        <v>231</v>
      </c>
      <c r="H233" s="103" t="s">
        <v>58</v>
      </c>
      <c r="I233" s="80"/>
      <c r="J233" s="80"/>
      <c r="K233" s="80"/>
    </row>
    <row r="234" spans="1:11" s="14" customFormat="1" ht="62.4" hidden="1" x14ac:dyDescent="0.3">
      <c r="A234" s="47" t="s">
        <v>233</v>
      </c>
      <c r="B234" s="99" t="s">
        <v>12</v>
      </c>
      <c r="C234" s="100" t="s">
        <v>1</v>
      </c>
      <c r="D234" s="160" t="s">
        <v>7</v>
      </c>
      <c r="E234" s="160">
        <v>1</v>
      </c>
      <c r="F234" s="160" t="s">
        <v>26</v>
      </c>
      <c r="G234" s="160" t="s">
        <v>231</v>
      </c>
      <c r="H234" s="103" t="s">
        <v>58</v>
      </c>
      <c r="I234" s="80"/>
      <c r="J234" s="80"/>
      <c r="K234" s="80"/>
    </row>
    <row r="235" spans="1:11" s="14" customFormat="1" ht="46.8" hidden="1" x14ac:dyDescent="0.3">
      <c r="A235" s="47" t="s">
        <v>297</v>
      </c>
      <c r="B235" s="99" t="s">
        <v>12</v>
      </c>
      <c r="C235" s="100" t="s">
        <v>1</v>
      </c>
      <c r="D235" s="160" t="s">
        <v>5</v>
      </c>
      <c r="E235" s="160">
        <v>1</v>
      </c>
      <c r="F235" s="160" t="s">
        <v>1</v>
      </c>
      <c r="G235" s="160" t="s">
        <v>274</v>
      </c>
      <c r="H235" s="103" t="s">
        <v>52</v>
      </c>
      <c r="I235" s="80"/>
      <c r="J235" s="80"/>
      <c r="K235" s="80"/>
    </row>
    <row r="236" spans="1:11" s="14" customFormat="1" ht="31.2" hidden="1" x14ac:dyDescent="0.3">
      <c r="A236" s="47" t="s">
        <v>255</v>
      </c>
      <c r="B236" s="99" t="s">
        <v>12</v>
      </c>
      <c r="C236" s="100" t="s">
        <v>1</v>
      </c>
      <c r="D236" s="160" t="s">
        <v>5</v>
      </c>
      <c r="E236" s="160">
        <v>1</v>
      </c>
      <c r="F236" s="160" t="s">
        <v>1</v>
      </c>
      <c r="G236" s="160" t="s">
        <v>274</v>
      </c>
      <c r="H236" s="103" t="s">
        <v>52</v>
      </c>
      <c r="I236" s="80"/>
      <c r="J236" s="80"/>
      <c r="K236" s="80"/>
    </row>
    <row r="237" spans="1:11" s="14" customFormat="1" ht="31.2" hidden="1" x14ac:dyDescent="0.3">
      <c r="A237" s="101" t="s">
        <v>442</v>
      </c>
      <c r="B237" s="114" t="s">
        <v>12</v>
      </c>
      <c r="C237" s="115" t="s">
        <v>1</v>
      </c>
      <c r="D237" s="159" t="s">
        <v>5</v>
      </c>
      <c r="E237" s="159" t="s">
        <v>15</v>
      </c>
      <c r="F237" s="159" t="s">
        <v>1</v>
      </c>
      <c r="G237" s="159" t="s">
        <v>274</v>
      </c>
      <c r="H237" s="116"/>
      <c r="I237" s="117">
        <f>++I238+I239+I240+I241</f>
        <v>0</v>
      </c>
      <c r="J237" s="117">
        <f t="shared" ref="J237:K237" si="88">++J238+J239+J240+J241</f>
        <v>0</v>
      </c>
      <c r="K237" s="117">
        <f t="shared" si="88"/>
        <v>0</v>
      </c>
    </row>
    <row r="238" spans="1:11" s="14" customFormat="1" ht="31.2" hidden="1" x14ac:dyDescent="0.3">
      <c r="A238" s="101" t="s">
        <v>443</v>
      </c>
      <c r="B238" s="99" t="s">
        <v>12</v>
      </c>
      <c r="C238" s="100" t="s">
        <v>1</v>
      </c>
      <c r="D238" s="160" t="s">
        <v>5</v>
      </c>
      <c r="E238" s="160" t="s">
        <v>15</v>
      </c>
      <c r="F238" s="160" t="s">
        <v>1</v>
      </c>
      <c r="G238" s="160" t="s">
        <v>274</v>
      </c>
      <c r="H238" s="112" t="s">
        <v>52</v>
      </c>
      <c r="I238" s="118"/>
      <c r="J238" s="80"/>
      <c r="K238" s="80"/>
    </row>
    <row r="239" spans="1:11" s="14" customFormat="1" ht="31.2" hidden="1" x14ac:dyDescent="0.3">
      <c r="A239" s="101" t="s">
        <v>443</v>
      </c>
      <c r="B239" s="99" t="s">
        <v>12</v>
      </c>
      <c r="C239" s="100" t="s">
        <v>1</v>
      </c>
      <c r="D239" s="160" t="s">
        <v>5</v>
      </c>
      <c r="E239" s="160" t="s">
        <v>15</v>
      </c>
      <c r="F239" s="160" t="s">
        <v>1</v>
      </c>
      <c r="G239" s="160" t="s">
        <v>274</v>
      </c>
      <c r="H239" s="112" t="s">
        <v>58</v>
      </c>
      <c r="I239" s="118"/>
      <c r="J239" s="80"/>
      <c r="K239" s="80"/>
    </row>
    <row r="240" spans="1:11" s="14" customFormat="1" ht="31.2" hidden="1" x14ac:dyDescent="0.3">
      <c r="A240" s="101" t="s">
        <v>444</v>
      </c>
      <c r="B240" s="99" t="s">
        <v>12</v>
      </c>
      <c r="C240" s="100" t="s">
        <v>1</v>
      </c>
      <c r="D240" s="160" t="s">
        <v>5</v>
      </c>
      <c r="E240" s="160" t="s">
        <v>15</v>
      </c>
      <c r="F240" s="160" t="s">
        <v>1</v>
      </c>
      <c r="G240" s="160" t="s">
        <v>274</v>
      </c>
      <c r="H240" s="112" t="s">
        <v>52</v>
      </c>
      <c r="I240" s="118"/>
      <c r="J240" s="80"/>
      <c r="K240" s="80"/>
    </row>
    <row r="241" spans="1:12" s="14" customFormat="1" ht="31.2" hidden="1" x14ac:dyDescent="0.3">
      <c r="A241" s="101" t="s">
        <v>444</v>
      </c>
      <c r="B241" s="99" t="s">
        <v>12</v>
      </c>
      <c r="C241" s="100" t="s">
        <v>1</v>
      </c>
      <c r="D241" s="160" t="s">
        <v>5</v>
      </c>
      <c r="E241" s="160" t="s">
        <v>15</v>
      </c>
      <c r="F241" s="160" t="s">
        <v>1</v>
      </c>
      <c r="G241" s="160" t="s">
        <v>274</v>
      </c>
      <c r="H241" s="112" t="s">
        <v>58</v>
      </c>
      <c r="I241" s="118"/>
      <c r="J241" s="80"/>
      <c r="K241" s="80"/>
    </row>
    <row r="242" spans="1:12" s="14" customFormat="1" ht="31.2" hidden="1" x14ac:dyDescent="0.3">
      <c r="A242" s="101" t="s">
        <v>504</v>
      </c>
      <c r="B242" s="114" t="s">
        <v>12</v>
      </c>
      <c r="C242" s="115" t="s">
        <v>1</v>
      </c>
      <c r="D242" s="159" t="s">
        <v>5</v>
      </c>
      <c r="E242" s="159" t="s">
        <v>15</v>
      </c>
      <c r="F242" s="159" t="s">
        <v>1</v>
      </c>
      <c r="G242" s="159" t="s">
        <v>457</v>
      </c>
      <c r="H242" s="116"/>
      <c r="I242" s="117">
        <f>+I243+I244</f>
        <v>0</v>
      </c>
      <c r="J242" s="80"/>
      <c r="K242" s="80"/>
    </row>
    <row r="243" spans="1:12" s="14" customFormat="1" ht="46.8" hidden="1" x14ac:dyDescent="0.3">
      <c r="A243" s="101" t="s">
        <v>505</v>
      </c>
      <c r="B243" s="99" t="s">
        <v>12</v>
      </c>
      <c r="C243" s="100" t="s">
        <v>1</v>
      </c>
      <c r="D243" s="160" t="s">
        <v>5</v>
      </c>
      <c r="E243" s="160" t="s">
        <v>15</v>
      </c>
      <c r="F243" s="160" t="s">
        <v>1</v>
      </c>
      <c r="G243" s="160" t="s">
        <v>457</v>
      </c>
      <c r="H243" s="112" t="s">
        <v>52</v>
      </c>
      <c r="I243" s="118"/>
      <c r="J243" s="80"/>
      <c r="K243" s="80"/>
    </row>
    <row r="244" spans="1:12" s="14" customFormat="1" ht="46.8" hidden="1" x14ac:dyDescent="0.3">
      <c r="A244" s="101" t="s">
        <v>506</v>
      </c>
      <c r="B244" s="99" t="s">
        <v>12</v>
      </c>
      <c r="C244" s="100" t="s">
        <v>1</v>
      </c>
      <c r="D244" s="160" t="s">
        <v>5</v>
      </c>
      <c r="E244" s="160" t="s">
        <v>15</v>
      </c>
      <c r="F244" s="160" t="s">
        <v>1</v>
      </c>
      <c r="G244" s="160" t="s">
        <v>457</v>
      </c>
      <c r="H244" s="112" t="s">
        <v>52</v>
      </c>
      <c r="I244" s="118"/>
      <c r="J244" s="80"/>
      <c r="K244" s="80"/>
    </row>
    <row r="245" spans="1:12" s="8" customFormat="1" ht="28.8" customHeight="1" x14ac:dyDescent="0.35">
      <c r="A245" s="65" t="s">
        <v>79</v>
      </c>
      <c r="B245" s="195" t="s">
        <v>12</v>
      </c>
      <c r="C245" s="195" t="s">
        <v>5</v>
      </c>
      <c r="D245" s="248"/>
      <c r="E245" s="249"/>
      <c r="F245" s="249"/>
      <c r="G245" s="250"/>
      <c r="H245" s="108"/>
      <c r="I245" s="81">
        <f>SUM(I246+I291)</f>
        <v>759715.1</v>
      </c>
      <c r="J245" s="81">
        <f>SUM(J246+J291)</f>
        <v>796932</v>
      </c>
      <c r="K245" s="81">
        <f>SUM(K246+K291)</f>
        <v>780403.50000000012</v>
      </c>
    </row>
    <row r="246" spans="1:12" s="16" customFormat="1" ht="17.399999999999999" x14ac:dyDescent="0.35">
      <c r="A246" s="45" t="s">
        <v>140</v>
      </c>
      <c r="B246" s="123" t="s">
        <v>12</v>
      </c>
      <c r="C246" s="196" t="s">
        <v>5</v>
      </c>
      <c r="D246" s="123" t="s">
        <v>5</v>
      </c>
      <c r="E246" s="123" t="s">
        <v>111</v>
      </c>
      <c r="F246" s="123" t="s">
        <v>112</v>
      </c>
      <c r="G246" s="123" t="s">
        <v>113</v>
      </c>
      <c r="H246" s="89"/>
      <c r="I246" s="82">
        <f>SUM(I247+I290)</f>
        <v>758435.1</v>
      </c>
      <c r="J246" s="82">
        <f>SUM(J247+J290)</f>
        <v>795582</v>
      </c>
      <c r="K246" s="82">
        <f>SUM(K247+K290)</f>
        <v>779003.50000000012</v>
      </c>
    </row>
    <row r="247" spans="1:12" s="16" customFormat="1" ht="17.399999999999999" x14ac:dyDescent="0.35">
      <c r="A247" s="45" t="s">
        <v>143</v>
      </c>
      <c r="B247" s="123" t="s">
        <v>12</v>
      </c>
      <c r="C247" s="196" t="s">
        <v>5</v>
      </c>
      <c r="D247" s="123" t="s">
        <v>5</v>
      </c>
      <c r="E247" s="123" t="s">
        <v>25</v>
      </c>
      <c r="F247" s="123" t="s">
        <v>112</v>
      </c>
      <c r="G247" s="123" t="s">
        <v>113</v>
      </c>
      <c r="H247" s="89"/>
      <c r="I247" s="82">
        <f>+I248+I274+I276+I283</f>
        <v>758435.1</v>
      </c>
      <c r="J247" s="82">
        <f t="shared" ref="J247:K247" si="89">+J248+J274+J276+J283</f>
        <v>795582</v>
      </c>
      <c r="K247" s="82">
        <f t="shared" si="89"/>
        <v>779003.50000000012</v>
      </c>
    </row>
    <row r="248" spans="1:12" s="16" customFormat="1" ht="33.6" x14ac:dyDescent="0.35">
      <c r="A248" s="46" t="s">
        <v>144</v>
      </c>
      <c r="B248" s="123" t="s">
        <v>12</v>
      </c>
      <c r="C248" s="196" t="s">
        <v>5</v>
      </c>
      <c r="D248" s="123" t="s">
        <v>5</v>
      </c>
      <c r="E248" s="123" t="s">
        <v>25</v>
      </c>
      <c r="F248" s="123" t="s">
        <v>2</v>
      </c>
      <c r="G248" s="123" t="s">
        <v>113</v>
      </c>
      <c r="H248" s="89"/>
      <c r="I248" s="82">
        <f>+I249+I255+I256+I260+I265+I270+I253+I273</f>
        <v>747806.4</v>
      </c>
      <c r="J248" s="82">
        <f t="shared" ref="J248:K248" si="90">+J249+J255+J256+J260+J265+J270+J253+J273</f>
        <v>759010.5</v>
      </c>
      <c r="K248" s="82">
        <f t="shared" si="90"/>
        <v>760493.70000000007</v>
      </c>
    </row>
    <row r="249" spans="1:12" s="16" customFormat="1" ht="31.2" x14ac:dyDescent="0.35">
      <c r="A249" s="62" t="s">
        <v>411</v>
      </c>
      <c r="B249" s="114" t="s">
        <v>12</v>
      </c>
      <c r="C249" s="115" t="s">
        <v>5</v>
      </c>
      <c r="D249" s="159" t="s">
        <v>5</v>
      </c>
      <c r="E249" s="159">
        <v>2</v>
      </c>
      <c r="F249" s="159" t="s">
        <v>2</v>
      </c>
      <c r="G249" s="159" t="s">
        <v>6</v>
      </c>
      <c r="H249" s="89"/>
      <c r="I249" s="82">
        <f>+I250+I251+I252</f>
        <v>154276.80000000002</v>
      </c>
      <c r="J249" s="82">
        <f t="shared" ref="J249:K249" si="91">+J250+J251+J252</f>
        <v>165341.30000000002</v>
      </c>
      <c r="K249" s="82">
        <f t="shared" si="91"/>
        <v>166668.20000000001</v>
      </c>
    </row>
    <row r="250" spans="1:12" s="14" customFormat="1" ht="31.2" x14ac:dyDescent="0.3">
      <c r="A250" s="47" t="s">
        <v>103</v>
      </c>
      <c r="B250" s="99" t="s">
        <v>12</v>
      </c>
      <c r="C250" s="100" t="s">
        <v>5</v>
      </c>
      <c r="D250" s="160" t="s">
        <v>5</v>
      </c>
      <c r="E250" s="160">
        <v>2</v>
      </c>
      <c r="F250" s="160" t="s">
        <v>2</v>
      </c>
      <c r="G250" s="160" t="s">
        <v>6</v>
      </c>
      <c r="H250" s="103" t="s">
        <v>52</v>
      </c>
      <c r="I250" s="80">
        <v>103124.1</v>
      </c>
      <c r="J250" s="80">
        <v>113086.6</v>
      </c>
      <c r="K250" s="80">
        <v>114244.5</v>
      </c>
    </row>
    <row r="251" spans="1:12" s="14" customFormat="1" ht="31.2" x14ac:dyDescent="0.3">
      <c r="A251" s="47" t="s">
        <v>106</v>
      </c>
      <c r="B251" s="99" t="s">
        <v>12</v>
      </c>
      <c r="C251" s="100" t="s">
        <v>5</v>
      </c>
      <c r="D251" s="160" t="s">
        <v>5</v>
      </c>
      <c r="E251" s="160">
        <v>2</v>
      </c>
      <c r="F251" s="160" t="s">
        <v>2</v>
      </c>
      <c r="G251" s="160" t="s">
        <v>6</v>
      </c>
      <c r="H251" s="103" t="s">
        <v>54</v>
      </c>
      <c r="I251" s="80">
        <v>17027.599999999999</v>
      </c>
      <c r="J251" s="80">
        <v>17027.599999999999</v>
      </c>
      <c r="K251" s="80">
        <v>17027.599999999999</v>
      </c>
      <c r="L251" s="21"/>
    </row>
    <row r="252" spans="1:12" s="14" customFormat="1" ht="46.8" x14ac:dyDescent="0.3">
      <c r="A252" s="47" t="s">
        <v>206</v>
      </c>
      <c r="B252" s="99" t="s">
        <v>12</v>
      </c>
      <c r="C252" s="100" t="s">
        <v>5</v>
      </c>
      <c r="D252" s="160" t="s">
        <v>5</v>
      </c>
      <c r="E252" s="160">
        <v>2</v>
      </c>
      <c r="F252" s="160" t="s">
        <v>2</v>
      </c>
      <c r="G252" s="160" t="s">
        <v>6</v>
      </c>
      <c r="H252" s="103" t="s">
        <v>58</v>
      </c>
      <c r="I252" s="80">
        <v>34125.1</v>
      </c>
      <c r="J252" s="80">
        <v>35227.1</v>
      </c>
      <c r="K252" s="80">
        <v>35396.1</v>
      </c>
      <c r="L252" s="21"/>
    </row>
    <row r="253" spans="1:12" s="14" customFormat="1" ht="31.2" hidden="1" x14ac:dyDescent="0.3">
      <c r="A253" s="131" t="s">
        <v>489</v>
      </c>
      <c r="B253" s="114" t="s">
        <v>12</v>
      </c>
      <c r="C253" s="115" t="s">
        <v>5</v>
      </c>
      <c r="D253" s="159" t="s">
        <v>5</v>
      </c>
      <c r="E253" s="159" t="s">
        <v>25</v>
      </c>
      <c r="F253" s="159" t="s">
        <v>2</v>
      </c>
      <c r="G253" s="159" t="s">
        <v>475</v>
      </c>
      <c r="H253" s="116"/>
      <c r="I253" s="128">
        <f>+I254</f>
        <v>0</v>
      </c>
      <c r="J253" s="117"/>
      <c r="K253" s="117"/>
      <c r="L253" s="21"/>
    </row>
    <row r="254" spans="1:12" s="14" customFormat="1" ht="31.2" hidden="1" x14ac:dyDescent="0.3">
      <c r="A254" s="131" t="s">
        <v>490</v>
      </c>
      <c r="B254" s="99" t="s">
        <v>12</v>
      </c>
      <c r="C254" s="100" t="s">
        <v>5</v>
      </c>
      <c r="D254" s="160" t="s">
        <v>5</v>
      </c>
      <c r="E254" s="160" t="s">
        <v>25</v>
      </c>
      <c r="F254" s="160" t="s">
        <v>2</v>
      </c>
      <c r="G254" s="160" t="s">
        <v>475</v>
      </c>
      <c r="H254" s="112" t="s">
        <v>52</v>
      </c>
      <c r="I254" s="125"/>
      <c r="J254" s="117"/>
      <c r="K254" s="117"/>
      <c r="L254" s="21"/>
    </row>
    <row r="255" spans="1:12" s="14" customFormat="1" ht="46.8" hidden="1" x14ac:dyDescent="0.3">
      <c r="A255" s="47" t="s">
        <v>369</v>
      </c>
      <c r="B255" s="114" t="s">
        <v>12</v>
      </c>
      <c r="C255" s="115" t="s">
        <v>5</v>
      </c>
      <c r="D255" s="159" t="s">
        <v>5</v>
      </c>
      <c r="E255" s="159">
        <v>2</v>
      </c>
      <c r="F255" s="159" t="s">
        <v>2</v>
      </c>
      <c r="G255" s="159" t="s">
        <v>327</v>
      </c>
      <c r="H255" s="90" t="s">
        <v>58</v>
      </c>
      <c r="I255" s="83"/>
      <c r="J255" s="83"/>
      <c r="K255" s="83"/>
      <c r="L255" s="21"/>
    </row>
    <row r="256" spans="1:12" s="14" customFormat="1" ht="46.8" x14ac:dyDescent="0.3">
      <c r="A256" s="47" t="s">
        <v>413</v>
      </c>
      <c r="B256" s="114" t="s">
        <v>12</v>
      </c>
      <c r="C256" s="115" t="s">
        <v>5</v>
      </c>
      <c r="D256" s="159" t="s">
        <v>5</v>
      </c>
      <c r="E256" s="159">
        <v>2</v>
      </c>
      <c r="F256" s="159" t="s">
        <v>2</v>
      </c>
      <c r="G256" s="159">
        <v>78120</v>
      </c>
      <c r="H256" s="90"/>
      <c r="I256" s="83">
        <f>+I257+I258+I259</f>
        <v>580899.6</v>
      </c>
      <c r="J256" s="83">
        <f t="shared" ref="J256:K256" si="92">+J257+J258+J259</f>
        <v>580899.6</v>
      </c>
      <c r="K256" s="83">
        <f t="shared" si="92"/>
        <v>580899.6</v>
      </c>
      <c r="L256" s="21"/>
    </row>
    <row r="257" spans="1:12" s="14" customFormat="1" ht="62.4" x14ac:dyDescent="0.3">
      <c r="A257" s="47" t="s">
        <v>298</v>
      </c>
      <c r="B257" s="99" t="s">
        <v>12</v>
      </c>
      <c r="C257" s="100" t="s">
        <v>5</v>
      </c>
      <c r="D257" s="160" t="s">
        <v>5</v>
      </c>
      <c r="E257" s="160">
        <v>2</v>
      </c>
      <c r="F257" s="160" t="s">
        <v>2</v>
      </c>
      <c r="G257" s="160">
        <v>78120</v>
      </c>
      <c r="H257" s="103" t="s">
        <v>53</v>
      </c>
      <c r="I257" s="80">
        <v>438931</v>
      </c>
      <c r="J257" s="80">
        <v>438931</v>
      </c>
      <c r="K257" s="80">
        <v>438931</v>
      </c>
      <c r="L257" s="21"/>
    </row>
    <row r="258" spans="1:12" s="14" customFormat="1" ht="46.8" x14ac:dyDescent="0.3">
      <c r="A258" s="47" t="s">
        <v>299</v>
      </c>
      <c r="B258" s="99" t="s">
        <v>12</v>
      </c>
      <c r="C258" s="100" t="s">
        <v>5</v>
      </c>
      <c r="D258" s="160" t="s">
        <v>5</v>
      </c>
      <c r="E258" s="160">
        <v>2</v>
      </c>
      <c r="F258" s="160" t="s">
        <v>2</v>
      </c>
      <c r="G258" s="160">
        <v>78120</v>
      </c>
      <c r="H258" s="103" t="s">
        <v>52</v>
      </c>
      <c r="I258" s="80">
        <v>17903.599999999999</v>
      </c>
      <c r="J258" s="80">
        <v>17903.599999999999</v>
      </c>
      <c r="K258" s="80">
        <v>17903.599999999999</v>
      </c>
      <c r="L258" s="21"/>
    </row>
    <row r="259" spans="1:12" s="14" customFormat="1" ht="64.8" customHeight="1" x14ac:dyDescent="0.3">
      <c r="A259" s="47" t="s">
        <v>300</v>
      </c>
      <c r="B259" s="99" t="s">
        <v>12</v>
      </c>
      <c r="C259" s="100" t="s">
        <v>5</v>
      </c>
      <c r="D259" s="160" t="s">
        <v>5</v>
      </c>
      <c r="E259" s="160">
        <v>2</v>
      </c>
      <c r="F259" s="160" t="s">
        <v>2</v>
      </c>
      <c r="G259" s="160">
        <v>78120</v>
      </c>
      <c r="H259" s="103" t="s">
        <v>58</v>
      </c>
      <c r="I259" s="80">
        <v>124065</v>
      </c>
      <c r="J259" s="80">
        <v>124065</v>
      </c>
      <c r="K259" s="80">
        <v>124065</v>
      </c>
      <c r="L259" s="21"/>
    </row>
    <row r="260" spans="1:12" s="14" customFormat="1" ht="39.75" customHeight="1" x14ac:dyDescent="0.3">
      <c r="A260" s="62" t="s">
        <v>415</v>
      </c>
      <c r="B260" s="114" t="s">
        <v>12</v>
      </c>
      <c r="C260" s="115" t="s">
        <v>5</v>
      </c>
      <c r="D260" s="159" t="s">
        <v>5</v>
      </c>
      <c r="E260" s="159">
        <v>2</v>
      </c>
      <c r="F260" s="159" t="s">
        <v>2</v>
      </c>
      <c r="G260" s="159" t="s">
        <v>228</v>
      </c>
      <c r="H260" s="90"/>
      <c r="I260" s="83">
        <f>+I261+I262+I263+I264</f>
        <v>12530</v>
      </c>
      <c r="J260" s="83">
        <f t="shared" ref="J260:K260" si="93">+J261+J262+J263+J264</f>
        <v>12669.6</v>
      </c>
      <c r="K260" s="83">
        <f t="shared" si="93"/>
        <v>12825.900000000001</v>
      </c>
      <c r="L260" s="21"/>
    </row>
    <row r="261" spans="1:12" s="14" customFormat="1" ht="46.8" x14ac:dyDescent="0.3">
      <c r="A261" s="47" t="s">
        <v>375</v>
      </c>
      <c r="B261" s="99" t="s">
        <v>12</v>
      </c>
      <c r="C261" s="100" t="s">
        <v>5</v>
      </c>
      <c r="D261" s="160" t="s">
        <v>5</v>
      </c>
      <c r="E261" s="160">
        <v>2</v>
      </c>
      <c r="F261" s="160" t="s">
        <v>2</v>
      </c>
      <c r="G261" s="160" t="s">
        <v>228</v>
      </c>
      <c r="H261" s="103" t="s">
        <v>52</v>
      </c>
      <c r="I261" s="80">
        <v>4593</v>
      </c>
      <c r="J261" s="80">
        <v>4593</v>
      </c>
      <c r="K261" s="80">
        <v>4557.6000000000004</v>
      </c>
      <c r="L261" s="21"/>
    </row>
    <row r="262" spans="1:12" s="14" customFormat="1" ht="48" customHeight="1" x14ac:dyDescent="0.3">
      <c r="A262" s="47" t="s">
        <v>376</v>
      </c>
      <c r="B262" s="99" t="s">
        <v>12</v>
      </c>
      <c r="C262" s="100" t="s">
        <v>5</v>
      </c>
      <c r="D262" s="160" t="s">
        <v>5</v>
      </c>
      <c r="E262" s="160">
        <v>2</v>
      </c>
      <c r="F262" s="160" t="s">
        <v>2</v>
      </c>
      <c r="G262" s="160" t="s">
        <v>228</v>
      </c>
      <c r="H262" s="103" t="s">
        <v>52</v>
      </c>
      <c r="I262" s="80">
        <v>4653</v>
      </c>
      <c r="J262" s="80">
        <v>4792.6000000000004</v>
      </c>
      <c r="K262" s="80">
        <v>4984.3</v>
      </c>
      <c r="L262" s="21"/>
    </row>
    <row r="263" spans="1:12" s="14" customFormat="1" ht="62.4" x14ac:dyDescent="0.3">
      <c r="A263" s="47" t="s">
        <v>370</v>
      </c>
      <c r="B263" s="99" t="s">
        <v>12</v>
      </c>
      <c r="C263" s="100" t="s">
        <v>5</v>
      </c>
      <c r="D263" s="160" t="s">
        <v>5</v>
      </c>
      <c r="E263" s="160">
        <v>2</v>
      </c>
      <c r="F263" s="160" t="s">
        <v>2</v>
      </c>
      <c r="G263" s="160" t="s">
        <v>228</v>
      </c>
      <c r="H263" s="103" t="s">
        <v>58</v>
      </c>
      <c r="I263" s="80">
        <v>1642</v>
      </c>
      <c r="J263" s="80">
        <v>1642</v>
      </c>
      <c r="K263" s="80">
        <v>1642</v>
      </c>
      <c r="L263" s="21"/>
    </row>
    <row r="264" spans="1:12" s="14" customFormat="1" ht="59.4" customHeight="1" x14ac:dyDescent="0.3">
      <c r="A264" s="47" t="s">
        <v>377</v>
      </c>
      <c r="B264" s="99" t="s">
        <v>12</v>
      </c>
      <c r="C264" s="100" t="s">
        <v>5</v>
      </c>
      <c r="D264" s="160" t="s">
        <v>5</v>
      </c>
      <c r="E264" s="160">
        <v>2</v>
      </c>
      <c r="F264" s="160" t="s">
        <v>2</v>
      </c>
      <c r="G264" s="160" t="s">
        <v>228</v>
      </c>
      <c r="H264" s="103" t="s">
        <v>58</v>
      </c>
      <c r="I264" s="80">
        <v>1642</v>
      </c>
      <c r="J264" s="80">
        <v>1642</v>
      </c>
      <c r="K264" s="80">
        <v>1642</v>
      </c>
      <c r="L264" s="21"/>
    </row>
    <row r="265" spans="1:12" s="14" customFormat="1" ht="46.8" hidden="1" x14ac:dyDescent="0.3">
      <c r="A265" s="131" t="s">
        <v>421</v>
      </c>
      <c r="B265" s="114" t="s">
        <v>12</v>
      </c>
      <c r="C265" s="115" t="s">
        <v>5</v>
      </c>
      <c r="D265" s="159" t="s">
        <v>5</v>
      </c>
      <c r="E265" s="159" t="s">
        <v>25</v>
      </c>
      <c r="F265" s="159" t="s">
        <v>2</v>
      </c>
      <c r="G265" s="159" t="s">
        <v>423</v>
      </c>
      <c r="H265" s="116"/>
      <c r="I265" s="128">
        <f>+I266+I267+I268+I269</f>
        <v>0</v>
      </c>
      <c r="J265" s="128">
        <f t="shared" ref="J265:K265" si="94">+J266+J267</f>
        <v>0</v>
      </c>
      <c r="K265" s="128">
        <f t="shared" si="94"/>
        <v>0</v>
      </c>
      <c r="L265" s="21"/>
    </row>
    <row r="266" spans="1:12" s="14" customFormat="1" ht="46.8" hidden="1" x14ac:dyDescent="0.3">
      <c r="A266" s="131" t="s">
        <v>422</v>
      </c>
      <c r="B266" s="99" t="s">
        <v>12</v>
      </c>
      <c r="C266" s="100" t="s">
        <v>5</v>
      </c>
      <c r="D266" s="160" t="s">
        <v>5</v>
      </c>
      <c r="E266" s="160" t="s">
        <v>25</v>
      </c>
      <c r="F266" s="160" t="s">
        <v>2</v>
      </c>
      <c r="G266" s="160" t="s">
        <v>423</v>
      </c>
      <c r="H266" s="112" t="s">
        <v>52</v>
      </c>
      <c r="I266" s="125"/>
      <c r="J266" s="80"/>
      <c r="K266" s="80"/>
      <c r="L266" s="21"/>
    </row>
    <row r="267" spans="1:12" s="14" customFormat="1" ht="46.8" hidden="1" x14ac:dyDescent="0.3">
      <c r="A267" s="131" t="s">
        <v>449</v>
      </c>
      <c r="B267" s="99" t="s">
        <v>12</v>
      </c>
      <c r="C267" s="100" t="s">
        <v>5</v>
      </c>
      <c r="D267" s="160" t="s">
        <v>5</v>
      </c>
      <c r="E267" s="160" t="s">
        <v>25</v>
      </c>
      <c r="F267" s="160" t="s">
        <v>2</v>
      </c>
      <c r="G267" s="160" t="s">
        <v>423</v>
      </c>
      <c r="H267" s="112" t="s">
        <v>52</v>
      </c>
      <c r="I267" s="125"/>
      <c r="J267" s="80"/>
      <c r="K267" s="80"/>
      <c r="L267" s="21"/>
    </row>
    <row r="268" spans="1:12" s="14" customFormat="1" ht="62.4" hidden="1" x14ac:dyDescent="0.3">
      <c r="A268" s="131" t="s">
        <v>448</v>
      </c>
      <c r="B268" s="99" t="s">
        <v>12</v>
      </c>
      <c r="C268" s="100" t="s">
        <v>5</v>
      </c>
      <c r="D268" s="160" t="s">
        <v>5</v>
      </c>
      <c r="E268" s="160" t="s">
        <v>25</v>
      </c>
      <c r="F268" s="160" t="s">
        <v>2</v>
      </c>
      <c r="G268" s="160" t="s">
        <v>423</v>
      </c>
      <c r="H268" s="112" t="s">
        <v>58</v>
      </c>
      <c r="I268" s="125"/>
      <c r="J268" s="80"/>
      <c r="K268" s="80"/>
      <c r="L268" s="21"/>
    </row>
    <row r="269" spans="1:12" s="14" customFormat="1" ht="62.4" hidden="1" x14ac:dyDescent="0.3">
      <c r="A269" s="131" t="s">
        <v>447</v>
      </c>
      <c r="B269" s="99" t="s">
        <v>12</v>
      </c>
      <c r="C269" s="100" t="s">
        <v>5</v>
      </c>
      <c r="D269" s="160" t="s">
        <v>5</v>
      </c>
      <c r="E269" s="160" t="s">
        <v>25</v>
      </c>
      <c r="F269" s="160" t="s">
        <v>2</v>
      </c>
      <c r="G269" s="160" t="s">
        <v>423</v>
      </c>
      <c r="H269" s="112" t="s">
        <v>58</v>
      </c>
      <c r="I269" s="125"/>
      <c r="J269" s="80"/>
      <c r="K269" s="80"/>
      <c r="L269" s="21"/>
    </row>
    <row r="270" spans="1:12" s="14" customFormat="1" ht="46.8" hidden="1" x14ac:dyDescent="0.3">
      <c r="A270" s="131" t="s">
        <v>456</v>
      </c>
      <c r="B270" s="114" t="s">
        <v>12</v>
      </c>
      <c r="C270" s="115" t="s">
        <v>5</v>
      </c>
      <c r="D270" s="159" t="s">
        <v>5</v>
      </c>
      <c r="E270" s="159" t="s">
        <v>25</v>
      </c>
      <c r="F270" s="159" t="s">
        <v>2</v>
      </c>
      <c r="G270" s="159" t="s">
        <v>457</v>
      </c>
      <c r="H270" s="116" t="s">
        <v>52</v>
      </c>
      <c r="I270" s="128">
        <f>+I271+I272</f>
        <v>0</v>
      </c>
      <c r="J270" s="80"/>
      <c r="K270" s="80"/>
      <c r="L270" s="21"/>
    </row>
    <row r="271" spans="1:12" s="14" customFormat="1" ht="46.8" hidden="1" x14ac:dyDescent="0.3">
      <c r="A271" s="101" t="s">
        <v>458</v>
      </c>
      <c r="B271" s="99" t="s">
        <v>12</v>
      </c>
      <c r="C271" s="100" t="s">
        <v>5</v>
      </c>
      <c r="D271" s="160" t="s">
        <v>5</v>
      </c>
      <c r="E271" s="160" t="s">
        <v>25</v>
      </c>
      <c r="F271" s="160" t="s">
        <v>2</v>
      </c>
      <c r="G271" s="160" t="s">
        <v>457</v>
      </c>
      <c r="H271" s="112" t="s">
        <v>52</v>
      </c>
      <c r="I271" s="125"/>
      <c r="J271" s="80"/>
      <c r="K271" s="80"/>
      <c r="L271" s="21"/>
    </row>
    <row r="272" spans="1:12" s="14" customFormat="1" ht="46.8" hidden="1" x14ac:dyDescent="0.3">
      <c r="A272" s="101" t="s">
        <v>459</v>
      </c>
      <c r="B272" s="99" t="s">
        <v>12</v>
      </c>
      <c r="C272" s="100" t="s">
        <v>5</v>
      </c>
      <c r="D272" s="160" t="s">
        <v>5</v>
      </c>
      <c r="E272" s="160" t="s">
        <v>25</v>
      </c>
      <c r="F272" s="160" t="s">
        <v>2</v>
      </c>
      <c r="G272" s="160" t="s">
        <v>457</v>
      </c>
      <c r="H272" s="112" t="s">
        <v>52</v>
      </c>
      <c r="I272" s="125"/>
      <c r="J272" s="80"/>
      <c r="K272" s="80"/>
      <c r="L272" s="21"/>
    </row>
    <row r="273" spans="1:12" s="14" customFormat="1" ht="46.8" x14ac:dyDescent="0.3">
      <c r="A273" s="131" t="s">
        <v>545</v>
      </c>
      <c r="B273" s="114" t="s">
        <v>546</v>
      </c>
      <c r="C273" s="115" t="s">
        <v>12</v>
      </c>
      <c r="D273" s="159" t="s">
        <v>5</v>
      </c>
      <c r="E273" s="159" t="s">
        <v>25</v>
      </c>
      <c r="F273" s="159" t="s">
        <v>2</v>
      </c>
      <c r="G273" s="159" t="s">
        <v>327</v>
      </c>
      <c r="H273" s="116" t="s">
        <v>58</v>
      </c>
      <c r="I273" s="128">
        <v>100</v>
      </c>
      <c r="J273" s="83">
        <v>100</v>
      </c>
      <c r="K273" s="83">
        <v>100</v>
      </c>
      <c r="L273" s="21"/>
    </row>
    <row r="274" spans="1:12" s="14" customFormat="1" ht="62.4" x14ac:dyDescent="0.3">
      <c r="A274" s="119" t="s">
        <v>414</v>
      </c>
      <c r="B274" s="99" t="s">
        <v>12</v>
      </c>
      <c r="C274" s="121" t="s">
        <v>5</v>
      </c>
      <c r="D274" s="159" t="s">
        <v>5</v>
      </c>
      <c r="E274" s="159" t="s">
        <v>25</v>
      </c>
      <c r="F274" s="159" t="s">
        <v>337</v>
      </c>
      <c r="G274" s="159" t="s">
        <v>113</v>
      </c>
      <c r="H274" s="122"/>
      <c r="I274" s="82">
        <f>+I275</f>
        <v>500</v>
      </c>
      <c r="J274" s="82">
        <f t="shared" ref="J274" si="95">+J275</f>
        <v>500</v>
      </c>
      <c r="K274" s="82">
        <f t="shared" ref="K274" si="96">+K275</f>
        <v>500</v>
      </c>
      <c r="L274" s="21"/>
    </row>
    <row r="275" spans="1:12" s="14" customFormat="1" ht="45.6" customHeight="1" x14ac:dyDescent="0.3">
      <c r="A275" s="101" t="s">
        <v>374</v>
      </c>
      <c r="B275" s="99" t="s">
        <v>12</v>
      </c>
      <c r="C275" s="100" t="s">
        <v>5</v>
      </c>
      <c r="D275" s="160" t="s">
        <v>5</v>
      </c>
      <c r="E275" s="160" t="s">
        <v>25</v>
      </c>
      <c r="F275" s="160" t="s">
        <v>337</v>
      </c>
      <c r="G275" s="160" t="s">
        <v>328</v>
      </c>
      <c r="H275" s="103" t="s">
        <v>52</v>
      </c>
      <c r="I275" s="80">
        <v>500</v>
      </c>
      <c r="J275" s="80">
        <v>500</v>
      </c>
      <c r="K275" s="80">
        <v>500</v>
      </c>
      <c r="L275" s="21"/>
    </row>
    <row r="276" spans="1:12" s="130" customFormat="1" ht="21" customHeight="1" x14ac:dyDescent="0.35">
      <c r="A276" s="126" t="s">
        <v>416</v>
      </c>
      <c r="B276" s="120" t="s">
        <v>12</v>
      </c>
      <c r="C276" s="121" t="s">
        <v>5</v>
      </c>
      <c r="D276" s="123" t="s">
        <v>5</v>
      </c>
      <c r="E276" s="123" t="s">
        <v>25</v>
      </c>
      <c r="F276" s="123" t="s">
        <v>363</v>
      </c>
      <c r="G276" s="123" t="s">
        <v>218</v>
      </c>
      <c r="H276" s="127"/>
      <c r="I276" s="128">
        <f>+I277+I278+I279+I280+I281+I282</f>
        <v>3351.2</v>
      </c>
      <c r="J276" s="128">
        <f t="shared" ref="J276:K276" si="97">+J277+J278+J279+J280+J281+J282</f>
        <v>4507.8</v>
      </c>
      <c r="K276" s="128">
        <f t="shared" si="97"/>
        <v>18009.8</v>
      </c>
      <c r="L276" s="129"/>
    </row>
    <row r="277" spans="1:12" s="14" customFormat="1" ht="45.6" customHeight="1" x14ac:dyDescent="0.3">
      <c r="A277" s="101" t="s">
        <v>417</v>
      </c>
      <c r="B277" s="99" t="s">
        <v>12</v>
      </c>
      <c r="C277" s="100" t="s">
        <v>5</v>
      </c>
      <c r="D277" s="160" t="s">
        <v>5</v>
      </c>
      <c r="E277" s="160" t="s">
        <v>25</v>
      </c>
      <c r="F277" s="160" t="s">
        <v>363</v>
      </c>
      <c r="G277" s="160" t="s">
        <v>364</v>
      </c>
      <c r="H277" s="124">
        <v>200</v>
      </c>
      <c r="I277" s="125">
        <v>3351.2</v>
      </c>
      <c r="J277" s="80">
        <v>4507.8</v>
      </c>
      <c r="K277" s="80">
        <v>18009.8</v>
      </c>
      <c r="L277" s="21"/>
    </row>
    <row r="278" spans="1:12" s="14" customFormat="1" ht="46.8" hidden="1" x14ac:dyDescent="0.3">
      <c r="A278" s="101" t="s">
        <v>418</v>
      </c>
      <c r="B278" s="99" t="s">
        <v>12</v>
      </c>
      <c r="C278" s="100" t="s">
        <v>5</v>
      </c>
      <c r="D278" s="160" t="s">
        <v>5</v>
      </c>
      <c r="E278" s="160" t="s">
        <v>25</v>
      </c>
      <c r="F278" s="160" t="s">
        <v>363</v>
      </c>
      <c r="G278" s="160" t="s">
        <v>364</v>
      </c>
      <c r="H278" s="124">
        <v>200</v>
      </c>
      <c r="I278" s="125"/>
      <c r="J278" s="80"/>
      <c r="K278" s="80"/>
      <c r="L278" s="137"/>
    </row>
    <row r="279" spans="1:12" s="14" customFormat="1" ht="46.8" hidden="1" x14ac:dyDescent="0.3">
      <c r="A279" s="101" t="s">
        <v>419</v>
      </c>
      <c r="B279" s="99" t="s">
        <v>12</v>
      </c>
      <c r="C279" s="100" t="s">
        <v>5</v>
      </c>
      <c r="D279" s="160" t="s">
        <v>5</v>
      </c>
      <c r="E279" s="160" t="s">
        <v>25</v>
      </c>
      <c r="F279" s="160" t="s">
        <v>363</v>
      </c>
      <c r="G279" s="160" t="s">
        <v>364</v>
      </c>
      <c r="H279" s="124">
        <v>200</v>
      </c>
      <c r="I279" s="125"/>
      <c r="J279" s="80"/>
      <c r="K279" s="80"/>
      <c r="L279" s="21"/>
    </row>
    <row r="280" spans="1:12" s="14" customFormat="1" ht="56.4" hidden="1" customHeight="1" x14ac:dyDescent="0.3">
      <c r="A280" s="101" t="s">
        <v>446</v>
      </c>
      <c r="B280" s="99" t="s">
        <v>12</v>
      </c>
      <c r="C280" s="100" t="s">
        <v>5</v>
      </c>
      <c r="D280" s="160" t="s">
        <v>5</v>
      </c>
      <c r="E280" s="160" t="s">
        <v>25</v>
      </c>
      <c r="F280" s="160" t="s">
        <v>363</v>
      </c>
      <c r="G280" s="160" t="s">
        <v>364</v>
      </c>
      <c r="H280" s="124">
        <v>600</v>
      </c>
      <c r="I280" s="125"/>
      <c r="J280" s="80"/>
      <c r="K280" s="80"/>
      <c r="L280" s="137"/>
    </row>
    <row r="281" spans="1:12" s="14" customFormat="1" ht="52.8" hidden="1" customHeight="1" x14ac:dyDescent="0.3">
      <c r="A281" s="101" t="s">
        <v>445</v>
      </c>
      <c r="B281" s="99" t="s">
        <v>12</v>
      </c>
      <c r="C281" s="100" t="s">
        <v>5</v>
      </c>
      <c r="D281" s="160" t="s">
        <v>5</v>
      </c>
      <c r="E281" s="160" t="s">
        <v>25</v>
      </c>
      <c r="F281" s="160" t="s">
        <v>363</v>
      </c>
      <c r="G281" s="160" t="s">
        <v>364</v>
      </c>
      <c r="H281" s="112" t="s">
        <v>58</v>
      </c>
      <c r="I281" s="125"/>
      <c r="J281" s="80"/>
      <c r="K281" s="80"/>
      <c r="L281" s="21"/>
    </row>
    <row r="282" spans="1:12" s="14" customFormat="1" ht="49.8" hidden="1" customHeight="1" x14ac:dyDescent="0.3">
      <c r="A282" s="101" t="s">
        <v>420</v>
      </c>
      <c r="B282" s="99" t="s">
        <v>12</v>
      </c>
      <c r="C282" s="100" t="s">
        <v>5</v>
      </c>
      <c r="D282" s="160" t="s">
        <v>5</v>
      </c>
      <c r="E282" s="160" t="s">
        <v>25</v>
      </c>
      <c r="F282" s="160" t="s">
        <v>363</v>
      </c>
      <c r="G282" s="160" t="s">
        <v>364</v>
      </c>
      <c r="H282" s="112" t="s">
        <v>58</v>
      </c>
      <c r="I282" s="125"/>
      <c r="J282" s="80"/>
      <c r="K282" s="80"/>
      <c r="L282" s="21"/>
    </row>
    <row r="283" spans="1:12" s="14" customFormat="1" ht="21.6" customHeight="1" x14ac:dyDescent="0.3">
      <c r="A283" s="126" t="s">
        <v>547</v>
      </c>
      <c r="B283" s="114" t="s">
        <v>12</v>
      </c>
      <c r="C283" s="115" t="s">
        <v>5</v>
      </c>
      <c r="D283" s="159" t="s">
        <v>5</v>
      </c>
      <c r="E283" s="159" t="s">
        <v>25</v>
      </c>
      <c r="F283" s="159" t="s">
        <v>548</v>
      </c>
      <c r="G283" s="159" t="s">
        <v>113</v>
      </c>
      <c r="H283" s="116"/>
      <c r="I283" s="128">
        <f>I284+I285+I286+I287+I288+I289</f>
        <v>6777.5</v>
      </c>
      <c r="J283" s="128">
        <f t="shared" ref="J283:K283" si="98">J284+J285+J286+J287+J288+J289</f>
        <v>31563.7</v>
      </c>
      <c r="K283" s="128">
        <f t="shared" si="98"/>
        <v>0</v>
      </c>
      <c r="L283" s="21"/>
    </row>
    <row r="284" spans="1:12" s="14" customFormat="1" ht="48" customHeight="1" x14ac:dyDescent="0.3">
      <c r="A284" s="101" t="s">
        <v>549</v>
      </c>
      <c r="B284" s="99" t="s">
        <v>12</v>
      </c>
      <c r="C284" s="100" t="s">
        <v>5</v>
      </c>
      <c r="D284" s="160" t="s">
        <v>5</v>
      </c>
      <c r="E284" s="160" t="s">
        <v>25</v>
      </c>
      <c r="F284" s="160" t="s">
        <v>548</v>
      </c>
      <c r="G284" s="160" t="s">
        <v>550</v>
      </c>
      <c r="H284" s="112" t="s">
        <v>52</v>
      </c>
      <c r="I284" s="125">
        <v>6777.5</v>
      </c>
      <c r="J284" s="80">
        <v>31563.7</v>
      </c>
      <c r="K284" s="80"/>
      <c r="L284" s="21"/>
    </row>
    <row r="285" spans="1:12" s="14" customFormat="1" ht="49.8" hidden="1" customHeight="1" x14ac:dyDescent="0.3">
      <c r="A285" s="101" t="s">
        <v>551</v>
      </c>
      <c r="B285" s="99" t="s">
        <v>12</v>
      </c>
      <c r="C285" s="100" t="s">
        <v>5</v>
      </c>
      <c r="D285" s="160" t="s">
        <v>5</v>
      </c>
      <c r="E285" s="160" t="s">
        <v>25</v>
      </c>
      <c r="F285" s="160" t="s">
        <v>548</v>
      </c>
      <c r="G285" s="160" t="s">
        <v>550</v>
      </c>
      <c r="H285" s="112" t="s">
        <v>52</v>
      </c>
      <c r="I285" s="125"/>
      <c r="J285" s="80"/>
      <c r="K285" s="80"/>
      <c r="L285" s="21"/>
    </row>
    <row r="286" spans="1:12" s="14" customFormat="1" ht="49.8" hidden="1" customHeight="1" x14ac:dyDescent="0.3">
      <c r="A286" s="101" t="s">
        <v>552</v>
      </c>
      <c r="B286" s="99" t="s">
        <v>12</v>
      </c>
      <c r="C286" s="100" t="s">
        <v>5</v>
      </c>
      <c r="D286" s="160" t="s">
        <v>5</v>
      </c>
      <c r="E286" s="160" t="s">
        <v>25</v>
      </c>
      <c r="F286" s="160" t="s">
        <v>548</v>
      </c>
      <c r="G286" s="160" t="s">
        <v>550</v>
      </c>
      <c r="H286" s="112" t="s">
        <v>52</v>
      </c>
      <c r="I286" s="125"/>
      <c r="J286" s="80"/>
      <c r="K286" s="80"/>
      <c r="L286" s="21"/>
    </row>
    <row r="287" spans="1:12" s="14" customFormat="1" ht="49.8" hidden="1" customHeight="1" x14ac:dyDescent="0.3">
      <c r="A287" s="101" t="s">
        <v>553</v>
      </c>
      <c r="B287" s="99" t="s">
        <v>12</v>
      </c>
      <c r="C287" s="100" t="s">
        <v>5</v>
      </c>
      <c r="D287" s="160" t="s">
        <v>5</v>
      </c>
      <c r="E287" s="160" t="s">
        <v>25</v>
      </c>
      <c r="F287" s="160" t="s">
        <v>548</v>
      </c>
      <c r="G287" s="160" t="s">
        <v>550</v>
      </c>
      <c r="H287" s="112" t="s">
        <v>58</v>
      </c>
      <c r="I287" s="125"/>
      <c r="J287" s="80"/>
      <c r="K287" s="80"/>
      <c r="L287" s="21"/>
    </row>
    <row r="288" spans="1:12" s="14" customFormat="1" ht="49.8" hidden="1" customHeight="1" x14ac:dyDescent="0.3">
      <c r="A288" s="101" t="s">
        <v>554</v>
      </c>
      <c r="B288" s="99" t="s">
        <v>12</v>
      </c>
      <c r="C288" s="100" t="s">
        <v>5</v>
      </c>
      <c r="D288" s="160" t="s">
        <v>5</v>
      </c>
      <c r="E288" s="160" t="s">
        <v>25</v>
      </c>
      <c r="F288" s="160" t="s">
        <v>548</v>
      </c>
      <c r="G288" s="160" t="s">
        <v>550</v>
      </c>
      <c r="H288" s="112" t="s">
        <v>58</v>
      </c>
      <c r="I288" s="125"/>
      <c r="J288" s="80"/>
      <c r="K288" s="80"/>
      <c r="L288" s="21"/>
    </row>
    <row r="289" spans="1:12" s="14" customFormat="1" ht="49.8" hidden="1" customHeight="1" x14ac:dyDescent="0.3">
      <c r="A289" s="101" t="s">
        <v>555</v>
      </c>
      <c r="B289" s="99" t="s">
        <v>12</v>
      </c>
      <c r="C289" s="100" t="s">
        <v>5</v>
      </c>
      <c r="D289" s="160" t="s">
        <v>5</v>
      </c>
      <c r="E289" s="160" t="s">
        <v>25</v>
      </c>
      <c r="F289" s="160" t="s">
        <v>548</v>
      </c>
      <c r="G289" s="160" t="s">
        <v>550</v>
      </c>
      <c r="H289" s="112" t="s">
        <v>58</v>
      </c>
      <c r="I289" s="125"/>
      <c r="J289" s="80"/>
      <c r="K289" s="80"/>
      <c r="L289" s="21"/>
    </row>
    <row r="290" spans="1:12" s="18" customFormat="1" ht="46.2" customHeight="1" x14ac:dyDescent="0.3">
      <c r="A290" s="131" t="s">
        <v>482</v>
      </c>
      <c r="B290" s="120" t="s">
        <v>12</v>
      </c>
      <c r="C290" s="121" t="s">
        <v>5</v>
      </c>
      <c r="D290" s="123" t="s">
        <v>5</v>
      </c>
      <c r="E290" s="123" t="s">
        <v>160</v>
      </c>
      <c r="F290" s="123" t="s">
        <v>112</v>
      </c>
      <c r="G290" s="123" t="s">
        <v>478</v>
      </c>
      <c r="H290" s="89"/>
      <c r="I290" s="82">
        <v>0</v>
      </c>
      <c r="J290" s="82">
        <v>0</v>
      </c>
      <c r="K290" s="82">
        <v>0</v>
      </c>
    </row>
    <row r="291" spans="1:12" s="18" customFormat="1" ht="33.6" x14ac:dyDescent="0.3">
      <c r="A291" s="45" t="s">
        <v>152</v>
      </c>
      <c r="B291" s="120" t="s">
        <v>12</v>
      </c>
      <c r="C291" s="121" t="s">
        <v>5</v>
      </c>
      <c r="D291" s="120" t="s">
        <v>31</v>
      </c>
      <c r="E291" s="120" t="s">
        <v>111</v>
      </c>
      <c r="F291" s="120" t="s">
        <v>112</v>
      </c>
      <c r="G291" s="120" t="s">
        <v>113</v>
      </c>
      <c r="H291" s="89"/>
      <c r="I291" s="82">
        <f t="shared" ref="I291:K293" si="99">SUM(I292)</f>
        <v>1280</v>
      </c>
      <c r="J291" s="82">
        <f t="shared" si="99"/>
        <v>1350</v>
      </c>
      <c r="K291" s="82">
        <f t="shared" si="99"/>
        <v>1400</v>
      </c>
    </row>
    <row r="292" spans="1:12" s="18" customFormat="1" ht="17.399999999999999" x14ac:dyDescent="0.3">
      <c r="A292" s="45" t="s">
        <v>153</v>
      </c>
      <c r="B292" s="120" t="s">
        <v>12</v>
      </c>
      <c r="C292" s="121" t="s">
        <v>5</v>
      </c>
      <c r="D292" s="120" t="s">
        <v>31</v>
      </c>
      <c r="E292" s="120" t="s">
        <v>15</v>
      </c>
      <c r="F292" s="120" t="s">
        <v>112</v>
      </c>
      <c r="G292" s="120" t="s">
        <v>113</v>
      </c>
      <c r="H292" s="89"/>
      <c r="I292" s="82">
        <f t="shared" si="99"/>
        <v>1280</v>
      </c>
      <c r="J292" s="82">
        <f t="shared" si="99"/>
        <v>1350</v>
      </c>
      <c r="K292" s="82">
        <f t="shared" si="99"/>
        <v>1400</v>
      </c>
    </row>
    <row r="293" spans="1:12" s="18" customFormat="1" ht="17.399999999999999" x14ac:dyDescent="0.3">
      <c r="A293" s="46" t="s">
        <v>194</v>
      </c>
      <c r="B293" s="120" t="s">
        <v>12</v>
      </c>
      <c r="C293" s="121" t="s">
        <v>5</v>
      </c>
      <c r="D293" s="120" t="s">
        <v>31</v>
      </c>
      <c r="E293" s="120" t="s">
        <v>15</v>
      </c>
      <c r="F293" s="120" t="s">
        <v>1</v>
      </c>
      <c r="G293" s="120" t="s">
        <v>113</v>
      </c>
      <c r="H293" s="89"/>
      <c r="I293" s="82">
        <f>SUM(I294)</f>
        <v>1280</v>
      </c>
      <c r="J293" s="82">
        <f t="shared" si="99"/>
        <v>1350</v>
      </c>
      <c r="K293" s="82">
        <f t="shared" si="99"/>
        <v>1400</v>
      </c>
    </row>
    <row r="294" spans="1:12" s="14" customFormat="1" ht="31.2" x14ac:dyDescent="0.3">
      <c r="A294" s="47" t="s">
        <v>207</v>
      </c>
      <c r="B294" s="99" t="s">
        <v>12</v>
      </c>
      <c r="C294" s="100" t="s">
        <v>5</v>
      </c>
      <c r="D294" s="99" t="s">
        <v>31</v>
      </c>
      <c r="E294" s="99" t="s">
        <v>15</v>
      </c>
      <c r="F294" s="99" t="s">
        <v>1</v>
      </c>
      <c r="G294" s="99" t="s">
        <v>6</v>
      </c>
      <c r="H294" s="103" t="s">
        <v>58</v>
      </c>
      <c r="I294" s="80">
        <v>1280</v>
      </c>
      <c r="J294" s="80">
        <v>1350</v>
      </c>
      <c r="K294" s="80">
        <v>1400</v>
      </c>
    </row>
    <row r="295" spans="1:12" s="13" customFormat="1" ht="17.399999999999999" x14ac:dyDescent="0.35">
      <c r="A295" s="57" t="s">
        <v>212</v>
      </c>
      <c r="B295" s="157" t="s">
        <v>12</v>
      </c>
      <c r="C295" s="205" t="s">
        <v>2</v>
      </c>
      <c r="D295" s="222"/>
      <c r="E295" s="225"/>
      <c r="F295" s="225"/>
      <c r="G295" s="203"/>
      <c r="H295" s="102"/>
      <c r="I295" s="81">
        <f>SUM(I296+I305)</f>
        <v>147805</v>
      </c>
      <c r="J295" s="81">
        <f t="shared" ref="J295:K295" si="100">SUM(J296+J305)</f>
        <v>152493</v>
      </c>
      <c r="K295" s="81">
        <f t="shared" si="100"/>
        <v>153225</v>
      </c>
      <c r="L295" s="23"/>
    </row>
    <row r="296" spans="1:12" s="16" customFormat="1" ht="17.399999999999999" x14ac:dyDescent="0.35">
      <c r="A296" s="45" t="s">
        <v>140</v>
      </c>
      <c r="B296" s="123" t="s">
        <v>12</v>
      </c>
      <c r="C296" s="196" t="s">
        <v>2</v>
      </c>
      <c r="D296" s="123" t="s">
        <v>5</v>
      </c>
      <c r="E296" s="123" t="s">
        <v>111</v>
      </c>
      <c r="F296" s="123" t="s">
        <v>112</v>
      </c>
      <c r="G296" s="123" t="s">
        <v>113</v>
      </c>
      <c r="H296" s="89"/>
      <c r="I296" s="82">
        <f>SUM(I297)</f>
        <v>89204</v>
      </c>
      <c r="J296" s="82">
        <f t="shared" ref="J296:K296" si="101">SUM(J297)</f>
        <v>93808</v>
      </c>
      <c r="K296" s="82">
        <f t="shared" si="101"/>
        <v>94243</v>
      </c>
    </row>
    <row r="297" spans="1:12" s="18" customFormat="1" ht="17.399999999999999" x14ac:dyDescent="0.3">
      <c r="A297" s="45" t="s">
        <v>145</v>
      </c>
      <c r="B297" s="120" t="s">
        <v>12</v>
      </c>
      <c r="C297" s="121" t="s">
        <v>2</v>
      </c>
      <c r="D297" s="123" t="s">
        <v>5</v>
      </c>
      <c r="E297" s="123" t="s">
        <v>29</v>
      </c>
      <c r="F297" s="123" t="s">
        <v>112</v>
      </c>
      <c r="G297" s="123" t="s">
        <v>113</v>
      </c>
      <c r="H297" s="89"/>
      <c r="I297" s="82">
        <f>SUM(I298+I301+I303)</f>
        <v>89204</v>
      </c>
      <c r="J297" s="82">
        <f t="shared" ref="J297:K297" si="102">SUM(J298+J301+J303)</f>
        <v>93808</v>
      </c>
      <c r="K297" s="82">
        <f t="shared" si="102"/>
        <v>94243</v>
      </c>
      <c r="L297" s="22"/>
    </row>
    <row r="298" spans="1:12" s="18" customFormat="1" ht="33.6" x14ac:dyDescent="0.3">
      <c r="A298" s="46" t="s">
        <v>146</v>
      </c>
      <c r="B298" s="120" t="s">
        <v>12</v>
      </c>
      <c r="C298" s="121" t="s">
        <v>2</v>
      </c>
      <c r="D298" s="123" t="s">
        <v>5</v>
      </c>
      <c r="E298" s="123" t="s">
        <v>29</v>
      </c>
      <c r="F298" s="123" t="s">
        <v>1</v>
      </c>
      <c r="G298" s="123" t="s">
        <v>113</v>
      </c>
      <c r="H298" s="89"/>
      <c r="I298" s="82">
        <f>SUM(I299:I300)</f>
        <v>20081</v>
      </c>
      <c r="J298" s="82">
        <f t="shared" ref="J298:K298" si="103">SUM(J299:J300)</f>
        <v>24550</v>
      </c>
      <c r="K298" s="82">
        <f t="shared" si="103"/>
        <v>24860</v>
      </c>
      <c r="L298" s="22"/>
    </row>
    <row r="299" spans="1:12" s="14" customFormat="1" ht="46.8" x14ac:dyDescent="0.3">
      <c r="A299" s="47" t="s">
        <v>301</v>
      </c>
      <c r="B299" s="99" t="s">
        <v>12</v>
      </c>
      <c r="C299" s="100" t="s">
        <v>2</v>
      </c>
      <c r="D299" s="160" t="s">
        <v>5</v>
      </c>
      <c r="E299" s="160">
        <v>3</v>
      </c>
      <c r="F299" s="160" t="s">
        <v>1</v>
      </c>
      <c r="G299" s="160" t="s">
        <v>6</v>
      </c>
      <c r="H299" s="103" t="s">
        <v>52</v>
      </c>
      <c r="I299" s="80">
        <v>16811</v>
      </c>
      <c r="J299" s="80">
        <v>21280</v>
      </c>
      <c r="K299" s="80">
        <v>21590</v>
      </c>
      <c r="L299" s="21"/>
    </row>
    <row r="300" spans="1:12" s="14" customFormat="1" ht="46.8" x14ac:dyDescent="0.3">
      <c r="A300" s="47" t="s">
        <v>302</v>
      </c>
      <c r="B300" s="99" t="s">
        <v>12</v>
      </c>
      <c r="C300" s="100" t="s">
        <v>2</v>
      </c>
      <c r="D300" s="160" t="s">
        <v>5</v>
      </c>
      <c r="E300" s="160">
        <v>3</v>
      </c>
      <c r="F300" s="160" t="s">
        <v>1</v>
      </c>
      <c r="G300" s="160" t="s">
        <v>6</v>
      </c>
      <c r="H300" s="103" t="s">
        <v>54</v>
      </c>
      <c r="I300" s="80">
        <v>3270</v>
      </c>
      <c r="J300" s="80">
        <v>3270</v>
      </c>
      <c r="K300" s="80">
        <v>3270</v>
      </c>
    </row>
    <row r="301" spans="1:12" s="18" customFormat="1" ht="17.399999999999999" x14ac:dyDescent="0.3">
      <c r="A301" s="46" t="s">
        <v>147</v>
      </c>
      <c r="B301" s="120" t="s">
        <v>12</v>
      </c>
      <c r="C301" s="121" t="s">
        <v>2</v>
      </c>
      <c r="D301" s="123" t="s">
        <v>5</v>
      </c>
      <c r="E301" s="123" t="s">
        <v>29</v>
      </c>
      <c r="F301" s="123" t="s">
        <v>5</v>
      </c>
      <c r="G301" s="123" t="s">
        <v>113</v>
      </c>
      <c r="H301" s="89"/>
      <c r="I301" s="82">
        <f>SUM(I302:I302)</f>
        <v>65818</v>
      </c>
      <c r="J301" s="82">
        <f>SUM(J302:J302)</f>
        <v>65953</v>
      </c>
      <c r="K301" s="82">
        <f>SUM(K302:K302)</f>
        <v>66078</v>
      </c>
    </row>
    <row r="302" spans="1:12" s="14" customFormat="1" ht="62.4" x14ac:dyDescent="0.3">
      <c r="A302" s="47" t="s">
        <v>303</v>
      </c>
      <c r="B302" s="99" t="s">
        <v>12</v>
      </c>
      <c r="C302" s="100" t="s">
        <v>2</v>
      </c>
      <c r="D302" s="160" t="s">
        <v>5</v>
      </c>
      <c r="E302" s="160">
        <v>3</v>
      </c>
      <c r="F302" s="160" t="s">
        <v>5</v>
      </c>
      <c r="G302" s="160" t="s">
        <v>6</v>
      </c>
      <c r="H302" s="103" t="s">
        <v>53</v>
      </c>
      <c r="I302" s="80">
        <v>65818</v>
      </c>
      <c r="J302" s="80">
        <v>65953</v>
      </c>
      <c r="K302" s="80">
        <v>66078</v>
      </c>
    </row>
    <row r="303" spans="1:12" s="18" customFormat="1" ht="33.6" x14ac:dyDescent="0.3">
      <c r="A303" s="46" t="s">
        <v>148</v>
      </c>
      <c r="B303" s="120" t="s">
        <v>12</v>
      </c>
      <c r="C303" s="121" t="s">
        <v>2</v>
      </c>
      <c r="D303" s="123" t="s">
        <v>5</v>
      </c>
      <c r="E303" s="123" t="s">
        <v>29</v>
      </c>
      <c r="F303" s="123" t="s">
        <v>2</v>
      </c>
      <c r="G303" s="123" t="s">
        <v>113</v>
      </c>
      <c r="H303" s="89"/>
      <c r="I303" s="82">
        <f>SUM(I304)</f>
        <v>3305</v>
      </c>
      <c r="J303" s="82">
        <f t="shared" ref="J303:K303" si="104">SUM(J304)</f>
        <v>3305</v>
      </c>
      <c r="K303" s="82">
        <f t="shared" si="104"/>
        <v>3305</v>
      </c>
    </row>
    <row r="304" spans="1:12" s="14" customFormat="1" ht="46.8" x14ac:dyDescent="0.3">
      <c r="A304" s="47" t="s">
        <v>304</v>
      </c>
      <c r="B304" s="99" t="s">
        <v>12</v>
      </c>
      <c r="C304" s="100" t="s">
        <v>2</v>
      </c>
      <c r="D304" s="160" t="s">
        <v>5</v>
      </c>
      <c r="E304" s="160">
        <v>3</v>
      </c>
      <c r="F304" s="160" t="s">
        <v>2</v>
      </c>
      <c r="G304" s="160" t="s">
        <v>6</v>
      </c>
      <c r="H304" s="103" t="s">
        <v>52</v>
      </c>
      <c r="I304" s="80">
        <v>3305</v>
      </c>
      <c r="J304" s="80">
        <v>3305</v>
      </c>
      <c r="K304" s="80">
        <v>3305</v>
      </c>
    </row>
    <row r="305" spans="1:11" s="18" customFormat="1" ht="33.6" x14ac:dyDescent="0.3">
      <c r="A305" s="45" t="s">
        <v>149</v>
      </c>
      <c r="B305" s="120" t="s">
        <v>12</v>
      </c>
      <c r="C305" s="121" t="s">
        <v>2</v>
      </c>
      <c r="D305" s="123" t="s">
        <v>28</v>
      </c>
      <c r="E305" s="123" t="s">
        <v>111</v>
      </c>
      <c r="F305" s="123" t="s">
        <v>112</v>
      </c>
      <c r="G305" s="123" t="s">
        <v>113</v>
      </c>
      <c r="H305" s="89"/>
      <c r="I305" s="82">
        <f>SUM(I306)</f>
        <v>58601</v>
      </c>
      <c r="J305" s="82">
        <f t="shared" ref="J305:K306" si="105">SUM(J306)</f>
        <v>58685</v>
      </c>
      <c r="K305" s="82">
        <f t="shared" si="105"/>
        <v>58982</v>
      </c>
    </row>
    <row r="306" spans="1:11" s="18" customFormat="1" ht="17.399999999999999" x14ac:dyDescent="0.3">
      <c r="A306" s="45" t="s">
        <v>150</v>
      </c>
      <c r="B306" s="120" t="s">
        <v>12</v>
      </c>
      <c r="C306" s="121" t="s">
        <v>2</v>
      </c>
      <c r="D306" s="123" t="s">
        <v>28</v>
      </c>
      <c r="E306" s="123" t="s">
        <v>29</v>
      </c>
      <c r="F306" s="123" t="s">
        <v>112</v>
      </c>
      <c r="G306" s="123" t="s">
        <v>113</v>
      </c>
      <c r="H306" s="89"/>
      <c r="I306" s="82">
        <f>+I307+I311</f>
        <v>58601</v>
      </c>
      <c r="J306" s="82">
        <f t="shared" si="105"/>
        <v>58685</v>
      </c>
      <c r="K306" s="82">
        <f t="shared" si="105"/>
        <v>58982</v>
      </c>
    </row>
    <row r="307" spans="1:11" s="18" customFormat="1" ht="50.4" x14ac:dyDescent="0.3">
      <c r="A307" s="46" t="s">
        <v>151</v>
      </c>
      <c r="B307" s="120" t="s">
        <v>12</v>
      </c>
      <c r="C307" s="121" t="s">
        <v>2</v>
      </c>
      <c r="D307" s="123" t="s">
        <v>28</v>
      </c>
      <c r="E307" s="123" t="s">
        <v>29</v>
      </c>
      <c r="F307" s="123" t="s">
        <v>1</v>
      </c>
      <c r="G307" s="123" t="s">
        <v>6</v>
      </c>
      <c r="H307" s="89"/>
      <c r="I307" s="82">
        <f>+I308+I309+I310</f>
        <v>58601</v>
      </c>
      <c r="J307" s="82">
        <f>SUM(J308:J310)</f>
        <v>58685</v>
      </c>
      <c r="K307" s="82">
        <f>SUM(K308:K310)</f>
        <v>58982</v>
      </c>
    </row>
    <row r="308" spans="1:11" s="14" customFormat="1" ht="46.8" x14ac:dyDescent="0.3">
      <c r="A308" s="47" t="s">
        <v>575</v>
      </c>
      <c r="B308" s="99" t="s">
        <v>12</v>
      </c>
      <c r="C308" s="100" t="s">
        <v>2</v>
      </c>
      <c r="D308" s="99" t="s">
        <v>28</v>
      </c>
      <c r="E308" s="99" t="s">
        <v>29</v>
      </c>
      <c r="F308" s="99" t="s">
        <v>1</v>
      </c>
      <c r="G308" s="99" t="s">
        <v>6</v>
      </c>
      <c r="H308" s="103" t="s">
        <v>53</v>
      </c>
      <c r="I308" s="80">
        <v>50216</v>
      </c>
      <c r="J308" s="80">
        <v>50216</v>
      </c>
      <c r="K308" s="80">
        <v>50216</v>
      </c>
    </row>
    <row r="309" spans="1:11" s="14" customFormat="1" ht="31.2" x14ac:dyDescent="0.3">
      <c r="A309" s="47" t="s">
        <v>574</v>
      </c>
      <c r="B309" s="99" t="s">
        <v>12</v>
      </c>
      <c r="C309" s="100" t="s">
        <v>2</v>
      </c>
      <c r="D309" s="99" t="s">
        <v>28</v>
      </c>
      <c r="E309" s="99" t="s">
        <v>29</v>
      </c>
      <c r="F309" s="99" t="s">
        <v>1</v>
      </c>
      <c r="G309" s="99" t="s">
        <v>6</v>
      </c>
      <c r="H309" s="103" t="s">
        <v>52</v>
      </c>
      <c r="I309" s="80">
        <v>7323</v>
      </c>
      <c r="J309" s="80">
        <v>7407</v>
      </c>
      <c r="K309" s="80">
        <v>7704</v>
      </c>
    </row>
    <row r="310" spans="1:11" s="14" customFormat="1" ht="46.8" x14ac:dyDescent="0.3">
      <c r="A310" s="47" t="s">
        <v>310</v>
      </c>
      <c r="B310" s="99" t="s">
        <v>12</v>
      </c>
      <c r="C310" s="100" t="s">
        <v>2</v>
      </c>
      <c r="D310" s="99" t="s">
        <v>28</v>
      </c>
      <c r="E310" s="99" t="s">
        <v>29</v>
      </c>
      <c r="F310" s="99" t="s">
        <v>1</v>
      </c>
      <c r="G310" s="99" t="s">
        <v>6</v>
      </c>
      <c r="H310" s="103" t="s">
        <v>54</v>
      </c>
      <c r="I310" s="80">
        <v>1062</v>
      </c>
      <c r="J310" s="80">
        <v>1062</v>
      </c>
      <c r="K310" s="80">
        <v>1062</v>
      </c>
    </row>
    <row r="311" spans="1:11" s="14" customFormat="1" ht="17.399999999999999" hidden="1" x14ac:dyDescent="0.3">
      <c r="A311" s="107" t="s">
        <v>441</v>
      </c>
      <c r="B311" s="114" t="s">
        <v>12</v>
      </c>
      <c r="C311" s="115" t="s">
        <v>2</v>
      </c>
      <c r="D311" s="114" t="s">
        <v>28</v>
      </c>
      <c r="E311" s="114" t="s">
        <v>29</v>
      </c>
      <c r="F311" s="114" t="s">
        <v>335</v>
      </c>
      <c r="G311" s="114" t="s">
        <v>113</v>
      </c>
      <c r="H311" s="90"/>
      <c r="I311" s="83">
        <f>+I312+I313+I314</f>
        <v>0</v>
      </c>
      <c r="J311" s="83">
        <f t="shared" ref="J311:K311" si="106">+J312+J313+J314</f>
        <v>0</v>
      </c>
      <c r="K311" s="83">
        <f t="shared" si="106"/>
        <v>0</v>
      </c>
    </row>
    <row r="312" spans="1:11" s="14" customFormat="1" ht="46.8" hidden="1" x14ac:dyDescent="0.3">
      <c r="A312" s="67" t="s">
        <v>424</v>
      </c>
      <c r="B312" s="99" t="s">
        <v>12</v>
      </c>
      <c r="C312" s="100" t="s">
        <v>2</v>
      </c>
      <c r="D312" s="99" t="s">
        <v>28</v>
      </c>
      <c r="E312" s="99" t="s">
        <v>29</v>
      </c>
      <c r="F312" s="99" t="s">
        <v>335</v>
      </c>
      <c r="G312" s="99" t="s">
        <v>336</v>
      </c>
      <c r="H312" s="103" t="s">
        <v>52</v>
      </c>
      <c r="I312" s="80"/>
      <c r="J312" s="80"/>
      <c r="K312" s="80"/>
    </row>
    <row r="313" spans="1:11" s="14" customFormat="1" ht="46.8" hidden="1" x14ac:dyDescent="0.3">
      <c r="A313" s="67" t="s">
        <v>342</v>
      </c>
      <c r="B313" s="99" t="s">
        <v>12</v>
      </c>
      <c r="C313" s="100" t="s">
        <v>2</v>
      </c>
      <c r="D313" s="99" t="s">
        <v>28</v>
      </c>
      <c r="E313" s="99" t="s">
        <v>29</v>
      </c>
      <c r="F313" s="99" t="s">
        <v>335</v>
      </c>
      <c r="G313" s="99" t="s">
        <v>336</v>
      </c>
      <c r="H313" s="103" t="s">
        <v>52</v>
      </c>
      <c r="I313" s="80"/>
      <c r="J313" s="80"/>
      <c r="K313" s="80"/>
    </row>
    <row r="314" spans="1:11" s="14" customFormat="1" ht="46.8" hidden="1" x14ac:dyDescent="0.3">
      <c r="A314" s="67" t="s">
        <v>343</v>
      </c>
      <c r="B314" s="99" t="s">
        <v>12</v>
      </c>
      <c r="C314" s="100" t="s">
        <v>2</v>
      </c>
      <c r="D314" s="99" t="s">
        <v>28</v>
      </c>
      <c r="E314" s="99" t="s">
        <v>29</v>
      </c>
      <c r="F314" s="99" t="s">
        <v>335</v>
      </c>
      <c r="G314" s="99" t="s">
        <v>336</v>
      </c>
      <c r="H314" s="103" t="s">
        <v>52</v>
      </c>
      <c r="I314" s="80"/>
      <c r="J314" s="80"/>
      <c r="K314" s="80"/>
    </row>
    <row r="315" spans="1:11" s="8" customFormat="1" x14ac:dyDescent="0.35">
      <c r="A315" s="48" t="s">
        <v>80</v>
      </c>
      <c r="B315" s="195" t="s">
        <v>12</v>
      </c>
      <c r="C315" s="195" t="s">
        <v>12</v>
      </c>
      <c r="D315" s="242"/>
      <c r="E315" s="243"/>
      <c r="F315" s="243"/>
      <c r="G315" s="244"/>
      <c r="H315" s="108"/>
      <c r="I315" s="81">
        <f>SUM(I316)</f>
        <v>13019.4</v>
      </c>
      <c r="J315" s="81">
        <f t="shared" ref="J315:K315" si="107">SUM(J316)</f>
        <v>13207.4</v>
      </c>
      <c r="K315" s="81">
        <f t="shared" si="107"/>
        <v>13402.4</v>
      </c>
    </row>
    <row r="316" spans="1:11" s="18" customFormat="1" ht="17.399999999999999" x14ac:dyDescent="0.3">
      <c r="A316" s="45" t="s">
        <v>140</v>
      </c>
      <c r="B316" s="120" t="s">
        <v>12</v>
      </c>
      <c r="C316" s="121" t="s">
        <v>12</v>
      </c>
      <c r="D316" s="123" t="s">
        <v>5</v>
      </c>
      <c r="E316" s="123" t="s">
        <v>111</v>
      </c>
      <c r="F316" s="123" t="s">
        <v>112</v>
      </c>
      <c r="G316" s="123" t="s">
        <v>113</v>
      </c>
      <c r="H316" s="89"/>
      <c r="I316" s="82">
        <f>SUM(I317+I326)</f>
        <v>13019.4</v>
      </c>
      <c r="J316" s="82">
        <f t="shared" ref="J316:K316" si="108">SUM(J317+J326)</f>
        <v>13207.4</v>
      </c>
      <c r="K316" s="82">
        <f t="shared" si="108"/>
        <v>13402.4</v>
      </c>
    </row>
    <row r="317" spans="1:11" s="18" customFormat="1" ht="17.399999999999999" x14ac:dyDescent="0.3">
      <c r="A317" s="45" t="s">
        <v>154</v>
      </c>
      <c r="B317" s="120" t="s">
        <v>12</v>
      </c>
      <c r="C317" s="121" t="s">
        <v>12</v>
      </c>
      <c r="D317" s="123" t="s">
        <v>5</v>
      </c>
      <c r="E317" s="123" t="s">
        <v>30</v>
      </c>
      <c r="F317" s="123" t="s">
        <v>112</v>
      </c>
      <c r="G317" s="123" t="s">
        <v>113</v>
      </c>
      <c r="H317" s="89"/>
      <c r="I317" s="82">
        <f>SUM(I318)</f>
        <v>12869.4</v>
      </c>
      <c r="J317" s="82">
        <f t="shared" ref="J317:K317" si="109">SUM(J318)</f>
        <v>13057.4</v>
      </c>
      <c r="K317" s="82">
        <f t="shared" si="109"/>
        <v>13252.4</v>
      </c>
    </row>
    <row r="318" spans="1:11" s="18" customFormat="1" ht="33.6" x14ac:dyDescent="0.3">
      <c r="A318" s="46" t="s">
        <v>195</v>
      </c>
      <c r="B318" s="120" t="s">
        <v>12</v>
      </c>
      <c r="C318" s="121" t="s">
        <v>12</v>
      </c>
      <c r="D318" s="123" t="s">
        <v>5</v>
      </c>
      <c r="E318" s="123" t="s">
        <v>30</v>
      </c>
      <c r="F318" s="123" t="s">
        <v>2</v>
      </c>
      <c r="G318" s="123" t="s">
        <v>113</v>
      </c>
      <c r="H318" s="89"/>
      <c r="I318" s="82">
        <f>SUM(I319:I325)</f>
        <v>12869.4</v>
      </c>
      <c r="J318" s="82">
        <f t="shared" ref="J318:K318" si="110">SUM(J319:J325)</f>
        <v>13057.4</v>
      </c>
      <c r="K318" s="82">
        <f t="shared" si="110"/>
        <v>13252.4</v>
      </c>
    </row>
    <row r="319" spans="1:11" s="14" customFormat="1" ht="51" customHeight="1" x14ac:dyDescent="0.3">
      <c r="A319" s="47" t="s">
        <v>378</v>
      </c>
      <c r="B319" s="99" t="s">
        <v>12</v>
      </c>
      <c r="C319" s="100" t="s">
        <v>12</v>
      </c>
      <c r="D319" s="160" t="s">
        <v>5</v>
      </c>
      <c r="E319" s="160">
        <v>4</v>
      </c>
      <c r="F319" s="160" t="s">
        <v>2</v>
      </c>
      <c r="G319" s="160" t="s">
        <v>229</v>
      </c>
      <c r="H319" s="103" t="s">
        <v>52</v>
      </c>
      <c r="I319" s="80">
        <v>5269.4</v>
      </c>
      <c r="J319" s="80">
        <v>5269.4</v>
      </c>
      <c r="K319" s="80">
        <v>5269.4</v>
      </c>
    </row>
    <row r="320" spans="1:11" s="14" customFormat="1" ht="51" customHeight="1" x14ac:dyDescent="0.3">
      <c r="A320" s="47" t="s">
        <v>378</v>
      </c>
      <c r="B320" s="99" t="s">
        <v>12</v>
      </c>
      <c r="C320" s="100" t="s">
        <v>12</v>
      </c>
      <c r="D320" s="160" t="s">
        <v>5</v>
      </c>
      <c r="E320" s="160">
        <v>4</v>
      </c>
      <c r="F320" s="160" t="s">
        <v>2</v>
      </c>
      <c r="G320" s="160" t="s">
        <v>229</v>
      </c>
      <c r="H320" s="150" t="s">
        <v>58</v>
      </c>
      <c r="I320" s="80">
        <v>1200</v>
      </c>
      <c r="J320" s="80">
        <v>1200</v>
      </c>
      <c r="K320" s="80">
        <v>1200</v>
      </c>
    </row>
    <row r="321" spans="1:11" s="14" customFormat="1" ht="31.2" x14ac:dyDescent="0.3">
      <c r="A321" s="47" t="s">
        <v>371</v>
      </c>
      <c r="B321" s="99" t="s">
        <v>12</v>
      </c>
      <c r="C321" s="100" t="s">
        <v>12</v>
      </c>
      <c r="D321" s="160" t="s">
        <v>5</v>
      </c>
      <c r="E321" s="160">
        <v>4</v>
      </c>
      <c r="F321" s="160" t="s">
        <v>2</v>
      </c>
      <c r="G321" s="160" t="s">
        <v>230</v>
      </c>
      <c r="H321" s="103" t="s">
        <v>54</v>
      </c>
      <c r="I321" s="80">
        <v>4700</v>
      </c>
      <c r="J321" s="80">
        <v>4888</v>
      </c>
      <c r="K321" s="80">
        <v>5083</v>
      </c>
    </row>
    <row r="322" spans="1:11" s="14" customFormat="1" ht="63" customHeight="1" x14ac:dyDescent="0.3">
      <c r="A322" s="47" t="s">
        <v>379</v>
      </c>
      <c r="B322" s="99" t="s">
        <v>12</v>
      </c>
      <c r="C322" s="100" t="s">
        <v>12</v>
      </c>
      <c r="D322" s="160" t="s">
        <v>5</v>
      </c>
      <c r="E322" s="160">
        <v>4</v>
      </c>
      <c r="F322" s="160" t="s">
        <v>2</v>
      </c>
      <c r="G322" s="160" t="s">
        <v>229</v>
      </c>
      <c r="H322" s="103" t="s">
        <v>52</v>
      </c>
      <c r="I322" s="80">
        <v>1500</v>
      </c>
      <c r="J322" s="80">
        <v>1500</v>
      </c>
      <c r="K322" s="80">
        <v>1500</v>
      </c>
    </row>
    <row r="323" spans="1:11" s="14" customFormat="1" ht="63.6" hidden="1" customHeight="1" x14ac:dyDescent="0.3">
      <c r="A323" s="47" t="s">
        <v>379</v>
      </c>
      <c r="B323" s="99" t="s">
        <v>12</v>
      </c>
      <c r="C323" s="100" t="s">
        <v>12</v>
      </c>
      <c r="D323" s="160" t="s">
        <v>5</v>
      </c>
      <c r="E323" s="160">
        <v>4</v>
      </c>
      <c r="F323" s="160" t="s">
        <v>2</v>
      </c>
      <c r="G323" s="160" t="s">
        <v>229</v>
      </c>
      <c r="H323" s="150" t="s">
        <v>58</v>
      </c>
      <c r="I323" s="80"/>
      <c r="J323" s="80"/>
      <c r="K323" s="80"/>
    </row>
    <row r="324" spans="1:11" s="14" customFormat="1" ht="31.2" hidden="1" x14ac:dyDescent="0.3">
      <c r="A324" s="47" t="s">
        <v>380</v>
      </c>
      <c r="B324" s="99" t="s">
        <v>12</v>
      </c>
      <c r="C324" s="100" t="s">
        <v>12</v>
      </c>
      <c r="D324" s="160" t="s">
        <v>5</v>
      </c>
      <c r="E324" s="160">
        <v>4</v>
      </c>
      <c r="F324" s="160" t="s">
        <v>2</v>
      </c>
      <c r="G324" s="160" t="s">
        <v>230</v>
      </c>
      <c r="H324" s="103" t="s">
        <v>52</v>
      </c>
      <c r="I324" s="80"/>
      <c r="J324" s="80"/>
      <c r="K324" s="80"/>
    </row>
    <row r="325" spans="1:11" s="14" customFormat="1" ht="47.4" customHeight="1" x14ac:dyDescent="0.3">
      <c r="A325" s="47" t="s">
        <v>381</v>
      </c>
      <c r="B325" s="99" t="s">
        <v>12</v>
      </c>
      <c r="C325" s="100" t="s">
        <v>12</v>
      </c>
      <c r="D325" s="160" t="s">
        <v>5</v>
      </c>
      <c r="E325" s="160">
        <v>4</v>
      </c>
      <c r="F325" s="160" t="s">
        <v>2</v>
      </c>
      <c r="G325" s="160" t="s">
        <v>230</v>
      </c>
      <c r="H325" s="103" t="s">
        <v>54</v>
      </c>
      <c r="I325" s="80">
        <v>200</v>
      </c>
      <c r="J325" s="80">
        <v>200</v>
      </c>
      <c r="K325" s="80">
        <v>200</v>
      </c>
    </row>
    <row r="326" spans="1:11" s="18" customFormat="1" ht="33.6" x14ac:dyDescent="0.3">
      <c r="A326" s="45" t="s">
        <v>155</v>
      </c>
      <c r="B326" s="120" t="s">
        <v>12</v>
      </c>
      <c r="C326" s="121" t="s">
        <v>12</v>
      </c>
      <c r="D326" s="123" t="s">
        <v>5</v>
      </c>
      <c r="E326" s="123" t="s">
        <v>51</v>
      </c>
      <c r="F326" s="123" t="s">
        <v>112</v>
      </c>
      <c r="G326" s="123" t="s">
        <v>113</v>
      </c>
      <c r="H326" s="89"/>
      <c r="I326" s="82">
        <f>SUM(I327)</f>
        <v>150</v>
      </c>
      <c r="J326" s="82">
        <f t="shared" ref="J326:K327" si="111">SUM(J327)</f>
        <v>150</v>
      </c>
      <c r="K326" s="82">
        <f t="shared" si="111"/>
        <v>150</v>
      </c>
    </row>
    <row r="327" spans="1:11" s="18" customFormat="1" ht="50.4" x14ac:dyDescent="0.3">
      <c r="A327" s="66" t="s">
        <v>208</v>
      </c>
      <c r="B327" s="120" t="s">
        <v>12</v>
      </c>
      <c r="C327" s="121" t="s">
        <v>12</v>
      </c>
      <c r="D327" s="123" t="s">
        <v>5</v>
      </c>
      <c r="E327" s="123" t="s">
        <v>51</v>
      </c>
      <c r="F327" s="123" t="s">
        <v>2</v>
      </c>
      <c r="G327" s="123" t="s">
        <v>113</v>
      </c>
      <c r="H327" s="89"/>
      <c r="I327" s="82">
        <f>SUM(I328)</f>
        <v>150</v>
      </c>
      <c r="J327" s="82">
        <f t="shared" si="111"/>
        <v>150</v>
      </c>
      <c r="K327" s="82">
        <f t="shared" si="111"/>
        <v>150</v>
      </c>
    </row>
    <row r="328" spans="1:11" s="14" customFormat="1" ht="31.2" x14ac:dyDescent="0.3">
      <c r="A328" s="67" t="s">
        <v>305</v>
      </c>
      <c r="B328" s="99" t="s">
        <v>12</v>
      </c>
      <c r="C328" s="100" t="s">
        <v>12</v>
      </c>
      <c r="D328" s="160" t="s">
        <v>5</v>
      </c>
      <c r="E328" s="160" t="s">
        <v>51</v>
      </c>
      <c r="F328" s="160" t="s">
        <v>2</v>
      </c>
      <c r="G328" s="160" t="s">
        <v>55</v>
      </c>
      <c r="H328" s="103" t="s">
        <v>52</v>
      </c>
      <c r="I328" s="80">
        <v>150</v>
      </c>
      <c r="J328" s="80">
        <v>150</v>
      </c>
      <c r="K328" s="80">
        <v>150</v>
      </c>
    </row>
    <row r="329" spans="1:11" s="8" customFormat="1" x14ac:dyDescent="0.35">
      <c r="A329" s="48" t="s">
        <v>81</v>
      </c>
      <c r="B329" s="195" t="s">
        <v>12</v>
      </c>
      <c r="C329" s="195" t="s">
        <v>14</v>
      </c>
      <c r="D329" s="248"/>
      <c r="E329" s="249"/>
      <c r="F329" s="249"/>
      <c r="G329" s="250"/>
      <c r="H329" s="108"/>
      <c r="I329" s="81">
        <f>SUM(I330)</f>
        <v>78053.2</v>
      </c>
      <c r="J329" s="81">
        <f t="shared" ref="J329:K329" si="112">SUM(J330)</f>
        <v>23740</v>
      </c>
      <c r="K329" s="81">
        <f t="shared" si="112"/>
        <v>24635</v>
      </c>
    </row>
    <row r="330" spans="1:11" s="16" customFormat="1" ht="17.399999999999999" x14ac:dyDescent="0.35">
      <c r="A330" s="45" t="s">
        <v>140</v>
      </c>
      <c r="B330" s="123" t="s">
        <v>12</v>
      </c>
      <c r="C330" s="196" t="s">
        <v>14</v>
      </c>
      <c r="D330" s="123" t="s">
        <v>5</v>
      </c>
      <c r="E330" s="123" t="s">
        <v>111</v>
      </c>
      <c r="F330" s="123" t="s">
        <v>112</v>
      </c>
      <c r="G330" s="123" t="s">
        <v>113</v>
      </c>
      <c r="H330" s="89"/>
      <c r="I330" s="82">
        <f>SUM(I331+I340)</f>
        <v>78053.2</v>
      </c>
      <c r="J330" s="82">
        <f t="shared" ref="J330:K330" si="113">SUM(J331+J340)</f>
        <v>23740</v>
      </c>
      <c r="K330" s="82">
        <f t="shared" si="113"/>
        <v>24635</v>
      </c>
    </row>
    <row r="331" spans="1:11" s="16" customFormat="1" ht="17.399999999999999" x14ac:dyDescent="0.35">
      <c r="A331" s="45" t="s">
        <v>156</v>
      </c>
      <c r="B331" s="123" t="s">
        <v>12</v>
      </c>
      <c r="C331" s="196" t="s">
        <v>14</v>
      </c>
      <c r="D331" s="123" t="s">
        <v>5</v>
      </c>
      <c r="E331" s="123" t="s">
        <v>8</v>
      </c>
      <c r="F331" s="123" t="s">
        <v>112</v>
      </c>
      <c r="G331" s="123" t="s">
        <v>113</v>
      </c>
      <c r="H331" s="89"/>
      <c r="I331" s="82">
        <f>SUM(I332+I336)</f>
        <v>23005</v>
      </c>
      <c r="J331" s="82">
        <f t="shared" ref="J331:K331" si="114">SUM(J332+J336)</f>
        <v>23740</v>
      </c>
      <c r="K331" s="82">
        <f t="shared" si="114"/>
        <v>24635</v>
      </c>
    </row>
    <row r="332" spans="1:11" s="16" customFormat="1" ht="59.4" customHeight="1" x14ac:dyDescent="0.35">
      <c r="A332" s="46" t="s">
        <v>157</v>
      </c>
      <c r="B332" s="123" t="s">
        <v>12</v>
      </c>
      <c r="C332" s="196" t="s">
        <v>14</v>
      </c>
      <c r="D332" s="123" t="s">
        <v>5</v>
      </c>
      <c r="E332" s="123" t="s">
        <v>8</v>
      </c>
      <c r="F332" s="123" t="s">
        <v>1</v>
      </c>
      <c r="G332" s="123" t="s">
        <v>113</v>
      </c>
      <c r="H332" s="89"/>
      <c r="I332" s="82">
        <f>SUM(I333:I335)</f>
        <v>12323</v>
      </c>
      <c r="J332" s="82">
        <f t="shared" ref="J332:K332" si="115">SUM(J333:J335)</f>
        <v>12744</v>
      </c>
      <c r="K332" s="82">
        <f t="shared" si="115"/>
        <v>13230</v>
      </c>
    </row>
    <row r="333" spans="1:11" s="14" customFormat="1" ht="51.6" customHeight="1" x14ac:dyDescent="0.3">
      <c r="A333" s="47" t="s">
        <v>306</v>
      </c>
      <c r="B333" s="99" t="s">
        <v>12</v>
      </c>
      <c r="C333" s="100" t="s">
        <v>14</v>
      </c>
      <c r="D333" s="160" t="s">
        <v>5</v>
      </c>
      <c r="E333" s="160" t="s">
        <v>8</v>
      </c>
      <c r="F333" s="160" t="s">
        <v>1</v>
      </c>
      <c r="G333" s="160">
        <v>80300</v>
      </c>
      <c r="H333" s="103" t="s">
        <v>53</v>
      </c>
      <c r="I333" s="80">
        <v>11234</v>
      </c>
      <c r="J333" s="80">
        <v>11681</v>
      </c>
      <c r="K333" s="80">
        <v>12142</v>
      </c>
    </row>
    <row r="334" spans="1:11" s="14" customFormat="1" ht="37.200000000000003" customHeight="1" x14ac:dyDescent="0.3">
      <c r="A334" s="47" t="s">
        <v>307</v>
      </c>
      <c r="B334" s="99" t="s">
        <v>12</v>
      </c>
      <c r="C334" s="100" t="s">
        <v>14</v>
      </c>
      <c r="D334" s="160" t="s">
        <v>5</v>
      </c>
      <c r="E334" s="160" t="s">
        <v>8</v>
      </c>
      <c r="F334" s="160" t="s">
        <v>1</v>
      </c>
      <c r="G334" s="160">
        <v>80300</v>
      </c>
      <c r="H334" s="103" t="s">
        <v>52</v>
      </c>
      <c r="I334" s="80">
        <v>1089</v>
      </c>
      <c r="J334" s="80">
        <v>1063</v>
      </c>
      <c r="K334" s="80">
        <v>1088</v>
      </c>
    </row>
    <row r="335" spans="1:11" s="14" customFormat="1" ht="34.799999999999997" hidden="1" customHeight="1" x14ac:dyDescent="0.3">
      <c r="A335" s="47" t="s">
        <v>308</v>
      </c>
      <c r="B335" s="99" t="s">
        <v>12</v>
      </c>
      <c r="C335" s="100" t="s">
        <v>14</v>
      </c>
      <c r="D335" s="160" t="s">
        <v>5</v>
      </c>
      <c r="E335" s="160" t="s">
        <v>8</v>
      </c>
      <c r="F335" s="160" t="s">
        <v>1</v>
      </c>
      <c r="G335" s="160">
        <v>80300</v>
      </c>
      <c r="H335" s="103" t="s">
        <v>54</v>
      </c>
      <c r="I335" s="80"/>
      <c r="J335" s="80"/>
      <c r="K335" s="80"/>
    </row>
    <row r="336" spans="1:11" s="14" customFormat="1" ht="33.6" x14ac:dyDescent="0.3">
      <c r="A336" s="46" t="s">
        <v>158</v>
      </c>
      <c r="B336" s="114" t="s">
        <v>12</v>
      </c>
      <c r="C336" s="115" t="s">
        <v>14</v>
      </c>
      <c r="D336" s="159" t="s">
        <v>5</v>
      </c>
      <c r="E336" s="159" t="s">
        <v>8</v>
      </c>
      <c r="F336" s="159" t="s">
        <v>5</v>
      </c>
      <c r="G336" s="159" t="s">
        <v>113</v>
      </c>
      <c r="H336" s="90"/>
      <c r="I336" s="83">
        <f>SUM(I337:I339)</f>
        <v>10682</v>
      </c>
      <c r="J336" s="83">
        <f t="shared" ref="J336:K336" si="116">SUM(J337:J339)</f>
        <v>10996</v>
      </c>
      <c r="K336" s="83">
        <f t="shared" si="116"/>
        <v>11405</v>
      </c>
    </row>
    <row r="337" spans="1:11" s="14" customFormat="1" ht="46.8" x14ac:dyDescent="0.3">
      <c r="A337" s="47" t="s">
        <v>306</v>
      </c>
      <c r="B337" s="99" t="s">
        <v>12</v>
      </c>
      <c r="C337" s="100" t="s">
        <v>14</v>
      </c>
      <c r="D337" s="160" t="s">
        <v>5</v>
      </c>
      <c r="E337" s="160">
        <v>5</v>
      </c>
      <c r="F337" s="160" t="s">
        <v>5</v>
      </c>
      <c r="G337" s="160">
        <v>80300</v>
      </c>
      <c r="H337" s="103" t="s">
        <v>53</v>
      </c>
      <c r="I337" s="80">
        <v>9845</v>
      </c>
      <c r="J337" s="80">
        <v>10237</v>
      </c>
      <c r="K337" s="80">
        <v>10644</v>
      </c>
    </row>
    <row r="338" spans="1:11" s="14" customFormat="1" ht="31.2" x14ac:dyDescent="0.3">
      <c r="A338" s="47" t="s">
        <v>307</v>
      </c>
      <c r="B338" s="99" t="s">
        <v>12</v>
      </c>
      <c r="C338" s="100" t="s">
        <v>14</v>
      </c>
      <c r="D338" s="160" t="s">
        <v>5</v>
      </c>
      <c r="E338" s="160">
        <v>5</v>
      </c>
      <c r="F338" s="160" t="s">
        <v>5</v>
      </c>
      <c r="G338" s="160">
        <v>80300</v>
      </c>
      <c r="H338" s="103" t="s">
        <v>52</v>
      </c>
      <c r="I338" s="80">
        <v>835</v>
      </c>
      <c r="J338" s="80">
        <v>757</v>
      </c>
      <c r="K338" s="80">
        <v>759</v>
      </c>
    </row>
    <row r="339" spans="1:11" s="14" customFormat="1" x14ac:dyDescent="0.3">
      <c r="A339" s="47" t="s">
        <v>205</v>
      </c>
      <c r="B339" s="99" t="s">
        <v>12</v>
      </c>
      <c r="C339" s="100" t="s">
        <v>14</v>
      </c>
      <c r="D339" s="160" t="s">
        <v>5</v>
      </c>
      <c r="E339" s="160">
        <v>5</v>
      </c>
      <c r="F339" s="160" t="s">
        <v>5</v>
      </c>
      <c r="G339" s="160">
        <v>80300</v>
      </c>
      <c r="H339" s="103" t="s">
        <v>54</v>
      </c>
      <c r="I339" s="80">
        <v>2</v>
      </c>
      <c r="J339" s="80">
        <v>2</v>
      </c>
      <c r="K339" s="80">
        <v>2</v>
      </c>
    </row>
    <row r="340" spans="1:11" s="18" customFormat="1" ht="17.399999999999999" x14ac:dyDescent="0.3">
      <c r="A340" s="45" t="s">
        <v>159</v>
      </c>
      <c r="B340" s="120" t="s">
        <v>12</v>
      </c>
      <c r="C340" s="120" t="s">
        <v>14</v>
      </c>
      <c r="D340" s="123" t="s">
        <v>5</v>
      </c>
      <c r="E340" s="123" t="s">
        <v>160</v>
      </c>
      <c r="F340" s="123" t="s">
        <v>112</v>
      </c>
      <c r="G340" s="123" t="s">
        <v>113</v>
      </c>
      <c r="H340" s="89"/>
      <c r="I340" s="82">
        <f>+I363+I367+I341</f>
        <v>55048.2</v>
      </c>
      <c r="J340" s="82">
        <f>+J363+J367+J341</f>
        <v>0</v>
      </c>
      <c r="K340" s="82">
        <f>+K363+K367+K341</f>
        <v>0</v>
      </c>
    </row>
    <row r="341" spans="1:11" s="18" customFormat="1" ht="33.6" x14ac:dyDescent="0.3">
      <c r="A341" s="46" t="s">
        <v>389</v>
      </c>
      <c r="B341" s="123" t="s">
        <v>12</v>
      </c>
      <c r="C341" s="123" t="s">
        <v>14</v>
      </c>
      <c r="D341" s="123" t="s">
        <v>5</v>
      </c>
      <c r="E341" s="123" t="s">
        <v>160</v>
      </c>
      <c r="F341" s="123" t="s">
        <v>390</v>
      </c>
      <c r="G341" s="123" t="s">
        <v>113</v>
      </c>
      <c r="H341" s="89"/>
      <c r="I341" s="82">
        <f>+I342+I349+I358+I346+I353</f>
        <v>55048.2</v>
      </c>
      <c r="J341" s="82">
        <f>+J342+J349+J358+J346+J353</f>
        <v>0</v>
      </c>
      <c r="K341" s="82">
        <f>+K342+K349+K358</f>
        <v>0</v>
      </c>
    </row>
    <row r="342" spans="1:11" s="18" customFormat="1" ht="15" customHeight="1" x14ac:dyDescent="0.3">
      <c r="A342" s="132" t="s">
        <v>425</v>
      </c>
      <c r="B342" s="123" t="s">
        <v>12</v>
      </c>
      <c r="C342" s="123" t="s">
        <v>14</v>
      </c>
      <c r="D342" s="123" t="s">
        <v>5</v>
      </c>
      <c r="E342" s="123" t="s">
        <v>160</v>
      </c>
      <c r="F342" s="123" t="s">
        <v>390</v>
      </c>
      <c r="G342" s="123" t="s">
        <v>393</v>
      </c>
      <c r="H342" s="133"/>
      <c r="I342" s="128">
        <f>+I343+I344+I345</f>
        <v>19162.8</v>
      </c>
      <c r="J342" s="128">
        <f t="shared" ref="J342:K342" si="117">+J343+J344+J345</f>
        <v>0</v>
      </c>
      <c r="K342" s="128">
        <f t="shared" si="117"/>
        <v>0</v>
      </c>
    </row>
    <row r="343" spans="1:11" s="18" customFormat="1" ht="31.2" x14ac:dyDescent="0.3">
      <c r="A343" s="132" t="s">
        <v>426</v>
      </c>
      <c r="B343" s="134" t="s">
        <v>12</v>
      </c>
      <c r="C343" s="134" t="s">
        <v>14</v>
      </c>
      <c r="D343" s="134" t="s">
        <v>5</v>
      </c>
      <c r="E343" s="134" t="s">
        <v>160</v>
      </c>
      <c r="F343" s="134" t="s">
        <v>390</v>
      </c>
      <c r="G343" s="134" t="s">
        <v>393</v>
      </c>
      <c r="H343" s="111" t="s">
        <v>56</v>
      </c>
      <c r="I343" s="125"/>
      <c r="J343" s="125"/>
      <c r="K343" s="125"/>
    </row>
    <row r="344" spans="1:11" s="18" customFormat="1" ht="31.2" x14ac:dyDescent="0.3">
      <c r="A344" s="132" t="s">
        <v>427</v>
      </c>
      <c r="B344" s="134" t="s">
        <v>12</v>
      </c>
      <c r="C344" s="134" t="s">
        <v>14</v>
      </c>
      <c r="D344" s="134" t="s">
        <v>5</v>
      </c>
      <c r="E344" s="134" t="s">
        <v>160</v>
      </c>
      <c r="F344" s="134" t="s">
        <v>390</v>
      </c>
      <c r="G344" s="134" t="s">
        <v>393</v>
      </c>
      <c r="H344" s="111" t="s">
        <v>56</v>
      </c>
      <c r="I344" s="125">
        <v>19162.8</v>
      </c>
      <c r="J344" s="125"/>
      <c r="K344" s="125"/>
    </row>
    <row r="345" spans="1:11" s="18" customFormat="1" ht="31.2" x14ac:dyDescent="0.3">
      <c r="A345" s="132" t="s">
        <v>428</v>
      </c>
      <c r="B345" s="134" t="s">
        <v>12</v>
      </c>
      <c r="C345" s="134" t="s">
        <v>14</v>
      </c>
      <c r="D345" s="134" t="s">
        <v>5</v>
      </c>
      <c r="E345" s="134" t="s">
        <v>160</v>
      </c>
      <c r="F345" s="134" t="s">
        <v>390</v>
      </c>
      <c r="G345" s="134" t="s">
        <v>393</v>
      </c>
      <c r="H345" s="111" t="s">
        <v>56</v>
      </c>
      <c r="I345" s="125"/>
      <c r="J345" s="125"/>
      <c r="K345" s="125"/>
    </row>
    <row r="346" spans="1:11" s="18" customFormat="1" ht="15.6" customHeight="1" x14ac:dyDescent="0.3">
      <c r="A346" s="132" t="s">
        <v>433</v>
      </c>
      <c r="B346" s="123" t="s">
        <v>12</v>
      </c>
      <c r="C346" s="123" t="s">
        <v>14</v>
      </c>
      <c r="D346" s="123" t="s">
        <v>5</v>
      </c>
      <c r="E346" s="123" t="s">
        <v>160</v>
      </c>
      <c r="F346" s="123" t="s">
        <v>436</v>
      </c>
      <c r="G346" s="123" t="s">
        <v>501</v>
      </c>
      <c r="H346" s="135"/>
      <c r="I346" s="128">
        <f>+I347+I348</f>
        <v>35885.4</v>
      </c>
      <c r="J346" s="128">
        <f t="shared" ref="J346:K346" si="118">+J347+J348+J349+J350+J351+J352</f>
        <v>0</v>
      </c>
      <c r="K346" s="128">
        <f t="shared" si="118"/>
        <v>0</v>
      </c>
    </row>
    <row r="347" spans="1:11" s="18" customFormat="1" ht="31.2" x14ac:dyDescent="0.3">
      <c r="A347" s="132" t="s">
        <v>499</v>
      </c>
      <c r="B347" s="134" t="s">
        <v>12</v>
      </c>
      <c r="C347" s="134" t="s">
        <v>14</v>
      </c>
      <c r="D347" s="134" t="s">
        <v>5</v>
      </c>
      <c r="E347" s="134" t="s">
        <v>160</v>
      </c>
      <c r="F347" s="134" t="s">
        <v>436</v>
      </c>
      <c r="G347" s="134" t="s">
        <v>501</v>
      </c>
      <c r="H347" s="111" t="s">
        <v>56</v>
      </c>
      <c r="I347" s="125">
        <v>23852.400000000001</v>
      </c>
      <c r="J347" s="125"/>
      <c r="K347" s="125"/>
    </row>
    <row r="348" spans="1:11" s="18" customFormat="1" ht="29.4" customHeight="1" x14ac:dyDescent="0.3">
      <c r="A348" s="132" t="s">
        <v>500</v>
      </c>
      <c r="B348" s="134" t="s">
        <v>12</v>
      </c>
      <c r="C348" s="134" t="s">
        <v>14</v>
      </c>
      <c r="D348" s="134" t="s">
        <v>5</v>
      </c>
      <c r="E348" s="134" t="s">
        <v>160</v>
      </c>
      <c r="F348" s="134" t="s">
        <v>436</v>
      </c>
      <c r="G348" s="134" t="s">
        <v>501</v>
      </c>
      <c r="H348" s="111" t="s">
        <v>56</v>
      </c>
      <c r="I348" s="125">
        <v>12033</v>
      </c>
      <c r="J348" s="125"/>
      <c r="K348" s="125"/>
    </row>
    <row r="349" spans="1:11" s="18" customFormat="1" ht="31.2" hidden="1" x14ac:dyDescent="0.3">
      <c r="A349" s="119" t="s">
        <v>429</v>
      </c>
      <c r="B349" s="123" t="s">
        <v>12</v>
      </c>
      <c r="C349" s="123" t="s">
        <v>14</v>
      </c>
      <c r="D349" s="123" t="s">
        <v>5</v>
      </c>
      <c r="E349" s="123" t="s">
        <v>160</v>
      </c>
      <c r="F349" s="123" t="s">
        <v>390</v>
      </c>
      <c r="G349" s="123" t="s">
        <v>391</v>
      </c>
      <c r="H349" s="135"/>
      <c r="I349" s="128">
        <f>+I350+I351+I352</f>
        <v>0</v>
      </c>
      <c r="J349" s="128">
        <f t="shared" ref="J349:K349" si="119">+J350+J351+J352</f>
        <v>0</v>
      </c>
      <c r="K349" s="128">
        <f t="shared" si="119"/>
        <v>0</v>
      </c>
    </row>
    <row r="350" spans="1:11" s="18" customFormat="1" ht="31.2" hidden="1" x14ac:dyDescent="0.3">
      <c r="A350" s="132" t="s">
        <v>430</v>
      </c>
      <c r="B350" s="134" t="s">
        <v>12</v>
      </c>
      <c r="C350" s="134" t="s">
        <v>14</v>
      </c>
      <c r="D350" s="134" t="s">
        <v>5</v>
      </c>
      <c r="E350" s="134" t="s">
        <v>160</v>
      </c>
      <c r="F350" s="134" t="s">
        <v>390</v>
      </c>
      <c r="G350" s="134" t="s">
        <v>391</v>
      </c>
      <c r="H350" s="111" t="s">
        <v>56</v>
      </c>
      <c r="I350" s="125"/>
      <c r="J350" s="125"/>
      <c r="K350" s="125"/>
    </row>
    <row r="351" spans="1:11" s="18" customFormat="1" ht="31.2" hidden="1" x14ac:dyDescent="0.3">
      <c r="A351" s="132" t="s">
        <v>431</v>
      </c>
      <c r="B351" s="134" t="s">
        <v>12</v>
      </c>
      <c r="C351" s="134" t="s">
        <v>14</v>
      </c>
      <c r="D351" s="134" t="s">
        <v>5</v>
      </c>
      <c r="E351" s="134" t="s">
        <v>160</v>
      </c>
      <c r="F351" s="134" t="s">
        <v>390</v>
      </c>
      <c r="G351" s="134" t="s">
        <v>391</v>
      </c>
      <c r="H351" s="111" t="s">
        <v>56</v>
      </c>
      <c r="I351" s="125"/>
      <c r="J351" s="125"/>
      <c r="K351" s="125"/>
    </row>
    <row r="352" spans="1:11" s="18" customFormat="1" ht="46.8" hidden="1" x14ac:dyDescent="0.3">
      <c r="A352" s="132" t="s">
        <v>432</v>
      </c>
      <c r="B352" s="134" t="s">
        <v>12</v>
      </c>
      <c r="C352" s="134" t="s">
        <v>14</v>
      </c>
      <c r="D352" s="134" t="s">
        <v>5</v>
      </c>
      <c r="E352" s="134" t="s">
        <v>160</v>
      </c>
      <c r="F352" s="134" t="s">
        <v>390</v>
      </c>
      <c r="G352" s="134" t="s">
        <v>391</v>
      </c>
      <c r="H352" s="111" t="s">
        <v>56</v>
      </c>
      <c r="I352" s="125"/>
      <c r="J352" s="125"/>
      <c r="K352" s="125"/>
    </row>
    <row r="353" spans="1:11" s="18" customFormat="1" ht="17.399999999999999" hidden="1" x14ac:dyDescent="0.3">
      <c r="A353" s="132" t="s">
        <v>433</v>
      </c>
      <c r="B353" s="123" t="s">
        <v>12</v>
      </c>
      <c r="C353" s="123" t="s">
        <v>14</v>
      </c>
      <c r="D353" s="123" t="s">
        <v>5</v>
      </c>
      <c r="E353" s="123" t="s">
        <v>160</v>
      </c>
      <c r="F353" s="123" t="s">
        <v>436</v>
      </c>
      <c r="G353" s="123" t="s">
        <v>503</v>
      </c>
      <c r="H353" s="135"/>
      <c r="I353" s="128">
        <f>+I354+I355+I356+I357</f>
        <v>0</v>
      </c>
      <c r="J353" s="128">
        <f t="shared" ref="J353:K353" si="120">+J354+J355+J356+J357</f>
        <v>0</v>
      </c>
      <c r="K353" s="128">
        <f t="shared" si="120"/>
        <v>0</v>
      </c>
    </row>
    <row r="354" spans="1:11" s="18" customFormat="1" ht="31.2" hidden="1" x14ac:dyDescent="0.3">
      <c r="A354" s="132" t="s">
        <v>431</v>
      </c>
      <c r="B354" s="134" t="s">
        <v>12</v>
      </c>
      <c r="C354" s="134" t="s">
        <v>14</v>
      </c>
      <c r="D354" s="134" t="s">
        <v>5</v>
      </c>
      <c r="E354" s="134" t="s">
        <v>160</v>
      </c>
      <c r="F354" s="134" t="s">
        <v>436</v>
      </c>
      <c r="G354" s="134" t="s">
        <v>503</v>
      </c>
      <c r="H354" s="111" t="s">
        <v>56</v>
      </c>
      <c r="I354" s="125"/>
      <c r="J354" s="125"/>
      <c r="K354" s="125"/>
    </row>
    <row r="355" spans="1:11" s="18" customFormat="1" ht="31.2" hidden="1" x14ac:dyDescent="0.3">
      <c r="A355" s="132" t="s">
        <v>431</v>
      </c>
      <c r="B355" s="134" t="s">
        <v>12</v>
      </c>
      <c r="C355" s="134" t="s">
        <v>14</v>
      </c>
      <c r="D355" s="134" t="s">
        <v>5</v>
      </c>
      <c r="E355" s="134" t="s">
        <v>160</v>
      </c>
      <c r="F355" s="134" t="s">
        <v>436</v>
      </c>
      <c r="G355" s="134" t="s">
        <v>503</v>
      </c>
      <c r="H355" s="111" t="s">
        <v>52</v>
      </c>
      <c r="I355" s="125"/>
      <c r="J355" s="125"/>
      <c r="K355" s="125"/>
    </row>
    <row r="356" spans="1:11" s="18" customFormat="1" ht="46.8" hidden="1" x14ac:dyDescent="0.3">
      <c r="A356" s="132" t="s">
        <v>502</v>
      </c>
      <c r="B356" s="134" t="s">
        <v>12</v>
      </c>
      <c r="C356" s="134" t="s">
        <v>14</v>
      </c>
      <c r="D356" s="134" t="s">
        <v>5</v>
      </c>
      <c r="E356" s="134" t="s">
        <v>160</v>
      </c>
      <c r="F356" s="134" t="s">
        <v>436</v>
      </c>
      <c r="G356" s="134" t="s">
        <v>503</v>
      </c>
      <c r="H356" s="111" t="s">
        <v>56</v>
      </c>
      <c r="I356" s="125"/>
      <c r="J356" s="125"/>
      <c r="K356" s="125"/>
    </row>
    <row r="357" spans="1:11" s="18" customFormat="1" ht="45.6" hidden="1" customHeight="1" x14ac:dyDescent="0.3">
      <c r="A357" s="132" t="s">
        <v>502</v>
      </c>
      <c r="B357" s="134" t="s">
        <v>12</v>
      </c>
      <c r="C357" s="134" t="s">
        <v>14</v>
      </c>
      <c r="D357" s="134" t="s">
        <v>5</v>
      </c>
      <c r="E357" s="134" t="s">
        <v>160</v>
      </c>
      <c r="F357" s="134" t="s">
        <v>436</v>
      </c>
      <c r="G357" s="134" t="s">
        <v>503</v>
      </c>
      <c r="H357" s="111" t="s">
        <v>52</v>
      </c>
      <c r="I357" s="125"/>
      <c r="J357" s="125"/>
      <c r="K357" s="125"/>
    </row>
    <row r="358" spans="1:11" s="18" customFormat="1" ht="17.399999999999999" hidden="1" x14ac:dyDescent="0.3">
      <c r="A358" s="132" t="s">
        <v>433</v>
      </c>
      <c r="B358" s="123" t="s">
        <v>12</v>
      </c>
      <c r="C358" s="123" t="s">
        <v>14</v>
      </c>
      <c r="D358" s="123" t="s">
        <v>5</v>
      </c>
      <c r="E358" s="123" t="s">
        <v>160</v>
      </c>
      <c r="F358" s="123" t="s">
        <v>436</v>
      </c>
      <c r="G358" s="123" t="s">
        <v>392</v>
      </c>
      <c r="H358" s="135"/>
      <c r="I358" s="128">
        <f>+I359+I361+I360+I362</f>
        <v>0</v>
      </c>
      <c r="J358" s="128">
        <f>+J359+J361+J360+J362</f>
        <v>0</v>
      </c>
      <c r="K358" s="128">
        <f t="shared" ref="K358" si="121">+K359+K361</f>
        <v>0</v>
      </c>
    </row>
    <row r="359" spans="1:11" s="18" customFormat="1" ht="31.2" hidden="1" x14ac:dyDescent="0.3">
      <c r="A359" s="132" t="s">
        <v>434</v>
      </c>
      <c r="B359" s="134" t="s">
        <v>12</v>
      </c>
      <c r="C359" s="134" t="s">
        <v>14</v>
      </c>
      <c r="D359" s="134" t="s">
        <v>5</v>
      </c>
      <c r="E359" s="134" t="s">
        <v>160</v>
      </c>
      <c r="F359" s="134" t="s">
        <v>436</v>
      </c>
      <c r="G359" s="134" t="s">
        <v>392</v>
      </c>
      <c r="H359" s="111" t="s">
        <v>56</v>
      </c>
      <c r="I359" s="125"/>
      <c r="J359" s="125"/>
      <c r="K359" s="125"/>
    </row>
    <row r="360" spans="1:11" s="18" customFormat="1" ht="31.2" hidden="1" x14ac:dyDescent="0.3">
      <c r="A360" s="132" t="s">
        <v>434</v>
      </c>
      <c r="B360" s="134" t="s">
        <v>12</v>
      </c>
      <c r="C360" s="134" t="s">
        <v>14</v>
      </c>
      <c r="D360" s="134" t="s">
        <v>5</v>
      </c>
      <c r="E360" s="134" t="s">
        <v>160</v>
      </c>
      <c r="F360" s="134" t="s">
        <v>436</v>
      </c>
      <c r="G360" s="134" t="s">
        <v>392</v>
      </c>
      <c r="H360" s="111" t="s">
        <v>52</v>
      </c>
      <c r="I360" s="125"/>
      <c r="J360" s="125"/>
      <c r="K360" s="125"/>
    </row>
    <row r="361" spans="1:11" s="18" customFormat="1" ht="31.2" hidden="1" x14ac:dyDescent="0.3">
      <c r="A361" s="132" t="s">
        <v>435</v>
      </c>
      <c r="B361" s="134" t="s">
        <v>12</v>
      </c>
      <c r="C361" s="134" t="s">
        <v>14</v>
      </c>
      <c r="D361" s="134" t="s">
        <v>5</v>
      </c>
      <c r="E361" s="134" t="s">
        <v>160</v>
      </c>
      <c r="F361" s="134" t="s">
        <v>390</v>
      </c>
      <c r="G361" s="134" t="s">
        <v>392</v>
      </c>
      <c r="H361" s="111" t="s">
        <v>56</v>
      </c>
      <c r="I361" s="125"/>
      <c r="J361" s="125"/>
      <c r="K361" s="125"/>
    </row>
    <row r="362" spans="1:11" s="18" customFormat="1" ht="31.2" hidden="1" x14ac:dyDescent="0.3">
      <c r="A362" s="132" t="s">
        <v>435</v>
      </c>
      <c r="B362" s="134" t="s">
        <v>12</v>
      </c>
      <c r="C362" s="134" t="s">
        <v>14</v>
      </c>
      <c r="D362" s="134" t="s">
        <v>5</v>
      </c>
      <c r="E362" s="134" t="s">
        <v>160</v>
      </c>
      <c r="F362" s="134" t="s">
        <v>390</v>
      </c>
      <c r="G362" s="134" t="s">
        <v>392</v>
      </c>
      <c r="H362" s="111" t="s">
        <v>52</v>
      </c>
      <c r="I362" s="125"/>
      <c r="J362" s="125"/>
      <c r="K362" s="125"/>
    </row>
    <row r="363" spans="1:11" s="18" customFormat="1" ht="33.6" hidden="1" x14ac:dyDescent="0.3">
      <c r="A363" s="46" t="s">
        <v>466</v>
      </c>
      <c r="B363" s="120" t="s">
        <v>12</v>
      </c>
      <c r="C363" s="121" t="s">
        <v>14</v>
      </c>
      <c r="D363" s="123" t="s">
        <v>5</v>
      </c>
      <c r="E363" s="123" t="s">
        <v>160</v>
      </c>
      <c r="F363" s="123" t="s">
        <v>1</v>
      </c>
      <c r="G363" s="123" t="s">
        <v>113</v>
      </c>
      <c r="H363" s="89"/>
      <c r="I363" s="128">
        <f>+I364+I365+I366</f>
        <v>0</v>
      </c>
      <c r="J363" s="82">
        <f>SUM(J364:J364)</f>
        <v>0</v>
      </c>
      <c r="K363" s="82">
        <f>SUM(K364:K364)</f>
        <v>0</v>
      </c>
    </row>
    <row r="364" spans="1:11" s="14" customFormat="1" ht="46.8" hidden="1" x14ac:dyDescent="0.3">
      <c r="A364" s="47" t="s">
        <v>196</v>
      </c>
      <c r="B364" s="99" t="s">
        <v>12</v>
      </c>
      <c r="C364" s="100" t="s">
        <v>14</v>
      </c>
      <c r="D364" s="160" t="s">
        <v>5</v>
      </c>
      <c r="E364" s="160">
        <v>6</v>
      </c>
      <c r="F364" s="160" t="s">
        <v>1</v>
      </c>
      <c r="G364" s="160">
        <v>88100</v>
      </c>
      <c r="H364" s="103" t="s">
        <v>56</v>
      </c>
      <c r="I364" s="80"/>
      <c r="J364" s="80"/>
      <c r="K364" s="80"/>
    </row>
    <row r="365" spans="1:11" s="14" customFormat="1" ht="46.8" hidden="1" x14ac:dyDescent="0.3">
      <c r="A365" s="47" t="s">
        <v>196</v>
      </c>
      <c r="B365" s="99" t="s">
        <v>12</v>
      </c>
      <c r="C365" s="100" t="s">
        <v>14</v>
      </c>
      <c r="D365" s="160" t="s">
        <v>5</v>
      </c>
      <c r="E365" s="160">
        <v>6</v>
      </c>
      <c r="F365" s="160" t="s">
        <v>1</v>
      </c>
      <c r="G365" s="160">
        <v>88100</v>
      </c>
      <c r="H365" s="161" t="s">
        <v>52</v>
      </c>
      <c r="I365" s="80"/>
      <c r="J365" s="80"/>
      <c r="K365" s="80"/>
    </row>
    <row r="366" spans="1:11" s="14" customFormat="1" ht="46.8" hidden="1" x14ac:dyDescent="0.3">
      <c r="A366" s="132" t="s">
        <v>476</v>
      </c>
      <c r="B366" s="99" t="s">
        <v>12</v>
      </c>
      <c r="C366" s="100" t="s">
        <v>14</v>
      </c>
      <c r="D366" s="160" t="s">
        <v>5</v>
      </c>
      <c r="E366" s="160" t="s">
        <v>160</v>
      </c>
      <c r="F366" s="160" t="s">
        <v>1</v>
      </c>
      <c r="G366" s="160" t="s">
        <v>475</v>
      </c>
      <c r="H366" s="162" t="s">
        <v>52</v>
      </c>
      <c r="I366" s="80"/>
      <c r="J366" s="80"/>
      <c r="K366" s="80"/>
    </row>
    <row r="367" spans="1:11" s="14" customFormat="1" ht="33.6" hidden="1" x14ac:dyDescent="0.3">
      <c r="A367" s="46" t="s">
        <v>251</v>
      </c>
      <c r="B367" s="120" t="s">
        <v>12</v>
      </c>
      <c r="C367" s="121" t="s">
        <v>14</v>
      </c>
      <c r="D367" s="123" t="s">
        <v>5</v>
      </c>
      <c r="E367" s="123" t="s">
        <v>160</v>
      </c>
      <c r="F367" s="123" t="s">
        <v>2</v>
      </c>
      <c r="G367" s="123" t="s">
        <v>113</v>
      </c>
      <c r="H367" s="89"/>
      <c r="I367" s="82">
        <f>SUM(I368)</f>
        <v>0</v>
      </c>
      <c r="J367" s="82">
        <f t="shared" ref="J367:K367" si="122">SUM(J368)</f>
        <v>0</v>
      </c>
      <c r="K367" s="82">
        <f t="shared" si="122"/>
        <v>0</v>
      </c>
    </row>
    <row r="368" spans="1:11" s="14" customFormat="1" ht="46.8" hidden="1" x14ac:dyDescent="0.3">
      <c r="A368" s="47" t="s">
        <v>196</v>
      </c>
      <c r="B368" s="99" t="s">
        <v>12</v>
      </c>
      <c r="C368" s="100" t="s">
        <v>14</v>
      </c>
      <c r="D368" s="160" t="s">
        <v>5</v>
      </c>
      <c r="E368" s="160">
        <v>6</v>
      </c>
      <c r="F368" s="160" t="s">
        <v>2</v>
      </c>
      <c r="G368" s="160">
        <v>88100</v>
      </c>
      <c r="H368" s="103" t="s">
        <v>56</v>
      </c>
      <c r="I368" s="80"/>
      <c r="J368" s="80"/>
      <c r="K368" s="80"/>
    </row>
    <row r="369" spans="1:11" s="12" customFormat="1" x14ac:dyDescent="0.3">
      <c r="A369" s="39" t="s">
        <v>82</v>
      </c>
      <c r="B369" s="204" t="s">
        <v>13</v>
      </c>
      <c r="C369" s="239"/>
      <c r="D369" s="240"/>
      <c r="E369" s="240"/>
      <c r="F369" s="240"/>
      <c r="G369" s="241"/>
      <c r="H369" s="56"/>
      <c r="I369" s="53">
        <f>SUM(I370+I423)</f>
        <v>40465.9</v>
      </c>
      <c r="J369" s="53">
        <f>SUM(J370+J423)</f>
        <v>36348.9</v>
      </c>
      <c r="K369" s="53">
        <f>SUM(K370+K423)</f>
        <v>84746</v>
      </c>
    </row>
    <row r="370" spans="1:11" s="8" customFormat="1" x14ac:dyDescent="0.35">
      <c r="A370" s="48" t="s">
        <v>83</v>
      </c>
      <c r="B370" s="195" t="s">
        <v>13</v>
      </c>
      <c r="C370" s="195" t="s">
        <v>1</v>
      </c>
      <c r="D370" s="242"/>
      <c r="E370" s="243"/>
      <c r="F370" s="243"/>
      <c r="G370" s="244"/>
      <c r="H370" s="108"/>
      <c r="I370" s="81">
        <f>+I371+I400+I419</f>
        <v>40465.9</v>
      </c>
      <c r="J370" s="81">
        <f>+J371+J400+J419</f>
        <v>36348.9</v>
      </c>
      <c r="K370" s="81">
        <f>+K371+K400+K419</f>
        <v>84746</v>
      </c>
    </row>
    <row r="371" spans="1:11" s="16" customFormat="1" ht="33.6" x14ac:dyDescent="0.35">
      <c r="A371" s="45" t="s">
        <v>149</v>
      </c>
      <c r="B371" s="123" t="s">
        <v>13</v>
      </c>
      <c r="C371" s="196" t="s">
        <v>1</v>
      </c>
      <c r="D371" s="120" t="s">
        <v>28</v>
      </c>
      <c r="E371" s="120" t="s">
        <v>111</v>
      </c>
      <c r="F371" s="120" t="s">
        <v>112</v>
      </c>
      <c r="G371" s="120" t="s">
        <v>113</v>
      </c>
      <c r="H371" s="89"/>
      <c r="I371" s="82">
        <f>SUM(I372+I391+I397)</f>
        <v>36050</v>
      </c>
      <c r="J371" s="82">
        <f>SUM(J372+J391+J397)</f>
        <v>33933</v>
      </c>
      <c r="K371" s="82">
        <f>SUM(K372+K391+K397)</f>
        <v>34779</v>
      </c>
    </row>
    <row r="372" spans="1:11" s="16" customFormat="1" ht="17.399999999999999" x14ac:dyDescent="0.35">
      <c r="A372" s="45" t="s">
        <v>161</v>
      </c>
      <c r="B372" s="123" t="s">
        <v>13</v>
      </c>
      <c r="C372" s="196" t="s">
        <v>1</v>
      </c>
      <c r="D372" s="120" t="s">
        <v>28</v>
      </c>
      <c r="E372" s="120" t="s">
        <v>15</v>
      </c>
      <c r="F372" s="120" t="s">
        <v>112</v>
      </c>
      <c r="G372" s="120" t="s">
        <v>113</v>
      </c>
      <c r="H372" s="89"/>
      <c r="I372" s="82">
        <f>SUM(I373)</f>
        <v>23256</v>
      </c>
      <c r="J372" s="82">
        <f t="shared" ref="J372:K372" si="123">SUM(J373)</f>
        <v>24504</v>
      </c>
      <c r="K372" s="82">
        <f t="shared" si="123"/>
        <v>25140</v>
      </c>
    </row>
    <row r="373" spans="1:11" s="16" customFormat="1" ht="33.6" x14ac:dyDescent="0.35">
      <c r="A373" s="46" t="s">
        <v>162</v>
      </c>
      <c r="B373" s="123" t="s">
        <v>13</v>
      </c>
      <c r="C373" s="196" t="s">
        <v>1</v>
      </c>
      <c r="D373" s="120" t="s">
        <v>28</v>
      </c>
      <c r="E373" s="120" t="s">
        <v>15</v>
      </c>
      <c r="F373" s="120" t="s">
        <v>1</v>
      </c>
      <c r="G373" s="120" t="s">
        <v>113</v>
      </c>
      <c r="H373" s="89"/>
      <c r="I373" s="82">
        <f>+I374+I379+I383+I387</f>
        <v>23256</v>
      </c>
      <c r="J373" s="82">
        <f>+J374+J379+J383+J387</f>
        <v>24504</v>
      </c>
      <c r="K373" s="82">
        <f>+K374+K379+K383+K387</f>
        <v>25140</v>
      </c>
    </row>
    <row r="374" spans="1:11" s="16" customFormat="1" ht="27.6" customHeight="1" x14ac:dyDescent="0.35">
      <c r="A374" s="62" t="s">
        <v>409</v>
      </c>
      <c r="B374" s="114" t="s">
        <v>13</v>
      </c>
      <c r="C374" s="115" t="s">
        <v>1</v>
      </c>
      <c r="D374" s="114" t="s">
        <v>28</v>
      </c>
      <c r="E374" s="114" t="s">
        <v>15</v>
      </c>
      <c r="F374" s="114" t="s">
        <v>1</v>
      </c>
      <c r="G374" s="114" t="s">
        <v>6</v>
      </c>
      <c r="H374" s="89"/>
      <c r="I374" s="82">
        <f>+I375+I376+I377+I378</f>
        <v>23221</v>
      </c>
      <c r="J374" s="82">
        <f>+J375+J376+J377+J378</f>
        <v>24504</v>
      </c>
      <c r="K374" s="82">
        <f>+K375+K376+K377+K378</f>
        <v>25140</v>
      </c>
    </row>
    <row r="375" spans="1:11" s="14" customFormat="1" ht="62.4" x14ac:dyDescent="0.3">
      <c r="A375" s="47" t="s">
        <v>312</v>
      </c>
      <c r="B375" s="99" t="s">
        <v>13</v>
      </c>
      <c r="C375" s="100" t="s">
        <v>1</v>
      </c>
      <c r="D375" s="99" t="s">
        <v>28</v>
      </c>
      <c r="E375" s="99" t="s">
        <v>15</v>
      </c>
      <c r="F375" s="99" t="s">
        <v>1</v>
      </c>
      <c r="G375" s="99" t="s">
        <v>6</v>
      </c>
      <c r="H375" s="103" t="s">
        <v>53</v>
      </c>
      <c r="I375" s="80">
        <v>8896</v>
      </c>
      <c r="J375" s="80">
        <v>9386</v>
      </c>
      <c r="K375" s="80">
        <v>9386</v>
      </c>
    </row>
    <row r="376" spans="1:11" s="14" customFormat="1" ht="46.8" x14ac:dyDescent="0.3">
      <c r="A376" s="47" t="s">
        <v>311</v>
      </c>
      <c r="B376" s="99" t="s">
        <v>13</v>
      </c>
      <c r="C376" s="100" t="s">
        <v>1</v>
      </c>
      <c r="D376" s="99" t="s">
        <v>28</v>
      </c>
      <c r="E376" s="99" t="s">
        <v>15</v>
      </c>
      <c r="F376" s="99" t="s">
        <v>1</v>
      </c>
      <c r="G376" s="99" t="s">
        <v>6</v>
      </c>
      <c r="H376" s="103" t="s">
        <v>52</v>
      </c>
      <c r="I376" s="80">
        <v>3005</v>
      </c>
      <c r="J376" s="80">
        <v>3089</v>
      </c>
      <c r="K376" s="80">
        <v>3213</v>
      </c>
    </row>
    <row r="377" spans="1:11" s="14" customFormat="1" ht="46.8" x14ac:dyDescent="0.3">
      <c r="A377" s="47" t="s">
        <v>310</v>
      </c>
      <c r="B377" s="99" t="s">
        <v>13</v>
      </c>
      <c r="C377" s="100" t="s">
        <v>1</v>
      </c>
      <c r="D377" s="99" t="s">
        <v>28</v>
      </c>
      <c r="E377" s="99" t="s">
        <v>15</v>
      </c>
      <c r="F377" s="99" t="s">
        <v>1</v>
      </c>
      <c r="G377" s="99" t="s">
        <v>6</v>
      </c>
      <c r="H377" s="103" t="s">
        <v>54</v>
      </c>
      <c r="I377" s="80">
        <v>20</v>
      </c>
      <c r="J377" s="80">
        <v>20</v>
      </c>
      <c r="K377" s="80">
        <v>20</v>
      </c>
    </row>
    <row r="378" spans="1:11" s="14" customFormat="1" ht="31.2" x14ac:dyDescent="0.3">
      <c r="A378" s="47" t="s">
        <v>309</v>
      </c>
      <c r="B378" s="99" t="s">
        <v>13</v>
      </c>
      <c r="C378" s="100" t="s">
        <v>1</v>
      </c>
      <c r="D378" s="99" t="s">
        <v>28</v>
      </c>
      <c r="E378" s="99" t="s">
        <v>15</v>
      </c>
      <c r="F378" s="99" t="s">
        <v>1</v>
      </c>
      <c r="G378" s="99" t="s">
        <v>247</v>
      </c>
      <c r="H378" s="103" t="s">
        <v>59</v>
      </c>
      <c r="I378" s="80">
        <v>11300</v>
      </c>
      <c r="J378" s="80">
        <v>12009</v>
      </c>
      <c r="K378" s="80">
        <v>12521</v>
      </c>
    </row>
    <row r="379" spans="1:11" s="14" customFormat="1" ht="30" customHeight="1" x14ac:dyDescent="0.3">
      <c r="A379" s="62" t="s">
        <v>560</v>
      </c>
      <c r="B379" s="114" t="s">
        <v>13</v>
      </c>
      <c r="C379" s="115" t="s">
        <v>1</v>
      </c>
      <c r="D379" s="114" t="s">
        <v>28</v>
      </c>
      <c r="E379" s="114" t="s">
        <v>15</v>
      </c>
      <c r="F379" s="114" t="s">
        <v>1</v>
      </c>
      <c r="G379" s="114" t="s">
        <v>239</v>
      </c>
      <c r="H379" s="90"/>
      <c r="I379" s="83">
        <f>+I380+I381+I382</f>
        <v>35</v>
      </c>
      <c r="J379" s="83"/>
      <c r="K379" s="83"/>
    </row>
    <row r="380" spans="1:11" s="14" customFormat="1" ht="31.2" hidden="1" x14ac:dyDescent="0.3">
      <c r="A380" s="62" t="s">
        <v>561</v>
      </c>
      <c r="B380" s="99" t="s">
        <v>13</v>
      </c>
      <c r="C380" s="100" t="s">
        <v>1</v>
      </c>
      <c r="D380" s="99" t="s">
        <v>28</v>
      </c>
      <c r="E380" s="99" t="s">
        <v>15</v>
      </c>
      <c r="F380" s="99" t="s">
        <v>1</v>
      </c>
      <c r="G380" s="99" t="s">
        <v>239</v>
      </c>
      <c r="H380" s="103" t="s">
        <v>52</v>
      </c>
      <c r="I380" s="80"/>
      <c r="J380" s="80"/>
      <c r="K380" s="80"/>
    </row>
    <row r="381" spans="1:11" s="14" customFormat="1" ht="31.2" x14ac:dyDescent="0.3">
      <c r="A381" s="62" t="s">
        <v>562</v>
      </c>
      <c r="B381" s="99" t="s">
        <v>13</v>
      </c>
      <c r="C381" s="100" t="s">
        <v>1</v>
      </c>
      <c r="D381" s="99" t="s">
        <v>28</v>
      </c>
      <c r="E381" s="99" t="s">
        <v>15</v>
      </c>
      <c r="F381" s="99" t="s">
        <v>1</v>
      </c>
      <c r="G381" s="99" t="s">
        <v>239</v>
      </c>
      <c r="H381" s="103" t="s">
        <v>52</v>
      </c>
      <c r="I381" s="80">
        <v>34.700000000000003</v>
      </c>
      <c r="J381" s="80"/>
      <c r="K381" s="80"/>
    </row>
    <row r="382" spans="1:11" s="14" customFormat="1" ht="31.2" x14ac:dyDescent="0.3">
      <c r="A382" s="62" t="s">
        <v>563</v>
      </c>
      <c r="B382" s="99" t="s">
        <v>13</v>
      </c>
      <c r="C382" s="100" t="s">
        <v>1</v>
      </c>
      <c r="D382" s="99" t="s">
        <v>28</v>
      </c>
      <c r="E382" s="99" t="s">
        <v>15</v>
      </c>
      <c r="F382" s="99" t="s">
        <v>1</v>
      </c>
      <c r="G382" s="226" t="s">
        <v>239</v>
      </c>
      <c r="H382" s="103" t="s">
        <v>52</v>
      </c>
      <c r="I382" s="80">
        <v>0.3</v>
      </c>
      <c r="J382" s="80"/>
      <c r="K382" s="80"/>
    </row>
    <row r="383" spans="1:11" s="14" customFormat="1" ht="78" hidden="1" x14ac:dyDescent="0.3">
      <c r="A383" s="47" t="s">
        <v>408</v>
      </c>
      <c r="B383" s="120" t="s">
        <v>13</v>
      </c>
      <c r="C383" s="121" t="s">
        <v>1</v>
      </c>
      <c r="D383" s="120" t="s">
        <v>28</v>
      </c>
      <c r="E383" s="120" t="s">
        <v>15</v>
      </c>
      <c r="F383" s="120" t="s">
        <v>1</v>
      </c>
      <c r="G383" s="227" t="s">
        <v>239</v>
      </c>
      <c r="H383" s="89"/>
      <c r="I383" s="82">
        <f>+I384+I385+I386</f>
        <v>0</v>
      </c>
      <c r="J383" s="82"/>
      <c r="K383" s="82"/>
    </row>
    <row r="384" spans="1:11" s="14" customFormat="1" ht="78" hidden="1" x14ac:dyDescent="0.3">
      <c r="A384" s="47" t="s">
        <v>359</v>
      </c>
      <c r="B384" s="99" t="s">
        <v>13</v>
      </c>
      <c r="C384" s="100" t="s">
        <v>1</v>
      </c>
      <c r="D384" s="99" t="s">
        <v>28</v>
      </c>
      <c r="E384" s="99" t="s">
        <v>15</v>
      </c>
      <c r="F384" s="99" t="s">
        <v>1</v>
      </c>
      <c r="G384" s="226" t="s">
        <v>239</v>
      </c>
      <c r="H384" s="103" t="s">
        <v>59</v>
      </c>
      <c r="I384" s="80"/>
      <c r="J384" s="80"/>
      <c r="K384" s="80"/>
    </row>
    <row r="385" spans="1:11" s="14" customFormat="1" ht="78" hidden="1" x14ac:dyDescent="0.3">
      <c r="A385" s="47" t="s">
        <v>360</v>
      </c>
      <c r="B385" s="99" t="s">
        <v>13</v>
      </c>
      <c r="C385" s="100" t="s">
        <v>1</v>
      </c>
      <c r="D385" s="99" t="s">
        <v>28</v>
      </c>
      <c r="E385" s="99" t="s">
        <v>15</v>
      </c>
      <c r="F385" s="99" t="s">
        <v>1</v>
      </c>
      <c r="G385" s="226" t="s">
        <v>239</v>
      </c>
      <c r="H385" s="103" t="s">
        <v>59</v>
      </c>
      <c r="I385" s="80"/>
      <c r="J385" s="80"/>
      <c r="K385" s="80"/>
    </row>
    <row r="386" spans="1:11" s="14" customFormat="1" ht="78" hidden="1" x14ac:dyDescent="0.3">
      <c r="A386" s="47" t="s">
        <v>382</v>
      </c>
      <c r="B386" s="99" t="s">
        <v>13</v>
      </c>
      <c r="C386" s="100" t="s">
        <v>1</v>
      </c>
      <c r="D386" s="99" t="s">
        <v>28</v>
      </c>
      <c r="E386" s="99" t="s">
        <v>15</v>
      </c>
      <c r="F386" s="99" t="s">
        <v>1</v>
      </c>
      <c r="G386" s="226" t="s">
        <v>239</v>
      </c>
      <c r="H386" s="103" t="s">
        <v>59</v>
      </c>
      <c r="I386" s="80"/>
      <c r="J386" s="80"/>
      <c r="K386" s="80"/>
    </row>
    <row r="387" spans="1:11" s="14" customFormat="1" ht="31.2" hidden="1" x14ac:dyDescent="0.3">
      <c r="A387" s="47" t="s">
        <v>405</v>
      </c>
      <c r="B387" s="114" t="s">
        <v>13</v>
      </c>
      <c r="C387" s="115" t="s">
        <v>1</v>
      </c>
      <c r="D387" s="114" t="s">
        <v>28</v>
      </c>
      <c r="E387" s="114" t="s">
        <v>15</v>
      </c>
      <c r="F387" s="114" t="s">
        <v>1</v>
      </c>
      <c r="G387" s="227" t="s">
        <v>239</v>
      </c>
      <c r="H387" s="90"/>
      <c r="I387" s="83">
        <f>+I388+I389+I390</f>
        <v>0</v>
      </c>
      <c r="J387" s="83"/>
      <c r="K387" s="83"/>
    </row>
    <row r="388" spans="1:11" s="14" customFormat="1" ht="46.8" hidden="1" x14ac:dyDescent="0.3">
      <c r="A388" s="47" t="s">
        <v>406</v>
      </c>
      <c r="B388" s="99" t="s">
        <v>13</v>
      </c>
      <c r="C388" s="100" t="s">
        <v>1</v>
      </c>
      <c r="D388" s="99" t="s">
        <v>28</v>
      </c>
      <c r="E388" s="99" t="s">
        <v>15</v>
      </c>
      <c r="F388" s="99" t="s">
        <v>1</v>
      </c>
      <c r="G388" s="226" t="s">
        <v>239</v>
      </c>
      <c r="H388" s="103" t="s">
        <v>59</v>
      </c>
      <c r="I388" s="80"/>
      <c r="J388" s="80"/>
      <c r="K388" s="80"/>
    </row>
    <row r="389" spans="1:11" s="14" customFormat="1" ht="46.8" hidden="1" x14ac:dyDescent="0.3">
      <c r="A389" s="47" t="s">
        <v>407</v>
      </c>
      <c r="B389" s="99" t="s">
        <v>13</v>
      </c>
      <c r="C389" s="100" t="s">
        <v>1</v>
      </c>
      <c r="D389" s="99" t="s">
        <v>28</v>
      </c>
      <c r="E389" s="99" t="s">
        <v>15</v>
      </c>
      <c r="F389" s="99" t="s">
        <v>1</v>
      </c>
      <c r="G389" s="226" t="s">
        <v>239</v>
      </c>
      <c r="H389" s="103" t="s">
        <v>59</v>
      </c>
      <c r="I389" s="80"/>
      <c r="J389" s="80"/>
      <c r="K389" s="80"/>
    </row>
    <row r="390" spans="1:11" s="14" customFormat="1" ht="51.6" hidden="1" customHeight="1" x14ac:dyDescent="0.3">
      <c r="A390" s="47" t="s">
        <v>383</v>
      </c>
      <c r="B390" s="99" t="s">
        <v>13</v>
      </c>
      <c r="C390" s="100" t="s">
        <v>1</v>
      </c>
      <c r="D390" s="99" t="s">
        <v>28</v>
      </c>
      <c r="E390" s="99" t="s">
        <v>15</v>
      </c>
      <c r="F390" s="99" t="s">
        <v>1</v>
      </c>
      <c r="G390" s="226" t="s">
        <v>239</v>
      </c>
      <c r="H390" s="103" t="s">
        <v>59</v>
      </c>
      <c r="I390" s="80"/>
      <c r="J390" s="80"/>
      <c r="K390" s="80"/>
    </row>
    <row r="391" spans="1:11" s="18" customFormat="1" ht="17.399999999999999" x14ac:dyDescent="0.3">
      <c r="A391" s="45" t="s">
        <v>163</v>
      </c>
      <c r="B391" s="120" t="s">
        <v>13</v>
      </c>
      <c r="C391" s="121" t="s">
        <v>1</v>
      </c>
      <c r="D391" s="120" t="s">
        <v>28</v>
      </c>
      <c r="E391" s="120" t="s">
        <v>25</v>
      </c>
      <c r="F391" s="120" t="s">
        <v>112</v>
      </c>
      <c r="G391" s="120" t="s">
        <v>113</v>
      </c>
      <c r="H391" s="89"/>
      <c r="I391" s="82">
        <f>SUM(I392)</f>
        <v>10794</v>
      </c>
      <c r="J391" s="82">
        <f t="shared" ref="J391:K391" si="124">SUM(J392)</f>
        <v>7348</v>
      </c>
      <c r="K391" s="82">
        <f t="shared" si="124"/>
        <v>7475</v>
      </c>
    </row>
    <row r="392" spans="1:11" s="18" customFormat="1" ht="33.6" x14ac:dyDescent="0.3">
      <c r="A392" s="46" t="s">
        <v>162</v>
      </c>
      <c r="B392" s="120" t="s">
        <v>13</v>
      </c>
      <c r="C392" s="121" t="s">
        <v>1</v>
      </c>
      <c r="D392" s="120" t="s">
        <v>28</v>
      </c>
      <c r="E392" s="120" t="s">
        <v>25</v>
      </c>
      <c r="F392" s="120" t="s">
        <v>1</v>
      </c>
      <c r="G392" s="120" t="s">
        <v>113</v>
      </c>
      <c r="H392" s="89"/>
      <c r="I392" s="82">
        <f>SUM(I393:I396)</f>
        <v>10794</v>
      </c>
      <c r="J392" s="82">
        <f t="shared" ref="J392:K392" si="125">SUM(J393:J396)</f>
        <v>7348</v>
      </c>
      <c r="K392" s="82">
        <f t="shared" si="125"/>
        <v>7475</v>
      </c>
    </row>
    <row r="393" spans="1:11" s="14" customFormat="1" ht="62.4" x14ac:dyDescent="0.3">
      <c r="A393" s="47" t="s">
        <v>312</v>
      </c>
      <c r="B393" s="99" t="s">
        <v>13</v>
      </c>
      <c r="C393" s="100" t="s">
        <v>1</v>
      </c>
      <c r="D393" s="99" t="s">
        <v>28</v>
      </c>
      <c r="E393" s="99" t="s">
        <v>25</v>
      </c>
      <c r="F393" s="99" t="s">
        <v>1</v>
      </c>
      <c r="G393" s="99" t="s">
        <v>6</v>
      </c>
      <c r="H393" s="103" t="s">
        <v>53</v>
      </c>
      <c r="I393" s="80">
        <v>3713</v>
      </c>
      <c r="J393" s="80">
        <v>3943</v>
      </c>
      <c r="K393" s="80">
        <v>3943</v>
      </c>
    </row>
    <row r="394" spans="1:11" s="14" customFormat="1" ht="31.2" x14ac:dyDescent="0.3">
      <c r="A394" s="47" t="s">
        <v>103</v>
      </c>
      <c r="B394" s="99" t="s">
        <v>13</v>
      </c>
      <c r="C394" s="100" t="s">
        <v>1</v>
      </c>
      <c r="D394" s="99" t="s">
        <v>28</v>
      </c>
      <c r="E394" s="99" t="s">
        <v>25</v>
      </c>
      <c r="F394" s="99" t="s">
        <v>1</v>
      </c>
      <c r="G394" s="99" t="s">
        <v>6</v>
      </c>
      <c r="H394" s="103" t="s">
        <v>52</v>
      </c>
      <c r="I394" s="80">
        <v>6843</v>
      </c>
      <c r="J394" s="80">
        <v>3167</v>
      </c>
      <c r="K394" s="80">
        <v>3294</v>
      </c>
    </row>
    <row r="395" spans="1:11" s="14" customFormat="1" ht="30" customHeight="1" x14ac:dyDescent="0.3">
      <c r="A395" s="47" t="s">
        <v>106</v>
      </c>
      <c r="B395" s="99" t="s">
        <v>13</v>
      </c>
      <c r="C395" s="100" t="s">
        <v>1</v>
      </c>
      <c r="D395" s="99" t="s">
        <v>28</v>
      </c>
      <c r="E395" s="99" t="s">
        <v>25</v>
      </c>
      <c r="F395" s="99" t="s">
        <v>1</v>
      </c>
      <c r="G395" s="99" t="s">
        <v>6</v>
      </c>
      <c r="H395" s="103" t="s">
        <v>54</v>
      </c>
      <c r="I395" s="80">
        <v>238</v>
      </c>
      <c r="J395" s="80">
        <v>238</v>
      </c>
      <c r="K395" s="80">
        <v>238</v>
      </c>
    </row>
    <row r="396" spans="1:11" s="14" customFormat="1" ht="31.2" hidden="1" x14ac:dyDescent="0.3">
      <c r="A396" s="67" t="s">
        <v>313</v>
      </c>
      <c r="B396" s="99" t="s">
        <v>13</v>
      </c>
      <c r="C396" s="100" t="s">
        <v>1</v>
      </c>
      <c r="D396" s="99" t="s">
        <v>28</v>
      </c>
      <c r="E396" s="99" t="s">
        <v>25</v>
      </c>
      <c r="F396" s="99" t="s">
        <v>1</v>
      </c>
      <c r="G396" s="99" t="s">
        <v>24</v>
      </c>
      <c r="H396" s="103" t="s">
        <v>56</v>
      </c>
      <c r="I396" s="80"/>
      <c r="J396" s="80"/>
      <c r="K396" s="80"/>
    </row>
    <row r="397" spans="1:11" s="18" customFormat="1" ht="17.399999999999999" x14ac:dyDescent="0.3">
      <c r="A397" s="45" t="s">
        <v>117</v>
      </c>
      <c r="B397" s="120" t="s">
        <v>13</v>
      </c>
      <c r="C397" s="121" t="s">
        <v>1</v>
      </c>
      <c r="D397" s="120" t="s">
        <v>28</v>
      </c>
      <c r="E397" s="120" t="s">
        <v>30</v>
      </c>
      <c r="F397" s="120" t="s">
        <v>112</v>
      </c>
      <c r="G397" s="120" t="s">
        <v>113</v>
      </c>
      <c r="H397" s="89"/>
      <c r="I397" s="82">
        <f>SUM(I398)</f>
        <v>2000</v>
      </c>
      <c r="J397" s="82">
        <f t="shared" ref="J397:K398" si="126">SUM(J398)</f>
        <v>2081</v>
      </c>
      <c r="K397" s="82">
        <f t="shared" si="126"/>
        <v>2164</v>
      </c>
    </row>
    <row r="398" spans="1:11" s="18" customFormat="1" ht="33.6" x14ac:dyDescent="0.3">
      <c r="A398" s="46" t="s">
        <v>246</v>
      </c>
      <c r="B398" s="120" t="s">
        <v>13</v>
      </c>
      <c r="C398" s="121" t="s">
        <v>1</v>
      </c>
      <c r="D398" s="120" t="s">
        <v>28</v>
      </c>
      <c r="E398" s="120" t="s">
        <v>30</v>
      </c>
      <c r="F398" s="120" t="s">
        <v>5</v>
      </c>
      <c r="G398" s="120" t="s">
        <v>113</v>
      </c>
      <c r="H398" s="89"/>
      <c r="I398" s="82">
        <f>SUM(I399)</f>
        <v>2000</v>
      </c>
      <c r="J398" s="82">
        <f t="shared" si="126"/>
        <v>2081</v>
      </c>
      <c r="K398" s="82">
        <f t="shared" si="126"/>
        <v>2164</v>
      </c>
    </row>
    <row r="399" spans="1:11" s="14" customFormat="1" ht="31.2" x14ac:dyDescent="0.3">
      <c r="A399" s="47" t="s">
        <v>314</v>
      </c>
      <c r="B399" s="99" t="s">
        <v>13</v>
      </c>
      <c r="C399" s="100" t="s">
        <v>1</v>
      </c>
      <c r="D399" s="99" t="s">
        <v>28</v>
      </c>
      <c r="E399" s="99" t="s">
        <v>30</v>
      </c>
      <c r="F399" s="99" t="s">
        <v>5</v>
      </c>
      <c r="G399" s="99" t="s">
        <v>23</v>
      </c>
      <c r="H399" s="103" t="s">
        <v>52</v>
      </c>
      <c r="I399" s="80">
        <v>2000</v>
      </c>
      <c r="J399" s="80">
        <v>2081</v>
      </c>
      <c r="K399" s="80">
        <v>2164</v>
      </c>
    </row>
    <row r="400" spans="1:11" s="16" customFormat="1" ht="33.6" x14ac:dyDescent="0.35">
      <c r="A400" s="45" t="s">
        <v>256</v>
      </c>
      <c r="B400" s="123" t="s">
        <v>13</v>
      </c>
      <c r="C400" s="196" t="s">
        <v>1</v>
      </c>
      <c r="D400" s="120" t="s">
        <v>28</v>
      </c>
      <c r="E400" s="120" t="s">
        <v>111</v>
      </c>
      <c r="F400" s="120" t="s">
        <v>112</v>
      </c>
      <c r="G400" s="120" t="s">
        <v>113</v>
      </c>
      <c r="H400" s="89"/>
      <c r="I400" s="82">
        <f>+I401+I411</f>
        <v>4405.8999999999996</v>
      </c>
      <c r="J400" s="82">
        <f t="shared" ref="J400:K400" si="127">+J401+J411</f>
        <v>2405.9</v>
      </c>
      <c r="K400" s="82">
        <f t="shared" si="127"/>
        <v>49957</v>
      </c>
    </row>
    <row r="401" spans="1:11" s="16" customFormat="1" ht="17.399999999999999" x14ac:dyDescent="0.35">
      <c r="A401" s="45" t="s">
        <v>257</v>
      </c>
      <c r="B401" s="123" t="s">
        <v>13</v>
      </c>
      <c r="C401" s="196" t="s">
        <v>1</v>
      </c>
      <c r="D401" s="120" t="s">
        <v>28</v>
      </c>
      <c r="E401" s="120" t="s">
        <v>15</v>
      </c>
      <c r="F401" s="120" t="s">
        <v>112</v>
      </c>
      <c r="G401" s="120" t="s">
        <v>113</v>
      </c>
      <c r="H401" s="89"/>
      <c r="I401" s="82">
        <f>+I402</f>
        <v>2405.9</v>
      </c>
      <c r="J401" s="82">
        <f t="shared" ref="J401:K401" si="128">+J402</f>
        <v>2405.9</v>
      </c>
      <c r="K401" s="82">
        <f t="shared" si="128"/>
        <v>2405.9</v>
      </c>
    </row>
    <row r="402" spans="1:11" s="16" customFormat="1" ht="67.2" x14ac:dyDescent="0.35">
      <c r="A402" s="46" t="s">
        <v>258</v>
      </c>
      <c r="B402" s="123" t="s">
        <v>13</v>
      </c>
      <c r="C402" s="196" t="s">
        <v>1</v>
      </c>
      <c r="D402" s="120" t="s">
        <v>28</v>
      </c>
      <c r="E402" s="120" t="s">
        <v>15</v>
      </c>
      <c r="F402" s="120" t="s">
        <v>7</v>
      </c>
      <c r="G402" s="120" t="s">
        <v>113</v>
      </c>
      <c r="H402" s="89"/>
      <c r="I402" s="82">
        <f>+I403+I407</f>
        <v>2405.9</v>
      </c>
      <c r="J402" s="82">
        <f t="shared" ref="J402:K402" si="129">+J403+J407</f>
        <v>2405.9</v>
      </c>
      <c r="K402" s="82">
        <f t="shared" si="129"/>
        <v>2405.9</v>
      </c>
    </row>
    <row r="403" spans="1:11" s="16" customFormat="1" ht="43.8" customHeight="1" x14ac:dyDescent="0.35">
      <c r="A403" s="107" t="s">
        <v>410</v>
      </c>
      <c r="B403" s="120" t="s">
        <v>13</v>
      </c>
      <c r="C403" s="121" t="s">
        <v>1</v>
      </c>
      <c r="D403" s="114" t="s">
        <v>28</v>
      </c>
      <c r="E403" s="114" t="s">
        <v>15</v>
      </c>
      <c r="F403" s="114" t="s">
        <v>7</v>
      </c>
      <c r="G403" s="120" t="s">
        <v>329</v>
      </c>
      <c r="H403" s="89"/>
      <c r="I403" s="82">
        <f>+I404+I405+I406</f>
        <v>2405.9</v>
      </c>
      <c r="J403" s="82">
        <f t="shared" ref="J403:K403" si="130">+J404+J405+J406</f>
        <v>2405.9</v>
      </c>
      <c r="K403" s="82">
        <f t="shared" si="130"/>
        <v>2405.9</v>
      </c>
    </row>
    <row r="404" spans="1:11" s="14" customFormat="1" ht="46.8" hidden="1" x14ac:dyDescent="0.3">
      <c r="A404" s="67" t="s">
        <v>385</v>
      </c>
      <c r="B404" s="97" t="s">
        <v>13</v>
      </c>
      <c r="C404" s="98" t="s">
        <v>1</v>
      </c>
      <c r="D404" s="99" t="s">
        <v>28</v>
      </c>
      <c r="E404" s="99" t="s">
        <v>15</v>
      </c>
      <c r="F404" s="99" t="s">
        <v>7</v>
      </c>
      <c r="G404" s="97" t="s">
        <v>329</v>
      </c>
      <c r="H404" s="103" t="s">
        <v>59</v>
      </c>
      <c r="I404" s="80"/>
      <c r="J404" s="80"/>
      <c r="K404" s="80"/>
    </row>
    <row r="405" spans="1:11" s="14" customFormat="1" ht="45.6" customHeight="1" x14ac:dyDescent="0.3">
      <c r="A405" s="67" t="s">
        <v>386</v>
      </c>
      <c r="B405" s="97" t="s">
        <v>13</v>
      </c>
      <c r="C405" s="98" t="s">
        <v>1</v>
      </c>
      <c r="D405" s="99" t="s">
        <v>28</v>
      </c>
      <c r="E405" s="99" t="s">
        <v>15</v>
      </c>
      <c r="F405" s="99" t="s">
        <v>7</v>
      </c>
      <c r="G405" s="97" t="s">
        <v>329</v>
      </c>
      <c r="H405" s="103" t="s">
        <v>59</v>
      </c>
      <c r="I405" s="80">
        <v>2405.9</v>
      </c>
      <c r="J405" s="80">
        <v>2405.9</v>
      </c>
      <c r="K405" s="80">
        <v>2405.9</v>
      </c>
    </row>
    <row r="406" spans="1:11" s="14" customFormat="1" ht="46.8" hidden="1" x14ac:dyDescent="0.3">
      <c r="A406" s="67" t="s">
        <v>384</v>
      </c>
      <c r="B406" s="97" t="s">
        <v>13</v>
      </c>
      <c r="C406" s="98" t="s">
        <v>1</v>
      </c>
      <c r="D406" s="99" t="s">
        <v>28</v>
      </c>
      <c r="E406" s="99" t="s">
        <v>15</v>
      </c>
      <c r="F406" s="99" t="s">
        <v>7</v>
      </c>
      <c r="G406" s="97" t="s">
        <v>329</v>
      </c>
      <c r="H406" s="103" t="s">
        <v>59</v>
      </c>
      <c r="I406" s="80"/>
      <c r="J406" s="80"/>
      <c r="K406" s="80"/>
    </row>
    <row r="407" spans="1:11" s="14" customFormat="1" ht="31.2" hidden="1" x14ac:dyDescent="0.3">
      <c r="A407" s="67" t="s">
        <v>452</v>
      </c>
      <c r="B407" s="120" t="s">
        <v>13</v>
      </c>
      <c r="C407" s="121" t="s">
        <v>1</v>
      </c>
      <c r="D407" s="114" t="s">
        <v>28</v>
      </c>
      <c r="E407" s="114" t="s">
        <v>15</v>
      </c>
      <c r="F407" s="114" t="s">
        <v>7</v>
      </c>
      <c r="G407" s="120" t="s">
        <v>361</v>
      </c>
      <c r="H407" s="90"/>
      <c r="I407" s="83">
        <f>+I408+I409+I410</f>
        <v>0</v>
      </c>
      <c r="J407" s="83">
        <f t="shared" ref="J407:K407" si="131">+J408+J409+J410</f>
        <v>0</v>
      </c>
      <c r="K407" s="83">
        <f t="shared" si="131"/>
        <v>0</v>
      </c>
    </row>
    <row r="408" spans="1:11" s="14" customFormat="1" ht="46.8" hidden="1" x14ac:dyDescent="0.3">
      <c r="A408" s="67" t="s">
        <v>454</v>
      </c>
      <c r="B408" s="97" t="s">
        <v>13</v>
      </c>
      <c r="C408" s="98" t="s">
        <v>1</v>
      </c>
      <c r="D408" s="99" t="s">
        <v>28</v>
      </c>
      <c r="E408" s="99" t="s">
        <v>15</v>
      </c>
      <c r="F408" s="99" t="s">
        <v>7</v>
      </c>
      <c r="G408" s="97" t="s">
        <v>361</v>
      </c>
      <c r="H408" s="103" t="s">
        <v>59</v>
      </c>
      <c r="I408" s="80"/>
      <c r="J408" s="80"/>
      <c r="K408" s="80"/>
    </row>
    <row r="409" spans="1:11" s="14" customFormat="1" ht="46.8" hidden="1" x14ac:dyDescent="0.3">
      <c r="A409" s="67" t="s">
        <v>455</v>
      </c>
      <c r="B409" s="97" t="s">
        <v>13</v>
      </c>
      <c r="C409" s="98" t="s">
        <v>1</v>
      </c>
      <c r="D409" s="99" t="s">
        <v>28</v>
      </c>
      <c r="E409" s="99" t="s">
        <v>15</v>
      </c>
      <c r="F409" s="99" t="s">
        <v>7</v>
      </c>
      <c r="G409" s="97" t="s">
        <v>361</v>
      </c>
      <c r="H409" s="103" t="s">
        <v>59</v>
      </c>
      <c r="I409" s="80"/>
      <c r="J409" s="80"/>
      <c r="K409" s="80"/>
    </row>
    <row r="410" spans="1:11" s="14" customFormat="1" ht="46.8" hidden="1" x14ac:dyDescent="0.3">
      <c r="A410" s="67" t="s">
        <v>453</v>
      </c>
      <c r="B410" s="97" t="s">
        <v>13</v>
      </c>
      <c r="C410" s="98" t="s">
        <v>1</v>
      </c>
      <c r="D410" s="99" t="s">
        <v>28</v>
      </c>
      <c r="E410" s="99" t="s">
        <v>15</v>
      </c>
      <c r="F410" s="99" t="s">
        <v>7</v>
      </c>
      <c r="G410" s="97" t="s">
        <v>361</v>
      </c>
      <c r="H410" s="103" t="s">
        <v>59</v>
      </c>
      <c r="I410" s="80"/>
      <c r="J410" s="80"/>
      <c r="K410" s="80"/>
    </row>
    <row r="411" spans="1:11" s="130" customFormat="1" ht="33.6" x14ac:dyDescent="0.3">
      <c r="A411" s="71" t="s">
        <v>440</v>
      </c>
      <c r="B411" s="123" t="s">
        <v>13</v>
      </c>
      <c r="C411" s="196" t="s">
        <v>1</v>
      </c>
      <c r="D411" s="120" t="s">
        <v>28</v>
      </c>
      <c r="E411" s="120" t="s">
        <v>30</v>
      </c>
      <c r="F411" s="120" t="s">
        <v>112</v>
      </c>
      <c r="G411" s="120" t="s">
        <v>113</v>
      </c>
      <c r="H411" s="94"/>
      <c r="I411" s="85">
        <f>I412+I415</f>
        <v>2000</v>
      </c>
      <c r="J411" s="85">
        <f>J412+J415</f>
        <v>0</v>
      </c>
      <c r="K411" s="85">
        <f>K412+K415</f>
        <v>47551.1</v>
      </c>
    </row>
    <row r="412" spans="1:11" s="130" customFormat="1" ht="46.8" x14ac:dyDescent="0.3">
      <c r="A412" s="67" t="s">
        <v>559</v>
      </c>
      <c r="B412" s="228" t="s">
        <v>13</v>
      </c>
      <c r="C412" s="209" t="s">
        <v>1</v>
      </c>
      <c r="D412" s="97" t="s">
        <v>28</v>
      </c>
      <c r="E412" s="97" t="s">
        <v>30</v>
      </c>
      <c r="F412" s="97" t="s">
        <v>5</v>
      </c>
      <c r="G412" s="97" t="s">
        <v>113</v>
      </c>
      <c r="H412" s="94"/>
      <c r="I412" s="85">
        <f>I413+I414</f>
        <v>2000</v>
      </c>
      <c r="J412" s="85">
        <f t="shared" ref="J412:K412" si="132">J413+J414</f>
        <v>0</v>
      </c>
      <c r="K412" s="85">
        <f t="shared" si="132"/>
        <v>0</v>
      </c>
    </row>
    <row r="413" spans="1:11" s="130" customFormat="1" ht="46.8" x14ac:dyDescent="0.3">
      <c r="A413" s="67" t="s">
        <v>557</v>
      </c>
      <c r="B413" s="228" t="s">
        <v>13</v>
      </c>
      <c r="C413" s="209" t="s">
        <v>1</v>
      </c>
      <c r="D413" s="97" t="s">
        <v>28</v>
      </c>
      <c r="E413" s="97" t="s">
        <v>30</v>
      </c>
      <c r="F413" s="97" t="s">
        <v>5</v>
      </c>
      <c r="G413" s="97" t="s">
        <v>361</v>
      </c>
      <c r="H413" s="92" t="s">
        <v>59</v>
      </c>
      <c r="I413" s="86">
        <v>2000</v>
      </c>
      <c r="J413" s="86">
        <v>0</v>
      </c>
      <c r="K413" s="86">
        <v>0</v>
      </c>
    </row>
    <row r="414" spans="1:11" s="130" customFormat="1" ht="46.8" x14ac:dyDescent="0.3">
      <c r="A414" s="67" t="s">
        <v>558</v>
      </c>
      <c r="B414" s="228" t="s">
        <v>13</v>
      </c>
      <c r="C414" s="209" t="s">
        <v>1</v>
      </c>
      <c r="D414" s="97" t="s">
        <v>28</v>
      </c>
      <c r="E414" s="97" t="s">
        <v>30</v>
      </c>
      <c r="F414" s="97" t="s">
        <v>5</v>
      </c>
      <c r="G414" s="97" t="s">
        <v>361</v>
      </c>
      <c r="H414" s="92" t="s">
        <v>59</v>
      </c>
      <c r="I414" s="86">
        <v>0</v>
      </c>
      <c r="J414" s="86">
        <v>0</v>
      </c>
      <c r="K414" s="86">
        <v>0</v>
      </c>
    </row>
    <row r="415" spans="1:11" s="130" customFormat="1" x14ac:dyDescent="0.3">
      <c r="A415" s="126" t="s">
        <v>581</v>
      </c>
      <c r="B415" s="135" t="s">
        <v>13</v>
      </c>
      <c r="C415" s="120" t="s">
        <v>1</v>
      </c>
      <c r="D415" s="120" t="s">
        <v>28</v>
      </c>
      <c r="E415" s="120" t="s">
        <v>30</v>
      </c>
      <c r="F415" s="120" t="s">
        <v>335</v>
      </c>
      <c r="G415" s="120" t="s">
        <v>113</v>
      </c>
      <c r="H415" s="136"/>
      <c r="I415" s="128">
        <f>I416+I417+I418</f>
        <v>0</v>
      </c>
      <c r="J415" s="128">
        <f t="shared" ref="J415:K415" si="133">J416+J417+J418</f>
        <v>0</v>
      </c>
      <c r="K415" s="128">
        <f t="shared" si="133"/>
        <v>47551.1</v>
      </c>
    </row>
    <row r="416" spans="1:11" s="14" customFormat="1" ht="32.4" customHeight="1" x14ac:dyDescent="0.3">
      <c r="A416" s="67" t="s">
        <v>582</v>
      </c>
      <c r="B416" s="97" t="s">
        <v>13</v>
      </c>
      <c r="C416" s="98" t="s">
        <v>1</v>
      </c>
      <c r="D416" s="99" t="s">
        <v>28</v>
      </c>
      <c r="E416" s="99" t="s">
        <v>30</v>
      </c>
      <c r="F416" s="99" t="s">
        <v>335</v>
      </c>
      <c r="G416" s="97" t="s">
        <v>556</v>
      </c>
      <c r="H416" s="103" t="s">
        <v>56</v>
      </c>
      <c r="I416" s="80">
        <v>0</v>
      </c>
      <c r="J416" s="80">
        <v>0</v>
      </c>
      <c r="K416" s="80">
        <v>47551.1</v>
      </c>
    </row>
    <row r="417" spans="1:11" s="14" customFormat="1" ht="32.4" customHeight="1" x14ac:dyDescent="0.3">
      <c r="A417" s="67" t="s">
        <v>583</v>
      </c>
      <c r="B417" s="97" t="s">
        <v>13</v>
      </c>
      <c r="C417" s="98" t="s">
        <v>1</v>
      </c>
      <c r="D417" s="99" t="s">
        <v>28</v>
      </c>
      <c r="E417" s="99" t="s">
        <v>30</v>
      </c>
      <c r="F417" s="99" t="s">
        <v>335</v>
      </c>
      <c r="G417" s="97" t="s">
        <v>556</v>
      </c>
      <c r="H417" s="186" t="s">
        <v>56</v>
      </c>
      <c r="I417" s="80">
        <v>0</v>
      </c>
      <c r="J417" s="80">
        <v>0</v>
      </c>
      <c r="K417" s="80">
        <v>0</v>
      </c>
    </row>
    <row r="418" spans="1:11" s="14" customFormat="1" ht="54" hidden="1" customHeight="1" x14ac:dyDescent="0.3">
      <c r="A418" s="67" t="s">
        <v>387</v>
      </c>
      <c r="B418" s="97" t="s">
        <v>13</v>
      </c>
      <c r="C418" s="98" t="s">
        <v>1</v>
      </c>
      <c r="D418" s="99" t="s">
        <v>28</v>
      </c>
      <c r="E418" s="99" t="s">
        <v>30</v>
      </c>
      <c r="F418" s="99" t="s">
        <v>335</v>
      </c>
      <c r="G418" s="97" t="s">
        <v>336</v>
      </c>
      <c r="H418" s="103" t="s">
        <v>59</v>
      </c>
      <c r="I418" s="80"/>
      <c r="J418" s="80"/>
      <c r="K418" s="80"/>
    </row>
    <row r="419" spans="1:11" s="18" customFormat="1" ht="33.6" x14ac:dyDescent="0.3">
      <c r="A419" s="45" t="s">
        <v>152</v>
      </c>
      <c r="B419" s="120" t="s">
        <v>13</v>
      </c>
      <c r="C419" s="121" t="s">
        <v>1</v>
      </c>
      <c r="D419" s="120" t="s">
        <v>31</v>
      </c>
      <c r="E419" s="120" t="s">
        <v>111</v>
      </c>
      <c r="F419" s="120" t="s">
        <v>112</v>
      </c>
      <c r="G419" s="120" t="s">
        <v>113</v>
      </c>
      <c r="H419" s="89"/>
      <c r="I419" s="82">
        <f t="shared" ref="I419:K421" si="134">SUM(I420)</f>
        <v>10</v>
      </c>
      <c r="J419" s="82">
        <f t="shared" si="134"/>
        <v>10</v>
      </c>
      <c r="K419" s="82">
        <f t="shared" si="134"/>
        <v>10</v>
      </c>
    </row>
    <row r="420" spans="1:11" s="18" customFormat="1" ht="17.399999999999999" x14ac:dyDescent="0.3">
      <c r="A420" s="45" t="s">
        <v>153</v>
      </c>
      <c r="B420" s="120" t="s">
        <v>13</v>
      </c>
      <c r="C420" s="121" t="s">
        <v>1</v>
      </c>
      <c r="D420" s="120" t="s">
        <v>31</v>
      </c>
      <c r="E420" s="120" t="s">
        <v>15</v>
      </c>
      <c r="F420" s="120" t="s">
        <v>112</v>
      </c>
      <c r="G420" s="120" t="s">
        <v>113</v>
      </c>
      <c r="H420" s="89"/>
      <c r="I420" s="82">
        <f t="shared" si="134"/>
        <v>10</v>
      </c>
      <c r="J420" s="82">
        <f t="shared" si="134"/>
        <v>10</v>
      </c>
      <c r="K420" s="82">
        <f t="shared" si="134"/>
        <v>10</v>
      </c>
    </row>
    <row r="421" spans="1:11" s="18" customFormat="1" ht="17.399999999999999" x14ac:dyDescent="0.3">
      <c r="A421" s="46" t="s">
        <v>197</v>
      </c>
      <c r="B421" s="120" t="s">
        <v>13</v>
      </c>
      <c r="C421" s="121" t="s">
        <v>1</v>
      </c>
      <c r="D421" s="120" t="s">
        <v>31</v>
      </c>
      <c r="E421" s="120" t="s">
        <v>15</v>
      </c>
      <c r="F421" s="120" t="s">
        <v>1</v>
      </c>
      <c r="G421" s="120" t="s">
        <v>113</v>
      </c>
      <c r="H421" s="89"/>
      <c r="I421" s="82">
        <f>SUM(I422)</f>
        <v>10</v>
      </c>
      <c r="J421" s="82">
        <f t="shared" si="134"/>
        <v>10</v>
      </c>
      <c r="K421" s="82">
        <f t="shared" si="134"/>
        <v>10</v>
      </c>
    </row>
    <row r="422" spans="1:11" s="14" customFormat="1" ht="30" customHeight="1" x14ac:dyDescent="0.3">
      <c r="A422" s="47" t="s">
        <v>198</v>
      </c>
      <c r="B422" s="99" t="s">
        <v>13</v>
      </c>
      <c r="C422" s="100" t="s">
        <v>1</v>
      </c>
      <c r="D422" s="99" t="s">
        <v>31</v>
      </c>
      <c r="E422" s="99" t="s">
        <v>15</v>
      </c>
      <c r="F422" s="99" t="s">
        <v>1</v>
      </c>
      <c r="G422" s="99" t="s">
        <v>6</v>
      </c>
      <c r="H422" s="103" t="s">
        <v>52</v>
      </c>
      <c r="I422" s="80">
        <v>10</v>
      </c>
      <c r="J422" s="80">
        <v>10</v>
      </c>
      <c r="K422" s="80">
        <v>10</v>
      </c>
    </row>
    <row r="423" spans="1:11" s="14" customFormat="1" hidden="1" x14ac:dyDescent="0.3">
      <c r="A423" s="48" t="s">
        <v>227</v>
      </c>
      <c r="B423" s="195" t="s">
        <v>13</v>
      </c>
      <c r="C423" s="195" t="s">
        <v>7</v>
      </c>
      <c r="D423" s="242"/>
      <c r="E423" s="243"/>
      <c r="F423" s="243"/>
      <c r="G423" s="244"/>
      <c r="H423" s="108"/>
      <c r="I423" s="81">
        <f>SUM(I424)</f>
        <v>0</v>
      </c>
      <c r="J423" s="81">
        <f t="shared" ref="J423:K424" si="135">SUM(J424)</f>
        <v>0</v>
      </c>
      <c r="K423" s="81">
        <f t="shared" si="135"/>
        <v>0</v>
      </c>
    </row>
    <row r="424" spans="1:11" s="18" customFormat="1" ht="33.6" hidden="1" x14ac:dyDescent="0.3">
      <c r="A424" s="45" t="s">
        <v>149</v>
      </c>
      <c r="B424" s="120" t="s">
        <v>13</v>
      </c>
      <c r="C424" s="121" t="s">
        <v>7</v>
      </c>
      <c r="D424" s="120" t="s">
        <v>28</v>
      </c>
      <c r="E424" s="120" t="s">
        <v>111</v>
      </c>
      <c r="F424" s="120" t="s">
        <v>112</v>
      </c>
      <c r="G424" s="120" t="s">
        <v>113</v>
      </c>
      <c r="H424" s="89"/>
      <c r="I424" s="82">
        <f>SUM(I425)</f>
        <v>0</v>
      </c>
      <c r="J424" s="82">
        <f t="shared" si="135"/>
        <v>0</v>
      </c>
      <c r="K424" s="82">
        <f t="shared" si="135"/>
        <v>0</v>
      </c>
    </row>
    <row r="425" spans="1:11" s="14" customFormat="1" hidden="1" x14ac:dyDescent="0.3">
      <c r="A425" s="45" t="s">
        <v>220</v>
      </c>
      <c r="B425" s="99" t="s">
        <v>13</v>
      </c>
      <c r="C425" s="100" t="s">
        <v>7</v>
      </c>
      <c r="D425" s="99" t="s">
        <v>28</v>
      </c>
      <c r="E425" s="99" t="s">
        <v>160</v>
      </c>
      <c r="F425" s="99" t="s">
        <v>112</v>
      </c>
      <c r="G425" s="99" t="s">
        <v>113</v>
      </c>
      <c r="H425" s="103"/>
      <c r="I425" s="82">
        <f t="shared" ref="I425:K426" si="136">SUM(I426)</f>
        <v>0</v>
      </c>
      <c r="J425" s="82">
        <f t="shared" si="136"/>
        <v>0</v>
      </c>
      <c r="K425" s="82">
        <f t="shared" si="136"/>
        <v>0</v>
      </c>
    </row>
    <row r="426" spans="1:11" s="14" customFormat="1" ht="33.6" hidden="1" x14ac:dyDescent="0.3">
      <c r="A426" s="46" t="s">
        <v>221</v>
      </c>
      <c r="B426" s="99" t="s">
        <v>13</v>
      </c>
      <c r="C426" s="100" t="s">
        <v>7</v>
      </c>
      <c r="D426" s="99" t="s">
        <v>28</v>
      </c>
      <c r="E426" s="99" t="s">
        <v>160</v>
      </c>
      <c r="F426" s="99" t="s">
        <v>1</v>
      </c>
      <c r="G426" s="99" t="s">
        <v>23</v>
      </c>
      <c r="H426" s="103"/>
      <c r="I426" s="82">
        <f t="shared" si="136"/>
        <v>0</v>
      </c>
      <c r="J426" s="82">
        <f t="shared" si="136"/>
        <v>0</v>
      </c>
      <c r="K426" s="82">
        <f t="shared" si="136"/>
        <v>0</v>
      </c>
    </row>
    <row r="427" spans="1:11" s="14" customFormat="1" ht="31.2" hidden="1" x14ac:dyDescent="0.3">
      <c r="A427" s="47" t="s">
        <v>314</v>
      </c>
      <c r="B427" s="99" t="s">
        <v>13</v>
      </c>
      <c r="C427" s="100" t="s">
        <v>7</v>
      </c>
      <c r="D427" s="99" t="s">
        <v>28</v>
      </c>
      <c r="E427" s="99" t="s">
        <v>160</v>
      </c>
      <c r="F427" s="99" t="s">
        <v>1</v>
      </c>
      <c r="G427" s="99" t="s">
        <v>23</v>
      </c>
      <c r="H427" s="103" t="s">
        <v>52</v>
      </c>
      <c r="I427" s="80"/>
      <c r="J427" s="80"/>
      <c r="K427" s="80"/>
    </row>
    <row r="428" spans="1:11" s="12" customFormat="1" x14ac:dyDescent="0.3">
      <c r="A428" s="39" t="s">
        <v>84</v>
      </c>
      <c r="B428" s="204" t="s">
        <v>14</v>
      </c>
      <c r="C428" s="239"/>
      <c r="D428" s="240"/>
      <c r="E428" s="240"/>
      <c r="F428" s="240"/>
      <c r="G428" s="241"/>
      <c r="H428" s="56"/>
      <c r="I428" s="53">
        <f t="shared" ref="I428:K432" si="137">SUM(I429)</f>
        <v>1818</v>
      </c>
      <c r="J428" s="53">
        <f t="shared" si="137"/>
        <v>0</v>
      </c>
      <c r="K428" s="53">
        <f t="shared" si="137"/>
        <v>0</v>
      </c>
    </row>
    <row r="429" spans="1:11" s="8" customFormat="1" x14ac:dyDescent="0.35">
      <c r="A429" s="48" t="s">
        <v>85</v>
      </c>
      <c r="B429" s="195" t="s">
        <v>14</v>
      </c>
      <c r="C429" s="195" t="s">
        <v>14</v>
      </c>
      <c r="D429" s="270"/>
      <c r="E429" s="271"/>
      <c r="F429" s="271"/>
      <c r="G429" s="272"/>
      <c r="H429" s="108"/>
      <c r="I429" s="81">
        <f t="shared" si="137"/>
        <v>1818</v>
      </c>
      <c r="J429" s="81">
        <f t="shared" si="137"/>
        <v>0</v>
      </c>
      <c r="K429" s="81">
        <f t="shared" si="137"/>
        <v>0</v>
      </c>
    </row>
    <row r="430" spans="1:11" s="16" customFormat="1" ht="50.4" x14ac:dyDescent="0.35">
      <c r="A430" s="45" t="s">
        <v>164</v>
      </c>
      <c r="B430" s="123" t="s">
        <v>14</v>
      </c>
      <c r="C430" s="123" t="s">
        <v>14</v>
      </c>
      <c r="D430" s="120" t="s">
        <v>34</v>
      </c>
      <c r="E430" s="120" t="s">
        <v>111</v>
      </c>
      <c r="F430" s="120" t="s">
        <v>112</v>
      </c>
      <c r="G430" s="120" t="s">
        <v>113</v>
      </c>
      <c r="H430" s="88"/>
      <c r="I430" s="82">
        <f t="shared" si="137"/>
        <v>1818</v>
      </c>
      <c r="J430" s="82">
        <f t="shared" si="137"/>
        <v>0</v>
      </c>
      <c r="K430" s="82">
        <f t="shared" si="137"/>
        <v>0</v>
      </c>
    </row>
    <row r="431" spans="1:11" s="16" customFormat="1" ht="33.6" x14ac:dyDescent="0.35">
      <c r="A431" s="45" t="s">
        <v>350</v>
      </c>
      <c r="B431" s="123" t="s">
        <v>14</v>
      </c>
      <c r="C431" s="123" t="s">
        <v>14</v>
      </c>
      <c r="D431" s="120" t="s">
        <v>34</v>
      </c>
      <c r="E431" s="120" t="s">
        <v>15</v>
      </c>
      <c r="F431" s="120" t="s">
        <v>112</v>
      </c>
      <c r="G431" s="120" t="s">
        <v>113</v>
      </c>
      <c r="H431" s="88"/>
      <c r="I431" s="82">
        <f t="shared" si="137"/>
        <v>1818</v>
      </c>
      <c r="J431" s="82">
        <f t="shared" si="137"/>
        <v>0</v>
      </c>
      <c r="K431" s="82">
        <f t="shared" si="137"/>
        <v>0</v>
      </c>
    </row>
    <row r="432" spans="1:11" s="16" customFormat="1" ht="33.6" x14ac:dyDescent="0.35">
      <c r="A432" s="46" t="s">
        <v>351</v>
      </c>
      <c r="B432" s="123" t="s">
        <v>14</v>
      </c>
      <c r="C432" s="123" t="s">
        <v>14</v>
      </c>
      <c r="D432" s="120" t="s">
        <v>34</v>
      </c>
      <c r="E432" s="120" t="s">
        <v>15</v>
      </c>
      <c r="F432" s="120" t="s">
        <v>1</v>
      </c>
      <c r="G432" s="120" t="s">
        <v>113</v>
      </c>
      <c r="H432" s="88"/>
      <c r="I432" s="82">
        <f>SUM(I433)</f>
        <v>1818</v>
      </c>
      <c r="J432" s="82">
        <f t="shared" si="137"/>
        <v>0</v>
      </c>
      <c r="K432" s="82">
        <f t="shared" si="137"/>
        <v>0</v>
      </c>
    </row>
    <row r="433" spans="1:11" s="14" customFormat="1" ht="31.2" x14ac:dyDescent="0.3">
      <c r="A433" s="47" t="s">
        <v>315</v>
      </c>
      <c r="B433" s="99" t="s">
        <v>14</v>
      </c>
      <c r="C433" s="100" t="s">
        <v>14</v>
      </c>
      <c r="D433" s="99" t="s">
        <v>34</v>
      </c>
      <c r="E433" s="99" t="s">
        <v>15</v>
      </c>
      <c r="F433" s="99" t="s">
        <v>1</v>
      </c>
      <c r="G433" s="99" t="s">
        <v>24</v>
      </c>
      <c r="H433" s="103" t="s">
        <v>52</v>
      </c>
      <c r="I433" s="80">
        <v>1818</v>
      </c>
      <c r="J433" s="80"/>
      <c r="K433" s="80"/>
    </row>
    <row r="434" spans="1:11" s="12" customFormat="1" x14ac:dyDescent="0.3">
      <c r="A434" s="39" t="s">
        <v>86</v>
      </c>
      <c r="B434" s="191">
        <v>10</v>
      </c>
      <c r="C434" s="239"/>
      <c r="D434" s="240"/>
      <c r="E434" s="240"/>
      <c r="F434" s="240"/>
      <c r="G434" s="241"/>
      <c r="H434" s="56"/>
      <c r="I434" s="53">
        <f>SUM(I435+I440+I460+I485)</f>
        <v>127037.4</v>
      </c>
      <c r="J434" s="53">
        <f t="shared" ref="J434:K434" si="138">SUM(J435+J440+J460+J485)</f>
        <v>98204.9</v>
      </c>
      <c r="K434" s="53">
        <f t="shared" si="138"/>
        <v>75893.899999999994</v>
      </c>
    </row>
    <row r="435" spans="1:11" s="13" customFormat="1" ht="17.399999999999999" x14ac:dyDescent="0.35">
      <c r="A435" s="51" t="s">
        <v>87</v>
      </c>
      <c r="B435" s="203">
        <v>10</v>
      </c>
      <c r="C435" s="195" t="s">
        <v>1</v>
      </c>
      <c r="D435" s="259"/>
      <c r="E435" s="260"/>
      <c r="F435" s="260"/>
      <c r="G435" s="261"/>
      <c r="H435" s="43"/>
      <c r="I435" s="81">
        <f t="shared" ref="I435:K438" si="139">SUM(I436)</f>
        <v>10505</v>
      </c>
      <c r="J435" s="81">
        <f t="shared" si="139"/>
        <v>10505</v>
      </c>
      <c r="K435" s="81">
        <f t="shared" si="139"/>
        <v>10505</v>
      </c>
    </row>
    <row r="436" spans="1:11" s="16" customFormat="1" ht="33.6" x14ac:dyDescent="0.35">
      <c r="A436" s="45" t="s">
        <v>165</v>
      </c>
      <c r="B436" s="122" t="s">
        <v>26</v>
      </c>
      <c r="C436" s="123" t="s">
        <v>1</v>
      </c>
      <c r="D436" s="120" t="s">
        <v>2</v>
      </c>
      <c r="E436" s="120" t="s">
        <v>111</v>
      </c>
      <c r="F436" s="120" t="s">
        <v>112</v>
      </c>
      <c r="G436" s="120" t="s">
        <v>113</v>
      </c>
      <c r="H436" s="88"/>
      <c r="I436" s="82">
        <f t="shared" si="139"/>
        <v>10505</v>
      </c>
      <c r="J436" s="82">
        <f t="shared" si="139"/>
        <v>10505</v>
      </c>
      <c r="K436" s="82">
        <f t="shared" si="139"/>
        <v>10505</v>
      </c>
    </row>
    <row r="437" spans="1:11" s="16" customFormat="1" ht="17.399999999999999" x14ac:dyDescent="0.35">
      <c r="A437" s="45" t="s">
        <v>166</v>
      </c>
      <c r="B437" s="122" t="s">
        <v>26</v>
      </c>
      <c r="C437" s="123" t="s">
        <v>1</v>
      </c>
      <c r="D437" s="120" t="s">
        <v>2</v>
      </c>
      <c r="E437" s="120" t="s">
        <v>15</v>
      </c>
      <c r="F437" s="120" t="s">
        <v>112</v>
      </c>
      <c r="G437" s="120" t="s">
        <v>113</v>
      </c>
      <c r="H437" s="88"/>
      <c r="I437" s="82">
        <f>+I438</f>
        <v>10505</v>
      </c>
      <c r="J437" s="82">
        <f t="shared" si="139"/>
        <v>10505</v>
      </c>
      <c r="K437" s="82">
        <f t="shared" si="139"/>
        <v>10505</v>
      </c>
    </row>
    <row r="438" spans="1:11" s="16" customFormat="1" ht="17.399999999999999" x14ac:dyDescent="0.35">
      <c r="A438" s="46" t="s">
        <v>167</v>
      </c>
      <c r="B438" s="122" t="s">
        <v>26</v>
      </c>
      <c r="C438" s="123" t="s">
        <v>1</v>
      </c>
      <c r="D438" s="120" t="s">
        <v>2</v>
      </c>
      <c r="E438" s="120" t="s">
        <v>15</v>
      </c>
      <c r="F438" s="120" t="s">
        <v>1</v>
      </c>
      <c r="G438" s="120" t="s">
        <v>113</v>
      </c>
      <c r="H438" s="88"/>
      <c r="I438" s="82">
        <f>+I439</f>
        <v>10505</v>
      </c>
      <c r="J438" s="82">
        <f t="shared" si="139"/>
        <v>10505</v>
      </c>
      <c r="K438" s="82">
        <f t="shared" si="139"/>
        <v>10505</v>
      </c>
    </row>
    <row r="439" spans="1:11" s="14" customFormat="1" ht="31.2" x14ac:dyDescent="0.3">
      <c r="A439" s="47" t="s">
        <v>199</v>
      </c>
      <c r="B439" s="99" t="s">
        <v>26</v>
      </c>
      <c r="C439" s="100" t="s">
        <v>1</v>
      </c>
      <c r="D439" s="160" t="s">
        <v>2</v>
      </c>
      <c r="E439" s="160" t="s">
        <v>15</v>
      </c>
      <c r="F439" s="160" t="s">
        <v>1</v>
      </c>
      <c r="G439" s="160" t="s">
        <v>16</v>
      </c>
      <c r="H439" s="103" t="s">
        <v>57</v>
      </c>
      <c r="I439" s="80">
        <v>10505</v>
      </c>
      <c r="J439" s="80">
        <v>10505</v>
      </c>
      <c r="K439" s="80">
        <v>10505</v>
      </c>
    </row>
    <row r="440" spans="1:11" s="13" customFormat="1" ht="17.399999999999999" x14ac:dyDescent="0.35">
      <c r="A440" s="68" t="s">
        <v>88</v>
      </c>
      <c r="B440" s="203" t="s">
        <v>26</v>
      </c>
      <c r="C440" s="195" t="s">
        <v>2</v>
      </c>
      <c r="D440" s="273"/>
      <c r="E440" s="274"/>
      <c r="F440" s="274"/>
      <c r="G440" s="275"/>
      <c r="H440" s="43"/>
      <c r="I440" s="81">
        <f>SUM(I441+I450+I456)</f>
        <v>62435</v>
      </c>
      <c r="J440" s="81">
        <f t="shared" ref="J440:K440" si="140">SUM(J441+J450+J456)</f>
        <v>31370.2</v>
      </c>
      <c r="K440" s="81">
        <f t="shared" si="140"/>
        <v>7682.5</v>
      </c>
    </row>
    <row r="441" spans="1:11" s="16" customFormat="1" ht="33.6" x14ac:dyDescent="0.35">
      <c r="A441" s="45" t="s">
        <v>165</v>
      </c>
      <c r="B441" s="122" t="s">
        <v>26</v>
      </c>
      <c r="C441" s="196" t="s">
        <v>2</v>
      </c>
      <c r="D441" s="123" t="s">
        <v>2</v>
      </c>
      <c r="E441" s="123" t="s">
        <v>111</v>
      </c>
      <c r="F441" s="123" t="s">
        <v>112</v>
      </c>
      <c r="G441" s="123" t="s">
        <v>113</v>
      </c>
      <c r="H441" s="89"/>
      <c r="I441" s="82">
        <f>SUM(I442)</f>
        <v>4421.5</v>
      </c>
      <c r="J441" s="82">
        <f t="shared" ref="J441:K441" si="141">SUM(J442)</f>
        <v>4421.5</v>
      </c>
      <c r="K441" s="82">
        <f t="shared" si="141"/>
        <v>4421.5</v>
      </c>
    </row>
    <row r="442" spans="1:11" s="16" customFormat="1" ht="17.399999999999999" x14ac:dyDescent="0.35">
      <c r="A442" s="45" t="s">
        <v>166</v>
      </c>
      <c r="B442" s="122" t="s">
        <v>26</v>
      </c>
      <c r="C442" s="196" t="s">
        <v>2</v>
      </c>
      <c r="D442" s="123" t="s">
        <v>2</v>
      </c>
      <c r="E442" s="123" t="s">
        <v>15</v>
      </c>
      <c r="F442" s="123" t="s">
        <v>112</v>
      </c>
      <c r="G442" s="123" t="s">
        <v>113</v>
      </c>
      <c r="H442" s="89"/>
      <c r="I442" s="82">
        <f>SUM(I443+I446+I448)</f>
        <v>4421.5</v>
      </c>
      <c r="J442" s="82">
        <f t="shared" ref="J442:K442" si="142">SUM(J443+J446+J448)</f>
        <v>4421.5</v>
      </c>
      <c r="K442" s="82">
        <f t="shared" si="142"/>
        <v>4421.5</v>
      </c>
    </row>
    <row r="443" spans="1:11" s="16" customFormat="1" ht="17.399999999999999" x14ac:dyDescent="0.35">
      <c r="A443" s="46" t="s">
        <v>168</v>
      </c>
      <c r="B443" s="122" t="s">
        <v>26</v>
      </c>
      <c r="C443" s="196" t="s">
        <v>2</v>
      </c>
      <c r="D443" s="123" t="s">
        <v>2</v>
      </c>
      <c r="E443" s="123" t="s">
        <v>15</v>
      </c>
      <c r="F443" s="123" t="s">
        <v>5</v>
      </c>
      <c r="G443" s="123" t="s">
        <v>113</v>
      </c>
      <c r="H443" s="89"/>
      <c r="I443" s="82">
        <f>I444+I445</f>
        <v>500</v>
      </c>
      <c r="J443" s="82">
        <f t="shared" ref="J443:K443" si="143">J444+J445</f>
        <v>500</v>
      </c>
      <c r="K443" s="82">
        <f t="shared" si="143"/>
        <v>500</v>
      </c>
    </row>
    <row r="444" spans="1:11" s="14" customFormat="1" ht="30.6" customHeight="1" x14ac:dyDescent="0.3">
      <c r="A444" s="47" t="s">
        <v>316</v>
      </c>
      <c r="B444" s="99" t="s">
        <v>26</v>
      </c>
      <c r="C444" s="100" t="s">
        <v>2</v>
      </c>
      <c r="D444" s="160" t="s">
        <v>2</v>
      </c>
      <c r="E444" s="160" t="s">
        <v>15</v>
      </c>
      <c r="F444" s="160" t="s">
        <v>5</v>
      </c>
      <c r="G444" s="160" t="s">
        <v>17</v>
      </c>
      <c r="H444" s="103" t="s">
        <v>57</v>
      </c>
      <c r="I444" s="80">
        <v>500</v>
      </c>
      <c r="J444" s="80">
        <v>500</v>
      </c>
      <c r="K444" s="80">
        <v>500</v>
      </c>
    </row>
    <row r="445" spans="1:11" s="14" customFormat="1" ht="46.8" hidden="1" x14ac:dyDescent="0.3">
      <c r="A445" s="47" t="s">
        <v>362</v>
      </c>
      <c r="B445" s="112" t="s">
        <v>26</v>
      </c>
      <c r="C445" s="100" t="s">
        <v>2</v>
      </c>
      <c r="D445" s="160" t="s">
        <v>2</v>
      </c>
      <c r="E445" s="160" t="s">
        <v>15</v>
      </c>
      <c r="F445" s="160" t="s">
        <v>5</v>
      </c>
      <c r="G445" s="160" t="s">
        <v>252</v>
      </c>
      <c r="H445" s="103" t="s">
        <v>57</v>
      </c>
      <c r="I445" s="80"/>
      <c r="J445" s="80"/>
      <c r="K445" s="80"/>
    </row>
    <row r="446" spans="1:11" s="18" customFormat="1" ht="17.399999999999999" x14ac:dyDescent="0.3">
      <c r="A446" s="46" t="s">
        <v>169</v>
      </c>
      <c r="B446" s="122" t="s">
        <v>26</v>
      </c>
      <c r="C446" s="196" t="s">
        <v>2</v>
      </c>
      <c r="D446" s="123" t="s">
        <v>2</v>
      </c>
      <c r="E446" s="123" t="s">
        <v>15</v>
      </c>
      <c r="F446" s="123" t="s">
        <v>2</v>
      </c>
      <c r="G446" s="123" t="s">
        <v>113</v>
      </c>
      <c r="H446" s="89"/>
      <c r="I446" s="82">
        <f>SUM(I447)</f>
        <v>1900</v>
      </c>
      <c r="J446" s="82">
        <f t="shared" ref="J446:K446" si="144">SUM(J447)</f>
        <v>1900</v>
      </c>
      <c r="K446" s="82">
        <f t="shared" si="144"/>
        <v>1900</v>
      </c>
    </row>
    <row r="447" spans="1:11" s="14" customFormat="1" ht="46.8" x14ac:dyDescent="0.3">
      <c r="A447" s="47" t="s">
        <v>589</v>
      </c>
      <c r="B447" s="99" t="s">
        <v>26</v>
      </c>
      <c r="C447" s="100" t="s">
        <v>2</v>
      </c>
      <c r="D447" s="160" t="s">
        <v>2</v>
      </c>
      <c r="E447" s="160" t="s">
        <v>15</v>
      </c>
      <c r="F447" s="160" t="s">
        <v>2</v>
      </c>
      <c r="G447" s="160" t="s">
        <v>18</v>
      </c>
      <c r="H447" s="103" t="s">
        <v>57</v>
      </c>
      <c r="I447" s="80">
        <v>1900</v>
      </c>
      <c r="J447" s="80">
        <v>1900</v>
      </c>
      <c r="K447" s="80">
        <v>1900</v>
      </c>
    </row>
    <row r="448" spans="1:11" s="18" customFormat="1" ht="33.6" x14ac:dyDescent="0.3">
      <c r="A448" s="46" t="s">
        <v>170</v>
      </c>
      <c r="B448" s="122" t="s">
        <v>26</v>
      </c>
      <c r="C448" s="196" t="s">
        <v>2</v>
      </c>
      <c r="D448" s="123" t="s">
        <v>2</v>
      </c>
      <c r="E448" s="123" t="s">
        <v>15</v>
      </c>
      <c r="F448" s="123" t="s">
        <v>7</v>
      </c>
      <c r="G448" s="123" t="s">
        <v>113</v>
      </c>
      <c r="H448" s="89"/>
      <c r="I448" s="82">
        <f>SUM(I449)</f>
        <v>2021.5</v>
      </c>
      <c r="J448" s="82">
        <f t="shared" ref="J448:K448" si="145">SUM(J449)</f>
        <v>2021.5</v>
      </c>
      <c r="K448" s="82">
        <f t="shared" si="145"/>
        <v>2021.5</v>
      </c>
    </row>
    <row r="449" spans="1:11" s="14" customFormat="1" ht="46.8" x14ac:dyDescent="0.3">
      <c r="A449" s="47" t="s">
        <v>317</v>
      </c>
      <c r="B449" s="99" t="s">
        <v>26</v>
      </c>
      <c r="C449" s="100" t="s">
        <v>2</v>
      </c>
      <c r="D449" s="160" t="s">
        <v>2</v>
      </c>
      <c r="E449" s="160" t="s">
        <v>15</v>
      </c>
      <c r="F449" s="160" t="s">
        <v>7</v>
      </c>
      <c r="G449" s="160" t="s">
        <v>19</v>
      </c>
      <c r="H449" s="103" t="s">
        <v>57</v>
      </c>
      <c r="I449" s="80">
        <v>2021.5</v>
      </c>
      <c r="J449" s="80">
        <v>2021.5</v>
      </c>
      <c r="K449" s="80">
        <v>2021.5</v>
      </c>
    </row>
    <row r="450" spans="1:11" s="18" customFormat="1" ht="50.4" x14ac:dyDescent="0.3">
      <c r="A450" s="45" t="s">
        <v>131</v>
      </c>
      <c r="B450" s="120" t="s">
        <v>26</v>
      </c>
      <c r="C450" s="121" t="s">
        <v>2</v>
      </c>
      <c r="D450" s="123" t="s">
        <v>13</v>
      </c>
      <c r="E450" s="123" t="s">
        <v>111</v>
      </c>
      <c r="F450" s="123" t="s">
        <v>112</v>
      </c>
      <c r="G450" s="123" t="s">
        <v>113</v>
      </c>
      <c r="H450" s="89"/>
      <c r="I450" s="82">
        <f t="shared" ref="I450:K451" si="146">SUM(I451)</f>
        <v>57234.5</v>
      </c>
      <c r="J450" s="82">
        <f t="shared" si="146"/>
        <v>26169.7</v>
      </c>
      <c r="K450" s="82">
        <f t="shared" si="146"/>
        <v>2482</v>
      </c>
    </row>
    <row r="451" spans="1:11" s="18" customFormat="1" ht="33.6" x14ac:dyDescent="0.3">
      <c r="A451" s="45" t="s">
        <v>520</v>
      </c>
      <c r="B451" s="120" t="s">
        <v>26</v>
      </c>
      <c r="C451" s="121" t="s">
        <v>2</v>
      </c>
      <c r="D451" s="123" t="s">
        <v>13</v>
      </c>
      <c r="E451" s="123" t="s">
        <v>25</v>
      </c>
      <c r="F451" s="123" t="s">
        <v>112</v>
      </c>
      <c r="G451" s="123" t="s">
        <v>113</v>
      </c>
      <c r="H451" s="89"/>
      <c r="I451" s="82">
        <f t="shared" si="146"/>
        <v>57234.5</v>
      </c>
      <c r="J451" s="82">
        <f t="shared" si="146"/>
        <v>26169.7</v>
      </c>
      <c r="K451" s="82">
        <f t="shared" si="146"/>
        <v>2482</v>
      </c>
    </row>
    <row r="452" spans="1:11" s="18" customFormat="1" ht="33" customHeight="1" x14ac:dyDescent="0.3">
      <c r="A452" s="46" t="s">
        <v>521</v>
      </c>
      <c r="B452" s="120" t="s">
        <v>26</v>
      </c>
      <c r="C452" s="121" t="s">
        <v>2</v>
      </c>
      <c r="D452" s="123" t="s">
        <v>13</v>
      </c>
      <c r="E452" s="123" t="s">
        <v>25</v>
      </c>
      <c r="F452" s="123" t="s">
        <v>1</v>
      </c>
      <c r="G452" s="123" t="s">
        <v>113</v>
      </c>
      <c r="H452" s="89"/>
      <c r="I452" s="82">
        <f>SUM(I453:I455)</f>
        <v>57234.5</v>
      </c>
      <c r="J452" s="82">
        <f t="shared" ref="J452:K452" si="147">SUM(J453:J455)</f>
        <v>26169.7</v>
      </c>
      <c r="K452" s="82">
        <f t="shared" si="147"/>
        <v>2482</v>
      </c>
    </row>
    <row r="453" spans="1:11" s="14" customFormat="1" ht="31.2" x14ac:dyDescent="0.3">
      <c r="A453" s="47" t="s">
        <v>564</v>
      </c>
      <c r="B453" s="99" t="s">
        <v>26</v>
      </c>
      <c r="C453" s="100" t="s">
        <v>2</v>
      </c>
      <c r="D453" s="99" t="s">
        <v>13</v>
      </c>
      <c r="E453" s="99" t="s">
        <v>25</v>
      </c>
      <c r="F453" s="99" t="s">
        <v>1</v>
      </c>
      <c r="G453" s="99" t="s">
        <v>262</v>
      </c>
      <c r="H453" s="103" t="s">
        <v>57</v>
      </c>
      <c r="I453" s="80">
        <v>50764.5</v>
      </c>
      <c r="J453" s="80">
        <v>21778.7</v>
      </c>
      <c r="K453" s="80"/>
    </row>
    <row r="454" spans="1:11" s="14" customFormat="1" ht="31.2" x14ac:dyDescent="0.3">
      <c r="A454" s="47" t="s">
        <v>564</v>
      </c>
      <c r="B454" s="99" t="s">
        <v>26</v>
      </c>
      <c r="C454" s="100" t="s">
        <v>2</v>
      </c>
      <c r="D454" s="99" t="s">
        <v>13</v>
      </c>
      <c r="E454" s="99" t="s">
        <v>25</v>
      </c>
      <c r="F454" s="99" t="s">
        <v>1</v>
      </c>
      <c r="G454" s="99" t="s">
        <v>262</v>
      </c>
      <c r="H454" s="103" t="s">
        <v>57</v>
      </c>
      <c r="I454" s="80">
        <v>2970</v>
      </c>
      <c r="J454" s="80">
        <v>891</v>
      </c>
      <c r="K454" s="80">
        <v>1782</v>
      </c>
    </row>
    <row r="455" spans="1:11" s="14" customFormat="1" ht="31.2" x14ac:dyDescent="0.3">
      <c r="A455" s="47" t="s">
        <v>522</v>
      </c>
      <c r="B455" s="99" t="s">
        <v>26</v>
      </c>
      <c r="C455" s="100" t="s">
        <v>2</v>
      </c>
      <c r="D455" s="99" t="s">
        <v>13</v>
      </c>
      <c r="E455" s="99" t="s">
        <v>25</v>
      </c>
      <c r="F455" s="99" t="s">
        <v>1</v>
      </c>
      <c r="G455" s="99" t="s">
        <v>262</v>
      </c>
      <c r="H455" s="103" t="s">
        <v>57</v>
      </c>
      <c r="I455" s="80">
        <v>3500</v>
      </c>
      <c r="J455" s="80">
        <v>3500</v>
      </c>
      <c r="K455" s="80">
        <v>700</v>
      </c>
    </row>
    <row r="456" spans="1:11" s="18" customFormat="1" ht="33.6" x14ac:dyDescent="0.3">
      <c r="A456" s="45" t="s">
        <v>133</v>
      </c>
      <c r="B456" s="120" t="s">
        <v>26</v>
      </c>
      <c r="C456" s="121" t="s">
        <v>2</v>
      </c>
      <c r="D456" s="123" t="s">
        <v>26</v>
      </c>
      <c r="E456" s="123" t="s">
        <v>111</v>
      </c>
      <c r="F456" s="123" t="s">
        <v>112</v>
      </c>
      <c r="G456" s="123" t="s">
        <v>113</v>
      </c>
      <c r="H456" s="89"/>
      <c r="I456" s="82">
        <f>SUM(I457)</f>
        <v>779</v>
      </c>
      <c r="J456" s="82">
        <f t="shared" ref="J456:K456" si="148">SUM(J457)</f>
        <v>779</v>
      </c>
      <c r="K456" s="82">
        <f t="shared" si="148"/>
        <v>779</v>
      </c>
    </row>
    <row r="457" spans="1:11" s="18" customFormat="1" ht="33.6" x14ac:dyDescent="0.3">
      <c r="A457" s="45" t="s">
        <v>134</v>
      </c>
      <c r="B457" s="120" t="s">
        <v>26</v>
      </c>
      <c r="C457" s="121" t="s">
        <v>2</v>
      </c>
      <c r="D457" s="123" t="s">
        <v>26</v>
      </c>
      <c r="E457" s="123" t="s">
        <v>25</v>
      </c>
      <c r="F457" s="123" t="s">
        <v>112</v>
      </c>
      <c r="G457" s="123" t="s">
        <v>113</v>
      </c>
      <c r="H457" s="89"/>
      <c r="I457" s="82">
        <f t="shared" ref="I457:K458" si="149">SUM(I458)</f>
        <v>779</v>
      </c>
      <c r="J457" s="82">
        <f t="shared" si="149"/>
        <v>779</v>
      </c>
      <c r="K457" s="82">
        <f t="shared" si="149"/>
        <v>779</v>
      </c>
    </row>
    <row r="458" spans="1:11" s="18" customFormat="1" ht="17.399999999999999" x14ac:dyDescent="0.3">
      <c r="A458" s="46" t="s">
        <v>238</v>
      </c>
      <c r="B458" s="120" t="s">
        <v>26</v>
      </c>
      <c r="C458" s="121" t="s">
        <v>2</v>
      </c>
      <c r="D458" s="123" t="s">
        <v>26</v>
      </c>
      <c r="E458" s="123" t="s">
        <v>25</v>
      </c>
      <c r="F458" s="123" t="s">
        <v>1</v>
      </c>
      <c r="G458" s="123" t="s">
        <v>113</v>
      </c>
      <c r="H458" s="89"/>
      <c r="I458" s="82">
        <f>SUM(I459)</f>
        <v>779</v>
      </c>
      <c r="J458" s="82">
        <f t="shared" si="149"/>
        <v>779</v>
      </c>
      <c r="K458" s="82">
        <f t="shared" si="149"/>
        <v>779</v>
      </c>
    </row>
    <row r="459" spans="1:11" s="14" customFormat="1" x14ac:dyDescent="0.3">
      <c r="A459" s="67" t="s">
        <v>237</v>
      </c>
      <c r="B459" s="99" t="s">
        <v>26</v>
      </c>
      <c r="C459" s="100" t="s">
        <v>2</v>
      </c>
      <c r="D459" s="99" t="s">
        <v>26</v>
      </c>
      <c r="E459" s="99" t="s">
        <v>25</v>
      </c>
      <c r="F459" s="99" t="s">
        <v>1</v>
      </c>
      <c r="G459" s="99" t="s">
        <v>27</v>
      </c>
      <c r="H459" s="103" t="s">
        <v>57</v>
      </c>
      <c r="I459" s="80">
        <v>779</v>
      </c>
      <c r="J459" s="80">
        <v>779</v>
      </c>
      <c r="K459" s="80">
        <v>779</v>
      </c>
    </row>
    <row r="460" spans="1:11" s="13" customFormat="1" ht="17.399999999999999" x14ac:dyDescent="0.35">
      <c r="A460" s="51" t="s">
        <v>89</v>
      </c>
      <c r="B460" s="203" t="s">
        <v>26</v>
      </c>
      <c r="C460" s="195" t="s">
        <v>7</v>
      </c>
      <c r="D460" s="276"/>
      <c r="E460" s="277"/>
      <c r="F460" s="277"/>
      <c r="G460" s="278"/>
      <c r="H460" s="43"/>
      <c r="I460" s="81">
        <f>SUM(I461)</f>
        <v>53736.399999999994</v>
      </c>
      <c r="J460" s="81">
        <f t="shared" ref="J460:K461" si="150">SUM(J461)</f>
        <v>55968.7</v>
      </c>
      <c r="K460" s="81">
        <f t="shared" si="150"/>
        <v>57345.4</v>
      </c>
    </row>
    <row r="461" spans="1:11" s="16" customFormat="1" ht="17.399999999999999" x14ac:dyDescent="0.35">
      <c r="A461" s="45" t="s">
        <v>140</v>
      </c>
      <c r="B461" s="122" t="s">
        <v>26</v>
      </c>
      <c r="C461" s="196" t="s">
        <v>7</v>
      </c>
      <c r="D461" s="120" t="s">
        <v>5</v>
      </c>
      <c r="E461" s="120" t="s">
        <v>111</v>
      </c>
      <c r="F461" s="120" t="s">
        <v>112</v>
      </c>
      <c r="G461" s="120" t="s">
        <v>113</v>
      </c>
      <c r="H461" s="89"/>
      <c r="I461" s="82">
        <f>SUM(I462)</f>
        <v>53736.399999999994</v>
      </c>
      <c r="J461" s="82">
        <f t="shared" si="150"/>
        <v>55968.7</v>
      </c>
      <c r="K461" s="82">
        <f t="shared" si="150"/>
        <v>57345.4</v>
      </c>
    </row>
    <row r="462" spans="1:11" s="16" customFormat="1" ht="33.6" x14ac:dyDescent="0.35">
      <c r="A462" s="45" t="s">
        <v>174</v>
      </c>
      <c r="B462" s="122" t="s">
        <v>26</v>
      </c>
      <c r="C462" s="196" t="s">
        <v>7</v>
      </c>
      <c r="D462" s="120" t="s">
        <v>5</v>
      </c>
      <c r="E462" s="120" t="s">
        <v>9</v>
      </c>
      <c r="F462" s="120" t="s">
        <v>112</v>
      </c>
      <c r="G462" s="120" t="s">
        <v>113</v>
      </c>
      <c r="H462" s="89"/>
      <c r="I462" s="82">
        <f>SUM(I463+I465+I467+I469+I471+I477+I473+I479)</f>
        <v>53736.399999999994</v>
      </c>
      <c r="J462" s="82">
        <f>SUM(J463+J465+J467+J469+J471+J477+J473+J479)</f>
        <v>55968.7</v>
      </c>
      <c r="K462" s="82">
        <f t="shared" ref="K462" si="151">SUM(K463+K465+K467+K469+K471+K477+K473+K479)</f>
        <v>57345.4</v>
      </c>
    </row>
    <row r="463" spans="1:11" s="16" customFormat="1" ht="33.6" x14ac:dyDescent="0.35">
      <c r="A463" s="46" t="s">
        <v>175</v>
      </c>
      <c r="B463" s="122" t="s">
        <v>26</v>
      </c>
      <c r="C463" s="196" t="s">
        <v>7</v>
      </c>
      <c r="D463" s="120" t="s">
        <v>5</v>
      </c>
      <c r="E463" s="120" t="s">
        <v>9</v>
      </c>
      <c r="F463" s="120" t="s">
        <v>1</v>
      </c>
      <c r="G463" s="120" t="s">
        <v>113</v>
      </c>
      <c r="H463" s="89"/>
      <c r="I463" s="82">
        <f>SUM(I464)</f>
        <v>1043.0999999999999</v>
      </c>
      <c r="J463" s="82">
        <f t="shared" ref="J463:K463" si="152">SUM(J464)</f>
        <v>1140.5</v>
      </c>
      <c r="K463" s="82">
        <f t="shared" si="152"/>
        <v>836.9</v>
      </c>
    </row>
    <row r="464" spans="1:11" s="14" customFormat="1" ht="46.8" x14ac:dyDescent="0.3">
      <c r="A464" s="47" t="s">
        <v>332</v>
      </c>
      <c r="B464" s="99" t="s">
        <v>26</v>
      </c>
      <c r="C464" s="100" t="s">
        <v>7</v>
      </c>
      <c r="D464" s="160" t="s">
        <v>5</v>
      </c>
      <c r="E464" s="160" t="s">
        <v>9</v>
      </c>
      <c r="F464" s="160" t="s">
        <v>1</v>
      </c>
      <c r="G464" s="160" t="s">
        <v>10</v>
      </c>
      <c r="H464" s="103" t="s">
        <v>57</v>
      </c>
      <c r="I464" s="80">
        <v>1043.0999999999999</v>
      </c>
      <c r="J464" s="80">
        <v>1140.5</v>
      </c>
      <c r="K464" s="80">
        <v>836.9</v>
      </c>
    </row>
    <row r="465" spans="1:11" s="18" customFormat="1" ht="33.6" x14ac:dyDescent="0.3">
      <c r="A465" s="46" t="s">
        <v>176</v>
      </c>
      <c r="B465" s="120" t="s">
        <v>26</v>
      </c>
      <c r="C465" s="121" t="s">
        <v>7</v>
      </c>
      <c r="D465" s="123" t="s">
        <v>5</v>
      </c>
      <c r="E465" s="123" t="s">
        <v>9</v>
      </c>
      <c r="F465" s="123" t="s">
        <v>7</v>
      </c>
      <c r="G465" s="123" t="s">
        <v>113</v>
      </c>
      <c r="H465" s="89"/>
      <c r="I465" s="82">
        <f>SUM(I466)</f>
        <v>9266</v>
      </c>
      <c r="J465" s="82">
        <f t="shared" ref="J465:K465" si="153">SUM(J466)</f>
        <v>10362</v>
      </c>
      <c r="K465" s="82">
        <f t="shared" si="153"/>
        <v>10704</v>
      </c>
    </row>
    <row r="466" spans="1:11" s="14" customFormat="1" ht="31.2" x14ac:dyDescent="0.3">
      <c r="A466" s="47" t="s">
        <v>330</v>
      </c>
      <c r="B466" s="99" t="s">
        <v>26</v>
      </c>
      <c r="C466" s="100" t="s">
        <v>7</v>
      </c>
      <c r="D466" s="160" t="s">
        <v>5</v>
      </c>
      <c r="E466" s="160" t="s">
        <v>9</v>
      </c>
      <c r="F466" s="160" t="s">
        <v>7</v>
      </c>
      <c r="G466" s="160" t="s">
        <v>344</v>
      </c>
      <c r="H466" s="103" t="s">
        <v>57</v>
      </c>
      <c r="I466" s="80">
        <v>9266</v>
      </c>
      <c r="J466" s="80">
        <v>10362</v>
      </c>
      <c r="K466" s="80">
        <v>10704</v>
      </c>
    </row>
    <row r="467" spans="1:11" s="18" customFormat="1" ht="17.399999999999999" hidden="1" x14ac:dyDescent="0.3">
      <c r="A467" s="46"/>
      <c r="B467" s="120"/>
      <c r="C467" s="121"/>
      <c r="D467" s="123"/>
      <c r="E467" s="123"/>
      <c r="F467" s="123"/>
      <c r="G467" s="123"/>
      <c r="H467" s="89"/>
      <c r="I467" s="82"/>
      <c r="J467" s="82"/>
      <c r="K467" s="82"/>
    </row>
    <row r="468" spans="1:11" s="14" customFormat="1" hidden="1" x14ac:dyDescent="0.3">
      <c r="A468" s="47"/>
      <c r="B468" s="99"/>
      <c r="C468" s="100"/>
      <c r="D468" s="160"/>
      <c r="E468" s="160"/>
      <c r="F468" s="160"/>
      <c r="G468" s="160"/>
      <c r="H468" s="103"/>
      <c r="I468" s="80"/>
      <c r="J468" s="80"/>
      <c r="K468" s="80"/>
    </row>
    <row r="469" spans="1:11" s="18" customFormat="1" ht="17.399999999999999" hidden="1" x14ac:dyDescent="0.3">
      <c r="A469" s="46"/>
      <c r="B469" s="120"/>
      <c r="C469" s="121"/>
      <c r="D469" s="123"/>
      <c r="E469" s="123"/>
      <c r="F469" s="123"/>
      <c r="G469" s="123"/>
      <c r="H469" s="89"/>
      <c r="I469" s="82"/>
      <c r="J469" s="82"/>
      <c r="K469" s="82"/>
    </row>
    <row r="470" spans="1:11" s="14" customFormat="1" hidden="1" x14ac:dyDescent="0.3">
      <c r="A470" s="47"/>
      <c r="B470" s="99"/>
      <c r="C470" s="100"/>
      <c r="D470" s="160"/>
      <c r="E470" s="160"/>
      <c r="F470" s="160"/>
      <c r="G470" s="160"/>
      <c r="H470" s="103"/>
      <c r="I470" s="80"/>
      <c r="J470" s="80"/>
      <c r="K470" s="80"/>
    </row>
    <row r="471" spans="1:11" s="18" customFormat="1" ht="33.6" x14ac:dyDescent="0.3">
      <c r="A471" s="46" t="s">
        <v>177</v>
      </c>
      <c r="B471" s="120" t="s">
        <v>26</v>
      </c>
      <c r="C471" s="121" t="s">
        <v>7</v>
      </c>
      <c r="D471" s="123" t="s">
        <v>5</v>
      </c>
      <c r="E471" s="123" t="s">
        <v>9</v>
      </c>
      <c r="F471" s="123" t="s">
        <v>11</v>
      </c>
      <c r="G471" s="123" t="s">
        <v>113</v>
      </c>
      <c r="H471" s="89"/>
      <c r="I471" s="82">
        <f>SUM(I472)</f>
        <v>9550</v>
      </c>
      <c r="J471" s="82">
        <f t="shared" ref="J471:K471" si="154">SUM(J472)</f>
        <v>10707</v>
      </c>
      <c r="K471" s="82">
        <f t="shared" si="154"/>
        <v>11015</v>
      </c>
    </row>
    <row r="472" spans="1:11" s="14" customFormat="1" ht="31.2" x14ac:dyDescent="0.3">
      <c r="A472" s="47" t="s">
        <v>331</v>
      </c>
      <c r="B472" s="99" t="s">
        <v>26</v>
      </c>
      <c r="C472" s="100" t="s">
        <v>7</v>
      </c>
      <c r="D472" s="160" t="s">
        <v>5</v>
      </c>
      <c r="E472" s="160" t="s">
        <v>9</v>
      </c>
      <c r="F472" s="160" t="s">
        <v>11</v>
      </c>
      <c r="G472" s="160" t="s">
        <v>345</v>
      </c>
      <c r="H472" s="103" t="s">
        <v>57</v>
      </c>
      <c r="I472" s="80">
        <v>9550</v>
      </c>
      <c r="J472" s="80">
        <v>10707</v>
      </c>
      <c r="K472" s="80">
        <v>11015</v>
      </c>
    </row>
    <row r="473" spans="1:11" s="14" customFormat="1" ht="33.6" x14ac:dyDescent="0.3">
      <c r="A473" s="75" t="s">
        <v>352</v>
      </c>
      <c r="B473" s="120" t="s">
        <v>26</v>
      </c>
      <c r="C473" s="121" t="s">
        <v>7</v>
      </c>
      <c r="D473" s="123" t="s">
        <v>5</v>
      </c>
      <c r="E473" s="123" t="s">
        <v>9</v>
      </c>
      <c r="F473" s="123" t="s">
        <v>3</v>
      </c>
      <c r="G473" s="123" t="s">
        <v>113</v>
      </c>
      <c r="H473" s="89"/>
      <c r="I473" s="82">
        <f>SUM(I474+I475+I476)</f>
        <v>21822</v>
      </c>
      <c r="J473" s="82">
        <f>SUM(J474+J475+J476)</f>
        <v>22106</v>
      </c>
      <c r="K473" s="82">
        <f>SUM(K474+K475+K476)</f>
        <v>22695</v>
      </c>
    </row>
    <row r="474" spans="1:11" s="14" customFormat="1" hidden="1" x14ac:dyDescent="0.3">
      <c r="A474" s="74"/>
      <c r="B474" s="97"/>
      <c r="C474" s="98"/>
      <c r="D474" s="134"/>
      <c r="E474" s="134"/>
      <c r="F474" s="134"/>
      <c r="G474" s="134"/>
      <c r="H474" s="111"/>
      <c r="I474" s="84"/>
      <c r="J474" s="84"/>
      <c r="K474" s="84"/>
    </row>
    <row r="475" spans="1:11" s="14" customFormat="1" hidden="1" x14ac:dyDescent="0.3">
      <c r="A475" s="74"/>
      <c r="B475" s="97"/>
      <c r="C475" s="98"/>
      <c r="D475" s="134"/>
      <c r="E475" s="134"/>
      <c r="F475" s="134"/>
      <c r="G475" s="134"/>
      <c r="H475" s="111"/>
      <c r="I475" s="84"/>
      <c r="J475" s="84"/>
      <c r="K475" s="84"/>
    </row>
    <row r="476" spans="1:11" s="14" customFormat="1" ht="46.8" x14ac:dyDescent="0.3">
      <c r="A476" s="74" t="s">
        <v>347</v>
      </c>
      <c r="B476" s="99" t="s">
        <v>26</v>
      </c>
      <c r="C476" s="100" t="s">
        <v>7</v>
      </c>
      <c r="D476" s="160" t="s">
        <v>5</v>
      </c>
      <c r="E476" s="160" t="s">
        <v>9</v>
      </c>
      <c r="F476" s="160" t="s">
        <v>3</v>
      </c>
      <c r="G476" s="160" t="s">
        <v>346</v>
      </c>
      <c r="H476" s="112" t="s">
        <v>57</v>
      </c>
      <c r="I476" s="80">
        <v>21822</v>
      </c>
      <c r="J476" s="80">
        <v>22106</v>
      </c>
      <c r="K476" s="80">
        <v>22695</v>
      </c>
    </row>
    <row r="477" spans="1:11" s="18" customFormat="1" ht="67.2" x14ac:dyDescent="0.3">
      <c r="A477" s="69" t="s">
        <v>209</v>
      </c>
      <c r="B477" s="120" t="s">
        <v>26</v>
      </c>
      <c r="C477" s="121" t="s">
        <v>7</v>
      </c>
      <c r="D477" s="123" t="s">
        <v>5</v>
      </c>
      <c r="E477" s="123" t="s">
        <v>9</v>
      </c>
      <c r="F477" s="123" t="s">
        <v>14</v>
      </c>
      <c r="G477" s="123" t="s">
        <v>113</v>
      </c>
      <c r="H477" s="89"/>
      <c r="I477" s="82">
        <f>SUM(I478)</f>
        <v>947</v>
      </c>
      <c r="J477" s="82">
        <f t="shared" ref="J477:K477" si="155">SUM(J478)</f>
        <v>947</v>
      </c>
      <c r="K477" s="82">
        <f t="shared" si="155"/>
        <v>947</v>
      </c>
    </row>
    <row r="478" spans="1:11" s="14" customFormat="1" ht="62.4" x14ac:dyDescent="0.3">
      <c r="A478" s="67" t="s">
        <v>210</v>
      </c>
      <c r="B478" s="99" t="s">
        <v>26</v>
      </c>
      <c r="C478" s="100" t="s">
        <v>7</v>
      </c>
      <c r="D478" s="160" t="s">
        <v>5</v>
      </c>
      <c r="E478" s="160" t="s">
        <v>9</v>
      </c>
      <c r="F478" s="160" t="s">
        <v>14</v>
      </c>
      <c r="G478" s="160" t="s">
        <v>211</v>
      </c>
      <c r="H478" s="103" t="s">
        <v>57</v>
      </c>
      <c r="I478" s="80">
        <v>947</v>
      </c>
      <c r="J478" s="80">
        <v>947</v>
      </c>
      <c r="K478" s="80">
        <v>947</v>
      </c>
    </row>
    <row r="479" spans="1:11" s="14" customFormat="1" ht="50.4" x14ac:dyDescent="0.3">
      <c r="A479" s="45" t="s">
        <v>171</v>
      </c>
      <c r="B479" s="120" t="s">
        <v>26</v>
      </c>
      <c r="C479" s="121" t="s">
        <v>7</v>
      </c>
      <c r="D479" s="120" t="s">
        <v>44</v>
      </c>
      <c r="E479" s="120" t="s">
        <v>111</v>
      </c>
      <c r="F479" s="120" t="s">
        <v>112</v>
      </c>
      <c r="G479" s="120" t="s">
        <v>113</v>
      </c>
      <c r="H479" s="89"/>
      <c r="I479" s="82">
        <f t="shared" ref="I479:K480" si="156">SUM(I480)</f>
        <v>11108.3</v>
      </c>
      <c r="J479" s="82">
        <f t="shared" si="156"/>
        <v>10706.2</v>
      </c>
      <c r="K479" s="82">
        <f t="shared" si="156"/>
        <v>11147.5</v>
      </c>
    </row>
    <row r="480" spans="1:11" s="14" customFormat="1" ht="33.6" x14ac:dyDescent="0.3">
      <c r="A480" s="45" t="s">
        <v>172</v>
      </c>
      <c r="B480" s="120" t="s">
        <v>26</v>
      </c>
      <c r="C480" s="121" t="s">
        <v>7</v>
      </c>
      <c r="D480" s="120" t="s">
        <v>44</v>
      </c>
      <c r="E480" s="120" t="s">
        <v>15</v>
      </c>
      <c r="F480" s="120" t="s">
        <v>112</v>
      </c>
      <c r="G480" s="120" t="s">
        <v>113</v>
      </c>
      <c r="H480" s="89"/>
      <c r="I480" s="82">
        <f t="shared" si="156"/>
        <v>11108.3</v>
      </c>
      <c r="J480" s="82">
        <f t="shared" si="156"/>
        <v>10706.2</v>
      </c>
      <c r="K480" s="82">
        <f t="shared" si="156"/>
        <v>11147.5</v>
      </c>
    </row>
    <row r="481" spans="1:11" s="14" customFormat="1" ht="30.6" customHeight="1" x14ac:dyDescent="0.3">
      <c r="A481" s="46" t="s">
        <v>173</v>
      </c>
      <c r="B481" s="120" t="s">
        <v>26</v>
      </c>
      <c r="C481" s="121" t="s">
        <v>7</v>
      </c>
      <c r="D481" s="120" t="s">
        <v>44</v>
      </c>
      <c r="E481" s="120" t="s">
        <v>15</v>
      </c>
      <c r="F481" s="120" t="s">
        <v>1</v>
      </c>
      <c r="G481" s="120" t="s">
        <v>113</v>
      </c>
      <c r="H481" s="89"/>
      <c r="I481" s="82">
        <f>SUM(I482:I484)</f>
        <v>11108.3</v>
      </c>
      <c r="J481" s="82">
        <f t="shared" ref="J481:K481" si="157">SUM(J482:J484)</f>
        <v>10706.2</v>
      </c>
      <c r="K481" s="82">
        <f t="shared" si="157"/>
        <v>11147.5</v>
      </c>
    </row>
    <row r="482" spans="1:11" s="14" customFormat="1" ht="31.2" hidden="1" x14ac:dyDescent="0.3">
      <c r="A482" s="47" t="s">
        <v>318</v>
      </c>
      <c r="B482" s="99" t="s">
        <v>26</v>
      </c>
      <c r="C482" s="100" t="s">
        <v>7</v>
      </c>
      <c r="D482" s="99" t="s">
        <v>44</v>
      </c>
      <c r="E482" s="99" t="s">
        <v>15</v>
      </c>
      <c r="F482" s="99" t="s">
        <v>1</v>
      </c>
      <c r="G482" s="99" t="s">
        <v>263</v>
      </c>
      <c r="H482" s="103" t="s">
        <v>57</v>
      </c>
      <c r="I482" s="80"/>
      <c r="J482" s="80"/>
      <c r="K482" s="80"/>
    </row>
    <row r="483" spans="1:11" s="14" customFormat="1" ht="31.2" x14ac:dyDescent="0.3">
      <c r="A483" s="47" t="s">
        <v>319</v>
      </c>
      <c r="B483" s="99" t="s">
        <v>26</v>
      </c>
      <c r="C483" s="100" t="s">
        <v>7</v>
      </c>
      <c r="D483" s="99" t="s">
        <v>44</v>
      </c>
      <c r="E483" s="99" t="s">
        <v>15</v>
      </c>
      <c r="F483" s="99" t="s">
        <v>1</v>
      </c>
      <c r="G483" s="99" t="s">
        <v>263</v>
      </c>
      <c r="H483" s="103" t="s">
        <v>57</v>
      </c>
      <c r="I483" s="80">
        <v>9108.2999999999993</v>
      </c>
      <c r="J483" s="80">
        <v>9706.2000000000007</v>
      </c>
      <c r="K483" s="80">
        <v>10147.5</v>
      </c>
    </row>
    <row r="484" spans="1:11" s="14" customFormat="1" ht="31.2" x14ac:dyDescent="0.3">
      <c r="A484" s="47" t="s">
        <v>320</v>
      </c>
      <c r="B484" s="99" t="s">
        <v>26</v>
      </c>
      <c r="C484" s="100" t="s">
        <v>7</v>
      </c>
      <c r="D484" s="99" t="s">
        <v>44</v>
      </c>
      <c r="E484" s="99" t="s">
        <v>15</v>
      </c>
      <c r="F484" s="99" t="s">
        <v>1</v>
      </c>
      <c r="G484" s="99" t="s">
        <v>263</v>
      </c>
      <c r="H484" s="103" t="s">
        <v>57</v>
      </c>
      <c r="I484" s="80">
        <v>2000</v>
      </c>
      <c r="J484" s="80">
        <v>1000</v>
      </c>
      <c r="K484" s="80">
        <v>1000</v>
      </c>
    </row>
    <row r="485" spans="1:11" s="8" customFormat="1" ht="16.2" customHeight="1" x14ac:dyDescent="0.35">
      <c r="A485" s="48" t="s">
        <v>90</v>
      </c>
      <c r="B485" s="229">
        <v>10</v>
      </c>
      <c r="C485" s="195" t="s">
        <v>3</v>
      </c>
      <c r="D485" s="248"/>
      <c r="E485" s="249"/>
      <c r="F485" s="249"/>
      <c r="G485" s="250"/>
      <c r="H485" s="108"/>
      <c r="I485" s="81">
        <f>+I486+I492</f>
        <v>361</v>
      </c>
      <c r="J485" s="81">
        <f t="shared" ref="J485:K485" si="158">+J486+J492</f>
        <v>361</v>
      </c>
      <c r="K485" s="81">
        <f t="shared" si="158"/>
        <v>361</v>
      </c>
    </row>
    <row r="486" spans="1:11" s="8" customFormat="1" ht="0.6" hidden="1" customHeight="1" x14ac:dyDescent="0.35">
      <c r="A486" s="71" t="s">
        <v>140</v>
      </c>
      <c r="B486" s="123" t="s">
        <v>26</v>
      </c>
      <c r="C486" s="196" t="s">
        <v>3</v>
      </c>
      <c r="D486" s="120" t="s">
        <v>5</v>
      </c>
      <c r="E486" s="120" t="s">
        <v>111</v>
      </c>
      <c r="F486" s="120" t="s">
        <v>112</v>
      </c>
      <c r="G486" s="120" t="s">
        <v>113</v>
      </c>
      <c r="H486" s="94"/>
      <c r="I486" s="85">
        <f>SUM(I487)</f>
        <v>0</v>
      </c>
      <c r="J486" s="85">
        <f t="shared" ref="J486:K487" si="159">SUM(J487)</f>
        <v>0</v>
      </c>
      <c r="K486" s="85">
        <f t="shared" si="159"/>
        <v>0</v>
      </c>
    </row>
    <row r="487" spans="1:11" s="8" customFormat="1" ht="17.399999999999999" hidden="1" x14ac:dyDescent="0.35">
      <c r="A487" s="71" t="s">
        <v>141</v>
      </c>
      <c r="B487" s="123" t="s">
        <v>26</v>
      </c>
      <c r="C487" s="196" t="s">
        <v>3</v>
      </c>
      <c r="D487" s="120" t="s">
        <v>5</v>
      </c>
      <c r="E487" s="120" t="s">
        <v>15</v>
      </c>
      <c r="F487" s="120" t="s">
        <v>112</v>
      </c>
      <c r="G487" s="120" t="s">
        <v>113</v>
      </c>
      <c r="H487" s="94"/>
      <c r="I487" s="85">
        <f>SUM(I488)</f>
        <v>0</v>
      </c>
      <c r="J487" s="85">
        <f t="shared" si="159"/>
        <v>0</v>
      </c>
      <c r="K487" s="85">
        <f t="shared" si="159"/>
        <v>0</v>
      </c>
    </row>
    <row r="488" spans="1:11" s="8" customFormat="1" ht="33.6" hidden="1" x14ac:dyDescent="0.35">
      <c r="A488" s="76" t="s">
        <v>142</v>
      </c>
      <c r="B488" s="123" t="s">
        <v>26</v>
      </c>
      <c r="C488" s="196" t="s">
        <v>3</v>
      </c>
      <c r="D488" s="120" t="s">
        <v>5</v>
      </c>
      <c r="E488" s="120" t="s">
        <v>15</v>
      </c>
      <c r="F488" s="120" t="s">
        <v>1</v>
      </c>
      <c r="G488" s="120" t="s">
        <v>113</v>
      </c>
      <c r="H488" s="94"/>
      <c r="I488" s="85">
        <f>+I489+I490+I491</f>
        <v>0</v>
      </c>
      <c r="J488" s="85">
        <f t="shared" ref="J488:K488" si="160">+J489+J490+J491</f>
        <v>0</v>
      </c>
      <c r="K488" s="85">
        <f t="shared" si="160"/>
        <v>0</v>
      </c>
    </row>
    <row r="489" spans="1:11" s="8" customFormat="1" ht="62.4" hidden="1" x14ac:dyDescent="0.35">
      <c r="A489" s="132" t="s">
        <v>438</v>
      </c>
      <c r="B489" s="97" t="s">
        <v>26</v>
      </c>
      <c r="C489" s="97" t="s">
        <v>3</v>
      </c>
      <c r="D489" s="134" t="s">
        <v>5</v>
      </c>
      <c r="E489" s="134" t="s">
        <v>15</v>
      </c>
      <c r="F489" s="134" t="s">
        <v>1</v>
      </c>
      <c r="G489" s="134" t="s">
        <v>231</v>
      </c>
      <c r="H489" s="111" t="s">
        <v>52</v>
      </c>
      <c r="I489" s="125"/>
      <c r="J489" s="125"/>
      <c r="K489" s="125"/>
    </row>
    <row r="490" spans="1:11" s="8" customFormat="1" ht="62.4" hidden="1" x14ac:dyDescent="0.35">
      <c r="A490" s="132" t="s">
        <v>439</v>
      </c>
      <c r="B490" s="97" t="s">
        <v>26</v>
      </c>
      <c r="C490" s="97" t="s">
        <v>3</v>
      </c>
      <c r="D490" s="134" t="s">
        <v>5</v>
      </c>
      <c r="E490" s="134" t="s">
        <v>15</v>
      </c>
      <c r="F490" s="134" t="s">
        <v>1</v>
      </c>
      <c r="G490" s="134" t="s">
        <v>231</v>
      </c>
      <c r="H490" s="111" t="s">
        <v>52</v>
      </c>
      <c r="I490" s="125"/>
      <c r="J490" s="125"/>
      <c r="K490" s="125"/>
    </row>
    <row r="491" spans="1:11" s="8" customFormat="1" ht="62.4" hidden="1" x14ac:dyDescent="0.35">
      <c r="A491" s="101" t="s">
        <v>437</v>
      </c>
      <c r="B491" s="99" t="s">
        <v>26</v>
      </c>
      <c r="C491" s="99" t="s">
        <v>3</v>
      </c>
      <c r="D491" s="160" t="s">
        <v>5</v>
      </c>
      <c r="E491" s="160" t="s">
        <v>15</v>
      </c>
      <c r="F491" s="160" t="s">
        <v>1</v>
      </c>
      <c r="G491" s="160" t="s">
        <v>231</v>
      </c>
      <c r="H491" s="112" t="s">
        <v>52</v>
      </c>
      <c r="I491" s="118"/>
      <c r="J491" s="118"/>
      <c r="K491" s="118"/>
    </row>
    <row r="492" spans="1:11" s="16" customFormat="1" ht="33.6" x14ac:dyDescent="0.35">
      <c r="A492" s="45" t="s">
        <v>165</v>
      </c>
      <c r="B492" s="230">
        <v>10</v>
      </c>
      <c r="C492" s="196" t="s">
        <v>3</v>
      </c>
      <c r="D492" s="123" t="s">
        <v>2</v>
      </c>
      <c r="E492" s="123" t="s">
        <v>111</v>
      </c>
      <c r="F492" s="123" t="s">
        <v>112</v>
      </c>
      <c r="G492" s="123" t="s">
        <v>113</v>
      </c>
      <c r="H492" s="89"/>
      <c r="I492" s="82">
        <f t="shared" ref="I492:K494" si="161">SUM(I493)</f>
        <v>361</v>
      </c>
      <c r="J492" s="82">
        <f t="shared" si="161"/>
        <v>361</v>
      </c>
      <c r="K492" s="82">
        <f t="shared" si="161"/>
        <v>361</v>
      </c>
    </row>
    <row r="493" spans="1:11" s="16" customFormat="1" ht="17.399999999999999" x14ac:dyDescent="0.35">
      <c r="A493" s="45" t="s">
        <v>166</v>
      </c>
      <c r="B493" s="230">
        <v>10</v>
      </c>
      <c r="C493" s="196" t="s">
        <v>3</v>
      </c>
      <c r="D493" s="123" t="s">
        <v>2</v>
      </c>
      <c r="E493" s="123" t="s">
        <v>15</v>
      </c>
      <c r="F493" s="123" t="s">
        <v>112</v>
      </c>
      <c r="G493" s="123" t="s">
        <v>113</v>
      </c>
      <c r="H493" s="89"/>
      <c r="I493" s="82">
        <f t="shared" si="161"/>
        <v>361</v>
      </c>
      <c r="J493" s="82">
        <f t="shared" si="161"/>
        <v>361</v>
      </c>
      <c r="K493" s="82">
        <f t="shared" si="161"/>
        <v>361</v>
      </c>
    </row>
    <row r="494" spans="1:11" s="16" customFormat="1" ht="17.399999999999999" x14ac:dyDescent="0.35">
      <c r="A494" s="46" t="s">
        <v>178</v>
      </c>
      <c r="B494" s="230">
        <v>10</v>
      </c>
      <c r="C494" s="196" t="s">
        <v>3</v>
      </c>
      <c r="D494" s="123" t="s">
        <v>2</v>
      </c>
      <c r="E494" s="123" t="s">
        <v>15</v>
      </c>
      <c r="F494" s="123" t="s">
        <v>11</v>
      </c>
      <c r="G494" s="123" t="s">
        <v>113</v>
      </c>
      <c r="H494" s="89"/>
      <c r="I494" s="82">
        <f>+I495+I496</f>
        <v>361</v>
      </c>
      <c r="J494" s="82">
        <f t="shared" si="161"/>
        <v>361</v>
      </c>
      <c r="K494" s="82">
        <f t="shared" si="161"/>
        <v>361</v>
      </c>
    </row>
    <row r="495" spans="1:11" s="14" customFormat="1" ht="42" customHeight="1" x14ac:dyDescent="0.3">
      <c r="A495" s="47" t="s">
        <v>321</v>
      </c>
      <c r="B495" s="99" t="s">
        <v>26</v>
      </c>
      <c r="C495" s="99" t="s">
        <v>3</v>
      </c>
      <c r="D495" s="160" t="s">
        <v>2</v>
      </c>
      <c r="E495" s="160" t="s">
        <v>15</v>
      </c>
      <c r="F495" s="160" t="s">
        <v>11</v>
      </c>
      <c r="G495" s="160" t="s">
        <v>20</v>
      </c>
      <c r="H495" s="103" t="s">
        <v>58</v>
      </c>
      <c r="I495" s="80">
        <v>361</v>
      </c>
      <c r="J495" s="80">
        <v>361</v>
      </c>
      <c r="K495" s="80">
        <v>361</v>
      </c>
    </row>
    <row r="496" spans="1:11" s="14" customFormat="1" ht="64.8" hidden="1" customHeight="1" x14ac:dyDescent="0.3">
      <c r="A496" s="47" t="s">
        <v>477</v>
      </c>
      <c r="B496" s="112" t="s">
        <v>26</v>
      </c>
      <c r="C496" s="99" t="s">
        <v>3</v>
      </c>
      <c r="D496" s="160" t="s">
        <v>2</v>
      </c>
      <c r="E496" s="160" t="s">
        <v>15</v>
      </c>
      <c r="F496" s="160" t="s">
        <v>11</v>
      </c>
      <c r="G496" s="160" t="s">
        <v>478</v>
      </c>
      <c r="H496" s="163" t="s">
        <v>58</v>
      </c>
      <c r="I496" s="80"/>
      <c r="J496" s="80"/>
      <c r="K496" s="80"/>
    </row>
    <row r="497" spans="1:11" s="12" customFormat="1" x14ac:dyDescent="0.3">
      <c r="A497" s="39" t="s">
        <v>91</v>
      </c>
      <c r="B497" s="191">
        <v>11</v>
      </c>
      <c r="C497" s="239"/>
      <c r="D497" s="251"/>
      <c r="E497" s="251"/>
      <c r="F497" s="251"/>
      <c r="G497" s="252"/>
      <c r="H497" s="56"/>
      <c r="I497" s="53">
        <f>SUM(I498+I503+I509)</f>
        <v>33420.800000000003</v>
      </c>
      <c r="J497" s="53">
        <f t="shared" ref="J497:K497" si="162">SUM(J498+J503+J509)</f>
        <v>20820</v>
      </c>
      <c r="K497" s="53">
        <f t="shared" si="162"/>
        <v>20824</v>
      </c>
    </row>
    <row r="498" spans="1:11" s="8" customFormat="1" x14ac:dyDescent="0.35">
      <c r="A498" s="48" t="s">
        <v>92</v>
      </c>
      <c r="B498" s="203">
        <v>11</v>
      </c>
      <c r="C498" s="195" t="s">
        <v>1</v>
      </c>
      <c r="D498" s="248"/>
      <c r="E498" s="249"/>
      <c r="F498" s="249"/>
      <c r="G498" s="250"/>
      <c r="H498" s="108"/>
      <c r="I498" s="81">
        <f t="shared" ref="I498:K501" si="163">SUM(I499)</f>
        <v>944</v>
      </c>
      <c r="J498" s="81">
        <f t="shared" si="163"/>
        <v>548</v>
      </c>
      <c r="K498" s="81">
        <f t="shared" si="163"/>
        <v>552</v>
      </c>
    </row>
    <row r="499" spans="1:11" s="16" customFormat="1" ht="33.6" x14ac:dyDescent="0.35">
      <c r="A499" s="45" t="s">
        <v>179</v>
      </c>
      <c r="B499" s="122" t="s">
        <v>28</v>
      </c>
      <c r="C499" s="196" t="s">
        <v>1</v>
      </c>
      <c r="D499" s="123" t="s">
        <v>32</v>
      </c>
      <c r="E499" s="123" t="s">
        <v>111</v>
      </c>
      <c r="F499" s="123" t="s">
        <v>112</v>
      </c>
      <c r="G499" s="123" t="s">
        <v>113</v>
      </c>
      <c r="H499" s="89"/>
      <c r="I499" s="82">
        <f t="shared" si="163"/>
        <v>944</v>
      </c>
      <c r="J499" s="82">
        <f t="shared" si="163"/>
        <v>548</v>
      </c>
      <c r="K499" s="82">
        <f t="shared" si="163"/>
        <v>552</v>
      </c>
    </row>
    <row r="500" spans="1:11" s="16" customFormat="1" ht="17.399999999999999" x14ac:dyDescent="0.35">
      <c r="A500" s="70" t="s">
        <v>180</v>
      </c>
      <c r="B500" s="122" t="s">
        <v>28</v>
      </c>
      <c r="C500" s="196" t="s">
        <v>1</v>
      </c>
      <c r="D500" s="123" t="s">
        <v>32</v>
      </c>
      <c r="E500" s="123" t="s">
        <v>15</v>
      </c>
      <c r="F500" s="123" t="s">
        <v>112</v>
      </c>
      <c r="G500" s="123" t="s">
        <v>113</v>
      </c>
      <c r="H500" s="89"/>
      <c r="I500" s="82">
        <f t="shared" si="163"/>
        <v>944</v>
      </c>
      <c r="J500" s="82">
        <f t="shared" si="163"/>
        <v>548</v>
      </c>
      <c r="K500" s="82">
        <f t="shared" si="163"/>
        <v>552</v>
      </c>
    </row>
    <row r="501" spans="1:11" s="16" customFormat="1" ht="17.399999999999999" x14ac:dyDescent="0.35">
      <c r="A501" s="46" t="s">
        <v>181</v>
      </c>
      <c r="B501" s="122" t="s">
        <v>28</v>
      </c>
      <c r="C501" s="196" t="s">
        <v>1</v>
      </c>
      <c r="D501" s="123" t="s">
        <v>32</v>
      </c>
      <c r="E501" s="123" t="s">
        <v>15</v>
      </c>
      <c r="F501" s="123" t="s">
        <v>1</v>
      </c>
      <c r="G501" s="123" t="s">
        <v>113</v>
      </c>
      <c r="H501" s="89"/>
      <c r="I501" s="82">
        <f>SUM(I502)</f>
        <v>944</v>
      </c>
      <c r="J501" s="82">
        <f t="shared" si="163"/>
        <v>548</v>
      </c>
      <c r="K501" s="82">
        <f t="shared" si="163"/>
        <v>552</v>
      </c>
    </row>
    <row r="502" spans="1:11" s="14" customFormat="1" ht="31.2" x14ac:dyDescent="0.3">
      <c r="A502" s="47" t="s">
        <v>326</v>
      </c>
      <c r="B502" s="99" t="s">
        <v>28</v>
      </c>
      <c r="C502" s="100" t="s">
        <v>1</v>
      </c>
      <c r="D502" s="99" t="s">
        <v>32</v>
      </c>
      <c r="E502" s="99" t="s">
        <v>15</v>
      </c>
      <c r="F502" s="99" t="s">
        <v>1</v>
      </c>
      <c r="G502" s="99" t="s">
        <v>33</v>
      </c>
      <c r="H502" s="103" t="s">
        <v>52</v>
      </c>
      <c r="I502" s="80">
        <v>944</v>
      </c>
      <c r="J502" s="80">
        <v>548</v>
      </c>
      <c r="K502" s="80">
        <v>552</v>
      </c>
    </row>
    <row r="503" spans="1:11" s="8" customFormat="1" x14ac:dyDescent="0.35">
      <c r="A503" s="48" t="s">
        <v>93</v>
      </c>
      <c r="B503" s="203" t="s">
        <v>28</v>
      </c>
      <c r="C503" s="195" t="s">
        <v>5</v>
      </c>
      <c r="D503" s="236"/>
      <c r="E503" s="237"/>
      <c r="F503" s="237"/>
      <c r="G503" s="238"/>
      <c r="H503" s="108"/>
      <c r="I503" s="81">
        <f t="shared" ref="I503:K505" si="164">SUM(I504)</f>
        <v>20272</v>
      </c>
      <c r="J503" s="81">
        <f t="shared" si="164"/>
        <v>20272</v>
      </c>
      <c r="K503" s="81">
        <f t="shared" si="164"/>
        <v>20272</v>
      </c>
    </row>
    <row r="504" spans="1:11" s="16" customFormat="1" ht="33.6" x14ac:dyDescent="0.35">
      <c r="A504" s="45" t="s">
        <v>179</v>
      </c>
      <c r="B504" s="122" t="s">
        <v>28</v>
      </c>
      <c r="C504" s="196" t="s">
        <v>5</v>
      </c>
      <c r="D504" s="123" t="s">
        <v>32</v>
      </c>
      <c r="E504" s="123" t="s">
        <v>111</v>
      </c>
      <c r="F504" s="123" t="s">
        <v>112</v>
      </c>
      <c r="G504" s="123" t="s">
        <v>113</v>
      </c>
      <c r="H504" s="89"/>
      <c r="I504" s="82">
        <f t="shared" si="164"/>
        <v>20272</v>
      </c>
      <c r="J504" s="82">
        <f t="shared" si="164"/>
        <v>20272</v>
      </c>
      <c r="K504" s="82">
        <f t="shared" si="164"/>
        <v>20272</v>
      </c>
    </row>
    <row r="505" spans="1:11" s="16" customFormat="1" ht="17.399999999999999" x14ac:dyDescent="0.35">
      <c r="A505" s="70" t="s">
        <v>180</v>
      </c>
      <c r="B505" s="122" t="s">
        <v>28</v>
      </c>
      <c r="C505" s="196" t="s">
        <v>5</v>
      </c>
      <c r="D505" s="123" t="s">
        <v>32</v>
      </c>
      <c r="E505" s="123" t="s">
        <v>15</v>
      </c>
      <c r="F505" s="123" t="s">
        <v>112</v>
      </c>
      <c r="G505" s="123" t="s">
        <v>113</v>
      </c>
      <c r="H505" s="89"/>
      <c r="I505" s="82">
        <f t="shared" si="164"/>
        <v>20272</v>
      </c>
      <c r="J505" s="82">
        <f t="shared" si="164"/>
        <v>20272</v>
      </c>
      <c r="K505" s="82">
        <f t="shared" si="164"/>
        <v>20272</v>
      </c>
    </row>
    <row r="506" spans="1:11" s="16" customFormat="1" ht="17.399999999999999" x14ac:dyDescent="0.35">
      <c r="A506" s="46" t="s">
        <v>181</v>
      </c>
      <c r="B506" s="122" t="s">
        <v>28</v>
      </c>
      <c r="C506" s="196" t="s">
        <v>5</v>
      </c>
      <c r="D506" s="123" t="s">
        <v>32</v>
      </c>
      <c r="E506" s="123" t="s">
        <v>15</v>
      </c>
      <c r="F506" s="123" t="s">
        <v>1</v>
      </c>
      <c r="G506" s="123" t="s">
        <v>113</v>
      </c>
      <c r="H506" s="89"/>
      <c r="I506" s="82">
        <f>SUM(I507:I508)</f>
        <v>20272</v>
      </c>
      <c r="J506" s="82">
        <f t="shared" ref="J506:K506" si="165">SUM(J507:J508)</f>
        <v>20272</v>
      </c>
      <c r="K506" s="82">
        <f t="shared" si="165"/>
        <v>20272</v>
      </c>
    </row>
    <row r="507" spans="1:11" s="14" customFormat="1" ht="45.6" customHeight="1" x14ac:dyDescent="0.3">
      <c r="A507" s="47" t="s">
        <v>200</v>
      </c>
      <c r="B507" s="99" t="s">
        <v>28</v>
      </c>
      <c r="C507" s="100" t="s">
        <v>5</v>
      </c>
      <c r="D507" s="99" t="s">
        <v>32</v>
      </c>
      <c r="E507" s="99" t="s">
        <v>15</v>
      </c>
      <c r="F507" s="99" t="s">
        <v>1</v>
      </c>
      <c r="G507" s="99" t="s">
        <v>6</v>
      </c>
      <c r="H507" s="103" t="s">
        <v>58</v>
      </c>
      <c r="I507" s="80">
        <v>20272</v>
      </c>
      <c r="J507" s="80">
        <v>20272</v>
      </c>
      <c r="K507" s="80">
        <v>20272</v>
      </c>
    </row>
    <row r="508" spans="1:11" s="14" customFormat="1" ht="3.6" hidden="1" customHeight="1" x14ac:dyDescent="0.3">
      <c r="A508" s="47" t="s">
        <v>270</v>
      </c>
      <c r="B508" s="99" t="s">
        <v>28</v>
      </c>
      <c r="C508" s="100" t="s">
        <v>5</v>
      </c>
      <c r="D508" s="99" t="s">
        <v>32</v>
      </c>
      <c r="E508" s="99" t="s">
        <v>15</v>
      </c>
      <c r="F508" s="99" t="s">
        <v>1</v>
      </c>
      <c r="G508" s="99" t="s">
        <v>6</v>
      </c>
      <c r="H508" s="103" t="s">
        <v>52</v>
      </c>
      <c r="I508" s="80"/>
      <c r="J508" s="80"/>
      <c r="K508" s="80"/>
    </row>
    <row r="509" spans="1:11" s="8" customFormat="1" x14ac:dyDescent="0.35">
      <c r="A509" s="48" t="s">
        <v>94</v>
      </c>
      <c r="B509" s="203" t="s">
        <v>28</v>
      </c>
      <c r="C509" s="195" t="s">
        <v>11</v>
      </c>
      <c r="D509" s="236"/>
      <c r="E509" s="237"/>
      <c r="F509" s="237"/>
      <c r="G509" s="238"/>
      <c r="H509" s="108"/>
      <c r="I509" s="81">
        <f>SUM(I510)</f>
        <v>12204.8</v>
      </c>
      <c r="J509" s="81">
        <f t="shared" ref="J509:K509" si="166">SUM(J510)</f>
        <v>0</v>
      </c>
      <c r="K509" s="81">
        <f t="shared" si="166"/>
        <v>0</v>
      </c>
    </row>
    <row r="510" spans="1:11" s="16" customFormat="1" ht="33.6" x14ac:dyDescent="0.35">
      <c r="A510" s="45" t="s">
        <v>179</v>
      </c>
      <c r="B510" s="122" t="s">
        <v>28</v>
      </c>
      <c r="C510" s="196" t="s">
        <v>11</v>
      </c>
      <c r="D510" s="123" t="s">
        <v>32</v>
      </c>
      <c r="E510" s="123" t="s">
        <v>111</v>
      </c>
      <c r="F510" s="123" t="s">
        <v>112</v>
      </c>
      <c r="G510" s="123" t="s">
        <v>113</v>
      </c>
      <c r="H510" s="89"/>
      <c r="I510" s="82">
        <f t="shared" ref="I510:K511" si="167">SUM(I511)</f>
        <v>12204.8</v>
      </c>
      <c r="J510" s="82">
        <f t="shared" si="167"/>
        <v>0</v>
      </c>
      <c r="K510" s="82">
        <f t="shared" si="167"/>
        <v>0</v>
      </c>
    </row>
    <row r="511" spans="1:11" s="16" customFormat="1" ht="17.399999999999999" x14ac:dyDescent="0.35">
      <c r="A511" s="70" t="s">
        <v>180</v>
      </c>
      <c r="B511" s="122" t="s">
        <v>28</v>
      </c>
      <c r="C511" s="196" t="s">
        <v>11</v>
      </c>
      <c r="D511" s="123" t="s">
        <v>32</v>
      </c>
      <c r="E511" s="123" t="s">
        <v>15</v>
      </c>
      <c r="F511" s="123" t="s">
        <v>112</v>
      </c>
      <c r="G511" s="123" t="s">
        <v>113</v>
      </c>
      <c r="H511" s="89"/>
      <c r="I511" s="82">
        <f>SUM(I512)</f>
        <v>12204.8</v>
      </c>
      <c r="J511" s="82">
        <f t="shared" si="167"/>
        <v>0</v>
      </c>
      <c r="K511" s="82">
        <f t="shared" si="167"/>
        <v>0</v>
      </c>
    </row>
    <row r="512" spans="1:11" s="16" customFormat="1" ht="17.399999999999999" x14ac:dyDescent="0.35">
      <c r="A512" s="46" t="s">
        <v>181</v>
      </c>
      <c r="B512" s="122" t="s">
        <v>28</v>
      </c>
      <c r="C512" s="196" t="s">
        <v>11</v>
      </c>
      <c r="D512" s="123" t="s">
        <v>32</v>
      </c>
      <c r="E512" s="123" t="s">
        <v>15</v>
      </c>
      <c r="F512" s="123" t="s">
        <v>1</v>
      </c>
      <c r="G512" s="123" t="s">
        <v>113</v>
      </c>
      <c r="H512" s="89"/>
      <c r="I512" s="82">
        <f>+I513+I514</f>
        <v>12204.8</v>
      </c>
      <c r="J512" s="82">
        <f>SUM(J513:J513)</f>
        <v>0</v>
      </c>
      <c r="K512" s="82">
        <f>SUM(K513:K513)</f>
        <v>0</v>
      </c>
    </row>
    <row r="513" spans="1:11" s="14" customFormat="1" x14ac:dyDescent="0.3">
      <c r="A513" s="47" t="s">
        <v>469</v>
      </c>
      <c r="B513" s="99" t="s">
        <v>28</v>
      </c>
      <c r="C513" s="99" t="s">
        <v>11</v>
      </c>
      <c r="D513" s="99" t="s">
        <v>32</v>
      </c>
      <c r="E513" s="99" t="s">
        <v>15</v>
      </c>
      <c r="F513" s="99" t="s">
        <v>1</v>
      </c>
      <c r="G513" s="99" t="s">
        <v>24</v>
      </c>
      <c r="H513" s="103" t="s">
        <v>52</v>
      </c>
      <c r="I513" s="80">
        <v>10489.8</v>
      </c>
      <c r="J513" s="80"/>
      <c r="K513" s="80"/>
    </row>
    <row r="514" spans="1:11" s="14" customFormat="1" x14ac:dyDescent="0.3">
      <c r="A514" s="47" t="s">
        <v>518</v>
      </c>
      <c r="B514" s="112" t="s">
        <v>28</v>
      </c>
      <c r="C514" s="100" t="s">
        <v>11</v>
      </c>
      <c r="D514" s="200" t="s">
        <v>32</v>
      </c>
      <c r="E514" s="200" t="s">
        <v>15</v>
      </c>
      <c r="F514" s="200" t="s">
        <v>1</v>
      </c>
      <c r="G514" s="112" t="s">
        <v>24</v>
      </c>
      <c r="H514" s="180" t="s">
        <v>56</v>
      </c>
      <c r="I514" s="80">
        <v>1715</v>
      </c>
      <c r="J514" s="80"/>
      <c r="K514" s="80"/>
    </row>
    <row r="515" spans="1:11" s="12" customFormat="1" x14ac:dyDescent="0.3">
      <c r="A515" s="39" t="s">
        <v>95</v>
      </c>
      <c r="B515" s="191" t="s">
        <v>32</v>
      </c>
      <c r="C515" s="239"/>
      <c r="D515" s="240"/>
      <c r="E515" s="240"/>
      <c r="F515" s="240"/>
      <c r="G515" s="241"/>
      <c r="H515" s="56"/>
      <c r="I515" s="53">
        <f t="shared" ref="I515:K519" si="168">SUM(I516)</f>
        <v>6000</v>
      </c>
      <c r="J515" s="53">
        <f t="shared" si="168"/>
        <v>8000</v>
      </c>
      <c r="K515" s="53">
        <f t="shared" si="168"/>
        <v>8000</v>
      </c>
    </row>
    <row r="516" spans="1:11" s="8" customFormat="1" x14ac:dyDescent="0.35">
      <c r="A516" s="48" t="s">
        <v>96</v>
      </c>
      <c r="B516" s="203" t="s">
        <v>32</v>
      </c>
      <c r="C516" s="195" t="s">
        <v>1</v>
      </c>
      <c r="D516" s="242"/>
      <c r="E516" s="243"/>
      <c r="F516" s="243"/>
      <c r="G516" s="244"/>
      <c r="H516" s="108"/>
      <c r="I516" s="81">
        <f t="shared" si="168"/>
        <v>6000</v>
      </c>
      <c r="J516" s="81">
        <f t="shared" si="168"/>
        <v>8000</v>
      </c>
      <c r="K516" s="81">
        <f t="shared" si="168"/>
        <v>8000</v>
      </c>
    </row>
    <row r="517" spans="1:11" s="16" customFormat="1" ht="67.2" x14ac:dyDescent="0.35">
      <c r="A517" s="45" t="s">
        <v>116</v>
      </c>
      <c r="B517" s="122" t="s">
        <v>32</v>
      </c>
      <c r="C517" s="196" t="s">
        <v>1</v>
      </c>
      <c r="D517" s="120" t="s">
        <v>35</v>
      </c>
      <c r="E517" s="120" t="s">
        <v>111</v>
      </c>
      <c r="F517" s="120" t="s">
        <v>112</v>
      </c>
      <c r="G517" s="120" t="s">
        <v>113</v>
      </c>
      <c r="H517" s="89"/>
      <c r="I517" s="82">
        <f t="shared" si="168"/>
        <v>6000</v>
      </c>
      <c r="J517" s="82">
        <f t="shared" si="168"/>
        <v>8000</v>
      </c>
      <c r="K517" s="82">
        <f t="shared" si="168"/>
        <v>8000</v>
      </c>
    </row>
    <row r="518" spans="1:11" s="16" customFormat="1" ht="17.399999999999999" x14ac:dyDescent="0.35">
      <c r="A518" s="45" t="s">
        <v>119</v>
      </c>
      <c r="B518" s="122" t="s">
        <v>32</v>
      </c>
      <c r="C518" s="196" t="s">
        <v>1</v>
      </c>
      <c r="D518" s="120" t="s">
        <v>35</v>
      </c>
      <c r="E518" s="120" t="s">
        <v>15</v>
      </c>
      <c r="F518" s="120" t="s">
        <v>112</v>
      </c>
      <c r="G518" s="120" t="s">
        <v>113</v>
      </c>
      <c r="H518" s="89"/>
      <c r="I518" s="82">
        <f t="shared" si="168"/>
        <v>6000</v>
      </c>
      <c r="J518" s="82">
        <f t="shared" si="168"/>
        <v>8000</v>
      </c>
      <c r="K518" s="82">
        <f t="shared" si="168"/>
        <v>8000</v>
      </c>
    </row>
    <row r="519" spans="1:11" s="16" customFormat="1" ht="17.399999999999999" x14ac:dyDescent="0.35">
      <c r="A519" s="46" t="s">
        <v>182</v>
      </c>
      <c r="B519" s="122" t="s">
        <v>32</v>
      </c>
      <c r="C519" s="196" t="s">
        <v>1</v>
      </c>
      <c r="D519" s="120" t="s">
        <v>35</v>
      </c>
      <c r="E519" s="120" t="s">
        <v>15</v>
      </c>
      <c r="F519" s="120" t="s">
        <v>11</v>
      </c>
      <c r="G519" s="120" t="s">
        <v>113</v>
      </c>
      <c r="H519" s="89"/>
      <c r="I519" s="82">
        <f>SUM(I520)</f>
        <v>6000</v>
      </c>
      <c r="J519" s="82">
        <f t="shared" si="168"/>
        <v>8000</v>
      </c>
      <c r="K519" s="82">
        <f t="shared" si="168"/>
        <v>8000</v>
      </c>
    </row>
    <row r="520" spans="1:11" s="14" customFormat="1" ht="31.2" x14ac:dyDescent="0.3">
      <c r="A520" s="47" t="s">
        <v>201</v>
      </c>
      <c r="B520" s="99" t="s">
        <v>32</v>
      </c>
      <c r="C520" s="100" t="s">
        <v>1</v>
      </c>
      <c r="D520" s="99" t="s">
        <v>35</v>
      </c>
      <c r="E520" s="99" t="s">
        <v>15</v>
      </c>
      <c r="F520" s="99" t="s">
        <v>11</v>
      </c>
      <c r="G520" s="99" t="s">
        <v>37</v>
      </c>
      <c r="H520" s="103" t="s">
        <v>60</v>
      </c>
      <c r="I520" s="80">
        <v>6000</v>
      </c>
      <c r="J520" s="80">
        <v>8000</v>
      </c>
      <c r="K520" s="80">
        <v>8000</v>
      </c>
    </row>
    <row r="521" spans="1:11" s="12" customFormat="1" x14ac:dyDescent="0.3">
      <c r="A521" s="39" t="s">
        <v>97</v>
      </c>
      <c r="B521" s="231" t="s">
        <v>34</v>
      </c>
      <c r="C521" s="245"/>
      <c r="D521" s="246"/>
      <c r="E521" s="246"/>
      <c r="F521" s="246"/>
      <c r="G521" s="247"/>
      <c r="H521" s="56"/>
      <c r="I521" s="53">
        <f>SUM(I522+I528+I533)</f>
        <v>149527.70000000001</v>
      </c>
      <c r="J521" s="53">
        <f t="shared" ref="J521:K521" si="169">SUM(J522+J528+J533)</f>
        <v>84524.1</v>
      </c>
      <c r="K521" s="53">
        <f t="shared" si="169"/>
        <v>86624.8</v>
      </c>
    </row>
    <row r="522" spans="1:11" s="8" customFormat="1" ht="34.200000000000003" x14ac:dyDescent="0.35">
      <c r="A522" s="51" t="s">
        <v>98</v>
      </c>
      <c r="B522" s="221" t="s">
        <v>34</v>
      </c>
      <c r="C522" s="157" t="s">
        <v>1</v>
      </c>
      <c r="D522" s="242"/>
      <c r="E522" s="243"/>
      <c r="F522" s="243"/>
      <c r="G522" s="244"/>
      <c r="H522" s="108"/>
      <c r="I522" s="81">
        <f t="shared" ref="I522:K524" si="170">SUM(I523)</f>
        <v>40310</v>
      </c>
      <c r="J522" s="81">
        <f t="shared" si="170"/>
        <v>38798</v>
      </c>
      <c r="K522" s="81">
        <f t="shared" si="170"/>
        <v>41245</v>
      </c>
    </row>
    <row r="523" spans="1:11" s="16" customFormat="1" ht="67.2" x14ac:dyDescent="0.35">
      <c r="A523" s="45" t="s">
        <v>116</v>
      </c>
      <c r="B523" s="135" t="s">
        <v>34</v>
      </c>
      <c r="C523" s="121" t="s">
        <v>1</v>
      </c>
      <c r="D523" s="120" t="s">
        <v>35</v>
      </c>
      <c r="E523" s="120" t="s">
        <v>111</v>
      </c>
      <c r="F523" s="120" t="s">
        <v>112</v>
      </c>
      <c r="G523" s="120" t="s">
        <v>113</v>
      </c>
      <c r="H523" s="89"/>
      <c r="I523" s="82">
        <f t="shared" si="170"/>
        <v>40310</v>
      </c>
      <c r="J523" s="82">
        <f t="shared" si="170"/>
        <v>38798</v>
      </c>
      <c r="K523" s="82">
        <f t="shared" si="170"/>
        <v>41245</v>
      </c>
    </row>
    <row r="524" spans="1:11" s="16" customFormat="1" ht="50.4" x14ac:dyDescent="0.35">
      <c r="A524" s="45" t="s">
        <v>183</v>
      </c>
      <c r="B524" s="135" t="s">
        <v>34</v>
      </c>
      <c r="C524" s="121" t="s">
        <v>1</v>
      </c>
      <c r="D524" s="120" t="s">
        <v>35</v>
      </c>
      <c r="E524" s="120" t="s">
        <v>25</v>
      </c>
      <c r="F524" s="120" t="s">
        <v>112</v>
      </c>
      <c r="G524" s="120" t="s">
        <v>113</v>
      </c>
      <c r="H524" s="89"/>
      <c r="I524" s="82">
        <f>SUM(I525)</f>
        <v>40310</v>
      </c>
      <c r="J524" s="82">
        <f t="shared" si="170"/>
        <v>38798</v>
      </c>
      <c r="K524" s="82">
        <f t="shared" si="170"/>
        <v>41245</v>
      </c>
    </row>
    <row r="525" spans="1:11" s="16" customFormat="1" ht="33.6" x14ac:dyDescent="0.35">
      <c r="A525" s="46" t="s">
        <v>184</v>
      </c>
      <c r="B525" s="135" t="s">
        <v>34</v>
      </c>
      <c r="C525" s="121" t="s">
        <v>1</v>
      </c>
      <c r="D525" s="120" t="s">
        <v>35</v>
      </c>
      <c r="E525" s="120" t="s">
        <v>25</v>
      </c>
      <c r="F525" s="120" t="s">
        <v>5</v>
      </c>
      <c r="G525" s="120" t="s">
        <v>113</v>
      </c>
      <c r="H525" s="89"/>
      <c r="I525" s="82">
        <f>SUM(I526:I527)</f>
        <v>40310</v>
      </c>
      <c r="J525" s="82">
        <f t="shared" ref="J525:K525" si="171">SUM(J526:J527)</f>
        <v>38798</v>
      </c>
      <c r="K525" s="82">
        <f t="shared" si="171"/>
        <v>41245</v>
      </c>
    </row>
    <row r="526" spans="1:11" s="14" customFormat="1" ht="46.8" x14ac:dyDescent="0.3">
      <c r="A526" s="47" t="s">
        <v>388</v>
      </c>
      <c r="B526" s="99" t="s">
        <v>34</v>
      </c>
      <c r="C526" s="100" t="s">
        <v>1</v>
      </c>
      <c r="D526" s="99" t="s">
        <v>35</v>
      </c>
      <c r="E526" s="99" t="s">
        <v>25</v>
      </c>
      <c r="F526" s="99" t="s">
        <v>5</v>
      </c>
      <c r="G526" s="99" t="s">
        <v>107</v>
      </c>
      <c r="H526" s="103" t="s">
        <v>59</v>
      </c>
      <c r="I526" s="80">
        <v>15310</v>
      </c>
      <c r="J526" s="80">
        <v>12798</v>
      </c>
      <c r="K526" s="80">
        <v>13245</v>
      </c>
    </row>
    <row r="527" spans="1:11" s="14" customFormat="1" ht="28.8" customHeight="1" x14ac:dyDescent="0.3">
      <c r="A527" s="47" t="s">
        <v>322</v>
      </c>
      <c r="B527" s="99" t="s">
        <v>34</v>
      </c>
      <c r="C527" s="100" t="s">
        <v>1</v>
      </c>
      <c r="D527" s="99" t="s">
        <v>35</v>
      </c>
      <c r="E527" s="99" t="s">
        <v>25</v>
      </c>
      <c r="F527" s="99" t="s">
        <v>5</v>
      </c>
      <c r="G527" s="99" t="s">
        <v>38</v>
      </c>
      <c r="H527" s="103" t="s">
        <v>59</v>
      </c>
      <c r="I527" s="80">
        <v>25000</v>
      </c>
      <c r="J527" s="80">
        <v>26000</v>
      </c>
      <c r="K527" s="80">
        <v>28000</v>
      </c>
    </row>
    <row r="528" spans="1:11" s="8" customFormat="1" ht="15.6" hidden="1" customHeight="1" x14ac:dyDescent="0.35">
      <c r="A528" s="51" t="s">
        <v>99</v>
      </c>
      <c r="B528" s="221" t="s">
        <v>34</v>
      </c>
      <c r="C528" s="157" t="s">
        <v>5</v>
      </c>
      <c r="D528" s="236"/>
      <c r="E528" s="237"/>
      <c r="F528" s="237"/>
      <c r="G528" s="238"/>
      <c r="H528" s="108"/>
      <c r="I528" s="81">
        <f t="shared" ref="I528:K531" si="172">SUM(I529)</f>
        <v>0</v>
      </c>
      <c r="J528" s="81">
        <f t="shared" si="172"/>
        <v>0</v>
      </c>
      <c r="K528" s="81">
        <f t="shared" si="172"/>
        <v>0</v>
      </c>
    </row>
    <row r="529" spans="1:11" s="16" customFormat="1" ht="67.2" hidden="1" x14ac:dyDescent="0.35">
      <c r="A529" s="45" t="s">
        <v>116</v>
      </c>
      <c r="B529" s="135" t="s">
        <v>34</v>
      </c>
      <c r="C529" s="121" t="s">
        <v>5</v>
      </c>
      <c r="D529" s="121" t="s">
        <v>35</v>
      </c>
      <c r="E529" s="232" t="s">
        <v>111</v>
      </c>
      <c r="F529" s="232" t="s">
        <v>112</v>
      </c>
      <c r="G529" s="135" t="s">
        <v>113</v>
      </c>
      <c r="H529" s="89"/>
      <c r="I529" s="82">
        <f t="shared" si="172"/>
        <v>0</v>
      </c>
      <c r="J529" s="82">
        <f t="shared" si="172"/>
        <v>0</v>
      </c>
      <c r="K529" s="82">
        <f t="shared" si="172"/>
        <v>0</v>
      </c>
    </row>
    <row r="530" spans="1:11" s="16" customFormat="1" ht="50.4" hidden="1" x14ac:dyDescent="0.35">
      <c r="A530" s="45" t="s">
        <v>183</v>
      </c>
      <c r="B530" s="135" t="s">
        <v>34</v>
      </c>
      <c r="C530" s="121" t="s">
        <v>5</v>
      </c>
      <c r="D530" s="121" t="s">
        <v>35</v>
      </c>
      <c r="E530" s="232" t="s">
        <v>25</v>
      </c>
      <c r="F530" s="232" t="s">
        <v>112</v>
      </c>
      <c r="G530" s="135" t="s">
        <v>113</v>
      </c>
      <c r="H530" s="89"/>
      <c r="I530" s="82">
        <f t="shared" si="172"/>
        <v>0</v>
      </c>
      <c r="J530" s="82">
        <f t="shared" si="172"/>
        <v>0</v>
      </c>
      <c r="K530" s="82">
        <f t="shared" si="172"/>
        <v>0</v>
      </c>
    </row>
    <row r="531" spans="1:11" s="16" customFormat="1" ht="50.4" hidden="1" x14ac:dyDescent="0.35">
      <c r="A531" s="46" t="s">
        <v>185</v>
      </c>
      <c r="B531" s="135" t="s">
        <v>34</v>
      </c>
      <c r="C531" s="121" t="s">
        <v>5</v>
      </c>
      <c r="D531" s="121" t="s">
        <v>35</v>
      </c>
      <c r="E531" s="232" t="s">
        <v>25</v>
      </c>
      <c r="F531" s="232" t="s">
        <v>2</v>
      </c>
      <c r="G531" s="135" t="s">
        <v>113</v>
      </c>
      <c r="H531" s="89"/>
      <c r="I531" s="82">
        <f>SUM(I532)</f>
        <v>0</v>
      </c>
      <c r="J531" s="82">
        <f t="shared" si="172"/>
        <v>0</v>
      </c>
      <c r="K531" s="82">
        <f t="shared" si="172"/>
        <v>0</v>
      </c>
    </row>
    <row r="532" spans="1:11" s="14" customFormat="1" ht="46.8" hidden="1" x14ac:dyDescent="0.3">
      <c r="A532" s="47" t="s">
        <v>323</v>
      </c>
      <c r="B532" s="99" t="s">
        <v>34</v>
      </c>
      <c r="C532" s="100" t="s">
        <v>5</v>
      </c>
      <c r="D532" s="100" t="s">
        <v>35</v>
      </c>
      <c r="E532" s="200" t="s">
        <v>25</v>
      </c>
      <c r="F532" s="200" t="s">
        <v>2</v>
      </c>
      <c r="G532" s="112" t="s">
        <v>39</v>
      </c>
      <c r="H532" s="103" t="s">
        <v>59</v>
      </c>
      <c r="I532" s="80"/>
      <c r="J532" s="80"/>
      <c r="K532" s="80"/>
    </row>
    <row r="533" spans="1:11" s="8" customFormat="1" x14ac:dyDescent="0.35">
      <c r="A533" s="51" t="s">
        <v>186</v>
      </c>
      <c r="B533" s="221" t="s">
        <v>34</v>
      </c>
      <c r="C533" s="157" t="s">
        <v>2</v>
      </c>
      <c r="D533" s="236"/>
      <c r="E533" s="237"/>
      <c r="F533" s="237"/>
      <c r="G533" s="238"/>
      <c r="H533" s="108"/>
      <c r="I533" s="81">
        <f>SUM(I534+I540)</f>
        <v>109217.7</v>
      </c>
      <c r="J533" s="81">
        <f>SUM(J534+J540)</f>
        <v>45726.1</v>
      </c>
      <c r="K533" s="81">
        <f>SUM(K534+K540)</f>
        <v>45379.8</v>
      </c>
    </row>
    <row r="534" spans="1:11" s="16" customFormat="1" ht="67.2" x14ac:dyDescent="0.35">
      <c r="A534" s="45" t="s">
        <v>116</v>
      </c>
      <c r="B534" s="135" t="s">
        <v>34</v>
      </c>
      <c r="C534" s="121" t="s">
        <v>2</v>
      </c>
      <c r="D534" s="120" t="s">
        <v>35</v>
      </c>
      <c r="E534" s="120" t="s">
        <v>111</v>
      </c>
      <c r="F534" s="120" t="s">
        <v>112</v>
      </c>
      <c r="G534" s="120" t="s">
        <v>113</v>
      </c>
      <c r="H534" s="89"/>
      <c r="I534" s="82">
        <f t="shared" ref="I534:K536" si="173">SUM(I535)</f>
        <v>108393.3</v>
      </c>
      <c r="J534" s="82">
        <f t="shared" si="173"/>
        <v>45379.4</v>
      </c>
      <c r="K534" s="82">
        <f t="shared" si="173"/>
        <v>45379.8</v>
      </c>
    </row>
    <row r="535" spans="1:11" s="16" customFormat="1" ht="50.4" x14ac:dyDescent="0.35">
      <c r="A535" s="45" t="s">
        <v>183</v>
      </c>
      <c r="B535" s="135" t="s">
        <v>34</v>
      </c>
      <c r="C535" s="121" t="s">
        <v>2</v>
      </c>
      <c r="D535" s="120" t="s">
        <v>35</v>
      </c>
      <c r="E535" s="120" t="s">
        <v>25</v>
      </c>
      <c r="F535" s="120" t="s">
        <v>112</v>
      </c>
      <c r="G535" s="120" t="s">
        <v>113</v>
      </c>
      <c r="H535" s="89"/>
      <c r="I535" s="82">
        <f>SUM(I536+I538)</f>
        <v>108393.3</v>
      </c>
      <c r="J535" s="82">
        <f t="shared" ref="J535:K535" si="174">SUM(J536+J538)</f>
        <v>45379.4</v>
      </c>
      <c r="K535" s="82">
        <f t="shared" si="174"/>
        <v>45379.8</v>
      </c>
    </row>
    <row r="536" spans="1:11" s="16" customFormat="1" ht="33.6" x14ac:dyDescent="0.35">
      <c r="A536" s="46" t="s">
        <v>188</v>
      </c>
      <c r="B536" s="135" t="s">
        <v>34</v>
      </c>
      <c r="C536" s="121" t="s">
        <v>2</v>
      </c>
      <c r="D536" s="120" t="s">
        <v>35</v>
      </c>
      <c r="E536" s="120" t="s">
        <v>25</v>
      </c>
      <c r="F536" s="120" t="s">
        <v>7</v>
      </c>
      <c r="G536" s="120" t="s">
        <v>113</v>
      </c>
      <c r="H536" s="89"/>
      <c r="I536" s="82">
        <f>SUM(I537)</f>
        <v>270</v>
      </c>
      <c r="J536" s="82">
        <f t="shared" si="173"/>
        <v>270</v>
      </c>
      <c r="K536" s="82">
        <f t="shared" si="173"/>
        <v>270</v>
      </c>
    </row>
    <row r="537" spans="1:11" s="14" customFormat="1" ht="78" x14ac:dyDescent="0.3">
      <c r="A537" s="62" t="s">
        <v>324</v>
      </c>
      <c r="B537" s="99" t="s">
        <v>34</v>
      </c>
      <c r="C537" s="100" t="s">
        <v>2</v>
      </c>
      <c r="D537" s="99" t="s">
        <v>35</v>
      </c>
      <c r="E537" s="99" t="s">
        <v>25</v>
      </c>
      <c r="F537" s="99" t="s">
        <v>7</v>
      </c>
      <c r="G537" s="99" t="s">
        <v>187</v>
      </c>
      <c r="H537" s="103" t="s">
        <v>59</v>
      </c>
      <c r="I537" s="80">
        <v>270</v>
      </c>
      <c r="J537" s="80">
        <v>270</v>
      </c>
      <c r="K537" s="80">
        <v>270</v>
      </c>
    </row>
    <row r="538" spans="1:11" s="16" customFormat="1" ht="67.2" x14ac:dyDescent="0.35">
      <c r="A538" s="46" t="s">
        <v>259</v>
      </c>
      <c r="B538" s="135" t="s">
        <v>34</v>
      </c>
      <c r="C538" s="121" t="s">
        <v>2</v>
      </c>
      <c r="D538" s="120" t="s">
        <v>35</v>
      </c>
      <c r="E538" s="120" t="s">
        <v>25</v>
      </c>
      <c r="F538" s="120" t="s">
        <v>11</v>
      </c>
      <c r="G538" s="120" t="s">
        <v>113</v>
      </c>
      <c r="H538" s="89"/>
      <c r="I538" s="82">
        <f>+I539</f>
        <v>108123.3</v>
      </c>
      <c r="J538" s="82">
        <f t="shared" ref="J538:K538" si="175">+J539</f>
        <v>45109.4</v>
      </c>
      <c r="K538" s="82">
        <f t="shared" si="175"/>
        <v>45109.8</v>
      </c>
    </row>
    <row r="539" spans="1:11" s="16" customFormat="1" x14ac:dyDescent="0.35">
      <c r="A539" s="67" t="s">
        <v>260</v>
      </c>
      <c r="B539" s="97" t="s">
        <v>34</v>
      </c>
      <c r="C539" s="98" t="s">
        <v>2</v>
      </c>
      <c r="D539" s="97" t="s">
        <v>35</v>
      </c>
      <c r="E539" s="97" t="s">
        <v>25</v>
      </c>
      <c r="F539" s="97" t="s">
        <v>11</v>
      </c>
      <c r="G539" s="97" t="s">
        <v>261</v>
      </c>
      <c r="H539" s="96" t="s">
        <v>59</v>
      </c>
      <c r="I539" s="84">
        <v>108123.3</v>
      </c>
      <c r="J539" s="84">
        <v>45109.4</v>
      </c>
      <c r="K539" s="84">
        <v>45109.8</v>
      </c>
    </row>
    <row r="540" spans="1:11" s="16" customFormat="1" ht="33.6" x14ac:dyDescent="0.35">
      <c r="A540" s="173" t="s">
        <v>576</v>
      </c>
      <c r="B540" s="120" t="s">
        <v>34</v>
      </c>
      <c r="C540" s="121" t="s">
        <v>2</v>
      </c>
      <c r="D540" s="120" t="s">
        <v>566</v>
      </c>
      <c r="E540" s="120" t="s">
        <v>111</v>
      </c>
      <c r="F540" s="120" t="s">
        <v>112</v>
      </c>
      <c r="G540" s="120" t="s">
        <v>113</v>
      </c>
      <c r="H540" s="89"/>
      <c r="I540" s="82">
        <f>+I541</f>
        <v>824.4</v>
      </c>
      <c r="J540" s="82">
        <f t="shared" ref="J540:K540" si="176">+J541</f>
        <v>346.7</v>
      </c>
      <c r="K540" s="82">
        <f t="shared" si="176"/>
        <v>0</v>
      </c>
    </row>
    <row r="541" spans="1:11" s="16" customFormat="1" ht="33.6" x14ac:dyDescent="0.35">
      <c r="A541" s="71" t="s">
        <v>578</v>
      </c>
      <c r="B541" s="155" t="s">
        <v>34</v>
      </c>
      <c r="C541" s="155" t="s">
        <v>2</v>
      </c>
      <c r="D541" s="155" t="s">
        <v>566</v>
      </c>
      <c r="E541" s="155" t="s">
        <v>15</v>
      </c>
      <c r="F541" s="155" t="s">
        <v>112</v>
      </c>
      <c r="G541" s="155" t="s">
        <v>113</v>
      </c>
      <c r="H541" s="154"/>
      <c r="I541" s="172">
        <f>SUM(I542)</f>
        <v>824.4</v>
      </c>
      <c r="J541" s="172">
        <f t="shared" ref="J541:K541" si="177">SUM(J542)</f>
        <v>346.7</v>
      </c>
      <c r="K541" s="172">
        <f t="shared" si="177"/>
        <v>0</v>
      </c>
    </row>
    <row r="542" spans="1:11" s="16" customFormat="1" ht="33.6" x14ac:dyDescent="0.35">
      <c r="A542" s="76" t="s">
        <v>579</v>
      </c>
      <c r="B542" s="155" t="s">
        <v>34</v>
      </c>
      <c r="C542" s="155" t="s">
        <v>2</v>
      </c>
      <c r="D542" s="155" t="s">
        <v>566</v>
      </c>
      <c r="E542" s="155" t="s">
        <v>15</v>
      </c>
      <c r="F542" s="155" t="s">
        <v>1</v>
      </c>
      <c r="G542" s="155" t="s">
        <v>113</v>
      </c>
      <c r="H542" s="154"/>
      <c r="I542" s="172">
        <f>+I543+I544</f>
        <v>824.4</v>
      </c>
      <c r="J542" s="172">
        <f t="shared" ref="J542:K542" si="178">+J543+J544</f>
        <v>346.7</v>
      </c>
      <c r="K542" s="172">
        <f t="shared" si="178"/>
        <v>0</v>
      </c>
    </row>
    <row r="543" spans="1:11" s="16" customFormat="1" ht="46.8" x14ac:dyDescent="0.35">
      <c r="A543" s="139" t="s">
        <v>580</v>
      </c>
      <c r="B543" s="233" t="s">
        <v>34</v>
      </c>
      <c r="C543" s="233" t="s">
        <v>2</v>
      </c>
      <c r="D543" s="170" t="s">
        <v>566</v>
      </c>
      <c r="E543" s="170" t="s">
        <v>15</v>
      </c>
      <c r="F543" s="170" t="s">
        <v>1</v>
      </c>
      <c r="G543" s="233" t="s">
        <v>577</v>
      </c>
      <c r="H543" s="171" t="s">
        <v>59</v>
      </c>
      <c r="I543" s="167">
        <v>824.4</v>
      </c>
      <c r="J543" s="167">
        <v>346.7</v>
      </c>
      <c r="K543" s="167"/>
    </row>
    <row r="544" spans="1:11" s="14" customFormat="1" ht="62.4" hidden="1" x14ac:dyDescent="0.3">
      <c r="A544" s="139" t="s">
        <v>479</v>
      </c>
      <c r="B544" s="168" t="s">
        <v>34</v>
      </c>
      <c r="C544" s="168" t="s">
        <v>2</v>
      </c>
      <c r="D544" s="169" t="s">
        <v>480</v>
      </c>
      <c r="E544" s="169" t="s">
        <v>15</v>
      </c>
      <c r="F544" s="170" t="s">
        <v>7</v>
      </c>
      <c r="G544" s="171" t="s">
        <v>481</v>
      </c>
      <c r="H544" s="171" t="s">
        <v>59</v>
      </c>
      <c r="I544" s="167"/>
      <c r="J544" s="167"/>
      <c r="K544" s="167"/>
    </row>
    <row r="545" spans="1:11" s="14" customFormat="1" x14ac:dyDescent="0.3">
      <c r="A545" s="164"/>
      <c r="B545" s="165"/>
      <c r="C545" s="165"/>
      <c r="D545" s="165"/>
      <c r="E545" s="165"/>
      <c r="F545" s="165"/>
      <c r="G545" s="165"/>
      <c r="H545" s="165"/>
      <c r="I545" s="166"/>
      <c r="J545" s="166"/>
      <c r="K545" s="166"/>
    </row>
  </sheetData>
  <mergeCells count="44">
    <mergeCell ref="C434:G434"/>
    <mergeCell ref="D435:G435"/>
    <mergeCell ref="D440:G440"/>
    <mergeCell ref="D460:G460"/>
    <mergeCell ref="D215:G215"/>
    <mergeCell ref="D245:G245"/>
    <mergeCell ref="D429:G429"/>
    <mergeCell ref="D315:G315"/>
    <mergeCell ref="D329:G329"/>
    <mergeCell ref="C369:G369"/>
    <mergeCell ref="D370:G370"/>
    <mergeCell ref="C428:G428"/>
    <mergeCell ref="D423:G423"/>
    <mergeCell ref="D111:G111"/>
    <mergeCell ref="D98:G98"/>
    <mergeCell ref="C110:G110"/>
    <mergeCell ref="C214:G214"/>
    <mergeCell ref="C174:G174"/>
    <mergeCell ref="D189:G189"/>
    <mergeCell ref="D134:G134"/>
    <mergeCell ref="D151:G151"/>
    <mergeCell ref="D20:G20"/>
    <mergeCell ref="D38:G38"/>
    <mergeCell ref="D54:G54"/>
    <mergeCell ref="D59:G59"/>
    <mergeCell ref="D93:G93"/>
    <mergeCell ref="C92:G92"/>
    <mergeCell ref="D34:G34"/>
    <mergeCell ref="D5:G5"/>
    <mergeCell ref="D4:G4"/>
    <mergeCell ref="D13:G13"/>
    <mergeCell ref="A1:K1"/>
    <mergeCell ref="A2:K2"/>
    <mergeCell ref="D485:G485"/>
    <mergeCell ref="C497:G497"/>
    <mergeCell ref="D498:G498"/>
    <mergeCell ref="D503:G503"/>
    <mergeCell ref="D509:G509"/>
    <mergeCell ref="D533:G533"/>
    <mergeCell ref="C515:G515"/>
    <mergeCell ref="D516:G516"/>
    <mergeCell ref="C521:G521"/>
    <mergeCell ref="D522:G522"/>
    <mergeCell ref="D528:G528"/>
  </mergeCells>
  <pageMargins left="0.23622047244094491" right="0.23622047244094491" top="0.74803149606299213" bottom="0.74803149606299213" header="0.31496062992125984" footer="0.31496062992125984"/>
  <pageSetup paperSize="9" scale="49" orientation="portrait" r:id="rId1"/>
  <ignoredErrors>
    <ignoredError sqref="G149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41" sqref="B41"/>
    </sheetView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программы</vt:lpstr>
      <vt:lpstr>Лист3</vt:lpstr>
      <vt:lpstr>программы!Заголовки_для_печати</vt:lpstr>
      <vt:lpstr>программы!Область_печати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Лескина Юлия Александровна</cp:lastModifiedBy>
  <cp:lastPrinted>2019-05-23T05:07:09Z</cp:lastPrinted>
  <dcterms:created xsi:type="dcterms:W3CDTF">2015-10-05T11:25:45Z</dcterms:created>
  <dcterms:modified xsi:type="dcterms:W3CDTF">2019-11-18T08:14:06Z</dcterms:modified>
</cp:coreProperties>
</file>