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программы!$J$1:$J$638</definedName>
    <definedName name="_xlnm.Print_Titles" localSheetId="0">программы!$4:$4</definedName>
    <definedName name="_xlnm.Print_Area" localSheetId="0">программы!$A$1:$L$638</definedName>
  </definedNames>
  <calcPr calcId="145621"/>
</workbook>
</file>

<file path=xl/calcChain.xml><?xml version="1.0" encoding="utf-8"?>
<calcChain xmlns="http://schemas.openxmlformats.org/spreadsheetml/2006/main">
  <c r="K188" i="1" l="1"/>
  <c r="L188" i="1"/>
  <c r="M188" i="1"/>
  <c r="N188" i="1"/>
  <c r="O188" i="1"/>
  <c r="P188" i="1"/>
  <c r="Q188" i="1"/>
  <c r="R188" i="1"/>
  <c r="J188" i="1"/>
  <c r="J204" i="1"/>
  <c r="J200" i="1" s="1"/>
  <c r="J199" i="1" s="1"/>
  <c r="J198" i="1" s="1"/>
  <c r="K201" i="1"/>
  <c r="L201" i="1"/>
  <c r="J201" i="1"/>
  <c r="L200" i="1"/>
  <c r="K200" i="1"/>
  <c r="K199" i="1" s="1"/>
  <c r="K198" i="1" s="1"/>
  <c r="L199" i="1"/>
  <c r="L198" i="1" s="1"/>
  <c r="K268" i="1" l="1"/>
  <c r="L268" i="1"/>
  <c r="M268" i="1"/>
  <c r="N268" i="1"/>
  <c r="O268" i="1"/>
  <c r="P268" i="1"/>
  <c r="Q268" i="1"/>
  <c r="R268" i="1"/>
  <c r="J539" i="1" l="1"/>
  <c r="J531" i="1" l="1"/>
  <c r="K446" i="1"/>
  <c r="L446" i="1"/>
  <c r="O446" i="1"/>
  <c r="P446" i="1"/>
  <c r="Q446" i="1"/>
  <c r="R446" i="1"/>
  <c r="J446" i="1"/>
  <c r="J268" i="1"/>
  <c r="K531" i="1"/>
  <c r="L531" i="1"/>
  <c r="K508" i="1" l="1"/>
  <c r="L508" i="1"/>
  <c r="J508" i="1"/>
  <c r="J497" i="1"/>
  <c r="J378" i="1" l="1"/>
  <c r="J295" i="1"/>
  <c r="J504" i="1"/>
  <c r="P614" i="1" l="1"/>
  <c r="J490" i="1" l="1"/>
  <c r="K462" i="1" l="1"/>
  <c r="L462" i="1"/>
  <c r="J235" i="1" l="1"/>
  <c r="J479" i="1" l="1"/>
  <c r="K539" i="1" l="1"/>
  <c r="L539" i="1"/>
  <c r="J361" i="1" l="1"/>
  <c r="Q614" i="1" l="1"/>
  <c r="R614" i="1"/>
  <c r="O614" i="1" l="1"/>
  <c r="K352" i="1" l="1"/>
  <c r="L352" i="1"/>
  <c r="K351" i="1" l="1"/>
  <c r="K350" i="1" s="1"/>
  <c r="L351" i="1"/>
  <c r="L350" i="1" s="1"/>
  <c r="M307" i="1"/>
  <c r="N307" i="1"/>
  <c r="K308" i="1"/>
  <c r="K307" i="1" s="1"/>
  <c r="K306" i="1" s="1"/>
  <c r="L308" i="1"/>
  <c r="L307" i="1" s="1"/>
  <c r="L306" i="1" s="1"/>
  <c r="M43" i="1"/>
  <c r="N43" i="1"/>
  <c r="L504" i="1"/>
  <c r="K504" i="1"/>
  <c r="K497" i="1"/>
  <c r="L497" i="1"/>
  <c r="M265" i="1" l="1"/>
  <c r="N265" i="1"/>
  <c r="K280" i="1"/>
  <c r="L280" i="1"/>
  <c r="J280" i="1"/>
  <c r="J279" i="1" s="1"/>
  <c r="J278" i="1" s="1"/>
  <c r="K274" i="1"/>
  <c r="L274" i="1"/>
  <c r="J274" i="1"/>
  <c r="L312" i="1"/>
  <c r="K312" i="1"/>
  <c r="J312" i="1"/>
  <c r="L311" i="1"/>
  <c r="L310" i="1" s="1"/>
  <c r="L305" i="1" s="1"/>
  <c r="K311" i="1"/>
  <c r="K310" i="1" s="1"/>
  <c r="K305" i="1" s="1"/>
  <c r="J311" i="1"/>
  <c r="J310" i="1" s="1"/>
  <c r="K366" i="1"/>
  <c r="K360" i="1" s="1"/>
  <c r="K349" i="1" s="1"/>
  <c r="L366" i="1"/>
  <c r="L360" i="1" s="1"/>
  <c r="L349" i="1" s="1"/>
  <c r="J366" i="1"/>
  <c r="M360" i="1"/>
  <c r="N360" i="1"/>
  <c r="K378" i="1" l="1"/>
  <c r="K377" i="1" s="1"/>
  <c r="K376" i="1" s="1"/>
  <c r="L378" i="1"/>
  <c r="L377" i="1" s="1"/>
  <c r="L376" i="1" s="1"/>
  <c r="M378" i="1"/>
  <c r="M377" i="1" s="1"/>
  <c r="N378" i="1"/>
  <c r="N377" i="1" s="1"/>
  <c r="J377" i="1"/>
  <c r="J376" i="1" s="1"/>
  <c r="K113" i="1" l="1"/>
  <c r="L113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75" i="1" l="1"/>
  <c r="K75" i="1"/>
  <c r="L75" i="1"/>
  <c r="J462" i="1" l="1"/>
  <c r="M352" i="1"/>
  <c r="M351" i="1" s="1"/>
  <c r="N352" i="1"/>
  <c r="N351" i="1" s="1"/>
  <c r="M319" i="1"/>
  <c r="N319" i="1"/>
  <c r="K333" i="1"/>
  <c r="K332" i="1" s="1"/>
  <c r="L333" i="1"/>
  <c r="L332" i="1" s="1"/>
  <c r="K301" i="1"/>
  <c r="L301" i="1"/>
  <c r="J333" i="1"/>
  <c r="J332" i="1" s="1"/>
  <c r="K326" i="1" l="1"/>
  <c r="L326" i="1"/>
  <c r="M309" i="1"/>
  <c r="N309" i="1"/>
  <c r="K322" i="1"/>
  <c r="L322" i="1"/>
  <c r="J326" i="1"/>
  <c r="J322" i="1"/>
  <c r="J321" i="1" l="1"/>
  <c r="L321" i="1"/>
  <c r="K321" i="1"/>
  <c r="J579" i="1"/>
  <c r="J575" i="1" l="1"/>
  <c r="J572" i="1"/>
  <c r="J568" i="1"/>
  <c r="M316" i="1"/>
  <c r="M315" i="1" s="1"/>
  <c r="N316" i="1"/>
  <c r="K300" i="1"/>
  <c r="K579" i="1" l="1"/>
  <c r="L579" i="1"/>
  <c r="K330" i="1" l="1"/>
  <c r="K329" i="1" s="1"/>
  <c r="L330" i="1"/>
  <c r="L329" i="1" s="1"/>
  <c r="J330" i="1"/>
  <c r="J329" i="1" s="1"/>
  <c r="J328" i="1" s="1"/>
  <c r="J601" i="1" l="1"/>
  <c r="J600" i="1" s="1"/>
  <c r="J599" i="1" s="1"/>
  <c r="J598" i="1" s="1"/>
  <c r="L599" i="1"/>
  <c r="K599" i="1"/>
  <c r="J56" i="1" l="1"/>
  <c r="J55" i="1" s="1"/>
  <c r="J608" i="1" l="1"/>
  <c r="K612" i="1"/>
  <c r="L612" i="1"/>
  <c r="M599" i="1"/>
  <c r="N599" i="1"/>
  <c r="J614" i="1"/>
  <c r="J612" i="1"/>
  <c r="J606" i="1"/>
  <c r="J308" i="1" l="1"/>
  <c r="J307" i="1" s="1"/>
  <c r="J306" i="1" s="1"/>
  <c r="J305" i="1" s="1"/>
  <c r="K424" i="1" l="1"/>
  <c r="K423" i="1" s="1"/>
  <c r="K422" i="1" s="1"/>
  <c r="L424" i="1"/>
  <c r="L423" i="1" s="1"/>
  <c r="L422" i="1" s="1"/>
  <c r="J424" i="1"/>
  <c r="J423" i="1" s="1"/>
  <c r="J422" i="1" s="1"/>
  <c r="J218" i="1" l="1"/>
  <c r="J587" i="1" l="1"/>
  <c r="J291" i="1" l="1"/>
  <c r="J290" i="1" s="1"/>
  <c r="J289" i="1" s="1"/>
  <c r="K291" i="1"/>
  <c r="K290" i="1" s="1"/>
  <c r="K289" i="1" s="1"/>
  <c r="L291" i="1"/>
  <c r="L290" i="1" s="1"/>
  <c r="L289" i="1" s="1"/>
  <c r="K52" i="1" l="1"/>
  <c r="L52" i="1"/>
  <c r="J420" i="1" l="1"/>
  <c r="J586" i="1" l="1"/>
  <c r="J484" i="1"/>
  <c r="J113" i="1" l="1"/>
  <c r="J83" i="1" l="1"/>
  <c r="M448" i="1" l="1"/>
  <c r="M447" i="1" s="1"/>
  <c r="M446" i="1" s="1"/>
  <c r="N448" i="1"/>
  <c r="N447" i="1" s="1"/>
  <c r="N446" i="1" s="1"/>
  <c r="L484" i="1"/>
  <c r="K484" i="1"/>
  <c r="K320" i="1" l="1"/>
  <c r="K319" i="1" s="1"/>
  <c r="L320" i="1"/>
  <c r="L319" i="1" s="1"/>
  <c r="M296" i="1"/>
  <c r="N296" i="1"/>
  <c r="M428" i="1"/>
  <c r="M427" i="1" s="1"/>
  <c r="M426" i="1" s="1"/>
  <c r="M425" i="1" s="1"/>
  <c r="N428" i="1"/>
  <c r="N427" i="1" s="1"/>
  <c r="N426" i="1" s="1"/>
  <c r="N425" i="1" s="1"/>
  <c r="K568" i="1" l="1"/>
  <c r="L568" i="1"/>
  <c r="K575" i="1"/>
  <c r="K572" i="1" s="1"/>
  <c r="L575" i="1"/>
  <c r="L572" i="1" s="1"/>
  <c r="J567" i="1"/>
  <c r="L567" i="1" l="1"/>
  <c r="K567" i="1"/>
  <c r="K619" i="1"/>
  <c r="K618" i="1" s="1"/>
  <c r="K617" i="1" s="1"/>
  <c r="K616" i="1" s="1"/>
  <c r="L619" i="1"/>
  <c r="L618" i="1" s="1"/>
  <c r="L617" i="1" s="1"/>
  <c r="L616" i="1" s="1"/>
  <c r="J619" i="1"/>
  <c r="J618" i="1" s="1"/>
  <c r="J617" i="1" s="1"/>
  <c r="J616" i="1" s="1"/>
  <c r="J475" i="1" l="1"/>
  <c r="J469" i="1"/>
  <c r="M417" i="1"/>
  <c r="N417" i="1"/>
  <c r="K438" i="1"/>
  <c r="L438" i="1"/>
  <c r="L437" i="1" s="1"/>
  <c r="M421" i="1"/>
  <c r="N421" i="1"/>
  <c r="J438" i="1"/>
  <c r="J437" i="1" s="1"/>
  <c r="K432" i="1"/>
  <c r="L432" i="1"/>
  <c r="M415" i="1"/>
  <c r="N415" i="1"/>
  <c r="J432" i="1"/>
  <c r="J52" i="1"/>
  <c r="K49" i="1"/>
  <c r="L49" i="1"/>
  <c r="J49" i="1"/>
  <c r="K46" i="1"/>
  <c r="L46" i="1"/>
  <c r="J46" i="1"/>
  <c r="K133" i="1"/>
  <c r="K132" i="1" s="1"/>
  <c r="L133" i="1"/>
  <c r="L132" i="1" s="1"/>
  <c r="J133" i="1"/>
  <c r="J138" i="1"/>
  <c r="K147" i="1"/>
  <c r="K146" i="1" s="1"/>
  <c r="L147" i="1"/>
  <c r="L146" i="1" s="1"/>
  <c r="M137" i="1"/>
  <c r="N137" i="1"/>
  <c r="J147" i="1"/>
  <c r="J154" i="1"/>
  <c r="K339" i="1"/>
  <c r="L339" i="1"/>
  <c r="J345" i="1"/>
  <c r="J341" i="1"/>
  <c r="J356" i="1"/>
  <c r="J352" i="1"/>
  <c r="J351" i="1" s="1"/>
  <c r="K371" i="1"/>
  <c r="K370" i="1" s="1"/>
  <c r="L371" i="1"/>
  <c r="L370" i="1" s="1"/>
  <c r="J350" i="1" l="1"/>
  <c r="J468" i="1"/>
  <c r="J132" i="1"/>
  <c r="J339" i="1"/>
  <c r="K45" i="1"/>
  <c r="J45" i="1"/>
  <c r="J146" i="1"/>
  <c r="L45" i="1"/>
  <c r="K437" i="1"/>
  <c r="K436" i="1" s="1"/>
  <c r="K435" i="1" s="1"/>
  <c r="K434" i="1" s="1"/>
  <c r="L436" i="1"/>
  <c r="L435" i="1" s="1"/>
  <c r="L434" i="1" s="1"/>
  <c r="J436" i="1"/>
  <c r="J435" i="1" s="1"/>
  <c r="J434" i="1" s="1"/>
  <c r="K479" i="1"/>
  <c r="L479" i="1"/>
  <c r="K475" i="1"/>
  <c r="L475" i="1"/>
  <c r="K469" i="1"/>
  <c r="L469" i="1"/>
  <c r="K457" i="1"/>
  <c r="L457" i="1"/>
  <c r="J457" i="1"/>
  <c r="K453" i="1"/>
  <c r="L453" i="1"/>
  <c r="J453" i="1"/>
  <c r="K495" i="1"/>
  <c r="L495" i="1"/>
  <c r="J495" i="1"/>
  <c r="J467" i="1" l="1"/>
  <c r="J445" i="1"/>
  <c r="K445" i="1"/>
  <c r="K444" i="1" s="1"/>
  <c r="K443" i="1" s="1"/>
  <c r="K442" i="1" s="1"/>
  <c r="L468" i="1"/>
  <c r="L467" i="1" s="1"/>
  <c r="K468" i="1"/>
  <c r="K467" i="1" s="1"/>
  <c r="L445" i="1"/>
  <c r="L444" i="1" s="1"/>
  <c r="L443" i="1" s="1"/>
  <c r="L442" i="1" s="1"/>
  <c r="M284" i="1" l="1"/>
  <c r="N284" i="1"/>
  <c r="K93" i="1" l="1"/>
  <c r="K92" i="1" s="1"/>
  <c r="K91" i="1" s="1"/>
  <c r="L93" i="1"/>
  <c r="L92" i="1" s="1"/>
  <c r="L91" i="1" s="1"/>
  <c r="J93" i="1"/>
  <c r="J92" i="1" s="1"/>
  <c r="J91" i="1" s="1"/>
  <c r="J360" i="1" l="1"/>
  <c r="J349" i="1" s="1"/>
  <c r="J191" i="1" l="1"/>
  <c r="M60" i="1" l="1"/>
  <c r="N60" i="1"/>
  <c r="L72" i="1"/>
  <c r="K72" i="1"/>
  <c r="J72" i="1"/>
  <c r="J373" i="1" l="1"/>
  <c r="J372" i="1" s="1"/>
  <c r="J371" i="1" s="1"/>
  <c r="J370" i="1" s="1"/>
  <c r="L610" i="1" l="1"/>
  <c r="K610" i="1"/>
  <c r="J610" i="1"/>
  <c r="J605" i="1" l="1"/>
  <c r="J604" i="1" s="1"/>
  <c r="L117" i="1"/>
  <c r="L116" i="1" s="1"/>
  <c r="L115" i="1" s="1"/>
  <c r="K117" i="1"/>
  <c r="K116" i="1" s="1"/>
  <c r="K115" i="1" s="1"/>
  <c r="J117" i="1"/>
  <c r="J116" i="1" s="1"/>
  <c r="J115" i="1" s="1"/>
  <c r="L101" i="1" l="1"/>
  <c r="L100" i="1" s="1"/>
  <c r="L99" i="1" s="1"/>
  <c r="K101" i="1"/>
  <c r="K100" i="1" s="1"/>
  <c r="K99" i="1" s="1"/>
  <c r="J101" i="1"/>
  <c r="J100" i="1" s="1"/>
  <c r="J99" i="1" s="1"/>
  <c r="J165" i="1" l="1"/>
  <c r="L106" i="1" l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J111" i="1"/>
  <c r="K111" i="1"/>
  <c r="K110" i="1" s="1"/>
  <c r="K109" i="1" s="1"/>
  <c r="K108" i="1" s="1"/>
  <c r="L111" i="1"/>
  <c r="L110" i="1" s="1"/>
  <c r="L109" i="1" s="1"/>
  <c r="L108" i="1" s="1"/>
  <c r="J110" i="1" l="1"/>
  <c r="J109" i="1" s="1"/>
  <c r="J108" i="1" s="1"/>
  <c r="L295" i="1"/>
  <c r="L294" i="1" s="1"/>
  <c r="L293" i="1" s="1"/>
  <c r="K295" i="1"/>
  <c r="K294" i="1" s="1"/>
  <c r="K293" i="1" s="1"/>
  <c r="J294" i="1"/>
  <c r="J293" i="1" s="1"/>
  <c r="J591" i="1" l="1"/>
  <c r="K591" i="1"/>
  <c r="L591" i="1"/>
  <c r="L97" i="1" l="1"/>
  <c r="L96" i="1" s="1"/>
  <c r="K97" i="1"/>
  <c r="K96" i="1" s="1"/>
  <c r="J97" i="1"/>
  <c r="J96" i="1" s="1"/>
  <c r="J95" i="1" l="1"/>
  <c r="J90" i="1" s="1"/>
  <c r="K95" i="1"/>
  <c r="K90" i="1" s="1"/>
  <c r="L95" i="1"/>
  <c r="L90" i="1" s="1"/>
  <c r="L218" i="1"/>
  <c r="K218" i="1"/>
  <c r="J546" i="1" l="1"/>
  <c r="J320" i="1"/>
  <c r="J319" i="1" s="1"/>
  <c r="J303" i="1"/>
  <c r="J302" i="1" s="1"/>
  <c r="J301" i="1" s="1"/>
  <c r="J300" i="1" l="1"/>
  <c r="J230" i="1" l="1"/>
  <c r="L520" i="1"/>
  <c r="L519" i="1" s="1"/>
  <c r="K520" i="1"/>
  <c r="K519" i="1" s="1"/>
  <c r="J520" i="1"/>
  <c r="J519" i="1" s="1"/>
  <c r="L392" i="1"/>
  <c r="K392" i="1"/>
  <c r="J392" i="1"/>
  <c r="L41" i="1"/>
  <c r="L38" i="1" s="1"/>
  <c r="L37" i="1" s="1"/>
  <c r="K41" i="1"/>
  <c r="K38" i="1" s="1"/>
  <c r="K37" i="1" s="1"/>
  <c r="J41" i="1"/>
  <c r="J38" i="1" s="1"/>
  <c r="J37" i="1" s="1"/>
  <c r="L637" i="1"/>
  <c r="K637" i="1"/>
  <c r="L635" i="1"/>
  <c r="K635" i="1"/>
  <c r="J637" i="1"/>
  <c r="J635" i="1"/>
  <c r="K634" i="1" l="1"/>
  <c r="K633" i="1" s="1"/>
  <c r="K632" i="1" s="1"/>
  <c r="L634" i="1"/>
  <c r="L633" i="1" s="1"/>
  <c r="L632" i="1" s="1"/>
  <c r="J634" i="1"/>
  <c r="J633" i="1" s="1"/>
  <c r="J632" i="1" s="1"/>
  <c r="L317" i="1"/>
  <c r="L316" i="1" s="1"/>
  <c r="L315" i="1" s="1"/>
  <c r="K317" i="1"/>
  <c r="K316" i="1" s="1"/>
  <c r="K315" i="1" s="1"/>
  <c r="J317" i="1"/>
  <c r="J316" i="1" s="1"/>
  <c r="J315" i="1" s="1"/>
  <c r="J314" i="1" s="1"/>
  <c r="J299" i="1" l="1"/>
  <c r="L420" i="1" l="1"/>
  <c r="K420" i="1"/>
  <c r="L535" i="1"/>
  <c r="K535" i="1"/>
  <c r="J535" i="1"/>
  <c r="J391" i="1" l="1"/>
  <c r="J390" i="1" s="1"/>
  <c r="J389" i="1" s="1"/>
  <c r="J273" i="1"/>
  <c r="J272" i="1" s="1"/>
  <c r="L273" i="1"/>
  <c r="L272" i="1" s="1"/>
  <c r="K273" i="1"/>
  <c r="K272" i="1" s="1"/>
  <c r="L279" i="1"/>
  <c r="L278" i="1" s="1"/>
  <c r="K279" i="1"/>
  <c r="K278" i="1" s="1"/>
  <c r="L391" i="1"/>
  <c r="L390" i="1" s="1"/>
  <c r="L389" i="1" s="1"/>
  <c r="K391" i="1"/>
  <c r="K390" i="1" s="1"/>
  <c r="K389" i="1" s="1"/>
  <c r="L595" i="1"/>
  <c r="K595" i="1"/>
  <c r="K566" i="1" s="1"/>
  <c r="J595" i="1"/>
  <c r="J566" i="1" s="1"/>
  <c r="L235" i="1" l="1"/>
  <c r="K235" i="1"/>
  <c r="L287" i="1"/>
  <c r="L286" i="1" s="1"/>
  <c r="L285" i="1" s="1"/>
  <c r="L284" i="1" s="1"/>
  <c r="K287" i="1"/>
  <c r="K286" i="1" s="1"/>
  <c r="K285" i="1" s="1"/>
  <c r="K284" i="1" s="1"/>
  <c r="J287" i="1"/>
  <c r="J286" i="1" s="1"/>
  <c r="J285" i="1" s="1"/>
  <c r="J284" i="1" s="1"/>
  <c r="L123" i="1" l="1"/>
  <c r="K123" i="1"/>
  <c r="J123" i="1"/>
  <c r="L30" i="1" l="1"/>
  <c r="L29" i="1" s="1"/>
  <c r="L28" i="1" s="1"/>
  <c r="K30" i="1"/>
  <c r="K29" i="1" s="1"/>
  <c r="K28" i="1" s="1"/>
  <c r="J30" i="1"/>
  <c r="J29" i="1" s="1"/>
  <c r="J28" i="1" s="1"/>
  <c r="L566" i="1" l="1"/>
  <c r="L338" i="1" l="1"/>
  <c r="L337" i="1" s="1"/>
  <c r="K338" i="1"/>
  <c r="K337" i="1" s="1"/>
  <c r="J338" i="1"/>
  <c r="J337" i="1" s="1"/>
  <c r="L213" i="1"/>
  <c r="L212" i="1" s="1"/>
  <c r="L211" i="1" s="1"/>
  <c r="L210" i="1" s="1"/>
  <c r="K213" i="1"/>
  <c r="K212" i="1" s="1"/>
  <c r="K211" i="1" s="1"/>
  <c r="K210" i="1" s="1"/>
  <c r="L174" i="1"/>
  <c r="L173" i="1" s="1"/>
  <c r="L172" i="1" s="1"/>
  <c r="L171" i="1" s="1"/>
  <c r="K174" i="1"/>
  <c r="K173" i="1" s="1"/>
  <c r="K172" i="1" s="1"/>
  <c r="K171" i="1" s="1"/>
  <c r="J174" i="1"/>
  <c r="J173" i="1" s="1"/>
  <c r="J172" i="1" s="1"/>
  <c r="J171" i="1" s="1"/>
  <c r="L614" i="1"/>
  <c r="K614" i="1"/>
  <c r="L608" i="1"/>
  <c r="K608" i="1"/>
  <c r="L606" i="1"/>
  <c r="K606" i="1"/>
  <c r="L562" i="1"/>
  <c r="K562" i="1"/>
  <c r="L559" i="1"/>
  <c r="K559" i="1"/>
  <c r="L554" i="1"/>
  <c r="L553" i="1" s="1"/>
  <c r="K554" i="1"/>
  <c r="K553" i="1" s="1"/>
  <c r="L546" i="1"/>
  <c r="L545" i="1" s="1"/>
  <c r="K546" i="1"/>
  <c r="K545" i="1" s="1"/>
  <c r="L537" i="1"/>
  <c r="K537" i="1"/>
  <c r="L526" i="1"/>
  <c r="L525" i="1" s="1"/>
  <c r="L524" i="1" s="1"/>
  <c r="K526" i="1"/>
  <c r="K525" i="1" s="1"/>
  <c r="K524" i="1" s="1"/>
  <c r="L466" i="1"/>
  <c r="K466" i="1"/>
  <c r="L431" i="1"/>
  <c r="L430" i="1" s="1"/>
  <c r="L429" i="1" s="1"/>
  <c r="L428" i="1" s="1"/>
  <c r="K431" i="1"/>
  <c r="K430" i="1" s="1"/>
  <c r="K429" i="1" s="1"/>
  <c r="K428" i="1" s="1"/>
  <c r="L230" i="1"/>
  <c r="L229" i="1" s="1"/>
  <c r="L228" i="1" s="1"/>
  <c r="L227" i="1" s="1"/>
  <c r="K230" i="1"/>
  <c r="K229" i="1" s="1"/>
  <c r="K228" i="1" s="1"/>
  <c r="K227" i="1" s="1"/>
  <c r="L217" i="1"/>
  <c r="L216" i="1" s="1"/>
  <c r="L215" i="1" s="1"/>
  <c r="K217" i="1"/>
  <c r="K216" i="1" s="1"/>
  <c r="K215" i="1" s="1"/>
  <c r="L83" i="1"/>
  <c r="L82" i="1" s="1"/>
  <c r="L81" i="1" s="1"/>
  <c r="K83" i="1"/>
  <c r="K82" i="1" s="1"/>
  <c r="K81" i="1" s="1"/>
  <c r="L418" i="1"/>
  <c r="K418" i="1"/>
  <c r="L413" i="1"/>
  <c r="L412" i="1" s="1"/>
  <c r="L411" i="1" s="1"/>
  <c r="K413" i="1"/>
  <c r="K412" i="1" s="1"/>
  <c r="K411" i="1" s="1"/>
  <c r="L410" i="1"/>
  <c r="K410" i="1"/>
  <c r="L407" i="1"/>
  <c r="L406" i="1" s="1"/>
  <c r="L405" i="1" s="1"/>
  <c r="K407" i="1"/>
  <c r="K406" i="1" s="1"/>
  <c r="K405" i="1" s="1"/>
  <c r="L404" i="1"/>
  <c r="K404" i="1"/>
  <c r="L401" i="1"/>
  <c r="L400" i="1" s="1"/>
  <c r="L399" i="1" s="1"/>
  <c r="L398" i="1" s="1"/>
  <c r="L397" i="1" s="1"/>
  <c r="K401" i="1"/>
  <c r="K400" i="1" s="1"/>
  <c r="K399" i="1" s="1"/>
  <c r="K398" i="1" s="1"/>
  <c r="K397" i="1" s="1"/>
  <c r="L385" i="1"/>
  <c r="L384" i="1" s="1"/>
  <c r="L383" i="1" s="1"/>
  <c r="L382" i="1" s="1"/>
  <c r="K385" i="1"/>
  <c r="K384" i="1" s="1"/>
  <c r="K383" i="1" s="1"/>
  <c r="K382" i="1" s="1"/>
  <c r="L375" i="1"/>
  <c r="K375" i="1"/>
  <c r="L267" i="1"/>
  <c r="L266" i="1" s="1"/>
  <c r="K267" i="1"/>
  <c r="K266" i="1" s="1"/>
  <c r="L262" i="1"/>
  <c r="L261" i="1" s="1"/>
  <c r="L260" i="1" s="1"/>
  <c r="L259" i="1" s="1"/>
  <c r="L258" i="1" s="1"/>
  <c r="K262" i="1"/>
  <c r="K261" i="1" s="1"/>
  <c r="K260" i="1" s="1"/>
  <c r="K259" i="1" s="1"/>
  <c r="K258" i="1" s="1"/>
  <c r="L256" i="1"/>
  <c r="L254" i="1" s="1"/>
  <c r="L253" i="1" s="1"/>
  <c r="K256" i="1"/>
  <c r="K254" i="1" s="1"/>
  <c r="K253" i="1" s="1"/>
  <c r="L251" i="1"/>
  <c r="L250" i="1" s="1"/>
  <c r="L249" i="1" s="1"/>
  <c r="L248" i="1" s="1"/>
  <c r="K251" i="1"/>
  <c r="K250" i="1" s="1"/>
  <c r="K249" i="1" s="1"/>
  <c r="K248" i="1" s="1"/>
  <c r="L244" i="1"/>
  <c r="L243" i="1" s="1"/>
  <c r="L242" i="1" s="1"/>
  <c r="L241" i="1" s="1"/>
  <c r="K244" i="1"/>
  <c r="K243" i="1" s="1"/>
  <c r="K242" i="1" s="1"/>
  <c r="K241" i="1" s="1"/>
  <c r="L234" i="1"/>
  <c r="L233" i="1" s="1"/>
  <c r="L232" i="1" s="1"/>
  <c r="K234" i="1"/>
  <c r="K233" i="1" s="1"/>
  <c r="K232" i="1" s="1"/>
  <c r="L225" i="1"/>
  <c r="L224" i="1" s="1"/>
  <c r="L223" i="1" s="1"/>
  <c r="K225" i="1"/>
  <c r="K224" i="1" s="1"/>
  <c r="K223" i="1" s="1"/>
  <c r="L222" i="1"/>
  <c r="K222" i="1"/>
  <c r="L208" i="1"/>
  <c r="L207" i="1" s="1"/>
  <c r="L206" i="1" s="1"/>
  <c r="K208" i="1"/>
  <c r="K207" i="1" s="1"/>
  <c r="K206" i="1" s="1"/>
  <c r="L196" i="1"/>
  <c r="K196" i="1"/>
  <c r="L194" i="1"/>
  <c r="K194" i="1"/>
  <c r="L191" i="1"/>
  <c r="K191" i="1"/>
  <c r="L186" i="1"/>
  <c r="L185" i="1" s="1"/>
  <c r="L184" i="1" s="1"/>
  <c r="L183" i="1" s="1"/>
  <c r="K186" i="1"/>
  <c r="K185" i="1" s="1"/>
  <c r="K184" i="1" s="1"/>
  <c r="K183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L169" i="1"/>
  <c r="L168" i="1" s="1"/>
  <c r="L167" i="1" s="1"/>
  <c r="K169" i="1"/>
  <c r="K168" i="1" s="1"/>
  <c r="K167" i="1" s="1"/>
  <c r="L165" i="1"/>
  <c r="L164" i="1" s="1"/>
  <c r="K165" i="1"/>
  <c r="K164" i="1" s="1"/>
  <c r="L159" i="1"/>
  <c r="L158" i="1" s="1"/>
  <c r="K159" i="1"/>
  <c r="K158" i="1" s="1"/>
  <c r="L145" i="1"/>
  <c r="K145" i="1"/>
  <c r="L131" i="1"/>
  <c r="L130" i="1" s="1"/>
  <c r="L129" i="1" s="1"/>
  <c r="L128" i="1" s="1"/>
  <c r="K131" i="1"/>
  <c r="K130" i="1" s="1"/>
  <c r="K129" i="1" s="1"/>
  <c r="K128" i="1" s="1"/>
  <c r="L122" i="1"/>
  <c r="L121" i="1" s="1"/>
  <c r="L120" i="1" s="1"/>
  <c r="K122" i="1"/>
  <c r="K121" i="1" s="1"/>
  <c r="K120" i="1" s="1"/>
  <c r="L88" i="1"/>
  <c r="L87" i="1" s="1"/>
  <c r="L86" i="1" s="1"/>
  <c r="K88" i="1"/>
  <c r="K87" i="1" s="1"/>
  <c r="K86" i="1" s="1"/>
  <c r="L77" i="1"/>
  <c r="K77" i="1"/>
  <c r="L70" i="1"/>
  <c r="L69" i="1" s="1"/>
  <c r="K70" i="1"/>
  <c r="K69" i="1" s="1"/>
  <c r="L56" i="1"/>
  <c r="L55" i="1" s="1"/>
  <c r="K56" i="1"/>
  <c r="K55" i="1" s="1"/>
  <c r="L44" i="1"/>
  <c r="K44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28" i="1"/>
  <c r="L627" i="1" s="1"/>
  <c r="L626" i="1" s="1"/>
  <c r="L625" i="1" s="1"/>
  <c r="K628" i="1"/>
  <c r="K627" i="1" s="1"/>
  <c r="K626" i="1" s="1"/>
  <c r="K625" i="1" s="1"/>
  <c r="L12" i="1"/>
  <c r="L11" i="1" s="1"/>
  <c r="L10" i="1" s="1"/>
  <c r="L9" i="1" s="1"/>
  <c r="K12" i="1"/>
  <c r="K11" i="1" s="1"/>
  <c r="K10" i="1" s="1"/>
  <c r="K9" i="1" s="1"/>
  <c r="J122" i="1"/>
  <c r="J121" i="1" s="1"/>
  <c r="J120" i="1" s="1"/>
  <c r="J145" i="1"/>
  <c r="J375" i="1"/>
  <c r="J208" i="1"/>
  <c r="J207" i="1" s="1"/>
  <c r="J206" i="1" s="1"/>
  <c r="J234" i="1"/>
  <c r="J233" i="1" s="1"/>
  <c r="J232" i="1" s="1"/>
  <c r="J385" i="1"/>
  <c r="J384" i="1" s="1"/>
  <c r="J383" i="1" s="1"/>
  <c r="J382" i="1" s="1"/>
  <c r="J545" i="1"/>
  <c r="J466" i="1"/>
  <c r="J88" i="1"/>
  <c r="J87" i="1" s="1"/>
  <c r="J86" i="1" s="1"/>
  <c r="J256" i="1"/>
  <c r="J254" i="1" s="1"/>
  <c r="J253" i="1" s="1"/>
  <c r="J213" i="1"/>
  <c r="J212" i="1" s="1"/>
  <c r="J211" i="1" s="1"/>
  <c r="J210" i="1" s="1"/>
  <c r="J159" i="1"/>
  <c r="J158" i="1" s="1"/>
  <c r="J444" i="1"/>
  <c r="J443" i="1" s="1"/>
  <c r="J442" i="1" s="1"/>
  <c r="J526" i="1"/>
  <c r="J525" i="1" s="1"/>
  <c r="J524" i="1" s="1"/>
  <c r="J537" i="1"/>
  <c r="J530" i="1" s="1"/>
  <c r="J554" i="1"/>
  <c r="J553" i="1" s="1"/>
  <c r="J559" i="1"/>
  <c r="J562" i="1"/>
  <c r="J70" i="1"/>
  <c r="J69" i="1" s="1"/>
  <c r="J77" i="1"/>
  <c r="J12" i="1"/>
  <c r="J11" i="1" s="1"/>
  <c r="J10" i="1" s="1"/>
  <c r="J9" i="1" s="1"/>
  <c r="J628" i="1"/>
  <c r="J627" i="1" s="1"/>
  <c r="J626" i="1" s="1"/>
  <c r="J625" i="1" s="1"/>
  <c r="J17" i="1"/>
  <c r="J16" i="1" s="1"/>
  <c r="J21" i="1"/>
  <c r="J20" i="1" s="1"/>
  <c r="J24" i="1"/>
  <c r="J23" i="1" s="1"/>
  <c r="J44" i="1"/>
  <c r="J43" i="1" s="1"/>
  <c r="J164" i="1"/>
  <c r="J169" i="1"/>
  <c r="J168" i="1" s="1"/>
  <c r="J167" i="1" s="1"/>
  <c r="J186" i="1"/>
  <c r="J185" i="1" s="1"/>
  <c r="J184" i="1" s="1"/>
  <c r="J183" i="1" s="1"/>
  <c r="J194" i="1"/>
  <c r="J196" i="1"/>
  <c r="J131" i="1"/>
  <c r="J130" i="1" s="1"/>
  <c r="J129" i="1" s="1"/>
  <c r="J128" i="1" s="1"/>
  <c r="J267" i="1"/>
  <c r="J266" i="1" s="1"/>
  <c r="J265" i="1" s="1"/>
  <c r="J262" i="1"/>
  <c r="J261" i="1" s="1"/>
  <c r="J260" i="1" s="1"/>
  <c r="J259" i="1" s="1"/>
  <c r="J258" i="1" s="1"/>
  <c r="J431" i="1"/>
  <c r="J430" i="1" s="1"/>
  <c r="J429" i="1" s="1"/>
  <c r="J428" i="1" s="1"/>
  <c r="J418" i="1"/>
  <c r="J417" i="1" s="1"/>
  <c r="J229" i="1"/>
  <c r="J228" i="1" s="1"/>
  <c r="J227" i="1" s="1"/>
  <c r="J217" i="1"/>
  <c r="J216" i="1" s="1"/>
  <c r="J215" i="1" s="1"/>
  <c r="J82" i="1"/>
  <c r="J81" i="1" s="1"/>
  <c r="J251" i="1"/>
  <c r="J250" i="1" s="1"/>
  <c r="J249" i="1" s="1"/>
  <c r="J248" i="1" s="1"/>
  <c r="J401" i="1"/>
  <c r="J400" i="1" s="1"/>
  <c r="J399" i="1" s="1"/>
  <c r="J398" i="1" s="1"/>
  <c r="J397" i="1" s="1"/>
  <c r="J407" i="1"/>
  <c r="J406" i="1" s="1"/>
  <c r="J405" i="1" s="1"/>
  <c r="J413" i="1"/>
  <c r="J412" i="1" s="1"/>
  <c r="J411" i="1" s="1"/>
  <c r="J244" i="1"/>
  <c r="J243" i="1" s="1"/>
  <c r="J242" i="1" s="1"/>
  <c r="J241" i="1" s="1"/>
  <c r="J225" i="1"/>
  <c r="J224" i="1" s="1"/>
  <c r="J223" i="1" s="1"/>
  <c r="J180" i="1"/>
  <c r="J179" i="1" s="1"/>
  <c r="J178" i="1" s="1"/>
  <c r="J177" i="1" s="1"/>
  <c r="J176" i="1" s="1"/>
  <c r="J410" i="1"/>
  <c r="J404" i="1"/>
  <c r="J222" i="1"/>
  <c r="K530" i="1" l="1"/>
  <c r="K529" i="1" s="1"/>
  <c r="K528" i="1" s="1"/>
  <c r="L530" i="1"/>
  <c r="L529" i="1" s="1"/>
  <c r="L528" i="1" s="1"/>
  <c r="K43" i="1"/>
  <c r="K36" i="1" s="1"/>
  <c r="L43" i="1"/>
  <c r="L36" i="1" s="1"/>
  <c r="K265" i="1"/>
  <c r="K264" i="1" s="1"/>
  <c r="L265" i="1"/>
  <c r="L264" i="1" s="1"/>
  <c r="J36" i="1"/>
  <c r="K369" i="1"/>
  <c r="L369" i="1"/>
  <c r="J369" i="1"/>
  <c r="J465" i="1"/>
  <c r="K605" i="1"/>
  <c r="K604" i="1" s="1"/>
  <c r="K603" i="1" s="1"/>
  <c r="K597" i="1" s="1"/>
  <c r="J603" i="1"/>
  <c r="J597" i="1" s="1"/>
  <c r="L605" i="1"/>
  <c r="L604" i="1" s="1"/>
  <c r="L603" i="1" s="1"/>
  <c r="L597" i="1" s="1"/>
  <c r="K558" i="1"/>
  <c r="K557" i="1" s="1"/>
  <c r="K556" i="1" s="1"/>
  <c r="L558" i="1"/>
  <c r="L557" i="1" s="1"/>
  <c r="L556" i="1" s="1"/>
  <c r="L544" i="1"/>
  <c r="L543" i="1" s="1"/>
  <c r="K190" i="1"/>
  <c r="K189" i="1" s="1"/>
  <c r="K182" i="1" s="1"/>
  <c r="K544" i="1"/>
  <c r="K543" i="1" s="1"/>
  <c r="J624" i="1"/>
  <c r="J623" i="1" s="1"/>
  <c r="L624" i="1"/>
  <c r="L623" i="1" s="1"/>
  <c r="K624" i="1"/>
  <c r="K623" i="1" s="1"/>
  <c r="J416" i="1"/>
  <c r="J415" i="1" s="1"/>
  <c r="J403" i="1" s="1"/>
  <c r="K417" i="1"/>
  <c r="K416" i="1" s="1"/>
  <c r="L417" i="1"/>
  <c r="L416" i="1" s="1"/>
  <c r="L221" i="1"/>
  <c r="J264" i="1"/>
  <c r="L465" i="1"/>
  <c r="K465" i="1"/>
  <c r="L74" i="1"/>
  <c r="L190" i="1"/>
  <c r="L189" i="1" s="1"/>
  <c r="L182" i="1" s="1"/>
  <c r="K221" i="1"/>
  <c r="L255" i="1"/>
  <c r="J221" i="1"/>
  <c r="J80" i="1"/>
  <c r="J79" i="1" s="1"/>
  <c r="K144" i="1"/>
  <c r="K143" i="1" s="1"/>
  <c r="K142" i="1" s="1"/>
  <c r="L80" i="1"/>
  <c r="L79" i="1" s="1"/>
  <c r="K80" i="1"/>
  <c r="K79" i="1" s="1"/>
  <c r="K74" i="1"/>
  <c r="K68" i="1" s="1"/>
  <c r="J144" i="1"/>
  <c r="J143" i="1" s="1"/>
  <c r="L144" i="1"/>
  <c r="L143" i="1" s="1"/>
  <c r="L142" i="1" s="1"/>
  <c r="K15" i="1"/>
  <c r="K14" i="1" s="1"/>
  <c r="L15" i="1"/>
  <c r="L14" i="1" s="1"/>
  <c r="J190" i="1"/>
  <c r="J189" i="1" s="1"/>
  <c r="J182" i="1" s="1"/>
  <c r="K119" i="1"/>
  <c r="J529" i="1"/>
  <c r="J528" i="1" s="1"/>
  <c r="J558" i="1"/>
  <c r="J557" i="1" s="1"/>
  <c r="J15" i="1"/>
  <c r="J14" i="1" s="1"/>
  <c r="J74" i="1"/>
  <c r="J68" i="1" s="1"/>
  <c r="J544" i="1"/>
  <c r="J543" i="1" s="1"/>
  <c r="L119" i="1"/>
  <c r="L240" i="1"/>
  <c r="J119" i="1"/>
  <c r="K255" i="1"/>
  <c r="K240" i="1"/>
  <c r="J240" i="1"/>
  <c r="J255" i="1"/>
  <c r="J8" i="1" l="1"/>
  <c r="L8" i="1"/>
  <c r="L415" i="1"/>
  <c r="L403" i="1" s="1"/>
  <c r="K415" i="1"/>
  <c r="K403" i="1" s="1"/>
  <c r="L68" i="1"/>
  <c r="L67" i="1" s="1"/>
  <c r="L66" i="1" s="1"/>
  <c r="J67" i="1"/>
  <c r="J66" i="1" s="1"/>
  <c r="L441" i="1"/>
  <c r="L427" i="1" s="1"/>
  <c r="K441" i="1"/>
  <c r="K427" i="1" s="1"/>
  <c r="K8" i="1"/>
  <c r="J142" i="1"/>
  <c r="J7" i="1" s="1"/>
  <c r="K67" i="1"/>
  <c r="K66" i="1" s="1"/>
  <c r="J556" i="1"/>
  <c r="J441" i="1" s="1"/>
  <c r="J427" i="1" s="1"/>
  <c r="K7" i="1" l="1"/>
  <c r="L7" i="1"/>
  <c r="J336" i="1"/>
  <c r="J335" i="1" s="1"/>
  <c r="J239" i="1" s="1"/>
  <c r="L336" i="1"/>
  <c r="L335" i="1" s="1"/>
  <c r="K336" i="1"/>
  <c r="K335" i="1" s="1"/>
  <c r="J6" i="1" l="1"/>
  <c r="K328" i="1"/>
  <c r="L328" i="1"/>
  <c r="L314" i="1" s="1"/>
  <c r="L299" i="1" s="1"/>
  <c r="L239" i="1" s="1"/>
  <c r="L6" i="1" s="1"/>
  <c r="K314" i="1" l="1"/>
  <c r="K299" i="1" s="1"/>
  <c r="K239" i="1" s="1"/>
  <c r="K6" i="1" s="1"/>
</calcChain>
</file>

<file path=xl/sharedStrings.xml><?xml version="1.0" encoding="utf-8"?>
<sst xmlns="http://schemas.openxmlformats.org/spreadsheetml/2006/main" count="4233" uniqueCount="627">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</sst>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0" fillId="0" borderId="0" xfId="0" applyNumberFormat="1" applyFont="1"/>
    <xf numFmtId="0" fontId="50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164" fontId="38" fillId="0" borderId="1" xfId="0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61" fillId="0" borderId="0" xfId="0" applyNumberFormat="1" applyFont="1"/>
    <xf numFmtId="0" fontId="61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2" fillId="0" borderId="0" xfId="0" applyFont="1"/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47" fillId="0" borderId="0" xfId="0" applyFont="1"/>
    <xf numFmtId="0" fontId="51" fillId="2" borderId="0" xfId="0" applyFont="1" applyFill="1"/>
    <xf numFmtId="0" fontId="14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64" fillId="0" borderId="0" xfId="0" applyFont="1"/>
    <xf numFmtId="0" fontId="19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/>
    <xf numFmtId="0" fontId="66" fillId="0" borderId="0" xfId="0" applyFont="1"/>
    <xf numFmtId="0" fontId="64" fillId="0" borderId="0" xfId="0" applyFont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64" fontId="62" fillId="0" borderId="0" xfId="0" applyNumberFormat="1" applyFont="1"/>
    <xf numFmtId="2" fontId="19" fillId="0" borderId="0" xfId="0" applyNumberFormat="1" applyFont="1"/>
    <xf numFmtId="0" fontId="68" fillId="3" borderId="0" xfId="0" applyFont="1" applyFill="1"/>
    <xf numFmtId="0" fontId="29" fillId="3" borderId="0" xfId="0" applyFont="1" applyFill="1"/>
    <xf numFmtId="0" fontId="67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8"/>
  <sheetViews>
    <sheetView tabSelected="1" view="pageBreakPreview" topLeftCell="A353" zoomScale="90" zoomScaleNormal="80" zoomScaleSheetLayoutView="90" workbookViewId="0">
      <selection activeCell="L384" sqref="L384"/>
    </sheetView>
  </sheetViews>
  <sheetFormatPr defaultRowHeight="18" x14ac:dyDescent="0.3"/>
  <cols>
    <col min="1" max="1" width="90.88671875" style="3" customWidth="1"/>
    <col min="2" max="2" width="8.109375" style="168" customWidth="1"/>
    <col min="3" max="3" width="4.88671875" style="168" customWidth="1"/>
    <col min="4" max="4" width="4.5546875" style="168" customWidth="1"/>
    <col min="5" max="5" width="4.6640625" style="168" customWidth="1"/>
    <col min="6" max="6" width="4.44140625" style="168" customWidth="1"/>
    <col min="7" max="7" width="5" style="169" customWidth="1"/>
    <col min="8" max="8" width="8.44140625" style="168" customWidth="1"/>
    <col min="9" max="9" width="5.6640625" style="168" customWidth="1"/>
    <col min="10" max="12" width="15.88671875" style="168" customWidth="1"/>
    <col min="13" max="13" width="14.33203125" style="61" hidden="1" customWidth="1"/>
    <col min="14" max="14" width="14.6640625" style="61" hidden="1" customWidth="1"/>
    <col min="15" max="15" width="10" style="180" hidden="1" customWidth="1"/>
    <col min="16" max="16" width="8.5546875" style="180" hidden="1" customWidth="1"/>
    <col min="17" max="17" width="7.77734375" style="180" hidden="1" customWidth="1"/>
    <col min="18" max="18" width="7.77734375" hidden="1" customWidth="1"/>
    <col min="19" max="19" width="10.44140625" style="180" customWidth="1"/>
    <col min="20" max="20" width="10.77734375" customWidth="1"/>
    <col min="21" max="21" width="12" customWidth="1"/>
  </cols>
  <sheetData>
    <row r="1" spans="1:19" s="1" customFormat="1" ht="216.6" customHeight="1" x14ac:dyDescent="0.3">
      <c r="A1" s="390" t="s">
        <v>621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61"/>
      <c r="N1" s="61"/>
      <c r="O1" s="180"/>
      <c r="P1" s="180"/>
      <c r="Q1" s="180"/>
      <c r="S1" s="180"/>
    </row>
    <row r="2" spans="1:19" ht="57.6" customHeight="1" x14ac:dyDescent="0.3">
      <c r="A2" s="391" t="s">
        <v>615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</row>
    <row r="3" spans="1:19" s="1" customFormat="1" ht="36" x14ac:dyDescent="0.3">
      <c r="A3" s="207"/>
      <c r="B3" s="207"/>
      <c r="C3" s="207"/>
      <c r="D3" s="207"/>
      <c r="E3" s="207"/>
      <c r="F3" s="207"/>
      <c r="G3" s="207"/>
      <c r="H3" s="207"/>
      <c r="I3" s="207"/>
      <c r="J3" s="208"/>
      <c r="K3" s="208"/>
      <c r="L3" s="208" t="s">
        <v>49</v>
      </c>
      <c r="M3" s="61"/>
      <c r="N3" s="61"/>
      <c r="O3" s="180"/>
      <c r="P3" s="180"/>
      <c r="Q3" s="180"/>
      <c r="S3" s="180"/>
    </row>
    <row r="4" spans="1:19" s="2" customFormat="1" x14ac:dyDescent="0.3">
      <c r="A4" s="209" t="s">
        <v>0</v>
      </c>
      <c r="B4" s="210" t="s">
        <v>115</v>
      </c>
      <c r="C4" s="211" t="s">
        <v>48</v>
      </c>
      <c r="D4" s="211" t="s">
        <v>50</v>
      </c>
      <c r="E4" s="337" t="s">
        <v>46</v>
      </c>
      <c r="F4" s="338"/>
      <c r="G4" s="338"/>
      <c r="H4" s="339"/>
      <c r="I4" s="211" t="s">
        <v>47</v>
      </c>
      <c r="J4" s="210" t="s">
        <v>233</v>
      </c>
      <c r="K4" s="210" t="s">
        <v>300</v>
      </c>
      <c r="L4" s="210" t="s">
        <v>520</v>
      </c>
      <c r="M4" s="63"/>
      <c r="N4" s="63"/>
      <c r="O4" s="181"/>
      <c r="P4" s="181"/>
      <c r="Q4" s="181"/>
      <c r="S4" s="181"/>
    </row>
    <row r="5" spans="1:19" s="6" customFormat="1" ht="17.399999999999999" x14ac:dyDescent="0.3">
      <c r="A5" s="212">
        <v>1</v>
      </c>
      <c r="B5" s="210">
        <v>2</v>
      </c>
      <c r="C5" s="211">
        <v>3</v>
      </c>
      <c r="D5" s="211">
        <v>4</v>
      </c>
      <c r="E5" s="337" t="s">
        <v>8</v>
      </c>
      <c r="F5" s="338"/>
      <c r="G5" s="338"/>
      <c r="H5" s="339"/>
      <c r="I5" s="211">
        <v>6</v>
      </c>
      <c r="J5" s="210">
        <v>7</v>
      </c>
      <c r="K5" s="210">
        <v>8</v>
      </c>
      <c r="L5" s="210">
        <v>9</v>
      </c>
      <c r="M5" s="59"/>
      <c r="N5" s="59"/>
      <c r="O5" s="185"/>
      <c r="P5" s="185"/>
      <c r="Q5" s="185"/>
      <c r="S5" s="185"/>
    </row>
    <row r="6" spans="1:19" s="5" customFormat="1" ht="21" x14ac:dyDescent="0.3">
      <c r="A6" s="213" t="s">
        <v>51</v>
      </c>
      <c r="B6" s="210"/>
      <c r="C6" s="166"/>
      <c r="D6" s="166"/>
      <c r="E6" s="337"/>
      <c r="F6" s="338"/>
      <c r="G6" s="338"/>
      <c r="H6" s="339"/>
      <c r="I6" s="166"/>
      <c r="J6" s="214">
        <f>SUM(J7+J239+J427+J623)</f>
        <v>2309328.3999999994</v>
      </c>
      <c r="K6" s="214">
        <f>SUM(K7+K239+K427+K623)</f>
        <v>2380732.9000000004</v>
      </c>
      <c r="L6" s="214">
        <f>SUM(L7+L239+L427+L623)</f>
        <v>2094194.5999999999</v>
      </c>
      <c r="M6" s="64"/>
      <c r="N6" s="64"/>
      <c r="O6" s="186"/>
      <c r="P6" s="186"/>
      <c r="Q6" s="186"/>
      <c r="S6" s="186"/>
    </row>
    <row r="7" spans="1:19" s="5" customFormat="1" ht="40.799999999999997" x14ac:dyDescent="0.3">
      <c r="A7" s="129" t="s">
        <v>482</v>
      </c>
      <c r="B7" s="210">
        <v>914</v>
      </c>
      <c r="C7" s="351"/>
      <c r="D7" s="352"/>
      <c r="E7" s="352"/>
      <c r="F7" s="352"/>
      <c r="G7" s="352"/>
      <c r="H7" s="353"/>
      <c r="I7" s="166"/>
      <c r="J7" s="214">
        <f>SUM(J8+J66+J79+J119+J128+J142+J176+J182+J221)</f>
        <v>357279.4</v>
      </c>
      <c r="K7" s="214">
        <f>SUM(K8+K66+K79+K119+K128+K142+K176+K182+K221+K32)</f>
        <v>284345.40000000002</v>
      </c>
      <c r="L7" s="214">
        <f>SUM(L8+L66+L79+L119+L128+L142+L176+L182+L221+L32)</f>
        <v>265544.5</v>
      </c>
      <c r="M7" s="64"/>
      <c r="N7" s="64"/>
      <c r="O7" s="186"/>
      <c r="P7" s="186"/>
      <c r="Q7" s="186"/>
      <c r="S7" s="186"/>
    </row>
    <row r="8" spans="1:19" s="14" customFormat="1" x14ac:dyDescent="0.3">
      <c r="A8" s="126" t="s">
        <v>62</v>
      </c>
      <c r="B8" s="126">
        <v>914</v>
      </c>
      <c r="C8" s="172" t="s">
        <v>1</v>
      </c>
      <c r="D8" s="340"/>
      <c r="E8" s="341"/>
      <c r="F8" s="341"/>
      <c r="G8" s="341"/>
      <c r="H8" s="342"/>
      <c r="I8" s="172"/>
      <c r="J8" s="215">
        <f>SUM(J9+J14+J28+J36+J32)</f>
        <v>124080.4</v>
      </c>
      <c r="K8" s="215">
        <f>SUM(K9+K14+K28+K36)</f>
        <v>122200</v>
      </c>
      <c r="L8" s="215">
        <f>SUM(L9+L14+L28+L36)</f>
        <v>127103</v>
      </c>
      <c r="M8" s="65"/>
      <c r="N8" s="65"/>
      <c r="O8" s="181"/>
      <c r="P8" s="181"/>
      <c r="Q8" s="181"/>
      <c r="S8" s="181"/>
    </row>
    <row r="9" spans="1:19" s="13" customFormat="1" ht="34.799999999999997" x14ac:dyDescent="0.3">
      <c r="A9" s="117" t="s">
        <v>63</v>
      </c>
      <c r="B9" s="118">
        <v>914</v>
      </c>
      <c r="C9" s="124" t="s">
        <v>1</v>
      </c>
      <c r="D9" s="124" t="s">
        <v>5</v>
      </c>
      <c r="E9" s="354"/>
      <c r="F9" s="355"/>
      <c r="G9" s="355"/>
      <c r="H9" s="356"/>
      <c r="I9" s="124"/>
      <c r="J9" s="214">
        <f>SUM(J10)</f>
        <v>2954</v>
      </c>
      <c r="K9" s="214">
        <f t="shared" ref="K9:L12" si="0">SUM(K10)</f>
        <v>3091</v>
      </c>
      <c r="L9" s="214">
        <f t="shared" si="0"/>
        <v>3214</v>
      </c>
      <c r="M9" s="66"/>
      <c r="N9" s="66"/>
      <c r="O9" s="181"/>
      <c r="P9" s="181"/>
      <c r="Q9" s="181"/>
      <c r="S9" s="181"/>
    </row>
    <row r="10" spans="1:19" s="7" customFormat="1" ht="50.4" x14ac:dyDescent="0.3">
      <c r="A10" s="120" t="s">
        <v>116</v>
      </c>
      <c r="B10" s="156">
        <v>914</v>
      </c>
      <c r="C10" s="162" t="s">
        <v>1</v>
      </c>
      <c r="D10" s="162" t="s">
        <v>5</v>
      </c>
      <c r="E10" s="157" t="s">
        <v>42</v>
      </c>
      <c r="F10" s="157" t="s">
        <v>113</v>
      </c>
      <c r="G10" s="157" t="s">
        <v>114</v>
      </c>
      <c r="H10" s="157" t="s">
        <v>120</v>
      </c>
      <c r="I10" s="162"/>
      <c r="J10" s="216">
        <f>SUM(J11)</f>
        <v>2954</v>
      </c>
      <c r="K10" s="216">
        <f t="shared" si="0"/>
        <v>3091</v>
      </c>
      <c r="L10" s="216">
        <f t="shared" si="0"/>
        <v>3214</v>
      </c>
      <c r="M10" s="67"/>
      <c r="N10" s="67"/>
      <c r="O10" s="187"/>
      <c r="P10" s="187"/>
      <c r="Q10" s="187"/>
      <c r="S10" s="187"/>
    </row>
    <row r="11" spans="1:19" s="7" customFormat="1" ht="33.6" x14ac:dyDescent="0.3">
      <c r="A11" s="121" t="s">
        <v>117</v>
      </c>
      <c r="B11" s="158">
        <v>914</v>
      </c>
      <c r="C11" s="163" t="s">
        <v>1</v>
      </c>
      <c r="D11" s="163" t="s">
        <v>5</v>
      </c>
      <c r="E11" s="159" t="s">
        <v>42</v>
      </c>
      <c r="F11" s="159" t="s">
        <v>30</v>
      </c>
      <c r="G11" s="159" t="s">
        <v>114</v>
      </c>
      <c r="H11" s="159" t="s">
        <v>120</v>
      </c>
      <c r="I11" s="163"/>
      <c r="J11" s="217">
        <f>SUM(J12)</f>
        <v>2954</v>
      </c>
      <c r="K11" s="217">
        <f t="shared" si="0"/>
        <v>3091</v>
      </c>
      <c r="L11" s="217">
        <f t="shared" si="0"/>
        <v>3214</v>
      </c>
      <c r="M11" s="67"/>
      <c r="N11" s="67"/>
      <c r="O11" s="187"/>
      <c r="P11" s="187"/>
      <c r="Q11" s="187"/>
      <c r="S11" s="187"/>
    </row>
    <row r="12" spans="1:19" s="46" customFormat="1" ht="33.6" x14ac:dyDescent="0.3">
      <c r="A12" s="122" t="s">
        <v>118</v>
      </c>
      <c r="B12" s="160">
        <v>914</v>
      </c>
      <c r="C12" s="152" t="s">
        <v>1</v>
      </c>
      <c r="D12" s="152" t="s">
        <v>5</v>
      </c>
      <c r="E12" s="161" t="s">
        <v>42</v>
      </c>
      <c r="F12" s="161" t="s">
        <v>30</v>
      </c>
      <c r="G12" s="161" t="s">
        <v>1</v>
      </c>
      <c r="H12" s="161" t="s">
        <v>120</v>
      </c>
      <c r="I12" s="152"/>
      <c r="J12" s="218">
        <f>SUM(J13)</f>
        <v>2954</v>
      </c>
      <c r="K12" s="218">
        <f t="shared" si="0"/>
        <v>3091</v>
      </c>
      <c r="L12" s="218">
        <f t="shared" si="0"/>
        <v>3214</v>
      </c>
      <c r="M12" s="68"/>
      <c r="N12" s="68"/>
      <c r="O12" s="187"/>
      <c r="P12" s="187"/>
      <c r="Q12" s="187"/>
      <c r="S12" s="187"/>
    </row>
    <row r="13" spans="1:19" s="12" customFormat="1" ht="62.4" x14ac:dyDescent="0.3">
      <c r="A13" s="116" t="s">
        <v>305</v>
      </c>
      <c r="B13" s="154">
        <v>914</v>
      </c>
      <c r="C13" s="147" t="s">
        <v>1</v>
      </c>
      <c r="D13" s="147" t="s">
        <v>5</v>
      </c>
      <c r="E13" s="147" t="s">
        <v>42</v>
      </c>
      <c r="F13" s="147" t="s">
        <v>30</v>
      </c>
      <c r="G13" s="147" t="s">
        <v>1</v>
      </c>
      <c r="H13" s="147" t="s">
        <v>41</v>
      </c>
      <c r="I13" s="146" t="s">
        <v>54</v>
      </c>
      <c r="J13" s="142">
        <v>2954</v>
      </c>
      <c r="K13" s="142">
        <v>3091</v>
      </c>
      <c r="L13" s="142">
        <v>3214</v>
      </c>
      <c r="M13" s="60">
        <v>425</v>
      </c>
      <c r="N13" s="60"/>
      <c r="O13" s="140"/>
      <c r="P13" s="140"/>
      <c r="Q13" s="140"/>
      <c r="S13" s="140"/>
    </row>
    <row r="14" spans="1:19" s="18" customFormat="1" ht="52.8" x14ac:dyDescent="0.35">
      <c r="A14" s="125" t="s">
        <v>65</v>
      </c>
      <c r="B14" s="118">
        <v>914</v>
      </c>
      <c r="C14" s="219" t="s">
        <v>1</v>
      </c>
      <c r="D14" s="219" t="s">
        <v>7</v>
      </c>
      <c r="E14" s="371"/>
      <c r="F14" s="349"/>
      <c r="G14" s="349"/>
      <c r="H14" s="350"/>
      <c r="I14" s="119"/>
      <c r="J14" s="62">
        <f>SUM(J15)</f>
        <v>52300</v>
      </c>
      <c r="K14" s="62">
        <f t="shared" ref="K14:L14" si="1">SUM(K15)</f>
        <v>52760</v>
      </c>
      <c r="L14" s="62">
        <f t="shared" si="1"/>
        <v>54844</v>
      </c>
      <c r="M14" s="69"/>
      <c r="N14" s="69"/>
    </row>
    <row r="15" spans="1:19" s="15" customFormat="1" ht="50.4" x14ac:dyDescent="0.35">
      <c r="A15" s="120" t="s">
        <v>116</v>
      </c>
      <c r="B15" s="156">
        <v>914</v>
      </c>
      <c r="C15" s="157" t="s">
        <v>1</v>
      </c>
      <c r="D15" s="157" t="s">
        <v>7</v>
      </c>
      <c r="E15" s="162" t="s">
        <v>42</v>
      </c>
      <c r="F15" s="162" t="s">
        <v>113</v>
      </c>
      <c r="G15" s="162" t="s">
        <v>114</v>
      </c>
      <c r="H15" s="162" t="s">
        <v>120</v>
      </c>
      <c r="I15" s="220"/>
      <c r="J15" s="143">
        <f>SUM(J16+J20+J23)</f>
        <v>52300</v>
      </c>
      <c r="K15" s="143">
        <f t="shared" ref="K15:L15" si="2">SUM(K16+K20+K23)</f>
        <v>52760</v>
      </c>
      <c r="L15" s="143">
        <f t="shared" si="2"/>
        <v>54844</v>
      </c>
      <c r="M15" s="70"/>
      <c r="N15" s="70"/>
    </row>
    <row r="16" spans="1:19" s="15" customFormat="1" ht="33.6" x14ac:dyDescent="0.35">
      <c r="A16" s="121" t="s">
        <v>119</v>
      </c>
      <c r="B16" s="158">
        <v>914</v>
      </c>
      <c r="C16" s="159" t="s">
        <v>1</v>
      </c>
      <c r="D16" s="159" t="s">
        <v>7</v>
      </c>
      <c r="E16" s="163" t="s">
        <v>42</v>
      </c>
      <c r="F16" s="163" t="s">
        <v>16</v>
      </c>
      <c r="G16" s="163" t="s">
        <v>114</v>
      </c>
      <c r="H16" s="163" t="s">
        <v>120</v>
      </c>
      <c r="I16" s="221"/>
      <c r="J16" s="144">
        <f>SUM(J17)</f>
        <v>74</v>
      </c>
      <c r="K16" s="144">
        <f t="shared" ref="K16:L16" si="3">SUM(K17)</f>
        <v>74</v>
      </c>
      <c r="L16" s="144">
        <f t="shared" si="3"/>
        <v>74</v>
      </c>
      <c r="M16" s="70"/>
      <c r="N16" s="70"/>
    </row>
    <row r="17" spans="1:19" s="40" customFormat="1" ht="17.399999999999999" x14ac:dyDescent="0.35">
      <c r="A17" s="122" t="s">
        <v>367</v>
      </c>
      <c r="B17" s="160">
        <v>914</v>
      </c>
      <c r="C17" s="161" t="s">
        <v>1</v>
      </c>
      <c r="D17" s="161" t="s">
        <v>7</v>
      </c>
      <c r="E17" s="152" t="s">
        <v>42</v>
      </c>
      <c r="F17" s="152" t="s">
        <v>16</v>
      </c>
      <c r="G17" s="152" t="s">
        <v>1</v>
      </c>
      <c r="H17" s="152" t="s">
        <v>120</v>
      </c>
      <c r="I17" s="152"/>
      <c r="J17" s="145">
        <f>SUM(J18:J19)</f>
        <v>74</v>
      </c>
      <c r="K17" s="145">
        <f t="shared" ref="K17:L17" si="4">SUM(K18:K19)</f>
        <v>74</v>
      </c>
      <c r="L17" s="145">
        <f t="shared" si="4"/>
        <v>74</v>
      </c>
      <c r="M17" s="71"/>
      <c r="N17" s="71"/>
      <c r="O17" s="15"/>
      <c r="P17" s="15"/>
      <c r="Q17" s="15"/>
      <c r="S17" s="15"/>
    </row>
    <row r="18" spans="1:19" s="12" customFormat="1" ht="43.2" customHeight="1" x14ac:dyDescent="0.3">
      <c r="A18" s="116" t="s">
        <v>195</v>
      </c>
      <c r="B18" s="154">
        <v>914</v>
      </c>
      <c r="C18" s="147" t="s">
        <v>1</v>
      </c>
      <c r="D18" s="155" t="s">
        <v>7</v>
      </c>
      <c r="E18" s="147" t="s">
        <v>42</v>
      </c>
      <c r="F18" s="147" t="s">
        <v>16</v>
      </c>
      <c r="G18" s="147" t="s">
        <v>1</v>
      </c>
      <c r="H18" s="147" t="s">
        <v>41</v>
      </c>
      <c r="I18" s="146" t="s">
        <v>54</v>
      </c>
      <c r="J18" s="142">
        <v>12</v>
      </c>
      <c r="K18" s="142">
        <v>12</v>
      </c>
      <c r="L18" s="142">
        <v>12</v>
      </c>
      <c r="M18" s="60"/>
      <c r="N18" s="60"/>
      <c r="O18" s="140"/>
      <c r="P18" s="140"/>
      <c r="Q18" s="140"/>
      <c r="S18" s="140"/>
    </row>
    <row r="19" spans="1:19" s="12" customFormat="1" ht="31.2" x14ac:dyDescent="0.3">
      <c r="A19" s="116" t="s">
        <v>102</v>
      </c>
      <c r="B19" s="154">
        <v>914</v>
      </c>
      <c r="C19" s="147" t="s">
        <v>1</v>
      </c>
      <c r="D19" s="155" t="s">
        <v>7</v>
      </c>
      <c r="E19" s="147" t="s">
        <v>42</v>
      </c>
      <c r="F19" s="147" t="s">
        <v>16</v>
      </c>
      <c r="G19" s="147" t="s">
        <v>1</v>
      </c>
      <c r="H19" s="147" t="s">
        <v>41</v>
      </c>
      <c r="I19" s="146" t="s">
        <v>53</v>
      </c>
      <c r="J19" s="142">
        <v>62</v>
      </c>
      <c r="K19" s="142">
        <v>62</v>
      </c>
      <c r="L19" s="142">
        <v>62</v>
      </c>
      <c r="M19" s="60"/>
      <c r="N19" s="60"/>
      <c r="O19" s="140"/>
      <c r="P19" s="140"/>
      <c r="Q19" s="140"/>
      <c r="S19" s="140"/>
    </row>
    <row r="20" spans="1:19" s="4" customFormat="1" x14ac:dyDescent="0.35">
      <c r="A20" s="121" t="s">
        <v>121</v>
      </c>
      <c r="B20" s="158">
        <v>914</v>
      </c>
      <c r="C20" s="163" t="s">
        <v>1</v>
      </c>
      <c r="D20" s="222" t="s">
        <v>7</v>
      </c>
      <c r="E20" s="163" t="s">
        <v>42</v>
      </c>
      <c r="F20" s="163" t="s">
        <v>26</v>
      </c>
      <c r="G20" s="163" t="s">
        <v>114</v>
      </c>
      <c r="H20" s="163" t="s">
        <v>120</v>
      </c>
      <c r="I20" s="223"/>
      <c r="J20" s="144">
        <f>SUM(J21)</f>
        <v>500</v>
      </c>
      <c r="K20" s="144">
        <f t="shared" ref="K20:L21" si="5">SUM(K21)</f>
        <v>500</v>
      </c>
      <c r="L20" s="144">
        <f t="shared" si="5"/>
        <v>500</v>
      </c>
      <c r="M20" s="72"/>
      <c r="N20" s="72"/>
      <c r="O20" s="15"/>
      <c r="P20" s="15"/>
      <c r="Q20" s="15"/>
      <c r="S20" s="15"/>
    </row>
    <row r="21" spans="1:19" s="16" customFormat="1" ht="33" customHeight="1" x14ac:dyDescent="0.35">
      <c r="A21" s="122" t="s">
        <v>368</v>
      </c>
      <c r="B21" s="160">
        <v>914</v>
      </c>
      <c r="C21" s="152" t="s">
        <v>1</v>
      </c>
      <c r="D21" s="224" t="s">
        <v>7</v>
      </c>
      <c r="E21" s="152" t="s">
        <v>42</v>
      </c>
      <c r="F21" s="152" t="s">
        <v>26</v>
      </c>
      <c r="G21" s="152" t="s">
        <v>1</v>
      </c>
      <c r="H21" s="152" t="s">
        <v>120</v>
      </c>
      <c r="I21" s="151"/>
      <c r="J21" s="145">
        <f>SUM(J22)</f>
        <v>500</v>
      </c>
      <c r="K21" s="145">
        <f t="shared" si="5"/>
        <v>500</v>
      </c>
      <c r="L21" s="145">
        <f t="shared" si="5"/>
        <v>500</v>
      </c>
      <c r="M21" s="73"/>
      <c r="N21" s="73"/>
      <c r="O21" s="15"/>
      <c r="P21" s="15"/>
      <c r="Q21" s="15"/>
      <c r="S21" s="15"/>
    </row>
    <row r="22" spans="1:19" s="12" customFormat="1" ht="31.2" x14ac:dyDescent="0.3">
      <c r="A22" s="116" t="s">
        <v>102</v>
      </c>
      <c r="B22" s="154">
        <v>914</v>
      </c>
      <c r="C22" s="147" t="s">
        <v>1</v>
      </c>
      <c r="D22" s="155" t="s">
        <v>7</v>
      </c>
      <c r="E22" s="147" t="s">
        <v>42</v>
      </c>
      <c r="F22" s="147" t="s">
        <v>26</v>
      </c>
      <c r="G22" s="147" t="s">
        <v>1</v>
      </c>
      <c r="H22" s="147" t="s">
        <v>41</v>
      </c>
      <c r="I22" s="146" t="s">
        <v>53</v>
      </c>
      <c r="J22" s="142">
        <v>500</v>
      </c>
      <c r="K22" s="142">
        <v>500</v>
      </c>
      <c r="L22" s="142">
        <v>500</v>
      </c>
      <c r="M22" s="60"/>
      <c r="N22" s="60"/>
      <c r="O22" s="140"/>
      <c r="P22" s="140"/>
      <c r="Q22" s="140"/>
      <c r="S22" s="140"/>
    </row>
    <row r="23" spans="1:19" s="4" customFormat="1" ht="33.6" x14ac:dyDescent="0.35">
      <c r="A23" s="121" t="s">
        <v>117</v>
      </c>
      <c r="B23" s="158">
        <v>914</v>
      </c>
      <c r="C23" s="163" t="s">
        <v>1</v>
      </c>
      <c r="D23" s="222" t="s">
        <v>7</v>
      </c>
      <c r="E23" s="163" t="s">
        <v>42</v>
      </c>
      <c r="F23" s="163" t="s">
        <v>30</v>
      </c>
      <c r="G23" s="163" t="s">
        <v>114</v>
      </c>
      <c r="H23" s="163" t="s">
        <v>120</v>
      </c>
      <c r="I23" s="225"/>
      <c r="J23" s="144">
        <f>SUM(J24)</f>
        <v>51726</v>
      </c>
      <c r="K23" s="144">
        <f t="shared" ref="K23:L23" si="6">SUM(K24)</f>
        <v>52186</v>
      </c>
      <c r="L23" s="144">
        <f t="shared" si="6"/>
        <v>54270</v>
      </c>
      <c r="M23" s="72"/>
      <c r="N23" s="72"/>
      <c r="O23" s="15"/>
      <c r="P23" s="15"/>
      <c r="Q23" s="15"/>
      <c r="S23" s="15"/>
    </row>
    <row r="24" spans="1:19" s="16" customFormat="1" ht="33.6" x14ac:dyDescent="0.35">
      <c r="A24" s="122" t="s">
        <v>118</v>
      </c>
      <c r="B24" s="160">
        <v>914</v>
      </c>
      <c r="C24" s="152" t="s">
        <v>1</v>
      </c>
      <c r="D24" s="224" t="s">
        <v>7</v>
      </c>
      <c r="E24" s="152" t="s">
        <v>42</v>
      </c>
      <c r="F24" s="152" t="s">
        <v>30</v>
      </c>
      <c r="G24" s="152" t="s">
        <v>1</v>
      </c>
      <c r="H24" s="152" t="s">
        <v>120</v>
      </c>
      <c r="I24" s="151"/>
      <c r="J24" s="145">
        <f>SUM(J25:J27)</f>
        <v>51726</v>
      </c>
      <c r="K24" s="145">
        <f t="shared" ref="K24:L24" si="7">SUM(K25:K27)</f>
        <v>52186</v>
      </c>
      <c r="L24" s="145">
        <f t="shared" si="7"/>
        <v>54270</v>
      </c>
      <c r="M24" s="73"/>
      <c r="N24" s="73"/>
      <c r="O24" s="15"/>
      <c r="P24" s="15"/>
      <c r="Q24" s="15"/>
      <c r="S24" s="15"/>
    </row>
    <row r="25" spans="1:19" s="12" customFormat="1" ht="46.8" x14ac:dyDescent="0.3">
      <c r="A25" s="116" t="s">
        <v>101</v>
      </c>
      <c r="B25" s="154">
        <v>914</v>
      </c>
      <c r="C25" s="147" t="s">
        <v>1</v>
      </c>
      <c r="D25" s="155" t="s">
        <v>7</v>
      </c>
      <c r="E25" s="147" t="s">
        <v>42</v>
      </c>
      <c r="F25" s="147" t="s">
        <v>30</v>
      </c>
      <c r="G25" s="147" t="s">
        <v>1</v>
      </c>
      <c r="H25" s="147" t="s">
        <v>41</v>
      </c>
      <c r="I25" s="146" t="s">
        <v>54</v>
      </c>
      <c r="J25" s="142">
        <v>42217</v>
      </c>
      <c r="K25" s="142">
        <v>43796</v>
      </c>
      <c r="L25" s="142">
        <v>45546</v>
      </c>
      <c r="M25" s="60">
        <v>-786</v>
      </c>
      <c r="N25" s="60"/>
      <c r="O25" s="140"/>
      <c r="P25" s="140"/>
      <c r="Q25" s="140"/>
      <c r="S25" s="140"/>
    </row>
    <row r="26" spans="1:19" s="12" customFormat="1" ht="31.2" x14ac:dyDescent="0.3">
      <c r="A26" s="116" t="s">
        <v>102</v>
      </c>
      <c r="B26" s="154">
        <v>914</v>
      </c>
      <c r="C26" s="147" t="s">
        <v>1</v>
      </c>
      <c r="D26" s="155" t="s">
        <v>7</v>
      </c>
      <c r="E26" s="147" t="s">
        <v>42</v>
      </c>
      <c r="F26" s="147" t="s">
        <v>30</v>
      </c>
      <c r="G26" s="147" t="s">
        <v>1</v>
      </c>
      <c r="H26" s="147" t="s">
        <v>41</v>
      </c>
      <c r="I26" s="146" t="s">
        <v>53</v>
      </c>
      <c r="J26" s="142">
        <v>9427</v>
      </c>
      <c r="K26" s="142">
        <v>8308</v>
      </c>
      <c r="L26" s="142">
        <v>8642</v>
      </c>
      <c r="M26" s="60"/>
      <c r="N26" s="60"/>
      <c r="O26" s="140">
        <v>71</v>
      </c>
      <c r="P26" s="140"/>
      <c r="Q26" s="140"/>
      <c r="S26" s="140"/>
    </row>
    <row r="27" spans="1:19" s="12" customFormat="1" ht="30.6" customHeight="1" x14ac:dyDescent="0.3">
      <c r="A27" s="116" t="s">
        <v>103</v>
      </c>
      <c r="B27" s="154">
        <v>914</v>
      </c>
      <c r="C27" s="147" t="s">
        <v>1</v>
      </c>
      <c r="D27" s="155" t="s">
        <v>7</v>
      </c>
      <c r="E27" s="147" t="s">
        <v>42</v>
      </c>
      <c r="F27" s="147" t="s">
        <v>30</v>
      </c>
      <c r="G27" s="147" t="s">
        <v>1</v>
      </c>
      <c r="H27" s="147" t="s">
        <v>41</v>
      </c>
      <c r="I27" s="146" t="s">
        <v>55</v>
      </c>
      <c r="J27" s="142">
        <v>82</v>
      </c>
      <c r="K27" s="142">
        <v>82</v>
      </c>
      <c r="L27" s="142">
        <v>82</v>
      </c>
      <c r="M27" s="60">
        <v>5</v>
      </c>
      <c r="N27" s="60"/>
      <c r="O27" s="140"/>
      <c r="P27" s="140"/>
      <c r="Q27" s="140"/>
      <c r="S27" s="140"/>
    </row>
    <row r="28" spans="1:19" s="12" customFormat="1" ht="17.399999999999999" x14ac:dyDescent="0.3">
      <c r="A28" s="226" t="s">
        <v>234</v>
      </c>
      <c r="B28" s="210">
        <v>914</v>
      </c>
      <c r="C28" s="166" t="s">
        <v>1</v>
      </c>
      <c r="D28" s="205" t="s">
        <v>11</v>
      </c>
      <c r="E28" s="227"/>
      <c r="F28" s="228"/>
      <c r="G28" s="228"/>
      <c r="H28" s="229"/>
      <c r="I28" s="229"/>
      <c r="J28" s="167">
        <f>SUM(J29)</f>
        <v>0</v>
      </c>
      <c r="K28" s="167">
        <f t="shared" ref="K28:L30" si="8">SUM(K29)</f>
        <v>0</v>
      </c>
      <c r="L28" s="167">
        <f t="shared" si="8"/>
        <v>0</v>
      </c>
      <c r="M28" s="60"/>
      <c r="N28" s="60"/>
      <c r="O28" s="140"/>
      <c r="P28" s="140"/>
      <c r="Q28" s="140"/>
      <c r="S28" s="140"/>
    </row>
    <row r="29" spans="1:19" s="15" customFormat="1" ht="33.6" x14ac:dyDescent="0.35">
      <c r="A29" s="120" t="s">
        <v>235</v>
      </c>
      <c r="B29" s="156">
        <v>914</v>
      </c>
      <c r="C29" s="157" t="s">
        <v>1</v>
      </c>
      <c r="D29" s="157" t="s">
        <v>11</v>
      </c>
      <c r="E29" s="162" t="s">
        <v>236</v>
      </c>
      <c r="F29" s="162" t="s">
        <v>113</v>
      </c>
      <c r="G29" s="162" t="s">
        <v>114</v>
      </c>
      <c r="H29" s="162" t="s">
        <v>120</v>
      </c>
      <c r="I29" s="220"/>
      <c r="J29" s="143">
        <f>SUM(J30)</f>
        <v>0</v>
      </c>
      <c r="K29" s="143">
        <f t="shared" si="8"/>
        <v>0</v>
      </c>
      <c r="L29" s="143">
        <f t="shared" si="8"/>
        <v>0</v>
      </c>
      <c r="M29" s="70"/>
      <c r="N29" s="70"/>
    </row>
    <row r="30" spans="1:19" s="15" customFormat="1" x14ac:dyDescent="0.35">
      <c r="A30" s="121" t="s">
        <v>242</v>
      </c>
      <c r="B30" s="158">
        <v>914</v>
      </c>
      <c r="C30" s="159" t="s">
        <v>1</v>
      </c>
      <c r="D30" s="159" t="s">
        <v>11</v>
      </c>
      <c r="E30" s="163" t="s">
        <v>236</v>
      </c>
      <c r="F30" s="163" t="s">
        <v>30</v>
      </c>
      <c r="G30" s="163" t="s">
        <v>114</v>
      </c>
      <c r="H30" s="163" t="s">
        <v>120</v>
      </c>
      <c r="I30" s="221"/>
      <c r="J30" s="144">
        <f>SUM(J31)</f>
        <v>0</v>
      </c>
      <c r="K30" s="144">
        <f t="shared" si="8"/>
        <v>0</v>
      </c>
      <c r="L30" s="144">
        <f t="shared" si="8"/>
        <v>0</v>
      </c>
      <c r="M30" s="70"/>
      <c r="N30" s="70"/>
    </row>
    <row r="31" spans="1:19" s="12" customFormat="1" ht="46.8" x14ac:dyDescent="0.3">
      <c r="A31" s="116" t="s">
        <v>306</v>
      </c>
      <c r="B31" s="154">
        <v>914</v>
      </c>
      <c r="C31" s="147" t="s">
        <v>1</v>
      </c>
      <c r="D31" s="155" t="s">
        <v>11</v>
      </c>
      <c r="E31" s="147" t="s">
        <v>236</v>
      </c>
      <c r="F31" s="147" t="s">
        <v>30</v>
      </c>
      <c r="G31" s="147" t="s">
        <v>114</v>
      </c>
      <c r="H31" s="147" t="s">
        <v>237</v>
      </c>
      <c r="I31" s="146" t="s">
        <v>53</v>
      </c>
      <c r="J31" s="142"/>
      <c r="K31" s="142"/>
      <c r="L31" s="142"/>
      <c r="M31" s="60"/>
      <c r="N31" s="60"/>
      <c r="O31" s="140"/>
      <c r="P31" s="140"/>
      <c r="Q31" s="140"/>
      <c r="S31" s="140"/>
    </row>
    <row r="32" spans="1:19" s="18" customFormat="1" x14ac:dyDescent="0.35">
      <c r="A32" s="226" t="s">
        <v>522</v>
      </c>
      <c r="B32" s="226">
        <v>914</v>
      </c>
      <c r="C32" s="230" t="s">
        <v>1</v>
      </c>
      <c r="D32" s="227" t="s">
        <v>13</v>
      </c>
      <c r="E32" s="227"/>
      <c r="F32" s="228"/>
      <c r="G32" s="228"/>
      <c r="H32" s="229"/>
      <c r="I32" s="229"/>
      <c r="J32" s="167">
        <f>SUM(J33)</f>
        <v>3240.4</v>
      </c>
      <c r="K32" s="167">
        <f t="shared" ref="K32:L34" si="9">SUM(K33)</f>
        <v>0</v>
      </c>
      <c r="L32" s="167">
        <f t="shared" si="9"/>
        <v>0</v>
      </c>
      <c r="M32" s="69"/>
      <c r="N32" s="69"/>
    </row>
    <row r="33" spans="1:19" s="9" customFormat="1" ht="33.6" x14ac:dyDescent="0.35">
      <c r="A33" s="120" t="s">
        <v>235</v>
      </c>
      <c r="B33" s="156">
        <v>914</v>
      </c>
      <c r="C33" s="157" t="s">
        <v>1</v>
      </c>
      <c r="D33" s="157" t="s">
        <v>13</v>
      </c>
      <c r="E33" s="162" t="s">
        <v>236</v>
      </c>
      <c r="F33" s="162" t="s">
        <v>113</v>
      </c>
      <c r="G33" s="162" t="s">
        <v>114</v>
      </c>
      <c r="H33" s="162" t="s">
        <v>120</v>
      </c>
      <c r="I33" s="220"/>
      <c r="J33" s="143">
        <f>SUM(J34)</f>
        <v>3240.4</v>
      </c>
      <c r="K33" s="143">
        <f t="shared" si="9"/>
        <v>0</v>
      </c>
      <c r="L33" s="143">
        <f t="shared" si="9"/>
        <v>0</v>
      </c>
      <c r="M33" s="74"/>
      <c r="N33" s="74"/>
      <c r="O33" s="15"/>
      <c r="P33" s="15"/>
      <c r="Q33" s="15"/>
      <c r="S33" s="15"/>
    </row>
    <row r="34" spans="1:19" s="9" customFormat="1" x14ac:dyDescent="0.35">
      <c r="A34" s="121" t="s">
        <v>523</v>
      </c>
      <c r="B34" s="158">
        <v>914</v>
      </c>
      <c r="C34" s="159" t="s">
        <v>1</v>
      </c>
      <c r="D34" s="159" t="s">
        <v>13</v>
      </c>
      <c r="E34" s="163" t="s">
        <v>236</v>
      </c>
      <c r="F34" s="163" t="s">
        <v>16</v>
      </c>
      <c r="G34" s="163" t="s">
        <v>114</v>
      </c>
      <c r="H34" s="163" t="s">
        <v>120</v>
      </c>
      <c r="I34" s="221"/>
      <c r="J34" s="144">
        <f>SUM(J35)</f>
        <v>3240.4</v>
      </c>
      <c r="K34" s="144">
        <f t="shared" si="9"/>
        <v>0</v>
      </c>
      <c r="L34" s="144">
        <f t="shared" si="9"/>
        <v>0</v>
      </c>
      <c r="M34" s="74"/>
      <c r="N34" s="74"/>
      <c r="O34" s="15"/>
      <c r="P34" s="15"/>
      <c r="Q34" s="15"/>
      <c r="S34" s="15"/>
    </row>
    <row r="35" spans="1:19" s="11" customFormat="1" ht="31.2" x14ac:dyDescent="0.35">
      <c r="A35" s="116" t="s">
        <v>524</v>
      </c>
      <c r="B35" s="154">
        <v>914</v>
      </c>
      <c r="C35" s="147" t="s">
        <v>1</v>
      </c>
      <c r="D35" s="155" t="s">
        <v>13</v>
      </c>
      <c r="E35" s="147" t="s">
        <v>236</v>
      </c>
      <c r="F35" s="147" t="s">
        <v>16</v>
      </c>
      <c r="G35" s="147" t="s">
        <v>114</v>
      </c>
      <c r="H35" s="147" t="s">
        <v>525</v>
      </c>
      <c r="I35" s="146" t="s">
        <v>55</v>
      </c>
      <c r="J35" s="142">
        <v>3240.4</v>
      </c>
      <c r="K35" s="142"/>
      <c r="L35" s="142"/>
      <c r="M35" s="75"/>
      <c r="N35" s="75"/>
      <c r="O35" s="15"/>
      <c r="P35" s="15"/>
      <c r="Q35" s="15"/>
      <c r="S35" s="15"/>
    </row>
    <row r="36" spans="1:19" s="12" customFormat="1" x14ac:dyDescent="0.3">
      <c r="A36" s="125" t="s">
        <v>68</v>
      </c>
      <c r="B36" s="231">
        <v>914</v>
      </c>
      <c r="C36" s="232" t="s">
        <v>1</v>
      </c>
      <c r="D36" s="219" t="s">
        <v>33</v>
      </c>
      <c r="E36" s="371"/>
      <c r="F36" s="349"/>
      <c r="G36" s="349"/>
      <c r="H36" s="350"/>
      <c r="I36" s="119"/>
      <c r="J36" s="62">
        <f>SUM(J37+J43)</f>
        <v>65586</v>
      </c>
      <c r="K36" s="62">
        <f t="shared" ref="K36:L36" si="10">SUM(K37+K43)</f>
        <v>66349</v>
      </c>
      <c r="L36" s="62">
        <f t="shared" si="10"/>
        <v>69045</v>
      </c>
      <c r="M36" s="60">
        <v>300</v>
      </c>
      <c r="N36" s="60"/>
      <c r="O36" s="140"/>
      <c r="P36" s="140"/>
      <c r="Q36" s="140"/>
      <c r="S36" s="140"/>
    </row>
    <row r="37" spans="1:19" s="11" customFormat="1" ht="33.6" x14ac:dyDescent="0.35">
      <c r="A37" s="120" t="s">
        <v>122</v>
      </c>
      <c r="B37" s="233">
        <v>914</v>
      </c>
      <c r="C37" s="234" t="s">
        <v>1</v>
      </c>
      <c r="D37" s="235" t="s">
        <v>33</v>
      </c>
      <c r="E37" s="162" t="s">
        <v>3</v>
      </c>
      <c r="F37" s="162" t="s">
        <v>113</v>
      </c>
      <c r="G37" s="162" t="s">
        <v>114</v>
      </c>
      <c r="H37" s="162" t="s">
        <v>120</v>
      </c>
      <c r="I37" s="236"/>
      <c r="J37" s="143">
        <f>SUM(J38)</f>
        <v>5322.3</v>
      </c>
      <c r="K37" s="143">
        <f t="shared" ref="K37:L41" si="11">SUM(K38)</f>
        <v>3565</v>
      </c>
      <c r="L37" s="143">
        <f t="shared" si="11"/>
        <v>3662</v>
      </c>
      <c r="M37" s="75"/>
      <c r="N37" s="75"/>
      <c r="O37" s="15"/>
      <c r="P37" s="15"/>
      <c r="Q37" s="15"/>
      <c r="S37" s="15"/>
    </row>
    <row r="38" spans="1:19" s="12" customFormat="1" ht="17.399999999999999" x14ac:dyDescent="0.3">
      <c r="A38" s="121" t="s">
        <v>123</v>
      </c>
      <c r="B38" s="237">
        <v>914</v>
      </c>
      <c r="C38" s="238" t="s">
        <v>1</v>
      </c>
      <c r="D38" s="239" t="s">
        <v>33</v>
      </c>
      <c r="E38" s="163" t="s">
        <v>3</v>
      </c>
      <c r="F38" s="163" t="s">
        <v>16</v>
      </c>
      <c r="G38" s="163" t="s">
        <v>114</v>
      </c>
      <c r="H38" s="163" t="s">
        <v>120</v>
      </c>
      <c r="I38" s="225"/>
      <c r="J38" s="144">
        <f>SUM(J39+J41)</f>
        <v>5322.3</v>
      </c>
      <c r="K38" s="144">
        <f t="shared" ref="K38:L38" si="12">SUM(K39+K41)</f>
        <v>3565</v>
      </c>
      <c r="L38" s="144">
        <f t="shared" si="12"/>
        <v>3662</v>
      </c>
      <c r="M38" s="60">
        <v>407</v>
      </c>
      <c r="N38" s="60"/>
      <c r="O38" s="140"/>
      <c r="P38" s="140"/>
      <c r="Q38" s="140"/>
      <c r="S38" s="140"/>
    </row>
    <row r="39" spans="1:19" s="4" customFormat="1" ht="33.6" x14ac:dyDescent="0.35">
      <c r="A39" s="122" t="s">
        <v>297</v>
      </c>
      <c r="B39" s="160">
        <v>914</v>
      </c>
      <c r="C39" s="240" t="s">
        <v>1</v>
      </c>
      <c r="D39" s="241" t="s">
        <v>33</v>
      </c>
      <c r="E39" s="152" t="s">
        <v>3</v>
      </c>
      <c r="F39" s="152" t="s">
        <v>16</v>
      </c>
      <c r="G39" s="152" t="s">
        <v>1</v>
      </c>
      <c r="H39" s="152" t="s">
        <v>120</v>
      </c>
      <c r="I39" s="151"/>
      <c r="J39" s="145">
        <f>SUM(J40)</f>
        <v>690</v>
      </c>
      <c r="K39" s="145">
        <f t="shared" si="11"/>
        <v>786</v>
      </c>
      <c r="L39" s="145">
        <f t="shared" si="11"/>
        <v>817</v>
      </c>
      <c r="M39" s="72"/>
      <c r="N39" s="72"/>
      <c r="O39" s="15"/>
      <c r="P39" s="15"/>
      <c r="Q39" s="15"/>
      <c r="S39" s="15"/>
    </row>
    <row r="40" spans="1:19" s="4" customFormat="1" ht="31.2" x14ac:dyDescent="0.35">
      <c r="A40" s="116" t="s">
        <v>307</v>
      </c>
      <c r="B40" s="154">
        <v>914</v>
      </c>
      <c r="C40" s="147" t="s">
        <v>1</v>
      </c>
      <c r="D40" s="155" t="s">
        <v>33</v>
      </c>
      <c r="E40" s="147" t="s">
        <v>3</v>
      </c>
      <c r="F40" s="147" t="s">
        <v>16</v>
      </c>
      <c r="G40" s="147" t="s">
        <v>1</v>
      </c>
      <c r="H40" s="147" t="s">
        <v>24</v>
      </c>
      <c r="I40" s="146" t="s">
        <v>53</v>
      </c>
      <c r="J40" s="142">
        <v>690</v>
      </c>
      <c r="K40" s="142">
        <v>786</v>
      </c>
      <c r="L40" s="142">
        <v>817</v>
      </c>
      <c r="M40" s="72"/>
      <c r="N40" s="72"/>
      <c r="O40" s="15">
        <v>-71</v>
      </c>
      <c r="P40" s="15"/>
      <c r="Q40" s="15"/>
      <c r="S40" s="15"/>
    </row>
    <row r="41" spans="1:19" s="16" customFormat="1" ht="17.399999999999999" x14ac:dyDescent="0.35">
      <c r="A41" s="122" t="s">
        <v>298</v>
      </c>
      <c r="B41" s="160">
        <v>914</v>
      </c>
      <c r="C41" s="240" t="s">
        <v>1</v>
      </c>
      <c r="D41" s="241" t="s">
        <v>33</v>
      </c>
      <c r="E41" s="152" t="s">
        <v>3</v>
      </c>
      <c r="F41" s="152" t="s">
        <v>16</v>
      </c>
      <c r="G41" s="152" t="s">
        <v>5</v>
      </c>
      <c r="H41" s="152" t="s">
        <v>120</v>
      </c>
      <c r="I41" s="151"/>
      <c r="J41" s="145">
        <f>SUM(J42)</f>
        <v>4632.3</v>
      </c>
      <c r="K41" s="145">
        <f t="shared" si="11"/>
        <v>2779</v>
      </c>
      <c r="L41" s="145">
        <f t="shared" si="11"/>
        <v>2845</v>
      </c>
      <c r="M41" s="73"/>
      <c r="N41" s="73"/>
      <c r="O41" s="15"/>
      <c r="P41" s="15"/>
      <c r="Q41" s="15"/>
      <c r="S41" s="15"/>
    </row>
    <row r="42" spans="1:19" s="16" customFormat="1" ht="31.2" x14ac:dyDescent="0.35">
      <c r="A42" s="116" t="s">
        <v>308</v>
      </c>
      <c r="B42" s="154">
        <v>914</v>
      </c>
      <c r="C42" s="147" t="s">
        <v>1</v>
      </c>
      <c r="D42" s="155" t="s">
        <v>33</v>
      </c>
      <c r="E42" s="147" t="s">
        <v>3</v>
      </c>
      <c r="F42" s="147" t="s">
        <v>16</v>
      </c>
      <c r="G42" s="147" t="s">
        <v>5</v>
      </c>
      <c r="H42" s="147" t="s">
        <v>24</v>
      </c>
      <c r="I42" s="146" t="s">
        <v>53</v>
      </c>
      <c r="J42" s="142">
        <v>4632.3</v>
      </c>
      <c r="K42" s="142">
        <v>2779</v>
      </c>
      <c r="L42" s="142">
        <v>2845</v>
      </c>
      <c r="M42" s="73"/>
      <c r="N42" s="73"/>
      <c r="O42" s="15"/>
      <c r="P42" s="15"/>
      <c r="Q42" s="15"/>
      <c r="S42" s="15">
        <v>665.3</v>
      </c>
    </row>
    <row r="43" spans="1:19" s="12" customFormat="1" ht="50.4" x14ac:dyDescent="0.3">
      <c r="A43" s="120" t="s">
        <v>116</v>
      </c>
      <c r="B43" s="156">
        <v>914</v>
      </c>
      <c r="C43" s="162" t="s">
        <v>1</v>
      </c>
      <c r="D43" s="242" t="s">
        <v>33</v>
      </c>
      <c r="E43" s="162" t="s">
        <v>42</v>
      </c>
      <c r="F43" s="162" t="s">
        <v>113</v>
      </c>
      <c r="G43" s="162" t="s">
        <v>114</v>
      </c>
      <c r="H43" s="162" t="s">
        <v>120</v>
      </c>
      <c r="I43" s="236"/>
      <c r="J43" s="143">
        <f>SUM(J44+J55)</f>
        <v>60263.7</v>
      </c>
      <c r="K43" s="143">
        <f t="shared" ref="K43:L43" si="13">SUM(K44+K55)</f>
        <v>62784</v>
      </c>
      <c r="L43" s="143">
        <f t="shared" si="13"/>
        <v>65383</v>
      </c>
      <c r="M43" s="135">
        <f t="shared" ref="M43:N43" si="14">SUM(M44+M55)</f>
        <v>0</v>
      </c>
      <c r="N43" s="135">
        <f t="shared" si="14"/>
        <v>0</v>
      </c>
      <c r="O43" s="140"/>
      <c r="P43" s="140"/>
      <c r="Q43" s="140"/>
      <c r="S43" s="140"/>
    </row>
    <row r="44" spans="1:19" s="12" customFormat="1" ht="33.6" x14ac:dyDescent="0.3">
      <c r="A44" s="121" t="s">
        <v>117</v>
      </c>
      <c r="B44" s="158">
        <v>914</v>
      </c>
      <c r="C44" s="163" t="s">
        <v>1</v>
      </c>
      <c r="D44" s="222" t="s">
        <v>33</v>
      </c>
      <c r="E44" s="163" t="s">
        <v>42</v>
      </c>
      <c r="F44" s="163" t="s">
        <v>30</v>
      </c>
      <c r="G44" s="163" t="s">
        <v>114</v>
      </c>
      <c r="H44" s="163" t="s">
        <v>120</v>
      </c>
      <c r="I44" s="225"/>
      <c r="J44" s="144">
        <f>SUM(J45)</f>
        <v>1819</v>
      </c>
      <c r="K44" s="144">
        <f t="shared" ref="K44:L44" si="15">SUM(K45)</f>
        <v>1874</v>
      </c>
      <c r="L44" s="144">
        <f t="shared" si="15"/>
        <v>1942</v>
      </c>
      <c r="M44" s="60"/>
      <c r="N44" s="60"/>
      <c r="O44" s="140"/>
      <c r="P44" s="140"/>
      <c r="Q44" s="140"/>
      <c r="S44" s="140"/>
    </row>
    <row r="45" spans="1:19" s="12" customFormat="1" ht="33.6" x14ac:dyDescent="0.3">
      <c r="A45" s="243" t="s">
        <v>118</v>
      </c>
      <c r="B45" s="160">
        <v>914</v>
      </c>
      <c r="C45" s="152" t="s">
        <v>1</v>
      </c>
      <c r="D45" s="224" t="s">
        <v>33</v>
      </c>
      <c r="E45" s="152" t="s">
        <v>42</v>
      </c>
      <c r="F45" s="152" t="s">
        <v>30</v>
      </c>
      <c r="G45" s="152" t="s">
        <v>1</v>
      </c>
      <c r="H45" s="152" t="s">
        <v>120</v>
      </c>
      <c r="I45" s="151"/>
      <c r="J45" s="145">
        <f>+J46+J49+J52</f>
        <v>1819</v>
      </c>
      <c r="K45" s="145">
        <f t="shared" ref="K45:L45" si="16">+K46+K49+K52</f>
        <v>1874</v>
      </c>
      <c r="L45" s="145">
        <f t="shared" si="16"/>
        <v>1942</v>
      </c>
      <c r="M45" s="60"/>
      <c r="N45" s="60"/>
      <c r="O45" s="140"/>
      <c r="P45" s="140"/>
      <c r="Q45" s="140"/>
      <c r="S45" s="140"/>
    </row>
    <row r="46" spans="1:19" s="12" customFormat="1" ht="69" customHeight="1" x14ac:dyDescent="0.3">
      <c r="A46" s="116" t="s">
        <v>438</v>
      </c>
      <c r="B46" s="118">
        <v>914</v>
      </c>
      <c r="C46" s="124" t="s">
        <v>1</v>
      </c>
      <c r="D46" s="203" t="s">
        <v>33</v>
      </c>
      <c r="E46" s="124" t="s">
        <v>42</v>
      </c>
      <c r="F46" s="124" t="s">
        <v>30</v>
      </c>
      <c r="G46" s="124" t="s">
        <v>1</v>
      </c>
      <c r="H46" s="124" t="s">
        <v>379</v>
      </c>
      <c r="I46" s="204"/>
      <c r="J46" s="62">
        <f>+J47+J48</f>
        <v>918</v>
      </c>
      <c r="K46" s="62">
        <f t="shared" ref="K46:L46" si="17">+K47+K48</f>
        <v>944</v>
      </c>
      <c r="L46" s="62">
        <f t="shared" si="17"/>
        <v>976</v>
      </c>
      <c r="M46" s="60"/>
      <c r="N46" s="60"/>
      <c r="O46" s="140"/>
      <c r="P46" s="140"/>
      <c r="Q46" s="140"/>
      <c r="S46" s="140"/>
    </row>
    <row r="47" spans="1:19" s="12" customFormat="1" ht="93.6" x14ac:dyDescent="0.3">
      <c r="A47" s="116" t="s">
        <v>396</v>
      </c>
      <c r="B47" s="154">
        <v>914</v>
      </c>
      <c r="C47" s="147" t="s">
        <v>1</v>
      </c>
      <c r="D47" s="155" t="s">
        <v>33</v>
      </c>
      <c r="E47" s="147" t="s">
        <v>42</v>
      </c>
      <c r="F47" s="147" t="s">
        <v>30</v>
      </c>
      <c r="G47" s="147" t="s">
        <v>1</v>
      </c>
      <c r="H47" s="147" t="s">
        <v>379</v>
      </c>
      <c r="I47" s="146" t="s">
        <v>54</v>
      </c>
      <c r="J47" s="142">
        <v>914</v>
      </c>
      <c r="K47" s="142">
        <v>940</v>
      </c>
      <c r="L47" s="142">
        <v>972</v>
      </c>
      <c r="M47" s="60"/>
      <c r="N47" s="60"/>
      <c r="O47" s="140">
        <v>18</v>
      </c>
      <c r="P47" s="140">
        <v>17</v>
      </c>
      <c r="Q47" s="140">
        <v>22</v>
      </c>
      <c r="S47" s="140"/>
    </row>
    <row r="48" spans="1:19" s="12" customFormat="1" ht="78" x14ac:dyDescent="0.3">
      <c r="A48" s="116" t="s">
        <v>397</v>
      </c>
      <c r="B48" s="154">
        <v>914</v>
      </c>
      <c r="C48" s="147" t="s">
        <v>1</v>
      </c>
      <c r="D48" s="155" t="s">
        <v>33</v>
      </c>
      <c r="E48" s="147" t="s">
        <v>42</v>
      </c>
      <c r="F48" s="147" t="s">
        <v>30</v>
      </c>
      <c r="G48" s="147" t="s">
        <v>1</v>
      </c>
      <c r="H48" s="147" t="s">
        <v>379</v>
      </c>
      <c r="I48" s="146" t="s">
        <v>53</v>
      </c>
      <c r="J48" s="142">
        <v>4</v>
      </c>
      <c r="K48" s="142">
        <v>4</v>
      </c>
      <c r="L48" s="142">
        <v>4</v>
      </c>
      <c r="M48" s="60"/>
      <c r="N48" s="60"/>
      <c r="O48" s="140">
        <v>2</v>
      </c>
      <c r="P48" s="140">
        <v>2</v>
      </c>
      <c r="Q48" s="140">
        <v>-6</v>
      </c>
      <c r="S48" s="140"/>
    </row>
    <row r="49" spans="1:19" s="12" customFormat="1" ht="46.8" x14ac:dyDescent="0.3">
      <c r="A49" s="116" t="s">
        <v>439</v>
      </c>
      <c r="B49" s="210">
        <v>914</v>
      </c>
      <c r="C49" s="166" t="s">
        <v>1</v>
      </c>
      <c r="D49" s="205" t="s">
        <v>33</v>
      </c>
      <c r="E49" s="166" t="s">
        <v>42</v>
      </c>
      <c r="F49" s="166" t="s">
        <v>30</v>
      </c>
      <c r="G49" s="166" t="s">
        <v>1</v>
      </c>
      <c r="H49" s="166" t="s">
        <v>43</v>
      </c>
      <c r="I49" s="170"/>
      <c r="J49" s="167">
        <f>+J50+J51</f>
        <v>501</v>
      </c>
      <c r="K49" s="167">
        <f t="shared" ref="K49:L49" si="18">+K50+K51</f>
        <v>517</v>
      </c>
      <c r="L49" s="167">
        <f t="shared" si="18"/>
        <v>536</v>
      </c>
      <c r="M49" s="60"/>
      <c r="N49" s="60"/>
      <c r="O49" s="140"/>
      <c r="P49" s="140"/>
      <c r="Q49" s="140"/>
      <c r="S49" s="140"/>
    </row>
    <row r="50" spans="1:19" s="12" customFormat="1" ht="62.4" x14ac:dyDescent="0.3">
      <c r="A50" s="116" t="s">
        <v>309</v>
      </c>
      <c r="B50" s="154">
        <v>914</v>
      </c>
      <c r="C50" s="147" t="s">
        <v>1</v>
      </c>
      <c r="D50" s="155" t="s">
        <v>33</v>
      </c>
      <c r="E50" s="147" t="s">
        <v>42</v>
      </c>
      <c r="F50" s="147" t="s">
        <v>30</v>
      </c>
      <c r="G50" s="147" t="s">
        <v>1</v>
      </c>
      <c r="H50" s="147" t="s">
        <v>43</v>
      </c>
      <c r="I50" s="146" t="s">
        <v>54</v>
      </c>
      <c r="J50" s="142">
        <v>492</v>
      </c>
      <c r="K50" s="142">
        <v>508</v>
      </c>
      <c r="L50" s="142">
        <v>527</v>
      </c>
      <c r="M50" s="60"/>
      <c r="N50" s="60"/>
      <c r="O50" s="140"/>
      <c r="P50" s="140"/>
      <c r="Q50" s="140"/>
      <c r="S50" s="140"/>
    </row>
    <row r="51" spans="1:19" s="4" customFormat="1" ht="46.8" x14ac:dyDescent="0.35">
      <c r="A51" s="116" t="s">
        <v>310</v>
      </c>
      <c r="B51" s="154">
        <v>914</v>
      </c>
      <c r="C51" s="147" t="s">
        <v>1</v>
      </c>
      <c r="D51" s="155" t="s">
        <v>33</v>
      </c>
      <c r="E51" s="147" t="s">
        <v>42</v>
      </c>
      <c r="F51" s="147" t="s">
        <v>30</v>
      </c>
      <c r="G51" s="147" t="s">
        <v>1</v>
      </c>
      <c r="H51" s="147" t="s">
        <v>43</v>
      </c>
      <c r="I51" s="146" t="s">
        <v>53</v>
      </c>
      <c r="J51" s="142">
        <v>9</v>
      </c>
      <c r="K51" s="142">
        <v>9</v>
      </c>
      <c r="L51" s="142">
        <v>9</v>
      </c>
      <c r="M51" s="72"/>
      <c r="N51" s="72"/>
      <c r="O51" s="15"/>
      <c r="P51" s="15"/>
      <c r="Q51" s="15"/>
      <c r="S51" s="15"/>
    </row>
    <row r="52" spans="1:19" s="45" customFormat="1" ht="46.8" x14ac:dyDescent="0.35">
      <c r="A52" s="116" t="s">
        <v>440</v>
      </c>
      <c r="B52" s="210">
        <v>914</v>
      </c>
      <c r="C52" s="166" t="s">
        <v>1</v>
      </c>
      <c r="D52" s="205" t="s">
        <v>33</v>
      </c>
      <c r="E52" s="166" t="s">
        <v>42</v>
      </c>
      <c r="F52" s="166" t="s">
        <v>30</v>
      </c>
      <c r="G52" s="166" t="s">
        <v>1</v>
      </c>
      <c r="H52" s="166" t="s">
        <v>44</v>
      </c>
      <c r="I52" s="170"/>
      <c r="J52" s="167">
        <f>+J53+J54</f>
        <v>400</v>
      </c>
      <c r="K52" s="167">
        <f t="shared" ref="K52:L52" si="19">+K53+K54</f>
        <v>413</v>
      </c>
      <c r="L52" s="167">
        <f t="shared" si="19"/>
        <v>430</v>
      </c>
      <c r="M52" s="76"/>
      <c r="N52" s="76"/>
      <c r="O52" s="188"/>
      <c r="P52" s="188"/>
      <c r="Q52" s="188"/>
      <c r="S52" s="188"/>
    </row>
    <row r="53" spans="1:19" s="12" customFormat="1" ht="62.4" x14ac:dyDescent="0.3">
      <c r="A53" s="116" t="s">
        <v>311</v>
      </c>
      <c r="B53" s="154">
        <v>914</v>
      </c>
      <c r="C53" s="147" t="s">
        <v>1</v>
      </c>
      <c r="D53" s="155" t="s">
        <v>33</v>
      </c>
      <c r="E53" s="147" t="s">
        <v>42</v>
      </c>
      <c r="F53" s="147" t="s">
        <v>30</v>
      </c>
      <c r="G53" s="147" t="s">
        <v>1</v>
      </c>
      <c r="H53" s="147" t="s">
        <v>44</v>
      </c>
      <c r="I53" s="146" t="s">
        <v>54</v>
      </c>
      <c r="J53" s="142">
        <v>385</v>
      </c>
      <c r="K53" s="142">
        <v>397</v>
      </c>
      <c r="L53" s="142">
        <v>412</v>
      </c>
      <c r="M53" s="60"/>
      <c r="N53" s="60"/>
      <c r="O53" s="140"/>
      <c r="P53" s="140"/>
      <c r="Q53" s="140"/>
      <c r="S53" s="140"/>
    </row>
    <row r="54" spans="1:19" s="12" customFormat="1" ht="46.8" x14ac:dyDescent="0.3">
      <c r="A54" s="116" t="s">
        <v>312</v>
      </c>
      <c r="B54" s="154">
        <v>914</v>
      </c>
      <c r="C54" s="147" t="s">
        <v>1</v>
      </c>
      <c r="D54" s="155" t="s">
        <v>33</v>
      </c>
      <c r="E54" s="147" t="s">
        <v>42</v>
      </c>
      <c r="F54" s="147" t="s">
        <v>30</v>
      </c>
      <c r="G54" s="147" t="s">
        <v>1</v>
      </c>
      <c r="H54" s="147" t="s">
        <v>44</v>
      </c>
      <c r="I54" s="146" t="s">
        <v>53</v>
      </c>
      <c r="J54" s="142">
        <v>15</v>
      </c>
      <c r="K54" s="142">
        <v>16</v>
      </c>
      <c r="L54" s="142">
        <v>18</v>
      </c>
      <c r="M54" s="60">
        <v>-47</v>
      </c>
      <c r="N54" s="60"/>
      <c r="O54" s="140"/>
      <c r="P54" s="140"/>
      <c r="Q54" s="140"/>
      <c r="S54" s="140"/>
    </row>
    <row r="55" spans="1:19" s="12" customFormat="1" ht="33.6" x14ac:dyDescent="0.3">
      <c r="A55" s="121" t="s">
        <v>526</v>
      </c>
      <c r="B55" s="158">
        <v>914</v>
      </c>
      <c r="C55" s="163" t="s">
        <v>1</v>
      </c>
      <c r="D55" s="222" t="s">
        <v>33</v>
      </c>
      <c r="E55" s="163" t="s">
        <v>42</v>
      </c>
      <c r="F55" s="163" t="s">
        <v>31</v>
      </c>
      <c r="G55" s="163" t="s">
        <v>114</v>
      </c>
      <c r="H55" s="163" t="s">
        <v>120</v>
      </c>
      <c r="I55" s="225"/>
      <c r="J55" s="144">
        <f>+J56+J61</f>
        <v>58444.7</v>
      </c>
      <c r="K55" s="144">
        <f t="shared" ref="K55:L55" si="20">+K56+K61</f>
        <v>60910</v>
      </c>
      <c r="L55" s="144">
        <f t="shared" si="20"/>
        <v>63441</v>
      </c>
      <c r="M55" s="60"/>
      <c r="N55" s="60"/>
      <c r="O55" s="140"/>
      <c r="P55" s="140"/>
      <c r="Q55" s="140"/>
      <c r="S55" s="140"/>
    </row>
    <row r="56" spans="1:19" s="12" customFormat="1" ht="33.6" x14ac:dyDescent="0.3">
      <c r="A56" s="122" t="s">
        <v>124</v>
      </c>
      <c r="B56" s="160">
        <v>914</v>
      </c>
      <c r="C56" s="152" t="s">
        <v>1</v>
      </c>
      <c r="D56" s="224" t="s">
        <v>33</v>
      </c>
      <c r="E56" s="152" t="s">
        <v>42</v>
      </c>
      <c r="F56" s="152" t="s">
        <v>31</v>
      </c>
      <c r="G56" s="152" t="s">
        <v>1</v>
      </c>
      <c r="H56" s="152" t="s">
        <v>120</v>
      </c>
      <c r="I56" s="151"/>
      <c r="J56" s="145">
        <f>+J57+J58+J59+J60</f>
        <v>50475.7</v>
      </c>
      <c r="K56" s="145">
        <f t="shared" ref="K56:L56" si="21">SUM(K57:K60)</f>
        <v>52975</v>
      </c>
      <c r="L56" s="145">
        <f t="shared" si="21"/>
        <v>55188</v>
      </c>
      <c r="M56" s="60">
        <v>47</v>
      </c>
      <c r="N56" s="60"/>
      <c r="O56" s="140"/>
      <c r="P56" s="140"/>
      <c r="Q56" s="140"/>
      <c r="S56" s="140"/>
    </row>
    <row r="57" spans="1:19" s="21" customFormat="1" ht="46.8" x14ac:dyDescent="0.3">
      <c r="A57" s="116" t="s">
        <v>196</v>
      </c>
      <c r="B57" s="154">
        <v>914</v>
      </c>
      <c r="C57" s="147" t="s">
        <v>1</v>
      </c>
      <c r="D57" s="155" t="s">
        <v>33</v>
      </c>
      <c r="E57" s="147" t="s">
        <v>42</v>
      </c>
      <c r="F57" s="147" t="s">
        <v>31</v>
      </c>
      <c r="G57" s="147" t="s">
        <v>1</v>
      </c>
      <c r="H57" s="147" t="s">
        <v>6</v>
      </c>
      <c r="I57" s="146" t="s">
        <v>54</v>
      </c>
      <c r="J57" s="142">
        <v>36030</v>
      </c>
      <c r="K57" s="142">
        <v>37307</v>
      </c>
      <c r="L57" s="142">
        <v>38895</v>
      </c>
      <c r="M57" s="77"/>
      <c r="N57" s="77"/>
      <c r="O57" s="181"/>
      <c r="P57" s="181"/>
      <c r="Q57" s="181"/>
      <c r="S57" s="181"/>
    </row>
    <row r="58" spans="1:19" s="27" customFormat="1" ht="30.6" customHeight="1" x14ac:dyDescent="0.3">
      <c r="A58" s="244" t="s">
        <v>194</v>
      </c>
      <c r="B58" s="154">
        <v>914</v>
      </c>
      <c r="C58" s="147" t="s">
        <v>1</v>
      </c>
      <c r="D58" s="155" t="s">
        <v>33</v>
      </c>
      <c r="E58" s="147" t="s">
        <v>42</v>
      </c>
      <c r="F58" s="147" t="s">
        <v>31</v>
      </c>
      <c r="G58" s="147" t="s">
        <v>1</v>
      </c>
      <c r="H58" s="147" t="s">
        <v>6</v>
      </c>
      <c r="I58" s="146" t="s">
        <v>53</v>
      </c>
      <c r="J58" s="142">
        <v>14418.7</v>
      </c>
      <c r="K58" s="142">
        <v>15641</v>
      </c>
      <c r="L58" s="142">
        <v>16266</v>
      </c>
      <c r="M58" s="78"/>
      <c r="N58" s="78"/>
      <c r="S58" s="27">
        <v>-3561.3</v>
      </c>
    </row>
    <row r="59" spans="1:19" s="24" customFormat="1" ht="31.2" hidden="1" x14ac:dyDescent="0.3">
      <c r="A59" s="244" t="s">
        <v>503</v>
      </c>
      <c r="B59" s="154">
        <v>914</v>
      </c>
      <c r="C59" s="147" t="s">
        <v>1</v>
      </c>
      <c r="D59" s="155" t="s">
        <v>33</v>
      </c>
      <c r="E59" s="147" t="s">
        <v>42</v>
      </c>
      <c r="F59" s="147" t="s">
        <v>31</v>
      </c>
      <c r="G59" s="147" t="s">
        <v>1</v>
      </c>
      <c r="H59" s="147" t="s">
        <v>6</v>
      </c>
      <c r="I59" s="146" t="s">
        <v>58</v>
      </c>
      <c r="J59" s="142"/>
      <c r="K59" s="142"/>
      <c r="L59" s="142"/>
      <c r="M59" s="79"/>
      <c r="N59" s="79"/>
      <c r="O59" s="182"/>
      <c r="P59" s="182"/>
      <c r="Q59" s="182"/>
      <c r="S59" s="182"/>
    </row>
    <row r="60" spans="1:19" s="23" customFormat="1" ht="31.2" x14ac:dyDescent="0.3">
      <c r="A60" s="116" t="s">
        <v>106</v>
      </c>
      <c r="B60" s="154">
        <v>914</v>
      </c>
      <c r="C60" s="147" t="s">
        <v>1</v>
      </c>
      <c r="D60" s="155" t="s">
        <v>33</v>
      </c>
      <c r="E60" s="147" t="s">
        <v>42</v>
      </c>
      <c r="F60" s="147" t="s">
        <v>31</v>
      </c>
      <c r="G60" s="147" t="s">
        <v>1</v>
      </c>
      <c r="H60" s="147" t="s">
        <v>6</v>
      </c>
      <c r="I60" s="146" t="s">
        <v>55</v>
      </c>
      <c r="J60" s="142">
        <v>27</v>
      </c>
      <c r="K60" s="142">
        <v>27</v>
      </c>
      <c r="L60" s="142">
        <v>27</v>
      </c>
      <c r="M60" s="8" t="e">
        <f>SUM(#REF!)</f>
        <v>#REF!</v>
      </c>
      <c r="N60" s="8" t="e">
        <f>SUM(#REF!)</f>
        <v>#REF!</v>
      </c>
      <c r="O60" s="182"/>
      <c r="P60" s="182"/>
      <c r="Q60" s="182"/>
      <c r="S60" s="182"/>
    </row>
    <row r="61" spans="1:19" s="12" customFormat="1" ht="33.6" x14ac:dyDescent="0.3">
      <c r="A61" s="122" t="s">
        <v>580</v>
      </c>
      <c r="B61" s="160">
        <v>914</v>
      </c>
      <c r="C61" s="152" t="s">
        <v>1</v>
      </c>
      <c r="D61" s="224" t="s">
        <v>33</v>
      </c>
      <c r="E61" s="152" t="s">
        <v>42</v>
      </c>
      <c r="F61" s="152" t="s">
        <v>31</v>
      </c>
      <c r="G61" s="152" t="s">
        <v>5</v>
      </c>
      <c r="H61" s="152" t="s">
        <v>120</v>
      </c>
      <c r="I61" s="151"/>
      <c r="J61" s="145">
        <f>+J62+J63+J64+J65</f>
        <v>7969</v>
      </c>
      <c r="K61" s="145">
        <f t="shared" ref="K61:L61" si="22">SUM(K62:K65)</f>
        <v>7935</v>
      </c>
      <c r="L61" s="145">
        <f t="shared" si="22"/>
        <v>8253</v>
      </c>
      <c r="M61" s="60"/>
      <c r="N61" s="60"/>
      <c r="O61" s="140"/>
      <c r="P61" s="140"/>
      <c r="Q61" s="140"/>
      <c r="S61" s="140"/>
    </row>
    <row r="62" spans="1:19" s="12" customFormat="1" ht="46.8" x14ac:dyDescent="0.3">
      <c r="A62" s="116" t="s">
        <v>196</v>
      </c>
      <c r="B62" s="154">
        <v>914</v>
      </c>
      <c r="C62" s="147" t="s">
        <v>1</v>
      </c>
      <c r="D62" s="155" t="s">
        <v>33</v>
      </c>
      <c r="E62" s="147" t="s">
        <v>42</v>
      </c>
      <c r="F62" s="147" t="s">
        <v>31</v>
      </c>
      <c r="G62" s="147" t="s">
        <v>5</v>
      </c>
      <c r="H62" s="147" t="s">
        <v>6</v>
      </c>
      <c r="I62" s="146" t="s">
        <v>54</v>
      </c>
      <c r="J62" s="142">
        <v>7184</v>
      </c>
      <c r="K62" s="142">
        <v>7290</v>
      </c>
      <c r="L62" s="142">
        <v>7582</v>
      </c>
      <c r="M62" s="60"/>
      <c r="N62" s="60"/>
      <c r="O62" s="140">
        <v>160</v>
      </c>
      <c r="P62" s="140"/>
      <c r="Q62" s="140"/>
      <c r="S62" s="140"/>
    </row>
    <row r="63" spans="1:19" s="12" customFormat="1" ht="30" customHeight="1" x14ac:dyDescent="0.3">
      <c r="A63" s="244" t="s">
        <v>194</v>
      </c>
      <c r="B63" s="154">
        <v>914</v>
      </c>
      <c r="C63" s="147" t="s">
        <v>1</v>
      </c>
      <c r="D63" s="155" t="s">
        <v>33</v>
      </c>
      <c r="E63" s="147" t="s">
        <v>42</v>
      </c>
      <c r="F63" s="147" t="s">
        <v>31</v>
      </c>
      <c r="G63" s="147" t="s">
        <v>5</v>
      </c>
      <c r="H63" s="147" t="s">
        <v>6</v>
      </c>
      <c r="I63" s="146" t="s">
        <v>53</v>
      </c>
      <c r="J63" s="142">
        <v>784</v>
      </c>
      <c r="K63" s="142">
        <v>644</v>
      </c>
      <c r="L63" s="142">
        <v>670</v>
      </c>
      <c r="M63" s="60"/>
      <c r="N63" s="60"/>
      <c r="O63" s="140"/>
      <c r="P63" s="140"/>
      <c r="Q63" s="140"/>
      <c r="S63" s="140"/>
    </row>
    <row r="64" spans="1:19" s="26" customFormat="1" ht="0.6" hidden="1" customHeight="1" x14ac:dyDescent="0.3">
      <c r="A64" s="244" t="s">
        <v>503</v>
      </c>
      <c r="B64" s="154">
        <v>914</v>
      </c>
      <c r="C64" s="147" t="s">
        <v>1</v>
      </c>
      <c r="D64" s="155" t="s">
        <v>33</v>
      </c>
      <c r="E64" s="147" t="s">
        <v>42</v>
      </c>
      <c r="F64" s="147" t="s">
        <v>31</v>
      </c>
      <c r="G64" s="147" t="s">
        <v>5</v>
      </c>
      <c r="H64" s="147" t="s">
        <v>6</v>
      </c>
      <c r="I64" s="146" t="s">
        <v>58</v>
      </c>
      <c r="J64" s="142"/>
      <c r="K64" s="142"/>
      <c r="L64" s="142"/>
      <c r="M64" s="81"/>
      <c r="N64" s="81"/>
      <c r="O64" s="140"/>
      <c r="P64" s="140"/>
      <c r="Q64" s="140"/>
      <c r="S64" s="140"/>
    </row>
    <row r="65" spans="1:19" s="48" customFormat="1" ht="31.2" x14ac:dyDescent="0.3">
      <c r="A65" s="116" t="s">
        <v>106</v>
      </c>
      <c r="B65" s="154">
        <v>914</v>
      </c>
      <c r="C65" s="147" t="s">
        <v>1</v>
      </c>
      <c r="D65" s="155" t="s">
        <v>33</v>
      </c>
      <c r="E65" s="147" t="s">
        <v>42</v>
      </c>
      <c r="F65" s="147" t="s">
        <v>31</v>
      </c>
      <c r="G65" s="147" t="s">
        <v>5</v>
      </c>
      <c r="H65" s="147" t="s">
        <v>6</v>
      </c>
      <c r="I65" s="146" t="s">
        <v>55</v>
      </c>
      <c r="J65" s="142">
        <v>1</v>
      </c>
      <c r="K65" s="142">
        <v>1</v>
      </c>
      <c r="L65" s="142">
        <v>1</v>
      </c>
      <c r="M65" s="82"/>
      <c r="N65" s="82"/>
      <c r="O65" s="140"/>
      <c r="P65" s="140"/>
      <c r="Q65" s="140"/>
      <c r="S65" s="140"/>
    </row>
    <row r="66" spans="1:19" s="12" customFormat="1" x14ac:dyDescent="0.3">
      <c r="A66" s="126" t="s">
        <v>69</v>
      </c>
      <c r="B66" s="126">
        <v>914</v>
      </c>
      <c r="C66" s="245" t="s">
        <v>2</v>
      </c>
      <c r="D66" s="359"/>
      <c r="E66" s="360"/>
      <c r="F66" s="360"/>
      <c r="G66" s="360"/>
      <c r="H66" s="361"/>
      <c r="I66" s="246"/>
      <c r="J66" s="128">
        <f>SUM(J67)</f>
        <v>1789.5</v>
      </c>
      <c r="K66" s="128">
        <f t="shared" ref="K66:L66" si="23">SUM(K67)</f>
        <v>1321.5</v>
      </c>
      <c r="L66" s="128">
        <f t="shared" si="23"/>
        <v>1321.5</v>
      </c>
      <c r="M66" s="60"/>
      <c r="N66" s="60"/>
      <c r="O66" s="140"/>
      <c r="P66" s="140"/>
      <c r="Q66" s="140"/>
      <c r="S66" s="140"/>
    </row>
    <row r="67" spans="1:19" s="48" customFormat="1" ht="49.8" customHeight="1" x14ac:dyDescent="0.3">
      <c r="A67" s="247" t="s">
        <v>71</v>
      </c>
      <c r="B67" s="219" t="s">
        <v>174</v>
      </c>
      <c r="C67" s="219" t="s">
        <v>2</v>
      </c>
      <c r="D67" s="219" t="s">
        <v>35</v>
      </c>
      <c r="E67" s="392"/>
      <c r="F67" s="393"/>
      <c r="G67" s="393"/>
      <c r="H67" s="394"/>
      <c r="I67" s="119"/>
      <c r="J67" s="62">
        <f>SUM(J68)</f>
        <v>1789.5</v>
      </c>
      <c r="K67" s="62">
        <f t="shared" ref="K67:L67" si="24">SUM(K68)</f>
        <v>1321.5</v>
      </c>
      <c r="L67" s="62">
        <f t="shared" si="24"/>
        <v>1321.5</v>
      </c>
      <c r="M67" s="82"/>
      <c r="N67" s="82"/>
      <c r="O67" s="140"/>
      <c r="P67" s="140"/>
      <c r="Q67" s="140"/>
      <c r="S67" s="140"/>
    </row>
    <row r="68" spans="1:19" s="12" customFormat="1" ht="33.6" x14ac:dyDescent="0.3">
      <c r="A68" s="120" t="s">
        <v>111</v>
      </c>
      <c r="B68" s="157" t="s">
        <v>174</v>
      </c>
      <c r="C68" s="157" t="s">
        <v>2</v>
      </c>
      <c r="D68" s="157" t="s">
        <v>35</v>
      </c>
      <c r="E68" s="162" t="s">
        <v>1</v>
      </c>
      <c r="F68" s="162" t="s">
        <v>113</v>
      </c>
      <c r="G68" s="162" t="s">
        <v>114</v>
      </c>
      <c r="H68" s="162" t="s">
        <v>120</v>
      </c>
      <c r="I68" s="162"/>
      <c r="J68" s="143">
        <f>SUM(J69+J74+J72)</f>
        <v>1789.5</v>
      </c>
      <c r="K68" s="143">
        <f>SUM(K69+K74+K72)</f>
        <v>1321.5</v>
      </c>
      <c r="L68" s="143">
        <f>SUM(L69+L74+L72)</f>
        <v>1321.5</v>
      </c>
      <c r="M68" s="60"/>
      <c r="N68" s="60"/>
      <c r="O68" s="140"/>
      <c r="P68" s="140"/>
      <c r="Q68" s="140"/>
      <c r="S68" s="140"/>
    </row>
    <row r="69" spans="1:19" s="28" customFormat="1" ht="33.6" x14ac:dyDescent="0.3">
      <c r="A69" s="121" t="s">
        <v>112</v>
      </c>
      <c r="B69" s="159" t="s">
        <v>174</v>
      </c>
      <c r="C69" s="159" t="s">
        <v>2</v>
      </c>
      <c r="D69" s="159" t="s">
        <v>35</v>
      </c>
      <c r="E69" s="163" t="s">
        <v>1</v>
      </c>
      <c r="F69" s="163" t="s">
        <v>16</v>
      </c>
      <c r="G69" s="163" t="s">
        <v>114</v>
      </c>
      <c r="H69" s="163" t="s">
        <v>120</v>
      </c>
      <c r="I69" s="163"/>
      <c r="J69" s="144">
        <f>SUM(J70)</f>
        <v>1710.5</v>
      </c>
      <c r="K69" s="144">
        <f t="shared" ref="K69:L69" si="25">SUM(K70)</f>
        <v>1242.5</v>
      </c>
      <c r="L69" s="144">
        <f t="shared" si="25"/>
        <v>1242.5</v>
      </c>
      <c r="M69" s="83"/>
      <c r="N69" s="83"/>
      <c r="O69" s="58"/>
      <c r="P69" s="58"/>
      <c r="Q69" s="58"/>
      <c r="S69" s="58"/>
    </row>
    <row r="70" spans="1:19" s="28" customFormat="1" ht="33.6" x14ac:dyDescent="0.3">
      <c r="A70" s="243" t="s">
        <v>197</v>
      </c>
      <c r="B70" s="161" t="s">
        <v>174</v>
      </c>
      <c r="C70" s="161" t="s">
        <v>2</v>
      </c>
      <c r="D70" s="161" t="s">
        <v>35</v>
      </c>
      <c r="E70" s="152" t="s">
        <v>1</v>
      </c>
      <c r="F70" s="152" t="s">
        <v>16</v>
      </c>
      <c r="G70" s="152" t="s">
        <v>1</v>
      </c>
      <c r="H70" s="152" t="s">
        <v>120</v>
      </c>
      <c r="I70" s="152"/>
      <c r="J70" s="145">
        <f>SUM(J71)</f>
        <v>1710.5</v>
      </c>
      <c r="K70" s="145">
        <f>SUM(K71)</f>
        <v>1242.5</v>
      </c>
      <c r="L70" s="145">
        <f>SUM(L71)</f>
        <v>1242.5</v>
      </c>
      <c r="M70" s="83"/>
      <c r="N70" s="83"/>
      <c r="O70" s="58"/>
      <c r="P70" s="58"/>
      <c r="Q70" s="58"/>
      <c r="S70" s="58"/>
    </row>
    <row r="71" spans="1:19" s="33" customFormat="1" ht="31.2" x14ac:dyDescent="0.35">
      <c r="A71" s="116" t="s">
        <v>313</v>
      </c>
      <c r="B71" s="154">
        <v>914</v>
      </c>
      <c r="C71" s="147" t="s">
        <v>2</v>
      </c>
      <c r="D71" s="155" t="s">
        <v>35</v>
      </c>
      <c r="E71" s="171" t="s">
        <v>1</v>
      </c>
      <c r="F71" s="171" t="s">
        <v>16</v>
      </c>
      <c r="G71" s="171" t="s">
        <v>1</v>
      </c>
      <c r="H71" s="171" t="s">
        <v>4</v>
      </c>
      <c r="I71" s="146">
        <v>200</v>
      </c>
      <c r="J71" s="315">
        <v>1710.5</v>
      </c>
      <c r="K71" s="142">
        <v>1242.5</v>
      </c>
      <c r="L71" s="142">
        <v>1242.5</v>
      </c>
      <c r="M71" s="84"/>
      <c r="N71" s="84"/>
      <c r="O71" s="189"/>
      <c r="P71" s="189"/>
      <c r="Q71" s="189"/>
      <c r="S71" s="189"/>
    </row>
    <row r="72" spans="1:19" s="34" customFormat="1" ht="17.399999999999999" x14ac:dyDescent="0.35">
      <c r="A72" s="243" t="s">
        <v>387</v>
      </c>
      <c r="B72" s="161" t="s">
        <v>174</v>
      </c>
      <c r="C72" s="161" t="s">
        <v>2</v>
      </c>
      <c r="D72" s="161" t="s">
        <v>35</v>
      </c>
      <c r="E72" s="152" t="s">
        <v>1</v>
      </c>
      <c r="F72" s="152" t="s">
        <v>16</v>
      </c>
      <c r="G72" s="152" t="s">
        <v>7</v>
      </c>
      <c r="H72" s="152" t="s">
        <v>120</v>
      </c>
      <c r="I72" s="152"/>
      <c r="J72" s="145">
        <f>SUM(J73)</f>
        <v>0</v>
      </c>
      <c r="K72" s="145">
        <f t="shared" ref="K72:L72" si="26">SUM(K73)</f>
        <v>0</v>
      </c>
      <c r="L72" s="145">
        <f t="shared" si="26"/>
        <v>0</v>
      </c>
      <c r="M72" s="85"/>
      <c r="N72" s="85"/>
      <c r="O72" s="189"/>
      <c r="P72" s="189"/>
      <c r="Q72" s="189"/>
      <c r="S72" s="189"/>
    </row>
    <row r="73" spans="1:19" s="50" customFormat="1" ht="31.2" x14ac:dyDescent="0.35">
      <c r="A73" s="116" t="s">
        <v>388</v>
      </c>
      <c r="B73" s="154">
        <v>914</v>
      </c>
      <c r="C73" s="147" t="s">
        <v>2</v>
      </c>
      <c r="D73" s="155" t="s">
        <v>35</v>
      </c>
      <c r="E73" s="171" t="s">
        <v>1</v>
      </c>
      <c r="F73" s="171" t="s">
        <v>16</v>
      </c>
      <c r="G73" s="171" t="s">
        <v>7</v>
      </c>
      <c r="H73" s="171" t="s">
        <v>4</v>
      </c>
      <c r="I73" s="146">
        <v>200</v>
      </c>
      <c r="J73" s="142"/>
      <c r="K73" s="142"/>
      <c r="L73" s="142"/>
      <c r="M73" s="86"/>
      <c r="N73" s="86"/>
      <c r="O73" s="190"/>
      <c r="P73" s="190"/>
      <c r="Q73" s="190"/>
      <c r="S73" s="190"/>
    </row>
    <row r="74" spans="1:19" s="12" customFormat="1" ht="50.4" x14ac:dyDescent="0.3">
      <c r="A74" s="121" t="s">
        <v>128</v>
      </c>
      <c r="B74" s="158">
        <v>914</v>
      </c>
      <c r="C74" s="163" t="s">
        <v>2</v>
      </c>
      <c r="D74" s="222" t="s">
        <v>35</v>
      </c>
      <c r="E74" s="159" t="s">
        <v>1</v>
      </c>
      <c r="F74" s="159" t="s">
        <v>26</v>
      </c>
      <c r="G74" s="159" t="s">
        <v>114</v>
      </c>
      <c r="H74" s="159" t="s">
        <v>120</v>
      </c>
      <c r="I74" s="225"/>
      <c r="J74" s="144">
        <f>SUM(J75+J77)</f>
        <v>79</v>
      </c>
      <c r="K74" s="144">
        <f t="shared" ref="K74:L74" si="27">SUM(K75+K77)</f>
        <v>79</v>
      </c>
      <c r="L74" s="144">
        <f t="shared" si="27"/>
        <v>79</v>
      </c>
      <c r="M74" s="60">
        <v>120</v>
      </c>
      <c r="N74" s="60"/>
      <c r="O74" s="140"/>
      <c r="P74" s="140"/>
      <c r="Q74" s="140"/>
      <c r="S74" s="140"/>
    </row>
    <row r="75" spans="1:19" s="12" customFormat="1" ht="37.799999999999997" customHeight="1" x14ac:dyDescent="0.3">
      <c r="A75" s="243" t="s">
        <v>198</v>
      </c>
      <c r="B75" s="160">
        <v>914</v>
      </c>
      <c r="C75" s="152" t="s">
        <v>2</v>
      </c>
      <c r="D75" s="224" t="s">
        <v>35</v>
      </c>
      <c r="E75" s="161" t="s">
        <v>1</v>
      </c>
      <c r="F75" s="161" t="s">
        <v>26</v>
      </c>
      <c r="G75" s="161" t="s">
        <v>1</v>
      </c>
      <c r="H75" s="161" t="s">
        <v>120</v>
      </c>
      <c r="I75" s="151"/>
      <c r="J75" s="145">
        <f>SUM(J76)</f>
        <v>20</v>
      </c>
      <c r="K75" s="145">
        <f t="shared" ref="K75:L75" si="28">SUM(K76)</f>
        <v>20</v>
      </c>
      <c r="L75" s="145">
        <f t="shared" si="28"/>
        <v>20</v>
      </c>
      <c r="M75" s="60"/>
      <c r="N75" s="60"/>
      <c r="O75" s="140"/>
      <c r="P75" s="140"/>
      <c r="Q75" s="140"/>
      <c r="S75" s="140"/>
    </row>
    <row r="76" spans="1:19" s="55" customFormat="1" ht="31.2" x14ac:dyDescent="0.3">
      <c r="A76" s="116" t="s">
        <v>314</v>
      </c>
      <c r="B76" s="154">
        <v>914</v>
      </c>
      <c r="C76" s="147" t="s">
        <v>2</v>
      </c>
      <c r="D76" s="155" t="s">
        <v>35</v>
      </c>
      <c r="E76" s="171" t="s">
        <v>1</v>
      </c>
      <c r="F76" s="171" t="s">
        <v>26</v>
      </c>
      <c r="G76" s="171" t="s">
        <v>1</v>
      </c>
      <c r="H76" s="171" t="s">
        <v>4</v>
      </c>
      <c r="I76" s="146" t="s">
        <v>53</v>
      </c>
      <c r="J76" s="142">
        <v>20</v>
      </c>
      <c r="K76" s="142">
        <v>20</v>
      </c>
      <c r="L76" s="142">
        <v>20</v>
      </c>
      <c r="M76" s="87"/>
      <c r="N76" s="87"/>
      <c r="O76" s="58"/>
      <c r="P76" s="58"/>
      <c r="Q76" s="58"/>
      <c r="S76" s="58"/>
    </row>
    <row r="77" spans="1:19" s="56" customFormat="1" ht="33.6" x14ac:dyDescent="0.3">
      <c r="A77" s="243" t="s">
        <v>129</v>
      </c>
      <c r="B77" s="160">
        <v>914</v>
      </c>
      <c r="C77" s="152" t="s">
        <v>2</v>
      </c>
      <c r="D77" s="224" t="s">
        <v>35</v>
      </c>
      <c r="E77" s="161" t="s">
        <v>1</v>
      </c>
      <c r="F77" s="161" t="s">
        <v>26</v>
      </c>
      <c r="G77" s="161" t="s">
        <v>5</v>
      </c>
      <c r="H77" s="161" t="s">
        <v>120</v>
      </c>
      <c r="I77" s="151"/>
      <c r="J77" s="145">
        <f>SUM(J78)</f>
        <v>59</v>
      </c>
      <c r="K77" s="145">
        <f t="shared" ref="K77:L77" si="29">SUM(K78)</f>
        <v>59</v>
      </c>
      <c r="L77" s="145">
        <f t="shared" si="29"/>
        <v>59</v>
      </c>
      <c r="M77" s="88"/>
      <c r="N77" s="88"/>
      <c r="O77" s="58"/>
      <c r="P77" s="58"/>
      <c r="Q77" s="58"/>
      <c r="S77" s="58"/>
    </row>
    <row r="78" spans="1:19" s="57" customFormat="1" ht="31.2" x14ac:dyDescent="0.3">
      <c r="A78" s="116" t="s">
        <v>314</v>
      </c>
      <c r="B78" s="154">
        <v>914</v>
      </c>
      <c r="C78" s="147" t="s">
        <v>2</v>
      </c>
      <c r="D78" s="155" t="s">
        <v>35</v>
      </c>
      <c r="E78" s="171" t="s">
        <v>1</v>
      </c>
      <c r="F78" s="171" t="s">
        <v>26</v>
      </c>
      <c r="G78" s="171" t="s">
        <v>5</v>
      </c>
      <c r="H78" s="171" t="s">
        <v>4</v>
      </c>
      <c r="I78" s="146" t="s">
        <v>53</v>
      </c>
      <c r="J78" s="142">
        <v>59</v>
      </c>
      <c r="K78" s="142">
        <v>59</v>
      </c>
      <c r="L78" s="142">
        <v>59</v>
      </c>
      <c r="M78" s="89"/>
      <c r="N78" s="89"/>
      <c r="O78" s="58"/>
      <c r="P78" s="58"/>
      <c r="Q78" s="58"/>
      <c r="S78" s="58"/>
    </row>
    <row r="79" spans="1:19" s="58" customFormat="1" x14ac:dyDescent="0.3">
      <c r="A79" s="126" t="s">
        <v>72</v>
      </c>
      <c r="B79" s="126">
        <v>914</v>
      </c>
      <c r="C79" s="245" t="s">
        <v>7</v>
      </c>
      <c r="D79" s="359"/>
      <c r="E79" s="360"/>
      <c r="F79" s="360"/>
      <c r="G79" s="360"/>
      <c r="H79" s="361"/>
      <c r="I79" s="248"/>
      <c r="J79" s="128">
        <f>SUM(J80+J90+J103+J108)</f>
        <v>46608</v>
      </c>
      <c r="K79" s="128">
        <f>SUM(K80+K90+K103+K108)</f>
        <v>24638</v>
      </c>
      <c r="L79" s="128">
        <f>SUM(L80+L90+L103+L108)</f>
        <v>25079.5</v>
      </c>
      <c r="M79" s="90"/>
      <c r="N79" s="90"/>
    </row>
    <row r="80" spans="1:19" s="28" customFormat="1" ht="19.8" customHeight="1" x14ac:dyDescent="0.3">
      <c r="A80" s="117" t="s">
        <v>73</v>
      </c>
      <c r="B80" s="118">
        <v>914</v>
      </c>
      <c r="C80" s="219" t="s">
        <v>7</v>
      </c>
      <c r="D80" s="219" t="s">
        <v>11</v>
      </c>
      <c r="E80" s="249"/>
      <c r="F80" s="249"/>
      <c r="G80" s="249"/>
      <c r="H80" s="250"/>
      <c r="I80" s="119"/>
      <c r="J80" s="62">
        <f>SUM(J81+J86)</f>
        <v>9947.5</v>
      </c>
      <c r="K80" s="62">
        <f t="shared" ref="K80:L80" si="30">SUM(K81+K86)</f>
        <v>9448.5</v>
      </c>
      <c r="L80" s="62">
        <f t="shared" si="30"/>
        <v>9449.5</v>
      </c>
      <c r="M80" s="83"/>
      <c r="N80" s="83"/>
      <c r="O80" s="58"/>
      <c r="P80" s="58"/>
      <c r="Q80" s="58"/>
      <c r="S80" s="58"/>
    </row>
    <row r="81" spans="1:19" s="28" customFormat="1" ht="0.6" hidden="1" customHeight="1" x14ac:dyDescent="0.3">
      <c r="A81" s="120" t="s">
        <v>135</v>
      </c>
      <c r="B81" s="156">
        <v>914</v>
      </c>
      <c r="C81" s="157" t="s">
        <v>7</v>
      </c>
      <c r="D81" s="157" t="s">
        <v>11</v>
      </c>
      <c r="E81" s="157" t="s">
        <v>14</v>
      </c>
      <c r="F81" s="157" t="s">
        <v>113</v>
      </c>
      <c r="G81" s="157" t="s">
        <v>114</v>
      </c>
      <c r="H81" s="157" t="s">
        <v>120</v>
      </c>
      <c r="I81" s="162"/>
      <c r="J81" s="143">
        <f t="shared" ref="J81:L83" si="31">SUM(J82)</f>
        <v>7416</v>
      </c>
      <c r="K81" s="143">
        <f t="shared" si="31"/>
        <v>6917</v>
      </c>
      <c r="L81" s="143">
        <f t="shared" si="31"/>
        <v>6918</v>
      </c>
      <c r="M81" s="83"/>
      <c r="N81" s="83"/>
      <c r="O81" s="58"/>
      <c r="P81" s="58"/>
      <c r="Q81" s="58"/>
      <c r="S81" s="58"/>
    </row>
    <row r="82" spans="1:19" s="28" customFormat="1" ht="33.6" x14ac:dyDescent="0.3">
      <c r="A82" s="121" t="s">
        <v>187</v>
      </c>
      <c r="B82" s="158">
        <v>914</v>
      </c>
      <c r="C82" s="159" t="s">
        <v>7</v>
      </c>
      <c r="D82" s="159" t="s">
        <v>11</v>
      </c>
      <c r="E82" s="159" t="s">
        <v>14</v>
      </c>
      <c r="F82" s="159" t="s">
        <v>16</v>
      </c>
      <c r="G82" s="159" t="s">
        <v>114</v>
      </c>
      <c r="H82" s="159" t="s">
        <v>120</v>
      </c>
      <c r="I82" s="163"/>
      <c r="J82" s="144">
        <f t="shared" si="31"/>
        <v>7416</v>
      </c>
      <c r="K82" s="144">
        <f t="shared" si="31"/>
        <v>6917</v>
      </c>
      <c r="L82" s="144">
        <f t="shared" si="31"/>
        <v>6918</v>
      </c>
      <c r="M82" s="83"/>
      <c r="N82" s="83"/>
      <c r="O82" s="58"/>
      <c r="P82" s="58"/>
      <c r="Q82" s="58"/>
      <c r="S82" s="58"/>
    </row>
    <row r="83" spans="1:19" s="28" customFormat="1" x14ac:dyDescent="0.3">
      <c r="A83" s="122" t="s">
        <v>224</v>
      </c>
      <c r="B83" s="160">
        <v>914</v>
      </c>
      <c r="C83" s="161" t="s">
        <v>7</v>
      </c>
      <c r="D83" s="161" t="s">
        <v>11</v>
      </c>
      <c r="E83" s="161" t="s">
        <v>14</v>
      </c>
      <c r="F83" s="161" t="s">
        <v>16</v>
      </c>
      <c r="G83" s="161" t="s">
        <v>1</v>
      </c>
      <c r="H83" s="161" t="s">
        <v>120</v>
      </c>
      <c r="I83" s="152"/>
      <c r="J83" s="145">
        <f>+J84+J85</f>
        <v>7416</v>
      </c>
      <c r="K83" s="145">
        <f t="shared" si="31"/>
        <v>6917</v>
      </c>
      <c r="L83" s="145">
        <f t="shared" si="31"/>
        <v>6918</v>
      </c>
      <c r="M83" s="83"/>
      <c r="N83" s="83"/>
      <c r="O83" s="58"/>
      <c r="P83" s="58"/>
      <c r="Q83" s="58"/>
      <c r="S83" s="58"/>
    </row>
    <row r="84" spans="1:19" s="28" customFormat="1" ht="44.4" customHeight="1" x14ac:dyDescent="0.3">
      <c r="A84" s="116" t="s">
        <v>107</v>
      </c>
      <c r="B84" s="154">
        <v>914</v>
      </c>
      <c r="C84" s="147" t="s">
        <v>7</v>
      </c>
      <c r="D84" s="155" t="s">
        <v>11</v>
      </c>
      <c r="E84" s="147" t="s">
        <v>14</v>
      </c>
      <c r="F84" s="147" t="s">
        <v>16</v>
      </c>
      <c r="G84" s="147" t="s">
        <v>1</v>
      </c>
      <c r="H84" s="147" t="s">
        <v>6</v>
      </c>
      <c r="I84" s="146" t="s">
        <v>59</v>
      </c>
      <c r="J84" s="142">
        <v>7416</v>
      </c>
      <c r="K84" s="142">
        <v>6917</v>
      </c>
      <c r="L84" s="142">
        <v>6918</v>
      </c>
      <c r="M84" s="83"/>
      <c r="N84" s="83"/>
      <c r="O84" s="58"/>
      <c r="P84" s="58"/>
      <c r="Q84" s="58"/>
      <c r="S84" s="58"/>
    </row>
    <row r="85" spans="1:19" s="33" customFormat="1" ht="62.4" hidden="1" x14ac:dyDescent="0.35">
      <c r="A85" s="116" t="s">
        <v>474</v>
      </c>
      <c r="B85" s="154">
        <v>914</v>
      </c>
      <c r="C85" s="147" t="s">
        <v>7</v>
      </c>
      <c r="D85" s="147" t="s">
        <v>11</v>
      </c>
      <c r="E85" s="147" t="s">
        <v>14</v>
      </c>
      <c r="F85" s="147" t="s">
        <v>16</v>
      </c>
      <c r="G85" s="147" t="s">
        <v>1</v>
      </c>
      <c r="H85" s="147" t="s">
        <v>475</v>
      </c>
      <c r="I85" s="146" t="s">
        <v>59</v>
      </c>
      <c r="J85" s="142"/>
      <c r="K85" s="142"/>
      <c r="L85" s="142"/>
      <c r="M85" s="84"/>
      <c r="N85" s="84"/>
      <c r="O85" s="189"/>
      <c r="P85" s="189"/>
      <c r="Q85" s="189"/>
      <c r="S85" s="189"/>
    </row>
    <row r="86" spans="1:19" s="34" customFormat="1" ht="50.4" x14ac:dyDescent="0.35">
      <c r="A86" s="120" t="s">
        <v>225</v>
      </c>
      <c r="B86" s="156">
        <v>914</v>
      </c>
      <c r="C86" s="157" t="s">
        <v>7</v>
      </c>
      <c r="D86" s="157" t="s">
        <v>11</v>
      </c>
      <c r="E86" s="157" t="s">
        <v>226</v>
      </c>
      <c r="F86" s="157" t="s">
        <v>113</v>
      </c>
      <c r="G86" s="157" t="s">
        <v>114</v>
      </c>
      <c r="H86" s="157" t="s">
        <v>120</v>
      </c>
      <c r="I86" s="220"/>
      <c r="J86" s="143">
        <f>SUM(J87)</f>
        <v>2531.5</v>
      </c>
      <c r="K86" s="143">
        <f t="shared" ref="K86:L86" si="32">SUM(K87)</f>
        <v>2531.5</v>
      </c>
      <c r="L86" s="143">
        <f t="shared" si="32"/>
        <v>2531.5</v>
      </c>
      <c r="M86" s="85"/>
      <c r="N86" s="85"/>
      <c r="O86" s="189"/>
      <c r="P86" s="189"/>
      <c r="Q86" s="189"/>
      <c r="S86" s="189"/>
    </row>
    <row r="87" spans="1:19" s="50" customFormat="1" ht="33.6" x14ac:dyDescent="0.35">
      <c r="A87" s="121" t="s">
        <v>576</v>
      </c>
      <c r="B87" s="158">
        <v>914</v>
      </c>
      <c r="C87" s="159" t="s">
        <v>7</v>
      </c>
      <c r="D87" s="159" t="s">
        <v>11</v>
      </c>
      <c r="E87" s="159" t="s">
        <v>226</v>
      </c>
      <c r="F87" s="159" t="s">
        <v>574</v>
      </c>
      <c r="G87" s="159" t="s">
        <v>114</v>
      </c>
      <c r="H87" s="159" t="s">
        <v>120</v>
      </c>
      <c r="I87" s="221"/>
      <c r="J87" s="144">
        <f>SUM(J88)</f>
        <v>2531.5</v>
      </c>
      <c r="K87" s="144">
        <f t="shared" ref="K87:L88" si="33">SUM(K88)</f>
        <v>2531.5</v>
      </c>
      <c r="L87" s="144">
        <f t="shared" si="33"/>
        <v>2531.5</v>
      </c>
      <c r="M87" s="86"/>
      <c r="N87" s="86"/>
      <c r="O87" s="190"/>
      <c r="P87" s="190"/>
      <c r="Q87" s="190"/>
      <c r="S87" s="190"/>
    </row>
    <row r="88" spans="1:19" s="12" customFormat="1" ht="44.4" customHeight="1" x14ac:dyDescent="0.3">
      <c r="A88" s="122" t="s">
        <v>575</v>
      </c>
      <c r="B88" s="160">
        <v>914</v>
      </c>
      <c r="C88" s="161" t="s">
        <v>7</v>
      </c>
      <c r="D88" s="161" t="s">
        <v>11</v>
      </c>
      <c r="E88" s="161" t="s">
        <v>226</v>
      </c>
      <c r="F88" s="161" t="s">
        <v>574</v>
      </c>
      <c r="G88" s="161" t="s">
        <v>1</v>
      </c>
      <c r="H88" s="161" t="s">
        <v>120</v>
      </c>
      <c r="I88" s="251"/>
      <c r="J88" s="145">
        <f>SUM(J89)</f>
        <v>2531.5</v>
      </c>
      <c r="K88" s="145">
        <f t="shared" si="33"/>
        <v>2531.5</v>
      </c>
      <c r="L88" s="145">
        <f t="shared" si="33"/>
        <v>2531.5</v>
      </c>
      <c r="M88" s="60">
        <v>120</v>
      </c>
      <c r="N88" s="60"/>
      <c r="O88" s="140"/>
      <c r="P88" s="140"/>
      <c r="Q88" s="140"/>
      <c r="S88" s="140"/>
    </row>
    <row r="89" spans="1:19" s="12" customFormat="1" ht="29.4" customHeight="1" x14ac:dyDescent="0.3">
      <c r="A89" s="116" t="s">
        <v>105</v>
      </c>
      <c r="B89" s="252">
        <v>914</v>
      </c>
      <c r="C89" s="253" t="s">
        <v>7</v>
      </c>
      <c r="D89" s="253" t="s">
        <v>11</v>
      </c>
      <c r="E89" s="253" t="s">
        <v>226</v>
      </c>
      <c r="F89" s="253" t="s">
        <v>574</v>
      </c>
      <c r="G89" s="253" t="s">
        <v>1</v>
      </c>
      <c r="H89" s="253" t="s">
        <v>577</v>
      </c>
      <c r="I89" s="119" t="s">
        <v>53</v>
      </c>
      <c r="J89" s="149">
        <v>2531.5</v>
      </c>
      <c r="K89" s="149">
        <v>2531.5</v>
      </c>
      <c r="L89" s="149">
        <v>2531.5</v>
      </c>
      <c r="M89" s="60"/>
      <c r="N89" s="60"/>
      <c r="O89" s="140"/>
      <c r="P89" s="140"/>
      <c r="Q89" s="140"/>
      <c r="S89" s="140"/>
    </row>
    <row r="90" spans="1:19" s="12" customFormat="1" x14ac:dyDescent="0.3">
      <c r="A90" s="117" t="s">
        <v>302</v>
      </c>
      <c r="B90" s="118">
        <v>914</v>
      </c>
      <c r="C90" s="219" t="s">
        <v>7</v>
      </c>
      <c r="D90" s="219" t="s">
        <v>14</v>
      </c>
      <c r="E90" s="249"/>
      <c r="F90" s="249"/>
      <c r="G90" s="249"/>
      <c r="H90" s="250"/>
      <c r="I90" s="119"/>
      <c r="J90" s="62">
        <f>SUM(J95+J91)</f>
        <v>7506</v>
      </c>
      <c r="K90" s="62">
        <f t="shared" ref="K90:L90" si="34">SUM(K95+K91)</f>
        <v>0</v>
      </c>
      <c r="L90" s="62">
        <f t="shared" si="34"/>
        <v>0</v>
      </c>
      <c r="M90" s="60"/>
      <c r="N90" s="60"/>
      <c r="O90" s="140"/>
      <c r="P90" s="140"/>
      <c r="Q90" s="140"/>
      <c r="S90" s="140"/>
    </row>
    <row r="91" spans="1:19" s="12" customFormat="1" ht="33.6" x14ac:dyDescent="0.3">
      <c r="A91" s="120" t="s">
        <v>122</v>
      </c>
      <c r="B91" s="156">
        <v>914</v>
      </c>
      <c r="C91" s="157" t="s">
        <v>7</v>
      </c>
      <c r="D91" s="157" t="s">
        <v>14</v>
      </c>
      <c r="E91" s="157" t="s">
        <v>3</v>
      </c>
      <c r="F91" s="157" t="s">
        <v>113</v>
      </c>
      <c r="G91" s="157" t="s">
        <v>114</v>
      </c>
      <c r="H91" s="157" t="s">
        <v>120</v>
      </c>
      <c r="I91" s="119"/>
      <c r="J91" s="143">
        <f>J92</f>
        <v>506</v>
      </c>
      <c r="K91" s="143">
        <f t="shared" ref="K91:L91" si="35">K92</f>
        <v>0</v>
      </c>
      <c r="L91" s="143">
        <f t="shared" si="35"/>
        <v>0</v>
      </c>
      <c r="M91" s="60"/>
      <c r="N91" s="60"/>
      <c r="O91" s="140"/>
      <c r="P91" s="140"/>
      <c r="Q91" s="140"/>
      <c r="S91" s="140"/>
    </row>
    <row r="92" spans="1:19" s="12" customFormat="1" x14ac:dyDescent="0.3">
      <c r="A92" s="121" t="s">
        <v>123</v>
      </c>
      <c r="B92" s="158">
        <v>914</v>
      </c>
      <c r="C92" s="159" t="s">
        <v>7</v>
      </c>
      <c r="D92" s="159" t="s">
        <v>14</v>
      </c>
      <c r="E92" s="159" t="s">
        <v>3</v>
      </c>
      <c r="F92" s="159" t="s">
        <v>16</v>
      </c>
      <c r="G92" s="159" t="s">
        <v>114</v>
      </c>
      <c r="H92" s="159" t="s">
        <v>120</v>
      </c>
      <c r="I92" s="119"/>
      <c r="J92" s="144">
        <f>J93</f>
        <v>506</v>
      </c>
      <c r="K92" s="144">
        <f t="shared" ref="K92:L92" si="36">K93</f>
        <v>0</v>
      </c>
      <c r="L92" s="144">
        <f t="shared" si="36"/>
        <v>0</v>
      </c>
      <c r="M92" s="60"/>
      <c r="N92" s="60"/>
      <c r="O92" s="140"/>
      <c r="P92" s="140"/>
      <c r="Q92" s="140"/>
      <c r="S92" s="140"/>
    </row>
    <row r="93" spans="1:19" s="39" customFormat="1" ht="50.4" x14ac:dyDescent="0.3">
      <c r="A93" s="122" t="s">
        <v>395</v>
      </c>
      <c r="B93" s="160">
        <v>914</v>
      </c>
      <c r="C93" s="161" t="s">
        <v>7</v>
      </c>
      <c r="D93" s="161" t="s">
        <v>14</v>
      </c>
      <c r="E93" s="161" t="s">
        <v>3</v>
      </c>
      <c r="F93" s="161" t="s">
        <v>16</v>
      </c>
      <c r="G93" s="161" t="s">
        <v>2</v>
      </c>
      <c r="H93" s="161" t="s">
        <v>120</v>
      </c>
      <c r="I93" s="119"/>
      <c r="J93" s="145">
        <f>J94</f>
        <v>506</v>
      </c>
      <c r="K93" s="145">
        <f t="shared" ref="K93:L93" si="37">K94</f>
        <v>0</v>
      </c>
      <c r="L93" s="145">
        <f t="shared" si="37"/>
        <v>0</v>
      </c>
      <c r="M93" s="96"/>
      <c r="N93" s="96"/>
    </row>
    <row r="94" spans="1:19" s="42" customFormat="1" ht="31.2" x14ac:dyDescent="0.3">
      <c r="A94" s="244" t="s">
        <v>398</v>
      </c>
      <c r="B94" s="252">
        <v>914</v>
      </c>
      <c r="C94" s="253" t="s">
        <v>7</v>
      </c>
      <c r="D94" s="253" t="s">
        <v>14</v>
      </c>
      <c r="E94" s="253" t="s">
        <v>3</v>
      </c>
      <c r="F94" s="253" t="s">
        <v>16</v>
      </c>
      <c r="G94" s="253" t="s">
        <v>2</v>
      </c>
      <c r="H94" s="253" t="s">
        <v>24</v>
      </c>
      <c r="I94" s="119" t="s">
        <v>55</v>
      </c>
      <c r="J94" s="149">
        <v>506</v>
      </c>
      <c r="K94" s="149">
        <v>0</v>
      </c>
      <c r="L94" s="149">
        <v>0</v>
      </c>
      <c r="M94" s="97"/>
      <c r="N94" s="97"/>
      <c r="O94" s="191"/>
      <c r="P94" s="191"/>
      <c r="Q94" s="191"/>
      <c r="S94" s="191">
        <v>506</v>
      </c>
    </row>
    <row r="95" spans="1:19" s="41" customFormat="1" ht="40.799999999999997" customHeight="1" x14ac:dyDescent="0.3">
      <c r="A95" s="120" t="s">
        <v>130</v>
      </c>
      <c r="B95" s="156">
        <v>914</v>
      </c>
      <c r="C95" s="157" t="s">
        <v>7</v>
      </c>
      <c r="D95" s="157" t="s">
        <v>14</v>
      </c>
      <c r="E95" s="157" t="s">
        <v>27</v>
      </c>
      <c r="F95" s="157" t="s">
        <v>113</v>
      </c>
      <c r="G95" s="157" t="s">
        <v>114</v>
      </c>
      <c r="H95" s="157" t="s">
        <v>120</v>
      </c>
      <c r="I95" s="162"/>
      <c r="J95" s="143">
        <f>SUM(J96+J99)</f>
        <v>7000</v>
      </c>
      <c r="K95" s="143">
        <f t="shared" ref="K95:L95" si="38">SUM(K96+K99)</f>
        <v>0</v>
      </c>
      <c r="L95" s="143">
        <f t="shared" si="38"/>
        <v>0</v>
      </c>
      <c r="M95" s="98"/>
      <c r="N95" s="98"/>
      <c r="O95" s="191"/>
      <c r="P95" s="191"/>
      <c r="Q95" s="191"/>
      <c r="S95" s="191"/>
    </row>
    <row r="96" spans="1:19" s="52" customFormat="1" ht="50.4" x14ac:dyDescent="0.3">
      <c r="A96" s="121" t="s">
        <v>303</v>
      </c>
      <c r="B96" s="158">
        <v>914</v>
      </c>
      <c r="C96" s="159" t="s">
        <v>7</v>
      </c>
      <c r="D96" s="159" t="s">
        <v>14</v>
      </c>
      <c r="E96" s="159" t="s">
        <v>27</v>
      </c>
      <c r="F96" s="159" t="s">
        <v>16</v>
      </c>
      <c r="G96" s="159" t="s">
        <v>114</v>
      </c>
      <c r="H96" s="159" t="s">
        <v>120</v>
      </c>
      <c r="I96" s="163"/>
      <c r="J96" s="144">
        <f t="shared" ref="J96:L97" si="39">SUM(J97)</f>
        <v>7000</v>
      </c>
      <c r="K96" s="144">
        <f t="shared" si="39"/>
        <v>0</v>
      </c>
      <c r="L96" s="144">
        <f t="shared" si="39"/>
        <v>0</v>
      </c>
      <c r="M96" s="99"/>
      <c r="N96" s="99"/>
      <c r="O96" s="192"/>
      <c r="P96" s="192"/>
      <c r="Q96" s="192"/>
      <c r="S96" s="192"/>
    </row>
    <row r="97" spans="1:19" s="12" customFormat="1" ht="33.6" x14ac:dyDescent="0.3">
      <c r="A97" s="122" t="s">
        <v>304</v>
      </c>
      <c r="B97" s="160">
        <v>914</v>
      </c>
      <c r="C97" s="161" t="s">
        <v>7</v>
      </c>
      <c r="D97" s="161" t="s">
        <v>14</v>
      </c>
      <c r="E97" s="161" t="s">
        <v>27</v>
      </c>
      <c r="F97" s="161" t="s">
        <v>16</v>
      </c>
      <c r="G97" s="161" t="s">
        <v>1</v>
      </c>
      <c r="H97" s="161" t="s">
        <v>120</v>
      </c>
      <c r="I97" s="152"/>
      <c r="J97" s="145">
        <f t="shared" si="39"/>
        <v>7000</v>
      </c>
      <c r="K97" s="145">
        <f t="shared" si="39"/>
        <v>0</v>
      </c>
      <c r="L97" s="145">
        <f t="shared" si="39"/>
        <v>0</v>
      </c>
      <c r="M97" s="60"/>
      <c r="N97" s="60"/>
      <c r="O97" s="140"/>
      <c r="P97" s="140"/>
      <c r="Q97" s="140"/>
      <c r="S97" s="140"/>
    </row>
    <row r="98" spans="1:19" s="18" customFormat="1" ht="45" customHeight="1" x14ac:dyDescent="0.35">
      <c r="A98" s="116" t="s">
        <v>315</v>
      </c>
      <c r="B98" s="154">
        <v>914</v>
      </c>
      <c r="C98" s="147" t="s">
        <v>7</v>
      </c>
      <c r="D98" s="155" t="s">
        <v>14</v>
      </c>
      <c r="E98" s="147" t="s">
        <v>27</v>
      </c>
      <c r="F98" s="147" t="s">
        <v>16</v>
      </c>
      <c r="G98" s="147" t="s">
        <v>1</v>
      </c>
      <c r="H98" s="147" t="s">
        <v>301</v>
      </c>
      <c r="I98" s="146" t="s">
        <v>53</v>
      </c>
      <c r="J98" s="142">
        <v>7000</v>
      </c>
      <c r="K98" s="142"/>
      <c r="L98" s="142"/>
      <c r="M98" s="69"/>
      <c r="N98" s="69"/>
      <c r="S98" s="18">
        <v>7000</v>
      </c>
    </row>
    <row r="99" spans="1:19" s="31" customFormat="1" ht="33.6" hidden="1" x14ac:dyDescent="0.35">
      <c r="A99" s="120" t="s">
        <v>217</v>
      </c>
      <c r="B99" s="156">
        <v>914</v>
      </c>
      <c r="C99" s="157" t="s">
        <v>7</v>
      </c>
      <c r="D99" s="157" t="s">
        <v>14</v>
      </c>
      <c r="E99" s="162" t="s">
        <v>27</v>
      </c>
      <c r="F99" s="162" t="s">
        <v>113</v>
      </c>
      <c r="G99" s="162" t="s">
        <v>114</v>
      </c>
      <c r="H99" s="162" t="s">
        <v>120</v>
      </c>
      <c r="I99" s="146"/>
      <c r="J99" s="143">
        <f>SUM(J100)</f>
        <v>0</v>
      </c>
      <c r="K99" s="143">
        <f t="shared" ref="K99:L101" si="40">SUM(K100)</f>
        <v>0</v>
      </c>
      <c r="L99" s="143">
        <f t="shared" si="40"/>
        <v>0</v>
      </c>
      <c r="M99" s="91"/>
      <c r="N99" s="91"/>
      <c r="O99" s="18"/>
      <c r="P99" s="18"/>
      <c r="Q99" s="18"/>
      <c r="S99" s="18"/>
    </row>
    <row r="100" spans="1:19" s="29" customFormat="1" ht="33.6" hidden="1" x14ac:dyDescent="0.35">
      <c r="A100" s="121" t="s">
        <v>131</v>
      </c>
      <c r="B100" s="158">
        <v>914</v>
      </c>
      <c r="C100" s="159" t="s">
        <v>7</v>
      </c>
      <c r="D100" s="239" t="s">
        <v>14</v>
      </c>
      <c r="E100" s="163" t="s">
        <v>27</v>
      </c>
      <c r="F100" s="163" t="s">
        <v>26</v>
      </c>
      <c r="G100" s="163" t="s">
        <v>114</v>
      </c>
      <c r="H100" s="163" t="s">
        <v>120</v>
      </c>
      <c r="I100" s="146"/>
      <c r="J100" s="144">
        <f>SUM(J101)</f>
        <v>0</v>
      </c>
      <c r="K100" s="144">
        <f t="shared" si="40"/>
        <v>0</v>
      </c>
      <c r="L100" s="144">
        <f t="shared" si="40"/>
        <v>0</v>
      </c>
      <c r="M100" s="92"/>
      <c r="N100" s="92"/>
      <c r="O100" s="18"/>
      <c r="P100" s="18"/>
      <c r="Q100" s="18"/>
      <c r="S100" s="18"/>
    </row>
    <row r="101" spans="1:19" s="49" customFormat="1" ht="33.6" hidden="1" x14ac:dyDescent="0.35">
      <c r="A101" s="122" t="s">
        <v>374</v>
      </c>
      <c r="B101" s="160">
        <v>914</v>
      </c>
      <c r="C101" s="161" t="s">
        <v>7</v>
      </c>
      <c r="D101" s="161" t="s">
        <v>14</v>
      </c>
      <c r="E101" s="161" t="s">
        <v>27</v>
      </c>
      <c r="F101" s="161" t="s">
        <v>26</v>
      </c>
      <c r="G101" s="161" t="s">
        <v>7</v>
      </c>
      <c r="H101" s="161" t="s">
        <v>120</v>
      </c>
      <c r="I101" s="146"/>
      <c r="J101" s="145">
        <f>SUM(J102)</f>
        <v>0</v>
      </c>
      <c r="K101" s="145">
        <f t="shared" si="40"/>
        <v>0</v>
      </c>
      <c r="L101" s="145">
        <f t="shared" si="40"/>
        <v>0</v>
      </c>
      <c r="M101" s="93"/>
      <c r="N101" s="93"/>
      <c r="O101" s="193"/>
      <c r="P101" s="193"/>
      <c r="Q101" s="193"/>
      <c r="S101" s="193"/>
    </row>
    <row r="102" spans="1:19" s="12" customFormat="1" ht="31.2" hidden="1" x14ac:dyDescent="0.3">
      <c r="A102" s="244" t="s">
        <v>376</v>
      </c>
      <c r="B102" s="154">
        <v>914</v>
      </c>
      <c r="C102" s="147" t="s">
        <v>7</v>
      </c>
      <c r="D102" s="155" t="s">
        <v>14</v>
      </c>
      <c r="E102" s="147" t="s">
        <v>27</v>
      </c>
      <c r="F102" s="147" t="s">
        <v>26</v>
      </c>
      <c r="G102" s="147" t="s">
        <v>7</v>
      </c>
      <c r="H102" s="147" t="s">
        <v>375</v>
      </c>
      <c r="I102" s="146" t="s">
        <v>55</v>
      </c>
      <c r="J102" s="142"/>
      <c r="K102" s="142"/>
      <c r="L102" s="142"/>
      <c r="M102" s="60"/>
      <c r="N102" s="60"/>
      <c r="O102" s="140"/>
      <c r="P102" s="140"/>
      <c r="Q102" s="140"/>
      <c r="S102" s="140"/>
    </row>
    <row r="103" spans="1:19" s="12" customFormat="1" x14ac:dyDescent="0.3">
      <c r="A103" s="117" t="s">
        <v>74</v>
      </c>
      <c r="B103" s="118">
        <v>914</v>
      </c>
      <c r="C103" s="219" t="s">
        <v>7</v>
      </c>
      <c r="D103" s="219" t="s">
        <v>15</v>
      </c>
      <c r="E103" s="362"/>
      <c r="F103" s="363"/>
      <c r="G103" s="363"/>
      <c r="H103" s="364"/>
      <c r="I103" s="119"/>
      <c r="J103" s="62">
        <f>SUM(J104)</f>
        <v>14510.8</v>
      </c>
      <c r="K103" s="62">
        <f t="shared" ref="K103:L103" si="41">SUM(K104)</f>
        <v>0</v>
      </c>
      <c r="L103" s="62">
        <f t="shared" si="41"/>
        <v>0</v>
      </c>
      <c r="M103" s="60"/>
      <c r="N103" s="60"/>
      <c r="O103" s="140"/>
      <c r="P103" s="140"/>
      <c r="Q103" s="140"/>
      <c r="S103" s="140"/>
    </row>
    <row r="104" spans="1:19" s="12" customFormat="1" ht="33.6" x14ac:dyDescent="0.3">
      <c r="A104" s="120" t="s">
        <v>217</v>
      </c>
      <c r="B104" s="156">
        <v>914</v>
      </c>
      <c r="C104" s="157" t="s">
        <v>7</v>
      </c>
      <c r="D104" s="235" t="s">
        <v>15</v>
      </c>
      <c r="E104" s="162" t="s">
        <v>27</v>
      </c>
      <c r="F104" s="162" t="s">
        <v>113</v>
      </c>
      <c r="G104" s="162" t="s">
        <v>114</v>
      </c>
      <c r="H104" s="162" t="s">
        <v>120</v>
      </c>
      <c r="I104" s="236"/>
      <c r="J104" s="143">
        <f>SUM(J105)</f>
        <v>14510.8</v>
      </c>
      <c r="K104" s="143">
        <f t="shared" ref="K104:L106" si="42">SUM(K105)</f>
        <v>0</v>
      </c>
      <c r="L104" s="143">
        <f t="shared" si="42"/>
        <v>0</v>
      </c>
      <c r="M104" s="60"/>
      <c r="N104" s="60"/>
      <c r="O104" s="140"/>
      <c r="P104" s="140"/>
      <c r="Q104" s="140"/>
      <c r="S104" s="140"/>
    </row>
    <row r="105" spans="1:19" s="12" customFormat="1" ht="33.6" x14ac:dyDescent="0.3">
      <c r="A105" s="121" t="s">
        <v>131</v>
      </c>
      <c r="B105" s="158">
        <v>914</v>
      </c>
      <c r="C105" s="159" t="s">
        <v>7</v>
      </c>
      <c r="D105" s="239" t="s">
        <v>15</v>
      </c>
      <c r="E105" s="163" t="s">
        <v>27</v>
      </c>
      <c r="F105" s="163" t="s">
        <v>26</v>
      </c>
      <c r="G105" s="163" t="s">
        <v>114</v>
      </c>
      <c r="H105" s="163" t="s">
        <v>120</v>
      </c>
      <c r="I105" s="225"/>
      <c r="J105" s="144">
        <f>SUM(J106)</f>
        <v>14510.8</v>
      </c>
      <c r="K105" s="144">
        <f t="shared" si="42"/>
        <v>0</v>
      </c>
      <c r="L105" s="144">
        <f t="shared" si="42"/>
        <v>0</v>
      </c>
      <c r="M105" s="60"/>
      <c r="N105" s="60"/>
      <c r="O105" s="140"/>
      <c r="P105" s="140"/>
      <c r="Q105" s="140"/>
      <c r="S105" s="140"/>
    </row>
    <row r="106" spans="1:19" s="12" customFormat="1" ht="33.6" x14ac:dyDescent="0.3">
      <c r="A106" s="243" t="s">
        <v>199</v>
      </c>
      <c r="B106" s="160">
        <v>914</v>
      </c>
      <c r="C106" s="161" t="s">
        <v>7</v>
      </c>
      <c r="D106" s="241" t="s">
        <v>15</v>
      </c>
      <c r="E106" s="152" t="s">
        <v>27</v>
      </c>
      <c r="F106" s="152" t="s">
        <v>26</v>
      </c>
      <c r="G106" s="152" t="s">
        <v>5</v>
      </c>
      <c r="H106" s="152" t="s">
        <v>120</v>
      </c>
      <c r="I106" s="151"/>
      <c r="J106" s="145">
        <f>SUM(J107)</f>
        <v>14510.8</v>
      </c>
      <c r="K106" s="145">
        <f t="shared" si="42"/>
        <v>0</v>
      </c>
      <c r="L106" s="145">
        <f t="shared" si="42"/>
        <v>0</v>
      </c>
      <c r="M106" s="60"/>
      <c r="N106" s="60"/>
      <c r="O106" s="140"/>
      <c r="P106" s="140"/>
      <c r="Q106" s="140"/>
      <c r="S106" s="140"/>
    </row>
    <row r="107" spans="1:19" s="12" customFormat="1" ht="46.8" x14ac:dyDescent="0.3">
      <c r="A107" s="116" t="s">
        <v>598</v>
      </c>
      <c r="B107" s="154">
        <v>914</v>
      </c>
      <c r="C107" s="147" t="s">
        <v>7</v>
      </c>
      <c r="D107" s="155" t="s">
        <v>15</v>
      </c>
      <c r="E107" s="147" t="s">
        <v>27</v>
      </c>
      <c r="F107" s="147" t="s">
        <v>26</v>
      </c>
      <c r="G107" s="147" t="s">
        <v>5</v>
      </c>
      <c r="H107" s="147" t="s">
        <v>200</v>
      </c>
      <c r="I107" s="146" t="s">
        <v>53</v>
      </c>
      <c r="J107" s="142">
        <v>14510.8</v>
      </c>
      <c r="K107" s="142">
        <v>0</v>
      </c>
      <c r="L107" s="142">
        <v>0</v>
      </c>
      <c r="M107" s="60"/>
      <c r="N107" s="60"/>
      <c r="O107" s="140"/>
      <c r="P107" s="140"/>
      <c r="Q107" s="140"/>
      <c r="S107" s="140">
        <v>-10000</v>
      </c>
    </row>
    <row r="108" spans="1:19" s="12" customFormat="1" ht="31.2" customHeight="1" x14ac:dyDescent="0.3">
      <c r="A108" s="117" t="s">
        <v>75</v>
      </c>
      <c r="B108" s="118">
        <v>914</v>
      </c>
      <c r="C108" s="219" t="s">
        <v>7</v>
      </c>
      <c r="D108" s="219" t="s">
        <v>32</v>
      </c>
      <c r="E108" s="371"/>
      <c r="F108" s="349"/>
      <c r="G108" s="349"/>
      <c r="H108" s="350"/>
      <c r="I108" s="119"/>
      <c r="J108" s="62">
        <f>SUM(J109+J115)</f>
        <v>14643.7</v>
      </c>
      <c r="K108" s="62">
        <f t="shared" ref="K108:L108" si="43">SUM(K109+K115)</f>
        <v>15189.5</v>
      </c>
      <c r="L108" s="62">
        <f t="shared" si="43"/>
        <v>15630</v>
      </c>
      <c r="M108" s="60"/>
      <c r="N108" s="60"/>
      <c r="O108" s="140"/>
      <c r="P108" s="140"/>
      <c r="Q108" s="140"/>
      <c r="S108" s="140"/>
    </row>
    <row r="109" spans="1:19" s="28" customFormat="1" ht="33.6" x14ac:dyDescent="0.3">
      <c r="A109" s="120" t="s">
        <v>132</v>
      </c>
      <c r="B109" s="156">
        <v>914</v>
      </c>
      <c r="C109" s="157" t="s">
        <v>7</v>
      </c>
      <c r="D109" s="235" t="s">
        <v>32</v>
      </c>
      <c r="E109" s="162" t="s">
        <v>7</v>
      </c>
      <c r="F109" s="162" t="s">
        <v>113</v>
      </c>
      <c r="G109" s="162" t="s">
        <v>114</v>
      </c>
      <c r="H109" s="162" t="s">
        <v>120</v>
      </c>
      <c r="I109" s="236"/>
      <c r="J109" s="143">
        <f>SUM(J110)</f>
        <v>14630</v>
      </c>
      <c r="K109" s="143">
        <f t="shared" ref="K109:L109" si="44">SUM(K110)</f>
        <v>15180</v>
      </c>
      <c r="L109" s="143">
        <f t="shared" si="44"/>
        <v>15620</v>
      </c>
      <c r="M109" s="83"/>
      <c r="N109" s="83"/>
      <c r="O109" s="58"/>
      <c r="P109" s="58"/>
      <c r="Q109" s="58"/>
      <c r="S109" s="58"/>
    </row>
    <row r="110" spans="1:19" s="18" customFormat="1" ht="33.6" x14ac:dyDescent="0.35">
      <c r="A110" s="121" t="s">
        <v>133</v>
      </c>
      <c r="B110" s="158">
        <v>914</v>
      </c>
      <c r="C110" s="159" t="s">
        <v>7</v>
      </c>
      <c r="D110" s="239" t="s">
        <v>32</v>
      </c>
      <c r="E110" s="163" t="s">
        <v>7</v>
      </c>
      <c r="F110" s="163" t="s">
        <v>16</v>
      </c>
      <c r="G110" s="163" t="s">
        <v>114</v>
      </c>
      <c r="H110" s="163" t="s">
        <v>120</v>
      </c>
      <c r="I110" s="225"/>
      <c r="J110" s="144">
        <f>+J111+J113</f>
        <v>14630</v>
      </c>
      <c r="K110" s="144">
        <f t="shared" ref="K110:L110" si="45">+K111+K113</f>
        <v>15180</v>
      </c>
      <c r="L110" s="144">
        <f t="shared" si="45"/>
        <v>15620</v>
      </c>
      <c r="M110" s="69"/>
      <c r="N110" s="69"/>
    </row>
    <row r="111" spans="1:19" s="15" customFormat="1" ht="50.4" x14ac:dyDescent="0.35">
      <c r="A111" s="122" t="s">
        <v>134</v>
      </c>
      <c r="B111" s="160">
        <v>914</v>
      </c>
      <c r="C111" s="161" t="s">
        <v>7</v>
      </c>
      <c r="D111" s="241" t="s">
        <v>32</v>
      </c>
      <c r="E111" s="152" t="s">
        <v>7</v>
      </c>
      <c r="F111" s="152" t="s">
        <v>16</v>
      </c>
      <c r="G111" s="152" t="s">
        <v>1</v>
      </c>
      <c r="H111" s="152" t="s">
        <v>120</v>
      </c>
      <c r="I111" s="151"/>
      <c r="J111" s="145">
        <f>SUM(J112)</f>
        <v>330</v>
      </c>
      <c r="K111" s="145">
        <f t="shared" ref="K111:L111" si="46">SUM(K112)</f>
        <v>330</v>
      </c>
      <c r="L111" s="145">
        <f t="shared" si="46"/>
        <v>330</v>
      </c>
      <c r="M111" s="70"/>
      <c r="N111" s="70"/>
    </row>
    <row r="112" spans="1:19" s="15" customFormat="1" ht="31.2" x14ac:dyDescent="0.35">
      <c r="A112" s="116" t="s">
        <v>316</v>
      </c>
      <c r="B112" s="154">
        <v>914</v>
      </c>
      <c r="C112" s="147" t="s">
        <v>7</v>
      </c>
      <c r="D112" s="155" t="s">
        <v>32</v>
      </c>
      <c r="E112" s="171" t="s">
        <v>7</v>
      </c>
      <c r="F112" s="171" t="s">
        <v>16</v>
      </c>
      <c r="G112" s="171" t="s">
        <v>1</v>
      </c>
      <c r="H112" s="171" t="s">
        <v>22</v>
      </c>
      <c r="I112" s="146" t="s">
        <v>55</v>
      </c>
      <c r="J112" s="142">
        <v>330</v>
      </c>
      <c r="K112" s="142">
        <v>330</v>
      </c>
      <c r="L112" s="142">
        <v>330</v>
      </c>
      <c r="M112" s="70"/>
      <c r="N112" s="70"/>
    </row>
    <row r="113" spans="1:19" s="16" customFormat="1" ht="84" x14ac:dyDescent="0.35">
      <c r="A113" s="122" t="s">
        <v>480</v>
      </c>
      <c r="B113" s="160">
        <v>914</v>
      </c>
      <c r="C113" s="254" t="s">
        <v>7</v>
      </c>
      <c r="D113" s="255" t="s">
        <v>32</v>
      </c>
      <c r="E113" s="173" t="s">
        <v>7</v>
      </c>
      <c r="F113" s="173" t="s">
        <v>16</v>
      </c>
      <c r="G113" s="173" t="s">
        <v>5</v>
      </c>
      <c r="H113" s="256" t="s">
        <v>120</v>
      </c>
      <c r="I113" s="256"/>
      <c r="J113" s="145">
        <f>+J114</f>
        <v>14300</v>
      </c>
      <c r="K113" s="145">
        <f t="shared" ref="K113:L113" si="47">+K114</f>
        <v>14850</v>
      </c>
      <c r="L113" s="145">
        <f t="shared" si="47"/>
        <v>15290</v>
      </c>
      <c r="M113" s="73"/>
      <c r="N113" s="73"/>
      <c r="O113" s="15"/>
      <c r="P113" s="15"/>
      <c r="Q113" s="15"/>
      <c r="S113" s="15"/>
    </row>
    <row r="114" spans="1:19" s="12" customFormat="1" ht="28.2" customHeight="1" x14ac:dyDescent="0.3">
      <c r="A114" s="116" t="s">
        <v>316</v>
      </c>
      <c r="B114" s="154">
        <v>914</v>
      </c>
      <c r="C114" s="147" t="s">
        <v>7</v>
      </c>
      <c r="D114" s="323" t="s">
        <v>32</v>
      </c>
      <c r="E114" s="171" t="s">
        <v>7</v>
      </c>
      <c r="F114" s="171" t="s">
        <v>16</v>
      </c>
      <c r="G114" s="171" t="s">
        <v>5</v>
      </c>
      <c r="H114" s="321" t="s">
        <v>22</v>
      </c>
      <c r="I114" s="324" t="s">
        <v>55</v>
      </c>
      <c r="J114" s="142">
        <v>14300</v>
      </c>
      <c r="K114" s="142">
        <v>14850</v>
      </c>
      <c r="L114" s="142">
        <v>15290</v>
      </c>
      <c r="M114" s="60"/>
      <c r="N114" s="60"/>
      <c r="O114" s="140"/>
      <c r="P114" s="140"/>
      <c r="Q114" s="140"/>
      <c r="S114" s="140"/>
    </row>
    <row r="115" spans="1:19" s="12" customFormat="1" ht="33.6" x14ac:dyDescent="0.3">
      <c r="A115" s="120" t="s">
        <v>530</v>
      </c>
      <c r="B115" s="156">
        <v>914</v>
      </c>
      <c r="C115" s="162" t="s">
        <v>7</v>
      </c>
      <c r="D115" s="242" t="s">
        <v>32</v>
      </c>
      <c r="E115" s="157" t="s">
        <v>533</v>
      </c>
      <c r="F115" s="157" t="s">
        <v>113</v>
      </c>
      <c r="G115" s="157" t="s">
        <v>114</v>
      </c>
      <c r="H115" s="157" t="s">
        <v>120</v>
      </c>
      <c r="I115" s="146"/>
      <c r="J115" s="143">
        <f t="shared" ref="J115:L117" si="48">J116</f>
        <v>13.7</v>
      </c>
      <c r="K115" s="143">
        <f t="shared" si="48"/>
        <v>9.5</v>
      </c>
      <c r="L115" s="143">
        <f t="shared" si="48"/>
        <v>10</v>
      </c>
      <c r="M115" s="60"/>
      <c r="N115" s="60"/>
      <c r="O115" s="140"/>
      <c r="P115" s="140"/>
      <c r="Q115" s="140"/>
      <c r="S115" s="140"/>
    </row>
    <row r="116" spans="1:19" s="12" customFormat="1" ht="33.6" x14ac:dyDescent="0.3">
      <c r="A116" s="121" t="s">
        <v>534</v>
      </c>
      <c r="B116" s="158">
        <v>914</v>
      </c>
      <c r="C116" s="159" t="s">
        <v>7</v>
      </c>
      <c r="D116" s="239" t="s">
        <v>32</v>
      </c>
      <c r="E116" s="163" t="s">
        <v>533</v>
      </c>
      <c r="F116" s="163" t="s">
        <v>16</v>
      </c>
      <c r="G116" s="163" t="s">
        <v>114</v>
      </c>
      <c r="H116" s="163" t="s">
        <v>120</v>
      </c>
      <c r="I116" s="146"/>
      <c r="J116" s="144">
        <f t="shared" si="48"/>
        <v>13.7</v>
      </c>
      <c r="K116" s="144">
        <f t="shared" si="48"/>
        <v>9.5</v>
      </c>
      <c r="L116" s="144">
        <f t="shared" si="48"/>
        <v>10</v>
      </c>
      <c r="M116" s="60">
        <v>-7994.1</v>
      </c>
      <c r="N116" s="60"/>
      <c r="O116" s="140"/>
      <c r="P116" s="140"/>
      <c r="Q116" s="140"/>
      <c r="S116" s="140"/>
    </row>
    <row r="117" spans="1:19" s="12" customFormat="1" ht="33.6" x14ac:dyDescent="0.3">
      <c r="A117" s="122" t="s">
        <v>531</v>
      </c>
      <c r="B117" s="160">
        <v>914</v>
      </c>
      <c r="C117" s="161" t="s">
        <v>7</v>
      </c>
      <c r="D117" s="241" t="s">
        <v>32</v>
      </c>
      <c r="E117" s="152" t="s">
        <v>533</v>
      </c>
      <c r="F117" s="152" t="s">
        <v>16</v>
      </c>
      <c r="G117" s="152" t="s">
        <v>1</v>
      </c>
      <c r="H117" s="152" t="s">
        <v>120</v>
      </c>
      <c r="I117" s="146"/>
      <c r="J117" s="145">
        <f t="shared" si="48"/>
        <v>13.7</v>
      </c>
      <c r="K117" s="145">
        <f t="shared" si="48"/>
        <v>9.5</v>
      </c>
      <c r="L117" s="145">
        <f t="shared" si="48"/>
        <v>10</v>
      </c>
      <c r="M117" s="60"/>
      <c r="N117" s="60"/>
      <c r="O117" s="140"/>
      <c r="P117" s="140"/>
      <c r="Q117" s="140"/>
      <c r="S117" s="140"/>
    </row>
    <row r="118" spans="1:19" s="28" customFormat="1" ht="31.2" x14ac:dyDescent="0.3">
      <c r="A118" s="244" t="s">
        <v>532</v>
      </c>
      <c r="B118" s="148">
        <v>914</v>
      </c>
      <c r="C118" s="146" t="s">
        <v>7</v>
      </c>
      <c r="D118" s="147" t="s">
        <v>32</v>
      </c>
      <c r="E118" s="171" t="s">
        <v>533</v>
      </c>
      <c r="F118" s="171" t="s">
        <v>16</v>
      </c>
      <c r="G118" s="171" t="s">
        <v>1</v>
      </c>
      <c r="H118" s="171" t="s">
        <v>24</v>
      </c>
      <c r="I118" s="146" t="s">
        <v>53</v>
      </c>
      <c r="J118" s="142">
        <v>13.7</v>
      </c>
      <c r="K118" s="142">
        <v>9.5</v>
      </c>
      <c r="L118" s="142">
        <v>10</v>
      </c>
      <c r="M118" s="83"/>
      <c r="N118" s="83"/>
      <c r="O118" s="58"/>
      <c r="P118" s="58"/>
      <c r="Q118" s="58"/>
      <c r="S118" s="58"/>
    </row>
    <row r="119" spans="1:19" s="27" customFormat="1" x14ac:dyDescent="0.3">
      <c r="A119" s="126" t="s">
        <v>76</v>
      </c>
      <c r="B119" s="127">
        <v>914</v>
      </c>
      <c r="C119" s="257" t="s">
        <v>11</v>
      </c>
      <c r="D119" s="359"/>
      <c r="E119" s="360"/>
      <c r="F119" s="360"/>
      <c r="G119" s="360"/>
      <c r="H119" s="361"/>
      <c r="I119" s="248"/>
      <c r="J119" s="128">
        <f>SUM(J120)</f>
        <v>7800</v>
      </c>
      <c r="K119" s="128">
        <f t="shared" ref="K119:L120" si="49">SUM(K120)</f>
        <v>0</v>
      </c>
      <c r="L119" s="128">
        <f t="shared" si="49"/>
        <v>0</v>
      </c>
      <c r="M119" s="78"/>
      <c r="N119" s="78"/>
    </row>
    <row r="120" spans="1:19" s="37" customFormat="1" x14ac:dyDescent="0.35">
      <c r="A120" s="125" t="s">
        <v>77</v>
      </c>
      <c r="B120" s="231">
        <v>914</v>
      </c>
      <c r="C120" s="232" t="s">
        <v>11</v>
      </c>
      <c r="D120" s="219" t="s">
        <v>11</v>
      </c>
      <c r="E120" s="362"/>
      <c r="F120" s="363"/>
      <c r="G120" s="363"/>
      <c r="H120" s="364"/>
      <c r="I120" s="119"/>
      <c r="J120" s="62">
        <f>SUM(J121)</f>
        <v>7800</v>
      </c>
      <c r="K120" s="62">
        <f t="shared" si="49"/>
        <v>0</v>
      </c>
      <c r="L120" s="62">
        <f t="shared" si="49"/>
        <v>0</v>
      </c>
      <c r="M120" s="94"/>
      <c r="N120" s="94"/>
      <c r="O120" s="15"/>
      <c r="P120" s="15"/>
      <c r="Q120" s="15"/>
      <c r="S120" s="15"/>
    </row>
    <row r="121" spans="1:19" s="11" customFormat="1" ht="50.4" x14ac:dyDescent="0.35">
      <c r="A121" s="120" t="s">
        <v>180</v>
      </c>
      <c r="B121" s="233">
        <v>914</v>
      </c>
      <c r="C121" s="234" t="s">
        <v>11</v>
      </c>
      <c r="D121" s="235" t="s">
        <v>11</v>
      </c>
      <c r="E121" s="162" t="s">
        <v>45</v>
      </c>
      <c r="F121" s="162" t="s">
        <v>113</v>
      </c>
      <c r="G121" s="162" t="s">
        <v>114</v>
      </c>
      <c r="H121" s="162" t="s">
        <v>120</v>
      </c>
      <c r="I121" s="236"/>
      <c r="J121" s="143">
        <f>SUM(J122)</f>
        <v>7800</v>
      </c>
      <c r="K121" s="143">
        <f t="shared" ref="K121:L122" si="50">SUM(K122)</f>
        <v>0</v>
      </c>
      <c r="L121" s="143">
        <f t="shared" si="50"/>
        <v>0</v>
      </c>
      <c r="M121" s="75"/>
      <c r="N121" s="75"/>
      <c r="O121" s="15"/>
      <c r="P121" s="15"/>
      <c r="Q121" s="15"/>
      <c r="S121" s="15"/>
    </row>
    <row r="122" spans="1:19" s="47" customFormat="1" ht="17.399999999999999" x14ac:dyDescent="0.35">
      <c r="A122" s="121" t="s">
        <v>519</v>
      </c>
      <c r="B122" s="237">
        <v>914</v>
      </c>
      <c r="C122" s="238" t="s">
        <v>11</v>
      </c>
      <c r="D122" s="239" t="s">
        <v>11</v>
      </c>
      <c r="E122" s="163" t="s">
        <v>45</v>
      </c>
      <c r="F122" s="163" t="s">
        <v>26</v>
      </c>
      <c r="G122" s="163" t="s">
        <v>114</v>
      </c>
      <c r="H122" s="163" t="s">
        <v>120</v>
      </c>
      <c r="I122" s="225"/>
      <c r="J122" s="144">
        <f>SUM(J123)</f>
        <v>7800</v>
      </c>
      <c r="K122" s="144">
        <f t="shared" si="50"/>
        <v>0</v>
      </c>
      <c r="L122" s="144">
        <f t="shared" si="50"/>
        <v>0</v>
      </c>
      <c r="M122" s="95"/>
      <c r="N122" s="95"/>
      <c r="O122" s="188"/>
      <c r="P122" s="188"/>
      <c r="Q122" s="188"/>
      <c r="S122" s="188"/>
    </row>
    <row r="123" spans="1:19" s="47" customFormat="1" ht="33.6" x14ac:dyDescent="0.35">
      <c r="A123" s="122" t="s">
        <v>521</v>
      </c>
      <c r="B123" s="150">
        <v>914</v>
      </c>
      <c r="C123" s="152" t="s">
        <v>11</v>
      </c>
      <c r="D123" s="224" t="s">
        <v>11</v>
      </c>
      <c r="E123" s="152" t="s">
        <v>45</v>
      </c>
      <c r="F123" s="152" t="s">
        <v>26</v>
      </c>
      <c r="G123" s="152" t="s">
        <v>1</v>
      </c>
      <c r="H123" s="152" t="s">
        <v>120</v>
      </c>
      <c r="I123" s="151"/>
      <c r="J123" s="145">
        <f>SUM(J124:J127)</f>
        <v>7800</v>
      </c>
      <c r="K123" s="145">
        <f t="shared" ref="K123:L123" si="51">SUM(K124:K127)</f>
        <v>0</v>
      </c>
      <c r="L123" s="145">
        <f t="shared" si="51"/>
        <v>0</v>
      </c>
      <c r="M123" s="95"/>
      <c r="N123" s="95"/>
      <c r="O123" s="188"/>
      <c r="P123" s="188"/>
      <c r="Q123" s="188"/>
      <c r="S123" s="188"/>
    </row>
    <row r="124" spans="1:19" s="12" customFormat="1" ht="31.2" x14ac:dyDescent="0.3">
      <c r="A124" s="116" t="s">
        <v>317</v>
      </c>
      <c r="B124" s="148">
        <v>914</v>
      </c>
      <c r="C124" s="147" t="s">
        <v>11</v>
      </c>
      <c r="D124" s="155" t="s">
        <v>11</v>
      </c>
      <c r="E124" s="147" t="s">
        <v>45</v>
      </c>
      <c r="F124" s="147" t="s">
        <v>26</v>
      </c>
      <c r="G124" s="147" t="s">
        <v>1</v>
      </c>
      <c r="H124" s="147" t="s">
        <v>25</v>
      </c>
      <c r="I124" s="146" t="s">
        <v>57</v>
      </c>
      <c r="J124" s="142">
        <v>7800</v>
      </c>
      <c r="K124" s="142"/>
      <c r="L124" s="142"/>
      <c r="M124" s="60"/>
      <c r="N124" s="60"/>
      <c r="O124" s="140"/>
      <c r="P124" s="140"/>
      <c r="Q124" s="140"/>
      <c r="S124" s="140">
        <v>1200</v>
      </c>
    </row>
    <row r="125" spans="1:19" s="12" customFormat="1" ht="31.2" hidden="1" x14ac:dyDescent="0.3">
      <c r="A125" s="116" t="s">
        <v>318</v>
      </c>
      <c r="B125" s="148">
        <v>914</v>
      </c>
      <c r="C125" s="147" t="s">
        <v>11</v>
      </c>
      <c r="D125" s="155" t="s">
        <v>11</v>
      </c>
      <c r="E125" s="147"/>
      <c r="F125" s="147"/>
      <c r="G125" s="147"/>
      <c r="H125" s="147"/>
      <c r="I125" s="146" t="s">
        <v>57</v>
      </c>
      <c r="J125" s="142"/>
      <c r="K125" s="142"/>
      <c r="L125" s="142"/>
      <c r="M125" s="60">
        <v>300</v>
      </c>
      <c r="N125" s="60"/>
      <c r="O125" s="140"/>
      <c r="P125" s="140"/>
      <c r="Q125" s="140"/>
      <c r="S125" s="140"/>
    </row>
    <row r="126" spans="1:19" s="12" customFormat="1" ht="31.2" hidden="1" x14ac:dyDescent="0.3">
      <c r="A126" s="116" t="s">
        <v>319</v>
      </c>
      <c r="B126" s="148">
        <v>914</v>
      </c>
      <c r="C126" s="147" t="s">
        <v>11</v>
      </c>
      <c r="D126" s="155" t="s">
        <v>11</v>
      </c>
      <c r="E126" s="147"/>
      <c r="F126" s="147"/>
      <c r="G126" s="147"/>
      <c r="H126" s="147"/>
      <c r="I126" s="146" t="s">
        <v>57</v>
      </c>
      <c r="J126" s="142"/>
      <c r="K126" s="142"/>
      <c r="L126" s="142"/>
      <c r="M126" s="60">
        <v>94</v>
      </c>
      <c r="N126" s="60"/>
      <c r="O126" s="140"/>
      <c r="P126" s="140"/>
      <c r="Q126" s="140"/>
      <c r="S126" s="140"/>
    </row>
    <row r="127" spans="1:19" s="12" customFormat="1" ht="31.2" hidden="1" x14ac:dyDescent="0.3">
      <c r="A127" s="116" t="s">
        <v>320</v>
      </c>
      <c r="B127" s="148">
        <v>914</v>
      </c>
      <c r="C127" s="147" t="s">
        <v>11</v>
      </c>
      <c r="D127" s="155" t="s">
        <v>11</v>
      </c>
      <c r="E127" s="155" t="s">
        <v>14</v>
      </c>
      <c r="F127" s="258" t="s">
        <v>26</v>
      </c>
      <c r="G127" s="258" t="s">
        <v>3</v>
      </c>
      <c r="H127" s="146" t="s">
        <v>259</v>
      </c>
      <c r="I127" s="146" t="s">
        <v>57</v>
      </c>
      <c r="J127" s="142"/>
      <c r="K127" s="142"/>
      <c r="L127" s="142"/>
      <c r="M127" s="60"/>
      <c r="N127" s="60"/>
      <c r="O127" s="140"/>
      <c r="P127" s="140"/>
      <c r="Q127" s="140"/>
      <c r="S127" s="140"/>
    </row>
    <row r="128" spans="1:19" s="12" customFormat="1" x14ac:dyDescent="0.3">
      <c r="A128" s="126" t="s">
        <v>78</v>
      </c>
      <c r="B128" s="126">
        <v>914</v>
      </c>
      <c r="C128" s="245" t="s">
        <v>13</v>
      </c>
      <c r="D128" s="359"/>
      <c r="E128" s="360"/>
      <c r="F128" s="360"/>
      <c r="G128" s="360"/>
      <c r="H128" s="361"/>
      <c r="I128" s="248"/>
      <c r="J128" s="128">
        <f>SUM(J129)</f>
        <v>58451</v>
      </c>
      <c r="K128" s="128">
        <f t="shared" ref="K128:L128" si="52">SUM(K129)</f>
        <v>58685</v>
      </c>
      <c r="L128" s="128">
        <f t="shared" si="52"/>
        <v>58982</v>
      </c>
      <c r="M128" s="60"/>
      <c r="N128" s="60"/>
      <c r="O128" s="140"/>
      <c r="P128" s="140"/>
      <c r="Q128" s="140"/>
      <c r="S128" s="140"/>
    </row>
    <row r="129" spans="1:19" s="12" customFormat="1" x14ac:dyDescent="0.3">
      <c r="A129" s="117" t="s">
        <v>218</v>
      </c>
      <c r="B129" s="118">
        <v>914</v>
      </c>
      <c r="C129" s="219" t="s">
        <v>13</v>
      </c>
      <c r="D129" s="219" t="s">
        <v>2</v>
      </c>
      <c r="E129" s="365"/>
      <c r="F129" s="366"/>
      <c r="G129" s="366"/>
      <c r="H129" s="367"/>
      <c r="I129" s="119"/>
      <c r="J129" s="62">
        <f>SUM(J130)</f>
        <v>58451</v>
      </c>
      <c r="K129" s="62">
        <f t="shared" ref="K129:L131" si="53">SUM(K130)</f>
        <v>58685</v>
      </c>
      <c r="L129" s="62">
        <f t="shared" si="53"/>
        <v>58982</v>
      </c>
      <c r="M129" s="60"/>
      <c r="N129" s="60"/>
      <c r="O129" s="140"/>
      <c r="P129" s="140"/>
      <c r="Q129" s="140"/>
      <c r="S129" s="140"/>
    </row>
    <row r="130" spans="1:19" s="12" customFormat="1" ht="33.6" x14ac:dyDescent="0.3">
      <c r="A130" s="120" t="s">
        <v>144</v>
      </c>
      <c r="B130" s="156">
        <v>914</v>
      </c>
      <c r="C130" s="162" t="s">
        <v>13</v>
      </c>
      <c r="D130" s="242" t="s">
        <v>2</v>
      </c>
      <c r="E130" s="157" t="s">
        <v>29</v>
      </c>
      <c r="F130" s="157" t="s">
        <v>113</v>
      </c>
      <c r="G130" s="157" t="s">
        <v>114</v>
      </c>
      <c r="H130" s="157" t="s">
        <v>120</v>
      </c>
      <c r="I130" s="236"/>
      <c r="J130" s="143">
        <f>SUM(J131)</f>
        <v>58451</v>
      </c>
      <c r="K130" s="143">
        <f t="shared" si="53"/>
        <v>58685</v>
      </c>
      <c r="L130" s="143">
        <f t="shared" si="53"/>
        <v>58982</v>
      </c>
      <c r="M130" s="60"/>
      <c r="N130" s="60"/>
      <c r="O130" s="140"/>
      <c r="P130" s="140"/>
      <c r="Q130" s="140"/>
      <c r="S130" s="140"/>
    </row>
    <row r="131" spans="1:19" s="12" customFormat="1" ht="17.399999999999999" x14ac:dyDescent="0.3">
      <c r="A131" s="121" t="s">
        <v>145</v>
      </c>
      <c r="B131" s="158">
        <v>914</v>
      </c>
      <c r="C131" s="163" t="s">
        <v>13</v>
      </c>
      <c r="D131" s="222" t="s">
        <v>2</v>
      </c>
      <c r="E131" s="159" t="s">
        <v>29</v>
      </c>
      <c r="F131" s="159" t="s">
        <v>30</v>
      </c>
      <c r="G131" s="159" t="s">
        <v>114</v>
      </c>
      <c r="H131" s="159" t="s">
        <v>120</v>
      </c>
      <c r="I131" s="225"/>
      <c r="J131" s="144">
        <f>SUM(J132)</f>
        <v>58451</v>
      </c>
      <c r="K131" s="144">
        <f t="shared" si="53"/>
        <v>58685</v>
      </c>
      <c r="L131" s="144">
        <f t="shared" si="53"/>
        <v>58982</v>
      </c>
      <c r="M131" s="60"/>
      <c r="N131" s="60"/>
      <c r="O131" s="140"/>
      <c r="P131" s="140"/>
      <c r="Q131" s="140"/>
      <c r="S131" s="140"/>
    </row>
    <row r="132" spans="1:19" s="28" customFormat="1" ht="50.4" x14ac:dyDescent="0.3">
      <c r="A132" s="122" t="s">
        <v>146</v>
      </c>
      <c r="B132" s="160">
        <v>914</v>
      </c>
      <c r="C132" s="152" t="s">
        <v>13</v>
      </c>
      <c r="D132" s="224" t="s">
        <v>2</v>
      </c>
      <c r="E132" s="161" t="s">
        <v>29</v>
      </c>
      <c r="F132" s="161" t="s">
        <v>30</v>
      </c>
      <c r="G132" s="161" t="s">
        <v>1</v>
      </c>
      <c r="H132" s="161" t="s">
        <v>120</v>
      </c>
      <c r="I132" s="151"/>
      <c r="J132" s="145">
        <f>+J133+J138</f>
        <v>58451</v>
      </c>
      <c r="K132" s="145">
        <f t="shared" ref="K132:L132" si="54">+K133+K138</f>
        <v>58685</v>
      </c>
      <c r="L132" s="145">
        <f t="shared" si="54"/>
        <v>58982</v>
      </c>
      <c r="M132" s="83"/>
      <c r="N132" s="83"/>
      <c r="O132" s="58"/>
      <c r="P132" s="58"/>
      <c r="Q132" s="58"/>
      <c r="S132" s="58"/>
    </row>
    <row r="133" spans="1:19" s="39" customFormat="1" x14ac:dyDescent="0.3">
      <c r="A133" s="244" t="s">
        <v>435</v>
      </c>
      <c r="B133" s="210">
        <v>914</v>
      </c>
      <c r="C133" s="166" t="s">
        <v>13</v>
      </c>
      <c r="D133" s="205" t="s">
        <v>2</v>
      </c>
      <c r="E133" s="166" t="s">
        <v>29</v>
      </c>
      <c r="F133" s="166" t="s">
        <v>30</v>
      </c>
      <c r="G133" s="166" t="s">
        <v>1</v>
      </c>
      <c r="H133" s="166" t="s">
        <v>6</v>
      </c>
      <c r="I133" s="151"/>
      <c r="J133" s="145">
        <f>+J134+J135+J136</f>
        <v>58451</v>
      </c>
      <c r="K133" s="145">
        <f t="shared" ref="K133:L133" si="55">+K134+K135+K136</f>
        <v>58685</v>
      </c>
      <c r="L133" s="145">
        <f t="shared" si="55"/>
        <v>58982</v>
      </c>
      <c r="M133" s="96"/>
      <c r="N133" s="96"/>
    </row>
    <row r="134" spans="1:19" s="42" customFormat="1" ht="46.8" x14ac:dyDescent="0.3">
      <c r="A134" s="116" t="s">
        <v>196</v>
      </c>
      <c r="B134" s="154">
        <v>914</v>
      </c>
      <c r="C134" s="147" t="s">
        <v>13</v>
      </c>
      <c r="D134" s="155" t="s">
        <v>2</v>
      </c>
      <c r="E134" s="147" t="s">
        <v>29</v>
      </c>
      <c r="F134" s="147" t="s">
        <v>30</v>
      </c>
      <c r="G134" s="147" t="s">
        <v>1</v>
      </c>
      <c r="H134" s="147" t="s">
        <v>6</v>
      </c>
      <c r="I134" s="146" t="s">
        <v>54</v>
      </c>
      <c r="J134" s="142">
        <v>50066</v>
      </c>
      <c r="K134" s="142">
        <v>50216</v>
      </c>
      <c r="L134" s="142">
        <v>50216</v>
      </c>
      <c r="M134" s="97"/>
      <c r="N134" s="97"/>
      <c r="O134" s="191">
        <v>-150</v>
      </c>
      <c r="P134" s="191"/>
      <c r="Q134" s="191"/>
      <c r="S134" s="191"/>
    </row>
    <row r="135" spans="1:19" s="41" customFormat="1" ht="31.2" x14ac:dyDescent="0.3">
      <c r="A135" s="116" t="s">
        <v>105</v>
      </c>
      <c r="B135" s="154">
        <v>914</v>
      </c>
      <c r="C135" s="147" t="s">
        <v>13</v>
      </c>
      <c r="D135" s="155" t="s">
        <v>2</v>
      </c>
      <c r="E135" s="147" t="s">
        <v>29</v>
      </c>
      <c r="F135" s="147" t="s">
        <v>30</v>
      </c>
      <c r="G135" s="147" t="s">
        <v>1</v>
      </c>
      <c r="H135" s="147" t="s">
        <v>6</v>
      </c>
      <c r="I135" s="146" t="s">
        <v>53</v>
      </c>
      <c r="J135" s="142">
        <v>7323</v>
      </c>
      <c r="K135" s="142">
        <v>7407</v>
      </c>
      <c r="L135" s="142">
        <v>7704</v>
      </c>
      <c r="M135" s="98"/>
      <c r="N135" s="98"/>
      <c r="O135" s="191"/>
      <c r="P135" s="191"/>
      <c r="Q135" s="191"/>
      <c r="S135" s="191"/>
    </row>
    <row r="136" spans="1:19" s="52" customFormat="1" ht="30" customHeight="1" x14ac:dyDescent="0.3">
      <c r="A136" s="116" t="s">
        <v>201</v>
      </c>
      <c r="B136" s="154">
        <v>914</v>
      </c>
      <c r="C136" s="147" t="s">
        <v>13</v>
      </c>
      <c r="D136" s="155" t="s">
        <v>2</v>
      </c>
      <c r="E136" s="147" t="s">
        <v>29</v>
      </c>
      <c r="F136" s="147" t="s">
        <v>30</v>
      </c>
      <c r="G136" s="147" t="s">
        <v>1</v>
      </c>
      <c r="H136" s="147" t="s">
        <v>6</v>
      </c>
      <c r="I136" s="146" t="s">
        <v>55</v>
      </c>
      <c r="J136" s="142">
        <v>1062</v>
      </c>
      <c r="K136" s="142">
        <v>1062</v>
      </c>
      <c r="L136" s="142">
        <v>1062</v>
      </c>
      <c r="M136" s="99"/>
      <c r="N136" s="99"/>
      <c r="O136" s="192"/>
      <c r="P136" s="192"/>
      <c r="Q136" s="192"/>
      <c r="S136" s="192"/>
    </row>
    <row r="137" spans="1:19" s="52" customFormat="1" ht="46.8" hidden="1" x14ac:dyDescent="0.3">
      <c r="A137" s="116" t="s">
        <v>271</v>
      </c>
      <c r="B137" s="154">
        <v>914</v>
      </c>
      <c r="C137" s="147" t="s">
        <v>13</v>
      </c>
      <c r="D137" s="155" t="s">
        <v>2</v>
      </c>
      <c r="E137" s="147" t="s">
        <v>29</v>
      </c>
      <c r="F137" s="147" t="s">
        <v>30</v>
      </c>
      <c r="G137" s="147" t="s">
        <v>1</v>
      </c>
      <c r="H137" s="147" t="s">
        <v>270</v>
      </c>
      <c r="I137" s="146" t="s">
        <v>54</v>
      </c>
      <c r="J137" s="142"/>
      <c r="K137" s="142"/>
      <c r="L137" s="142"/>
      <c r="M137" s="137">
        <f t="shared" ref="M137:N137" si="56">+M138+M139+M140</f>
        <v>0</v>
      </c>
      <c r="N137" s="137">
        <f t="shared" si="56"/>
        <v>0</v>
      </c>
      <c r="O137" s="192"/>
      <c r="P137" s="192"/>
      <c r="Q137" s="192"/>
      <c r="S137" s="192"/>
    </row>
    <row r="138" spans="1:19" s="12" customFormat="1" ht="17.399999999999999" hidden="1" x14ac:dyDescent="0.3">
      <c r="A138" s="259" t="s">
        <v>436</v>
      </c>
      <c r="B138" s="210">
        <v>914</v>
      </c>
      <c r="C138" s="166" t="s">
        <v>13</v>
      </c>
      <c r="D138" s="166" t="s">
        <v>2</v>
      </c>
      <c r="E138" s="166" t="s">
        <v>29</v>
      </c>
      <c r="F138" s="166" t="s">
        <v>30</v>
      </c>
      <c r="G138" s="166" t="s">
        <v>369</v>
      </c>
      <c r="H138" s="166" t="s">
        <v>370</v>
      </c>
      <c r="I138" s="151"/>
      <c r="J138" s="145">
        <f>+J139+J140+J141</f>
        <v>0</v>
      </c>
      <c r="K138" s="145"/>
      <c r="L138" s="145"/>
      <c r="M138" s="60"/>
      <c r="N138" s="60"/>
      <c r="O138" s="140"/>
      <c r="P138" s="140"/>
      <c r="Q138" s="140"/>
      <c r="S138" s="140"/>
    </row>
    <row r="139" spans="1:19" s="12" customFormat="1" ht="46.8" hidden="1" x14ac:dyDescent="0.3">
      <c r="A139" s="123" t="s">
        <v>437</v>
      </c>
      <c r="B139" s="154">
        <v>914</v>
      </c>
      <c r="C139" s="147" t="s">
        <v>13</v>
      </c>
      <c r="D139" s="147" t="s">
        <v>2</v>
      </c>
      <c r="E139" s="147" t="s">
        <v>29</v>
      </c>
      <c r="F139" s="147" t="s">
        <v>30</v>
      </c>
      <c r="G139" s="147" t="s">
        <v>369</v>
      </c>
      <c r="H139" s="147" t="s">
        <v>370</v>
      </c>
      <c r="I139" s="146" t="s">
        <v>53</v>
      </c>
      <c r="J139" s="142"/>
      <c r="K139" s="142"/>
      <c r="L139" s="142"/>
      <c r="M139" s="60"/>
      <c r="N139" s="60"/>
      <c r="O139" s="140"/>
      <c r="P139" s="140"/>
      <c r="Q139" s="140"/>
      <c r="S139" s="140"/>
    </row>
    <row r="140" spans="1:19" s="12" customFormat="1" ht="46.8" hidden="1" x14ac:dyDescent="0.3">
      <c r="A140" s="123" t="s">
        <v>377</v>
      </c>
      <c r="B140" s="154">
        <v>914</v>
      </c>
      <c r="C140" s="147" t="s">
        <v>13</v>
      </c>
      <c r="D140" s="147" t="s">
        <v>2</v>
      </c>
      <c r="E140" s="147" t="s">
        <v>29</v>
      </c>
      <c r="F140" s="147" t="s">
        <v>30</v>
      </c>
      <c r="G140" s="147" t="s">
        <v>369</v>
      </c>
      <c r="H140" s="147" t="s">
        <v>370</v>
      </c>
      <c r="I140" s="146" t="s">
        <v>53</v>
      </c>
      <c r="J140" s="142"/>
      <c r="K140" s="142"/>
      <c r="L140" s="142"/>
      <c r="M140" s="60"/>
      <c r="N140" s="60"/>
      <c r="O140" s="140"/>
      <c r="P140" s="140"/>
      <c r="Q140" s="140"/>
      <c r="S140" s="140"/>
    </row>
    <row r="141" spans="1:19" s="12" customFormat="1" ht="46.8" hidden="1" x14ac:dyDescent="0.3">
      <c r="A141" s="123" t="s">
        <v>378</v>
      </c>
      <c r="B141" s="154">
        <v>914</v>
      </c>
      <c r="C141" s="147" t="s">
        <v>13</v>
      </c>
      <c r="D141" s="147" t="s">
        <v>2</v>
      </c>
      <c r="E141" s="147" t="s">
        <v>29</v>
      </c>
      <c r="F141" s="147" t="s">
        <v>30</v>
      </c>
      <c r="G141" s="147" t="s">
        <v>369</v>
      </c>
      <c r="H141" s="147" t="s">
        <v>370</v>
      </c>
      <c r="I141" s="146" t="s">
        <v>53</v>
      </c>
      <c r="J141" s="142"/>
      <c r="K141" s="142"/>
      <c r="L141" s="142"/>
      <c r="M141" s="60"/>
      <c r="N141" s="60"/>
      <c r="O141" s="140"/>
      <c r="P141" s="140"/>
      <c r="Q141" s="140"/>
      <c r="S141" s="140"/>
    </row>
    <row r="142" spans="1:19" s="12" customFormat="1" x14ac:dyDescent="0.3">
      <c r="A142" s="126" t="s">
        <v>83</v>
      </c>
      <c r="B142" s="126">
        <v>914</v>
      </c>
      <c r="C142" s="245" t="s">
        <v>14</v>
      </c>
      <c r="D142" s="359"/>
      <c r="E142" s="360"/>
      <c r="F142" s="360"/>
      <c r="G142" s="360"/>
      <c r="H142" s="361"/>
      <c r="I142" s="248"/>
      <c r="J142" s="128">
        <f>SUM(J143+J171)</f>
        <v>27417.5</v>
      </c>
      <c r="K142" s="128">
        <f>SUM(K143+K171)</f>
        <v>22294</v>
      </c>
      <c r="L142" s="128">
        <f>SUM(L143+L171)</f>
        <v>22628</v>
      </c>
      <c r="M142" s="60"/>
      <c r="N142" s="60"/>
      <c r="O142" s="140"/>
      <c r="P142" s="140"/>
      <c r="Q142" s="140"/>
      <c r="S142" s="140"/>
    </row>
    <row r="143" spans="1:19" s="12" customFormat="1" x14ac:dyDescent="0.3">
      <c r="A143" s="117" t="s">
        <v>84</v>
      </c>
      <c r="B143" s="118">
        <v>914</v>
      </c>
      <c r="C143" s="219" t="s">
        <v>14</v>
      </c>
      <c r="D143" s="219" t="s">
        <v>1</v>
      </c>
      <c r="E143" s="362"/>
      <c r="F143" s="363"/>
      <c r="G143" s="363"/>
      <c r="H143" s="364"/>
      <c r="I143" s="119"/>
      <c r="J143" s="62">
        <f>SUM(J144+J167)</f>
        <v>27417.5</v>
      </c>
      <c r="K143" s="62">
        <f>SUM(K144+K167)</f>
        <v>22294</v>
      </c>
      <c r="L143" s="62">
        <f>SUM(L144+L167)</f>
        <v>22628</v>
      </c>
      <c r="M143" s="60"/>
      <c r="N143" s="60"/>
      <c r="O143" s="140"/>
      <c r="P143" s="140"/>
      <c r="Q143" s="140"/>
      <c r="S143" s="140"/>
    </row>
    <row r="144" spans="1:19" s="12" customFormat="1" ht="33.6" x14ac:dyDescent="0.3">
      <c r="A144" s="120" t="s">
        <v>144</v>
      </c>
      <c r="B144" s="156">
        <v>914</v>
      </c>
      <c r="C144" s="157" t="s">
        <v>14</v>
      </c>
      <c r="D144" s="235" t="s">
        <v>1</v>
      </c>
      <c r="E144" s="162" t="s">
        <v>29</v>
      </c>
      <c r="F144" s="162" t="s">
        <v>113</v>
      </c>
      <c r="G144" s="162" t="s">
        <v>114</v>
      </c>
      <c r="H144" s="162" t="s">
        <v>120</v>
      </c>
      <c r="I144" s="236"/>
      <c r="J144" s="143">
        <f>SUM(J145+J158+J164)</f>
        <v>27407.5</v>
      </c>
      <c r="K144" s="143">
        <f t="shared" ref="K144:L144" si="57">SUM(K145+K158+K164)</f>
        <v>22284</v>
      </c>
      <c r="L144" s="143">
        <f t="shared" si="57"/>
        <v>22618</v>
      </c>
      <c r="M144" s="60"/>
      <c r="N144" s="60"/>
      <c r="O144" s="140"/>
      <c r="P144" s="140"/>
      <c r="Q144" s="140"/>
      <c r="S144" s="140"/>
    </row>
    <row r="145" spans="1:19" s="11" customFormat="1" ht="17.399999999999999" x14ac:dyDescent="0.35">
      <c r="A145" s="121" t="s">
        <v>156</v>
      </c>
      <c r="B145" s="158">
        <v>914</v>
      </c>
      <c r="C145" s="159" t="s">
        <v>14</v>
      </c>
      <c r="D145" s="239" t="s">
        <v>1</v>
      </c>
      <c r="E145" s="163" t="s">
        <v>29</v>
      </c>
      <c r="F145" s="163" t="s">
        <v>16</v>
      </c>
      <c r="G145" s="163" t="s">
        <v>114</v>
      </c>
      <c r="H145" s="163" t="s">
        <v>120</v>
      </c>
      <c r="I145" s="225"/>
      <c r="J145" s="144">
        <f>SUM(J146)</f>
        <v>14463.5</v>
      </c>
      <c r="K145" s="144">
        <f t="shared" ref="K145:L145" si="58">SUM(K146)</f>
        <v>12855</v>
      </c>
      <c r="L145" s="144">
        <f t="shared" si="58"/>
        <v>12979</v>
      </c>
      <c r="M145" s="75"/>
      <c r="N145" s="75"/>
      <c r="O145" s="15"/>
      <c r="P145" s="15"/>
      <c r="Q145" s="15"/>
      <c r="S145" s="15"/>
    </row>
    <row r="146" spans="1:19" s="47" customFormat="1" ht="33.6" x14ac:dyDescent="0.35">
      <c r="A146" s="122" t="s">
        <v>157</v>
      </c>
      <c r="B146" s="160">
        <v>914</v>
      </c>
      <c r="C146" s="161" t="s">
        <v>14</v>
      </c>
      <c r="D146" s="241" t="s">
        <v>1</v>
      </c>
      <c r="E146" s="152" t="s">
        <v>29</v>
      </c>
      <c r="F146" s="152" t="s">
        <v>16</v>
      </c>
      <c r="G146" s="152" t="s">
        <v>1</v>
      </c>
      <c r="H146" s="152" t="s">
        <v>120</v>
      </c>
      <c r="I146" s="151"/>
      <c r="J146" s="145">
        <f>+J147+J154</f>
        <v>14463.5</v>
      </c>
      <c r="K146" s="145">
        <f t="shared" ref="K146:L146" si="59">+K147+K154</f>
        <v>12855</v>
      </c>
      <c r="L146" s="145">
        <f t="shared" si="59"/>
        <v>12979</v>
      </c>
      <c r="M146" s="95"/>
      <c r="N146" s="95"/>
      <c r="O146" s="188"/>
      <c r="P146" s="188"/>
      <c r="Q146" s="188"/>
      <c r="S146" s="188"/>
    </row>
    <row r="147" spans="1:19" s="12" customFormat="1" ht="17.399999999999999" x14ac:dyDescent="0.3">
      <c r="A147" s="244" t="s">
        <v>435</v>
      </c>
      <c r="B147" s="210">
        <v>914</v>
      </c>
      <c r="C147" s="166" t="s">
        <v>14</v>
      </c>
      <c r="D147" s="205" t="s">
        <v>1</v>
      </c>
      <c r="E147" s="166" t="s">
        <v>29</v>
      </c>
      <c r="F147" s="166" t="s">
        <v>16</v>
      </c>
      <c r="G147" s="166" t="s">
        <v>1</v>
      </c>
      <c r="H147" s="166" t="s">
        <v>6</v>
      </c>
      <c r="I147" s="151"/>
      <c r="J147" s="62">
        <f>+J148+J152+J153</f>
        <v>14428</v>
      </c>
      <c r="K147" s="62">
        <f>+K148+K152+K153</f>
        <v>12855</v>
      </c>
      <c r="L147" s="62">
        <f>+L148+L152+L153</f>
        <v>12979</v>
      </c>
      <c r="M147" s="60"/>
      <c r="N147" s="60"/>
      <c r="O147" s="140"/>
      <c r="P147" s="140"/>
      <c r="Q147" s="140"/>
      <c r="S147" s="140"/>
    </row>
    <row r="148" spans="1:19" s="12" customFormat="1" ht="46.2" customHeight="1" x14ac:dyDescent="0.3">
      <c r="A148" s="116" t="s">
        <v>196</v>
      </c>
      <c r="B148" s="154">
        <v>914</v>
      </c>
      <c r="C148" s="147" t="s">
        <v>14</v>
      </c>
      <c r="D148" s="155" t="s">
        <v>1</v>
      </c>
      <c r="E148" s="147" t="s">
        <v>29</v>
      </c>
      <c r="F148" s="147" t="s">
        <v>16</v>
      </c>
      <c r="G148" s="147" t="s">
        <v>1</v>
      </c>
      <c r="H148" s="147" t="s">
        <v>6</v>
      </c>
      <c r="I148" s="146" t="s">
        <v>54</v>
      </c>
      <c r="J148" s="142">
        <v>9256</v>
      </c>
      <c r="K148" s="142">
        <v>9746</v>
      </c>
      <c r="L148" s="142">
        <v>9746</v>
      </c>
      <c r="M148" s="60"/>
      <c r="N148" s="60"/>
      <c r="O148" s="140">
        <v>360</v>
      </c>
      <c r="P148" s="140">
        <v>360</v>
      </c>
      <c r="Q148" s="140">
        <v>360</v>
      </c>
      <c r="S148" s="140"/>
    </row>
    <row r="149" spans="1:19" s="12" customFormat="1" hidden="1" x14ac:dyDescent="0.3">
      <c r="A149" s="116"/>
      <c r="B149" s="154"/>
      <c r="C149" s="147"/>
      <c r="D149" s="155"/>
      <c r="E149" s="147"/>
      <c r="F149" s="147"/>
      <c r="G149" s="147"/>
      <c r="H149" s="147"/>
      <c r="I149" s="146"/>
      <c r="J149" s="142"/>
      <c r="K149" s="142"/>
      <c r="L149" s="142"/>
      <c r="M149" s="60"/>
      <c r="N149" s="60"/>
      <c r="O149" s="140"/>
      <c r="P149" s="140"/>
      <c r="Q149" s="140"/>
      <c r="S149" s="140"/>
    </row>
    <row r="150" spans="1:19" s="12" customFormat="1" hidden="1" x14ac:dyDescent="0.3">
      <c r="A150" s="116"/>
      <c r="B150" s="154"/>
      <c r="C150" s="147"/>
      <c r="D150" s="155"/>
      <c r="E150" s="147"/>
      <c r="F150" s="147"/>
      <c r="G150" s="147"/>
      <c r="H150" s="147"/>
      <c r="I150" s="146"/>
      <c r="J150" s="142"/>
      <c r="K150" s="142"/>
      <c r="L150" s="142"/>
      <c r="M150" s="60"/>
      <c r="N150" s="60"/>
      <c r="O150" s="140"/>
      <c r="P150" s="140"/>
      <c r="Q150" s="140"/>
      <c r="S150" s="140"/>
    </row>
    <row r="151" spans="1:19" s="12" customFormat="1" hidden="1" x14ac:dyDescent="0.3">
      <c r="A151" s="116"/>
      <c r="B151" s="154"/>
      <c r="C151" s="147"/>
      <c r="D151" s="155"/>
      <c r="E151" s="147"/>
      <c r="F151" s="147"/>
      <c r="G151" s="147"/>
      <c r="H151" s="147"/>
      <c r="I151" s="146"/>
      <c r="J151" s="142"/>
      <c r="K151" s="142"/>
      <c r="L151" s="142"/>
      <c r="M151" s="60"/>
      <c r="N151" s="60"/>
      <c r="O151" s="140"/>
      <c r="P151" s="140"/>
      <c r="Q151" s="140"/>
      <c r="S151" s="140"/>
    </row>
    <row r="152" spans="1:19" s="12" customFormat="1" ht="28.8" customHeight="1" x14ac:dyDescent="0.3">
      <c r="A152" s="116" t="s">
        <v>105</v>
      </c>
      <c r="B152" s="154">
        <v>914</v>
      </c>
      <c r="C152" s="147" t="s">
        <v>14</v>
      </c>
      <c r="D152" s="155" t="s">
        <v>1</v>
      </c>
      <c r="E152" s="147" t="s">
        <v>29</v>
      </c>
      <c r="F152" s="147" t="s">
        <v>16</v>
      </c>
      <c r="G152" s="147" t="s">
        <v>1</v>
      </c>
      <c r="H152" s="147" t="s">
        <v>6</v>
      </c>
      <c r="I152" s="146" t="s">
        <v>53</v>
      </c>
      <c r="J152" s="142">
        <v>5152</v>
      </c>
      <c r="K152" s="142">
        <v>3089</v>
      </c>
      <c r="L152" s="142">
        <v>3213</v>
      </c>
      <c r="M152" s="60"/>
      <c r="N152" s="60"/>
      <c r="O152" s="140"/>
      <c r="P152" s="140"/>
      <c r="Q152" s="140"/>
      <c r="S152" s="140">
        <v>2147</v>
      </c>
    </row>
    <row r="153" spans="1:19" s="12" customFormat="1" ht="31.2" x14ac:dyDescent="0.3">
      <c r="A153" s="116" t="s">
        <v>108</v>
      </c>
      <c r="B153" s="154">
        <v>914</v>
      </c>
      <c r="C153" s="147" t="s">
        <v>14</v>
      </c>
      <c r="D153" s="155" t="s">
        <v>1</v>
      </c>
      <c r="E153" s="147" t="s">
        <v>29</v>
      </c>
      <c r="F153" s="147" t="s">
        <v>16</v>
      </c>
      <c r="G153" s="147" t="s">
        <v>1</v>
      </c>
      <c r="H153" s="147" t="s">
        <v>6</v>
      </c>
      <c r="I153" s="146" t="s">
        <v>55</v>
      </c>
      <c r="J153" s="142">
        <v>20</v>
      </c>
      <c r="K153" s="142">
        <v>20</v>
      </c>
      <c r="L153" s="142">
        <v>20</v>
      </c>
      <c r="M153" s="60"/>
      <c r="N153" s="60"/>
      <c r="O153" s="140"/>
      <c r="P153" s="140"/>
      <c r="Q153" s="140"/>
      <c r="S153" s="140"/>
    </row>
    <row r="154" spans="1:19" s="11" customFormat="1" ht="28.8" customHeight="1" x14ac:dyDescent="0.35">
      <c r="A154" s="116" t="s">
        <v>434</v>
      </c>
      <c r="B154" s="210">
        <v>914</v>
      </c>
      <c r="C154" s="166" t="s">
        <v>14</v>
      </c>
      <c r="D154" s="205" t="s">
        <v>1</v>
      </c>
      <c r="E154" s="166" t="s">
        <v>29</v>
      </c>
      <c r="F154" s="166" t="s">
        <v>16</v>
      </c>
      <c r="G154" s="166" t="s">
        <v>1</v>
      </c>
      <c r="H154" s="166" t="s">
        <v>232</v>
      </c>
      <c r="I154" s="170"/>
      <c r="J154" s="167">
        <f>+J155+J156+J157</f>
        <v>35.5</v>
      </c>
      <c r="K154" s="167"/>
      <c r="L154" s="167"/>
      <c r="M154" s="75"/>
      <c r="N154" s="75"/>
      <c r="O154" s="15"/>
      <c r="P154" s="15"/>
      <c r="Q154" s="15"/>
      <c r="S154" s="15"/>
    </row>
    <row r="155" spans="1:19" s="47" customFormat="1" ht="31.2" x14ac:dyDescent="0.35">
      <c r="A155" s="116" t="s">
        <v>399</v>
      </c>
      <c r="B155" s="154">
        <v>914</v>
      </c>
      <c r="C155" s="147" t="s">
        <v>14</v>
      </c>
      <c r="D155" s="155" t="s">
        <v>1</v>
      </c>
      <c r="E155" s="147" t="s">
        <v>29</v>
      </c>
      <c r="F155" s="147" t="s">
        <v>16</v>
      </c>
      <c r="G155" s="147" t="s">
        <v>1</v>
      </c>
      <c r="H155" s="147" t="s">
        <v>232</v>
      </c>
      <c r="I155" s="146" t="s">
        <v>53</v>
      </c>
      <c r="J155" s="142">
        <v>29.5</v>
      </c>
      <c r="K155" s="142"/>
      <c r="L155" s="142"/>
      <c r="M155" s="95"/>
      <c r="N155" s="95"/>
      <c r="O155" s="188"/>
      <c r="P155" s="188"/>
      <c r="Q155" s="188"/>
      <c r="S155" s="188"/>
    </row>
    <row r="156" spans="1:19" s="12" customFormat="1" ht="31.2" x14ac:dyDescent="0.3">
      <c r="A156" s="116" t="s">
        <v>400</v>
      </c>
      <c r="B156" s="154">
        <v>914</v>
      </c>
      <c r="C156" s="147" t="s">
        <v>14</v>
      </c>
      <c r="D156" s="155" t="s">
        <v>1</v>
      </c>
      <c r="E156" s="147" t="s">
        <v>29</v>
      </c>
      <c r="F156" s="147" t="s">
        <v>16</v>
      </c>
      <c r="G156" s="147" t="s">
        <v>1</v>
      </c>
      <c r="H156" s="147" t="s">
        <v>232</v>
      </c>
      <c r="I156" s="146" t="s">
        <v>53</v>
      </c>
      <c r="J156" s="142">
        <v>5.2</v>
      </c>
      <c r="K156" s="142"/>
      <c r="L156" s="142"/>
      <c r="M156" s="60"/>
      <c r="N156" s="60"/>
      <c r="O156" s="140"/>
      <c r="P156" s="140"/>
      <c r="Q156" s="140"/>
      <c r="S156" s="140"/>
    </row>
    <row r="157" spans="1:19" s="37" customFormat="1" ht="31.2" x14ac:dyDescent="0.35">
      <c r="A157" s="116" t="s">
        <v>401</v>
      </c>
      <c r="B157" s="154">
        <v>914</v>
      </c>
      <c r="C157" s="147" t="s">
        <v>14</v>
      </c>
      <c r="D157" s="155" t="s">
        <v>1</v>
      </c>
      <c r="E157" s="147" t="s">
        <v>29</v>
      </c>
      <c r="F157" s="147" t="s">
        <v>16</v>
      </c>
      <c r="G157" s="147" t="s">
        <v>1</v>
      </c>
      <c r="H157" s="260" t="s">
        <v>232</v>
      </c>
      <c r="I157" s="146" t="s">
        <v>53</v>
      </c>
      <c r="J157" s="142">
        <v>0.8</v>
      </c>
      <c r="K157" s="142"/>
      <c r="L157" s="142"/>
      <c r="M157" s="94"/>
      <c r="N157" s="94"/>
      <c r="O157" s="15"/>
      <c r="P157" s="15"/>
      <c r="Q157" s="15"/>
      <c r="S157" s="15">
        <v>0.5</v>
      </c>
    </row>
    <row r="158" spans="1:19" s="11" customFormat="1" ht="17.399999999999999" x14ac:dyDescent="0.35">
      <c r="A158" s="121" t="s">
        <v>158</v>
      </c>
      <c r="B158" s="158">
        <v>914</v>
      </c>
      <c r="C158" s="163" t="s">
        <v>14</v>
      </c>
      <c r="D158" s="222" t="s">
        <v>1</v>
      </c>
      <c r="E158" s="163" t="s">
        <v>29</v>
      </c>
      <c r="F158" s="163" t="s">
        <v>26</v>
      </c>
      <c r="G158" s="163" t="s">
        <v>114</v>
      </c>
      <c r="H158" s="163" t="s">
        <v>120</v>
      </c>
      <c r="I158" s="225"/>
      <c r="J158" s="144">
        <f>SUM(J159)</f>
        <v>10944</v>
      </c>
      <c r="K158" s="144">
        <f t="shared" ref="K158:L158" si="60">SUM(K159)</f>
        <v>7348</v>
      </c>
      <c r="L158" s="144">
        <f t="shared" si="60"/>
        <v>7475</v>
      </c>
      <c r="M158" s="75"/>
      <c r="N158" s="75"/>
      <c r="O158" s="15"/>
      <c r="P158" s="15"/>
      <c r="Q158" s="15"/>
      <c r="S158" s="15"/>
    </row>
    <row r="159" spans="1:19" s="38" customFormat="1" ht="33.6" x14ac:dyDescent="0.35">
      <c r="A159" s="122" t="s">
        <v>157</v>
      </c>
      <c r="B159" s="160">
        <v>914</v>
      </c>
      <c r="C159" s="152" t="s">
        <v>14</v>
      </c>
      <c r="D159" s="224" t="s">
        <v>1</v>
      </c>
      <c r="E159" s="152" t="s">
        <v>29</v>
      </c>
      <c r="F159" s="152" t="s">
        <v>26</v>
      </c>
      <c r="G159" s="152" t="s">
        <v>1</v>
      </c>
      <c r="H159" s="152" t="s">
        <v>120</v>
      </c>
      <c r="I159" s="151"/>
      <c r="J159" s="145">
        <f>SUM(J160:J163)</f>
        <v>10944</v>
      </c>
      <c r="K159" s="145">
        <f t="shared" ref="K159:L159" si="61">SUM(K160:K163)</f>
        <v>7348</v>
      </c>
      <c r="L159" s="145">
        <f t="shared" si="61"/>
        <v>7475</v>
      </c>
      <c r="M159" s="100"/>
      <c r="N159" s="100"/>
      <c r="O159" s="15"/>
      <c r="P159" s="15"/>
      <c r="Q159" s="15"/>
      <c r="S159" s="15"/>
    </row>
    <row r="160" spans="1:19" s="12" customFormat="1" ht="43.8" customHeight="1" x14ac:dyDescent="0.3">
      <c r="A160" s="116" t="s">
        <v>196</v>
      </c>
      <c r="B160" s="154">
        <v>914</v>
      </c>
      <c r="C160" s="147" t="s">
        <v>14</v>
      </c>
      <c r="D160" s="155" t="s">
        <v>1</v>
      </c>
      <c r="E160" s="147" t="s">
        <v>29</v>
      </c>
      <c r="F160" s="147" t="s">
        <v>26</v>
      </c>
      <c r="G160" s="147" t="s">
        <v>1</v>
      </c>
      <c r="H160" s="147" t="s">
        <v>6</v>
      </c>
      <c r="I160" s="146" t="s">
        <v>54</v>
      </c>
      <c r="J160" s="142">
        <v>3863</v>
      </c>
      <c r="K160" s="142">
        <v>3943</v>
      </c>
      <c r="L160" s="142">
        <v>3943</v>
      </c>
      <c r="M160" s="60"/>
      <c r="N160" s="60"/>
      <c r="O160" s="140">
        <v>150</v>
      </c>
      <c r="P160" s="140"/>
      <c r="Q160" s="140"/>
      <c r="S160" s="140"/>
    </row>
    <row r="161" spans="1:19" s="39" customFormat="1" ht="31.2" x14ac:dyDescent="0.3">
      <c r="A161" s="116" t="s">
        <v>105</v>
      </c>
      <c r="B161" s="154">
        <v>914</v>
      </c>
      <c r="C161" s="147" t="s">
        <v>14</v>
      </c>
      <c r="D161" s="155" t="s">
        <v>1</v>
      </c>
      <c r="E161" s="147" t="s">
        <v>29</v>
      </c>
      <c r="F161" s="147" t="s">
        <v>26</v>
      </c>
      <c r="G161" s="147" t="s">
        <v>1</v>
      </c>
      <c r="H161" s="147" t="s">
        <v>6</v>
      </c>
      <c r="I161" s="146" t="s">
        <v>53</v>
      </c>
      <c r="J161" s="142">
        <v>6843</v>
      </c>
      <c r="K161" s="142">
        <v>3167</v>
      </c>
      <c r="L161" s="142">
        <v>3294</v>
      </c>
      <c r="M161" s="96"/>
      <c r="N161" s="96"/>
    </row>
    <row r="162" spans="1:19" s="42" customFormat="1" ht="28.8" customHeight="1" x14ac:dyDescent="0.3">
      <c r="A162" s="116" t="s">
        <v>108</v>
      </c>
      <c r="B162" s="154">
        <v>914</v>
      </c>
      <c r="C162" s="147" t="s">
        <v>14</v>
      </c>
      <c r="D162" s="155" t="s">
        <v>1</v>
      </c>
      <c r="E162" s="147" t="s">
        <v>29</v>
      </c>
      <c r="F162" s="147" t="s">
        <v>26</v>
      </c>
      <c r="G162" s="147" t="s">
        <v>1</v>
      </c>
      <c r="H162" s="147" t="s">
        <v>6</v>
      </c>
      <c r="I162" s="146" t="s">
        <v>55</v>
      </c>
      <c r="J162" s="142">
        <v>238</v>
      </c>
      <c r="K162" s="142">
        <v>238</v>
      </c>
      <c r="L162" s="142">
        <v>238</v>
      </c>
      <c r="M162" s="97"/>
      <c r="N162" s="97"/>
      <c r="O162" s="191"/>
      <c r="P162" s="191"/>
      <c r="Q162" s="191"/>
      <c r="S162" s="191"/>
    </row>
    <row r="163" spans="1:19" s="12" customFormat="1" ht="31.2" hidden="1" x14ac:dyDescent="0.3">
      <c r="A163" s="123" t="s">
        <v>321</v>
      </c>
      <c r="B163" s="154">
        <v>914</v>
      </c>
      <c r="C163" s="147" t="s">
        <v>14</v>
      </c>
      <c r="D163" s="155" t="s">
        <v>1</v>
      </c>
      <c r="E163" s="147" t="s">
        <v>29</v>
      </c>
      <c r="F163" s="147" t="s">
        <v>26</v>
      </c>
      <c r="G163" s="147" t="s">
        <v>1</v>
      </c>
      <c r="H163" s="147" t="s">
        <v>25</v>
      </c>
      <c r="I163" s="146" t="s">
        <v>57</v>
      </c>
      <c r="J163" s="142"/>
      <c r="K163" s="142"/>
      <c r="L163" s="142"/>
      <c r="M163" s="60"/>
      <c r="N163" s="60"/>
      <c r="O163" s="140"/>
      <c r="P163" s="140"/>
      <c r="Q163" s="140"/>
      <c r="S163" s="140"/>
    </row>
    <row r="164" spans="1:19" s="12" customFormat="1" ht="17.399999999999999" x14ac:dyDescent="0.3">
      <c r="A164" s="121" t="s">
        <v>159</v>
      </c>
      <c r="B164" s="158">
        <v>914</v>
      </c>
      <c r="C164" s="163" t="s">
        <v>14</v>
      </c>
      <c r="D164" s="222" t="s">
        <v>1</v>
      </c>
      <c r="E164" s="163" t="s">
        <v>29</v>
      </c>
      <c r="F164" s="163" t="s">
        <v>31</v>
      </c>
      <c r="G164" s="163" t="s">
        <v>114</v>
      </c>
      <c r="H164" s="163" t="s">
        <v>120</v>
      </c>
      <c r="I164" s="225"/>
      <c r="J164" s="144">
        <f>SUM(J165)</f>
        <v>2000</v>
      </c>
      <c r="K164" s="144">
        <f t="shared" ref="K164:L164" si="62">SUM(K165)</f>
        <v>2081</v>
      </c>
      <c r="L164" s="144">
        <f t="shared" si="62"/>
        <v>2164</v>
      </c>
      <c r="M164" s="60"/>
      <c r="N164" s="60"/>
      <c r="O164" s="140"/>
      <c r="P164" s="140"/>
      <c r="Q164" s="140"/>
      <c r="S164" s="140"/>
    </row>
    <row r="165" spans="1:19" s="12" customFormat="1" ht="30" customHeight="1" x14ac:dyDescent="0.3">
      <c r="A165" s="122" t="s">
        <v>240</v>
      </c>
      <c r="B165" s="160">
        <v>914</v>
      </c>
      <c r="C165" s="152" t="s">
        <v>14</v>
      </c>
      <c r="D165" s="224" t="s">
        <v>1</v>
      </c>
      <c r="E165" s="152" t="s">
        <v>29</v>
      </c>
      <c r="F165" s="152" t="s">
        <v>31</v>
      </c>
      <c r="G165" s="152" t="s">
        <v>5</v>
      </c>
      <c r="H165" s="152" t="s">
        <v>120</v>
      </c>
      <c r="I165" s="151"/>
      <c r="J165" s="145">
        <f>SUM(J166:J166)</f>
        <v>2000</v>
      </c>
      <c r="K165" s="145">
        <f>SUM(K166:K166)</f>
        <v>2081</v>
      </c>
      <c r="L165" s="145">
        <f>SUM(L166:L166)</f>
        <v>2164</v>
      </c>
      <c r="M165" s="60"/>
      <c r="N165" s="60"/>
      <c r="O165" s="140"/>
      <c r="P165" s="140"/>
      <c r="Q165" s="140"/>
      <c r="S165" s="140"/>
    </row>
    <row r="166" spans="1:19" s="28" customFormat="1" ht="31.2" x14ac:dyDescent="0.3">
      <c r="A166" s="116" t="s">
        <v>322</v>
      </c>
      <c r="B166" s="154">
        <v>914</v>
      </c>
      <c r="C166" s="147" t="s">
        <v>14</v>
      </c>
      <c r="D166" s="155" t="s">
        <v>1</v>
      </c>
      <c r="E166" s="147" t="s">
        <v>29</v>
      </c>
      <c r="F166" s="147" t="s">
        <v>31</v>
      </c>
      <c r="G166" s="147" t="s">
        <v>5</v>
      </c>
      <c r="H166" s="147" t="s">
        <v>24</v>
      </c>
      <c r="I166" s="146" t="s">
        <v>53</v>
      </c>
      <c r="J166" s="142">
        <v>2000</v>
      </c>
      <c r="K166" s="142">
        <v>2081</v>
      </c>
      <c r="L166" s="142">
        <v>2164</v>
      </c>
      <c r="M166" s="83"/>
      <c r="N166" s="83"/>
      <c r="O166" s="58"/>
      <c r="P166" s="58"/>
      <c r="Q166" s="58"/>
      <c r="S166" s="58"/>
    </row>
    <row r="167" spans="1:19" s="18" customFormat="1" ht="33.6" x14ac:dyDescent="0.35">
      <c r="A167" s="120" t="s">
        <v>147</v>
      </c>
      <c r="B167" s="156">
        <v>914</v>
      </c>
      <c r="C167" s="162" t="s">
        <v>14</v>
      </c>
      <c r="D167" s="242" t="s">
        <v>1</v>
      </c>
      <c r="E167" s="162" t="s">
        <v>32</v>
      </c>
      <c r="F167" s="162" t="s">
        <v>113</v>
      </c>
      <c r="G167" s="162" t="s">
        <v>114</v>
      </c>
      <c r="H167" s="162" t="s">
        <v>120</v>
      </c>
      <c r="I167" s="236"/>
      <c r="J167" s="143">
        <f>SUM(J168)</f>
        <v>10</v>
      </c>
      <c r="K167" s="143">
        <f t="shared" ref="K167:L169" si="63">SUM(K168)</f>
        <v>10</v>
      </c>
      <c r="L167" s="143">
        <f t="shared" si="63"/>
        <v>10</v>
      </c>
      <c r="M167" s="69"/>
      <c r="N167" s="69"/>
    </row>
    <row r="168" spans="1:19" s="37" customFormat="1" ht="17.399999999999999" x14ac:dyDescent="0.35">
      <c r="A168" s="121" t="s">
        <v>148</v>
      </c>
      <c r="B168" s="158">
        <v>914</v>
      </c>
      <c r="C168" s="163" t="s">
        <v>14</v>
      </c>
      <c r="D168" s="222" t="s">
        <v>1</v>
      </c>
      <c r="E168" s="163" t="s">
        <v>32</v>
      </c>
      <c r="F168" s="163" t="s">
        <v>16</v>
      </c>
      <c r="G168" s="163" t="s">
        <v>114</v>
      </c>
      <c r="H168" s="163" t="s">
        <v>120</v>
      </c>
      <c r="I168" s="225"/>
      <c r="J168" s="144">
        <f>SUM(J169)</f>
        <v>10</v>
      </c>
      <c r="K168" s="144">
        <f t="shared" si="63"/>
        <v>10</v>
      </c>
      <c r="L168" s="144">
        <f t="shared" si="63"/>
        <v>10</v>
      </c>
      <c r="M168" s="94"/>
      <c r="N168" s="94"/>
      <c r="O168" s="15"/>
      <c r="P168" s="15"/>
      <c r="Q168" s="15"/>
      <c r="S168" s="15"/>
    </row>
    <row r="169" spans="1:19" s="11" customFormat="1" ht="17.399999999999999" x14ac:dyDescent="0.35">
      <c r="A169" s="122" t="s">
        <v>210</v>
      </c>
      <c r="B169" s="160">
        <v>914</v>
      </c>
      <c r="C169" s="152" t="s">
        <v>14</v>
      </c>
      <c r="D169" s="224" t="s">
        <v>1</v>
      </c>
      <c r="E169" s="152" t="s">
        <v>32</v>
      </c>
      <c r="F169" s="152" t="s">
        <v>16</v>
      </c>
      <c r="G169" s="152" t="s">
        <v>1</v>
      </c>
      <c r="H169" s="152" t="s">
        <v>120</v>
      </c>
      <c r="I169" s="151"/>
      <c r="J169" s="145">
        <f>SUM(J170)</f>
        <v>10</v>
      </c>
      <c r="K169" s="145">
        <f t="shared" si="63"/>
        <v>10</v>
      </c>
      <c r="L169" s="145">
        <f t="shared" si="63"/>
        <v>10</v>
      </c>
      <c r="M169" s="75"/>
      <c r="N169" s="75"/>
      <c r="O169" s="15"/>
      <c r="P169" s="15"/>
      <c r="Q169" s="15"/>
      <c r="S169" s="15"/>
    </row>
    <row r="170" spans="1:19" s="47" customFormat="1" ht="30.6" customHeight="1" x14ac:dyDescent="0.35">
      <c r="A170" s="116" t="s">
        <v>202</v>
      </c>
      <c r="B170" s="154">
        <v>914</v>
      </c>
      <c r="C170" s="147" t="s">
        <v>14</v>
      </c>
      <c r="D170" s="155" t="s">
        <v>1</v>
      </c>
      <c r="E170" s="147" t="s">
        <v>32</v>
      </c>
      <c r="F170" s="147" t="s">
        <v>16</v>
      </c>
      <c r="G170" s="147" t="s">
        <v>1</v>
      </c>
      <c r="H170" s="147" t="s">
        <v>6</v>
      </c>
      <c r="I170" s="146" t="s">
        <v>53</v>
      </c>
      <c r="J170" s="142">
        <v>10</v>
      </c>
      <c r="K170" s="142">
        <v>10</v>
      </c>
      <c r="L170" s="142">
        <v>10</v>
      </c>
      <c r="M170" s="95"/>
      <c r="N170" s="95"/>
      <c r="O170" s="188"/>
      <c r="P170" s="188"/>
      <c r="Q170" s="188"/>
      <c r="S170" s="188"/>
    </row>
    <row r="171" spans="1:19" s="12" customFormat="1" hidden="1" x14ac:dyDescent="0.3">
      <c r="A171" s="117" t="s">
        <v>227</v>
      </c>
      <c r="B171" s="118">
        <v>914</v>
      </c>
      <c r="C171" s="219" t="s">
        <v>14</v>
      </c>
      <c r="D171" s="219" t="s">
        <v>7</v>
      </c>
      <c r="E171" s="362"/>
      <c r="F171" s="363"/>
      <c r="G171" s="363"/>
      <c r="H171" s="364"/>
      <c r="I171" s="119"/>
      <c r="J171" s="62">
        <f>SUM(J172)</f>
        <v>0</v>
      </c>
      <c r="K171" s="62">
        <f t="shared" ref="K171:L174" si="64">SUM(K172)</f>
        <v>0</v>
      </c>
      <c r="L171" s="62">
        <f t="shared" si="64"/>
        <v>0</v>
      </c>
      <c r="M171" s="60">
        <v>-832</v>
      </c>
      <c r="N171" s="60"/>
      <c r="O171" s="140"/>
      <c r="P171" s="140"/>
      <c r="Q171" s="140"/>
      <c r="S171" s="140"/>
    </row>
    <row r="172" spans="1:19" s="28" customFormat="1" ht="33.6" hidden="1" x14ac:dyDescent="0.3">
      <c r="A172" s="120" t="s">
        <v>144</v>
      </c>
      <c r="B172" s="156">
        <v>914</v>
      </c>
      <c r="C172" s="157" t="s">
        <v>14</v>
      </c>
      <c r="D172" s="235" t="s">
        <v>7</v>
      </c>
      <c r="E172" s="162" t="s">
        <v>29</v>
      </c>
      <c r="F172" s="162" t="s">
        <v>113</v>
      </c>
      <c r="G172" s="162" t="s">
        <v>114</v>
      </c>
      <c r="H172" s="162" t="s">
        <v>120</v>
      </c>
      <c r="I172" s="236"/>
      <c r="J172" s="143">
        <f>SUM(J173)</f>
        <v>0</v>
      </c>
      <c r="K172" s="143">
        <f t="shared" si="64"/>
        <v>0</v>
      </c>
      <c r="L172" s="143">
        <f t="shared" si="64"/>
        <v>0</v>
      </c>
      <c r="M172" s="83"/>
      <c r="N172" s="83"/>
      <c r="O172" s="58"/>
      <c r="P172" s="58"/>
      <c r="Q172" s="58"/>
      <c r="S172" s="58"/>
    </row>
    <row r="173" spans="1:19" s="32" customFormat="1" hidden="1" x14ac:dyDescent="0.35">
      <c r="A173" s="121" t="s">
        <v>219</v>
      </c>
      <c r="B173" s="158">
        <v>914</v>
      </c>
      <c r="C173" s="163" t="s">
        <v>14</v>
      </c>
      <c r="D173" s="222" t="s">
        <v>7</v>
      </c>
      <c r="E173" s="163" t="s">
        <v>29</v>
      </c>
      <c r="F173" s="163" t="s">
        <v>155</v>
      </c>
      <c r="G173" s="163" t="s">
        <v>114</v>
      </c>
      <c r="H173" s="163" t="s">
        <v>120</v>
      </c>
      <c r="I173" s="225"/>
      <c r="J173" s="144">
        <f>SUM(J174)</f>
        <v>0</v>
      </c>
      <c r="K173" s="144">
        <f t="shared" si="64"/>
        <v>0</v>
      </c>
      <c r="L173" s="144">
        <f t="shared" si="64"/>
        <v>0</v>
      </c>
      <c r="M173" s="101"/>
      <c r="N173" s="101"/>
      <c r="O173" s="18"/>
      <c r="P173" s="18"/>
      <c r="Q173" s="18"/>
      <c r="S173" s="18"/>
    </row>
    <row r="174" spans="1:19" s="37" customFormat="1" ht="33.6" hidden="1" x14ac:dyDescent="0.35">
      <c r="A174" s="122" t="s">
        <v>220</v>
      </c>
      <c r="B174" s="261">
        <v>914</v>
      </c>
      <c r="C174" s="262" t="s">
        <v>14</v>
      </c>
      <c r="D174" s="263" t="s">
        <v>7</v>
      </c>
      <c r="E174" s="262" t="s">
        <v>29</v>
      </c>
      <c r="F174" s="262" t="s">
        <v>155</v>
      </c>
      <c r="G174" s="262" t="s">
        <v>1</v>
      </c>
      <c r="H174" s="262" t="s">
        <v>24</v>
      </c>
      <c r="I174" s="264"/>
      <c r="J174" s="265">
        <f>SUM(J175)</f>
        <v>0</v>
      </c>
      <c r="K174" s="265">
        <f t="shared" si="64"/>
        <v>0</v>
      </c>
      <c r="L174" s="265">
        <f t="shared" si="64"/>
        <v>0</v>
      </c>
      <c r="M174" s="94"/>
      <c r="N174" s="94"/>
      <c r="O174" s="15"/>
      <c r="P174" s="15"/>
      <c r="Q174" s="15"/>
      <c r="S174" s="15"/>
    </row>
    <row r="175" spans="1:19" s="11" customFormat="1" ht="31.2" hidden="1" x14ac:dyDescent="0.35">
      <c r="A175" s="116" t="s">
        <v>323</v>
      </c>
      <c r="B175" s="154">
        <v>914</v>
      </c>
      <c r="C175" s="147" t="s">
        <v>14</v>
      </c>
      <c r="D175" s="155" t="s">
        <v>7</v>
      </c>
      <c r="E175" s="147" t="s">
        <v>29</v>
      </c>
      <c r="F175" s="147" t="s">
        <v>155</v>
      </c>
      <c r="G175" s="147" t="s">
        <v>1</v>
      </c>
      <c r="H175" s="147" t="s">
        <v>24</v>
      </c>
      <c r="I175" s="146" t="s">
        <v>53</v>
      </c>
      <c r="J175" s="142">
        <v>0</v>
      </c>
      <c r="K175" s="142"/>
      <c r="L175" s="142"/>
      <c r="M175" s="75"/>
      <c r="N175" s="75"/>
      <c r="O175" s="15"/>
      <c r="P175" s="15"/>
      <c r="Q175" s="15"/>
      <c r="S175" s="15"/>
    </row>
    <row r="176" spans="1:19" s="47" customFormat="1" x14ac:dyDescent="0.35">
      <c r="A176" s="126" t="s">
        <v>85</v>
      </c>
      <c r="B176" s="126">
        <v>914</v>
      </c>
      <c r="C176" s="245" t="s">
        <v>15</v>
      </c>
      <c r="D176" s="359"/>
      <c r="E176" s="360"/>
      <c r="F176" s="360"/>
      <c r="G176" s="360"/>
      <c r="H176" s="361"/>
      <c r="I176" s="248"/>
      <c r="J176" s="128">
        <f>SUM(J177)</f>
        <v>0</v>
      </c>
      <c r="K176" s="128">
        <f t="shared" ref="K176:L180" si="65">SUM(K177)</f>
        <v>0</v>
      </c>
      <c r="L176" s="128">
        <f t="shared" si="65"/>
        <v>0</v>
      </c>
      <c r="M176" s="95"/>
      <c r="N176" s="95"/>
      <c r="O176" s="188"/>
      <c r="P176" s="188"/>
      <c r="Q176" s="188"/>
      <c r="S176" s="188"/>
    </row>
    <row r="177" spans="1:19" s="12" customFormat="1" x14ac:dyDescent="0.3">
      <c r="A177" s="117" t="s">
        <v>86</v>
      </c>
      <c r="B177" s="118">
        <v>914</v>
      </c>
      <c r="C177" s="219" t="s">
        <v>15</v>
      </c>
      <c r="D177" s="219" t="s">
        <v>15</v>
      </c>
      <c r="E177" s="362"/>
      <c r="F177" s="363"/>
      <c r="G177" s="363"/>
      <c r="H177" s="364"/>
      <c r="I177" s="119"/>
      <c r="J177" s="62">
        <f>SUM(J178)</f>
        <v>0</v>
      </c>
      <c r="K177" s="62">
        <f t="shared" si="65"/>
        <v>0</v>
      </c>
      <c r="L177" s="62">
        <f t="shared" si="65"/>
        <v>0</v>
      </c>
      <c r="M177" s="60"/>
      <c r="N177" s="60"/>
      <c r="O177" s="140"/>
      <c r="P177" s="140"/>
      <c r="Q177" s="140"/>
      <c r="S177" s="140"/>
    </row>
    <row r="178" spans="1:19" s="32" customFormat="1" ht="50.4" x14ac:dyDescent="0.35">
      <c r="A178" s="120" t="s">
        <v>160</v>
      </c>
      <c r="B178" s="156">
        <v>914</v>
      </c>
      <c r="C178" s="157" t="s">
        <v>15</v>
      </c>
      <c r="D178" s="235" t="s">
        <v>15</v>
      </c>
      <c r="E178" s="162" t="s">
        <v>35</v>
      </c>
      <c r="F178" s="162" t="s">
        <v>113</v>
      </c>
      <c r="G178" s="162" t="s">
        <v>114</v>
      </c>
      <c r="H178" s="162" t="s">
        <v>120</v>
      </c>
      <c r="I178" s="236"/>
      <c r="J178" s="143">
        <f>SUM(J179)</f>
        <v>0</v>
      </c>
      <c r="K178" s="143">
        <f t="shared" si="65"/>
        <v>0</v>
      </c>
      <c r="L178" s="143">
        <f t="shared" si="65"/>
        <v>0</v>
      </c>
      <c r="M178" s="101"/>
      <c r="N178" s="101"/>
      <c r="O178" s="18"/>
      <c r="P178" s="18"/>
      <c r="Q178" s="18"/>
      <c r="S178" s="18"/>
    </row>
    <row r="179" spans="1:19" s="37" customFormat="1" ht="33.6" x14ac:dyDescent="0.35">
      <c r="A179" s="121" t="s">
        <v>381</v>
      </c>
      <c r="B179" s="158">
        <v>914</v>
      </c>
      <c r="C179" s="159" t="s">
        <v>15</v>
      </c>
      <c r="D179" s="239" t="s">
        <v>15</v>
      </c>
      <c r="E179" s="163" t="s">
        <v>35</v>
      </c>
      <c r="F179" s="163" t="s">
        <v>16</v>
      </c>
      <c r="G179" s="163" t="s">
        <v>114</v>
      </c>
      <c r="H179" s="163" t="s">
        <v>120</v>
      </c>
      <c r="I179" s="225"/>
      <c r="J179" s="144">
        <f>SUM(J180)</f>
        <v>0</v>
      </c>
      <c r="K179" s="144">
        <f t="shared" si="65"/>
        <v>0</v>
      </c>
      <c r="L179" s="144">
        <f t="shared" si="65"/>
        <v>0</v>
      </c>
      <c r="M179" s="94"/>
      <c r="N179" s="94"/>
      <c r="O179" s="15"/>
      <c r="P179" s="15"/>
      <c r="Q179" s="15"/>
      <c r="S179" s="15"/>
    </row>
    <row r="180" spans="1:19" s="11" customFormat="1" ht="33.6" x14ac:dyDescent="0.35">
      <c r="A180" s="122" t="s">
        <v>382</v>
      </c>
      <c r="B180" s="160">
        <v>914</v>
      </c>
      <c r="C180" s="161" t="s">
        <v>15</v>
      </c>
      <c r="D180" s="241" t="s">
        <v>15</v>
      </c>
      <c r="E180" s="152" t="s">
        <v>35</v>
      </c>
      <c r="F180" s="152" t="s">
        <v>16</v>
      </c>
      <c r="G180" s="152" t="s">
        <v>1</v>
      </c>
      <c r="H180" s="152" t="s">
        <v>120</v>
      </c>
      <c r="I180" s="151"/>
      <c r="J180" s="145">
        <f>SUM(J181)</f>
        <v>0</v>
      </c>
      <c r="K180" s="145">
        <f t="shared" si="65"/>
        <v>0</v>
      </c>
      <c r="L180" s="145">
        <f t="shared" si="65"/>
        <v>0</v>
      </c>
      <c r="M180" s="75"/>
      <c r="N180" s="75"/>
      <c r="O180" s="15"/>
      <c r="P180" s="15"/>
      <c r="Q180" s="15"/>
      <c r="S180" s="15"/>
    </row>
    <row r="181" spans="1:19" s="47" customFormat="1" ht="37.799999999999997" customHeight="1" x14ac:dyDescent="0.35">
      <c r="A181" s="116" t="s">
        <v>324</v>
      </c>
      <c r="B181" s="154">
        <v>914</v>
      </c>
      <c r="C181" s="147" t="s">
        <v>15</v>
      </c>
      <c r="D181" s="155" t="s">
        <v>15</v>
      </c>
      <c r="E181" s="147" t="s">
        <v>35</v>
      </c>
      <c r="F181" s="147" t="s">
        <v>16</v>
      </c>
      <c r="G181" s="147" t="s">
        <v>1</v>
      </c>
      <c r="H181" s="147" t="s">
        <v>25</v>
      </c>
      <c r="I181" s="146" t="s">
        <v>53</v>
      </c>
      <c r="J181" s="142">
        <v>0</v>
      </c>
      <c r="K181" s="142"/>
      <c r="L181" s="142"/>
      <c r="M181" s="95"/>
      <c r="N181" s="95"/>
      <c r="O181" s="188">
        <v>-1818</v>
      </c>
      <c r="P181" s="188"/>
      <c r="Q181" s="188"/>
      <c r="S181" s="188"/>
    </row>
    <row r="182" spans="1:19" s="12" customFormat="1" x14ac:dyDescent="0.3">
      <c r="A182" s="126" t="s">
        <v>87</v>
      </c>
      <c r="B182" s="127">
        <v>914</v>
      </c>
      <c r="C182" s="257">
        <v>10</v>
      </c>
      <c r="D182" s="359"/>
      <c r="E182" s="360"/>
      <c r="F182" s="360"/>
      <c r="G182" s="360"/>
      <c r="H182" s="361"/>
      <c r="I182" s="248"/>
      <c r="J182" s="128">
        <f>SUM(J183+J188+J210+J215)</f>
        <v>72987.199999999997</v>
      </c>
      <c r="K182" s="128">
        <f>SUM(K183+K188+K210+K215)</f>
        <v>40846.9</v>
      </c>
      <c r="L182" s="128">
        <f>SUM(L183+L188+L210+L215)</f>
        <v>16066.5</v>
      </c>
      <c r="M182" s="60"/>
      <c r="N182" s="60"/>
      <c r="O182" s="140"/>
      <c r="P182" s="140"/>
      <c r="Q182" s="140"/>
      <c r="S182" s="140"/>
    </row>
    <row r="183" spans="1:19" s="12" customFormat="1" ht="17.399999999999999" x14ac:dyDescent="0.3">
      <c r="A183" s="117" t="s">
        <v>88</v>
      </c>
      <c r="B183" s="231">
        <v>914</v>
      </c>
      <c r="C183" s="232">
        <v>10</v>
      </c>
      <c r="D183" s="219" t="s">
        <v>1</v>
      </c>
      <c r="E183" s="372"/>
      <c r="F183" s="373"/>
      <c r="G183" s="373"/>
      <c r="H183" s="374"/>
      <c r="I183" s="124"/>
      <c r="J183" s="62">
        <f>SUM(J184)</f>
        <v>11186</v>
      </c>
      <c r="K183" s="62">
        <f t="shared" ref="K183:L186" si="66">SUM(K184)</f>
        <v>10505</v>
      </c>
      <c r="L183" s="62">
        <f t="shared" si="66"/>
        <v>10505</v>
      </c>
      <c r="M183" s="60"/>
      <c r="N183" s="60"/>
      <c r="O183" s="140"/>
      <c r="P183" s="140"/>
      <c r="Q183" s="140"/>
      <c r="S183" s="140"/>
    </row>
    <row r="184" spans="1:19" s="47" customFormat="1" ht="33.6" x14ac:dyDescent="0.35">
      <c r="A184" s="120" t="s">
        <v>161</v>
      </c>
      <c r="B184" s="233">
        <v>914</v>
      </c>
      <c r="C184" s="234" t="s">
        <v>27</v>
      </c>
      <c r="D184" s="235" t="s">
        <v>1</v>
      </c>
      <c r="E184" s="162" t="s">
        <v>2</v>
      </c>
      <c r="F184" s="162" t="s">
        <v>113</v>
      </c>
      <c r="G184" s="162" t="s">
        <v>114</v>
      </c>
      <c r="H184" s="162" t="s">
        <v>120</v>
      </c>
      <c r="I184" s="236"/>
      <c r="J184" s="143">
        <f>SUM(J185)</f>
        <v>11186</v>
      </c>
      <c r="K184" s="143">
        <f t="shared" si="66"/>
        <v>10505</v>
      </c>
      <c r="L184" s="143">
        <f t="shared" si="66"/>
        <v>10505</v>
      </c>
      <c r="M184" s="95"/>
      <c r="N184" s="95"/>
      <c r="O184" s="188"/>
      <c r="P184" s="188"/>
      <c r="Q184" s="188"/>
      <c r="S184" s="188"/>
    </row>
    <row r="185" spans="1:19" s="12" customFormat="1" ht="17.399999999999999" x14ac:dyDescent="0.3">
      <c r="A185" s="121" t="s">
        <v>162</v>
      </c>
      <c r="B185" s="237">
        <v>914</v>
      </c>
      <c r="C185" s="238" t="s">
        <v>27</v>
      </c>
      <c r="D185" s="239" t="s">
        <v>1</v>
      </c>
      <c r="E185" s="163" t="s">
        <v>2</v>
      </c>
      <c r="F185" s="163" t="s">
        <v>16</v>
      </c>
      <c r="G185" s="163" t="s">
        <v>114</v>
      </c>
      <c r="H185" s="163" t="s">
        <v>120</v>
      </c>
      <c r="I185" s="225"/>
      <c r="J185" s="144">
        <f>SUM(J186)</f>
        <v>11186</v>
      </c>
      <c r="K185" s="144">
        <f t="shared" si="66"/>
        <v>10505</v>
      </c>
      <c r="L185" s="144">
        <f t="shared" si="66"/>
        <v>10505</v>
      </c>
      <c r="M185" s="60"/>
      <c r="N185" s="60"/>
      <c r="O185" s="140"/>
      <c r="P185" s="140"/>
      <c r="Q185" s="140"/>
      <c r="S185" s="140"/>
    </row>
    <row r="186" spans="1:19" s="47" customFormat="1" ht="17.399999999999999" x14ac:dyDescent="0.35">
      <c r="A186" s="122" t="s">
        <v>163</v>
      </c>
      <c r="B186" s="150">
        <v>914</v>
      </c>
      <c r="C186" s="240" t="s">
        <v>27</v>
      </c>
      <c r="D186" s="241" t="s">
        <v>1</v>
      </c>
      <c r="E186" s="152" t="s">
        <v>2</v>
      </c>
      <c r="F186" s="152" t="s">
        <v>16</v>
      </c>
      <c r="G186" s="152" t="s">
        <v>1</v>
      </c>
      <c r="H186" s="152" t="s">
        <v>120</v>
      </c>
      <c r="I186" s="151"/>
      <c r="J186" s="145">
        <f>SUM(J187)</f>
        <v>11186</v>
      </c>
      <c r="K186" s="145">
        <f t="shared" si="66"/>
        <v>10505</v>
      </c>
      <c r="L186" s="145">
        <f t="shared" si="66"/>
        <v>10505</v>
      </c>
      <c r="M186" s="95"/>
      <c r="N186" s="95"/>
      <c r="O186" s="188"/>
      <c r="P186" s="188"/>
      <c r="Q186" s="188"/>
      <c r="S186" s="188"/>
    </row>
    <row r="187" spans="1:19" s="12" customFormat="1" ht="31.2" x14ac:dyDescent="0.3">
      <c r="A187" s="116" t="s">
        <v>203</v>
      </c>
      <c r="B187" s="154">
        <v>914</v>
      </c>
      <c r="C187" s="147" t="s">
        <v>27</v>
      </c>
      <c r="D187" s="155" t="s">
        <v>1</v>
      </c>
      <c r="E187" s="171" t="s">
        <v>2</v>
      </c>
      <c r="F187" s="171" t="s">
        <v>16</v>
      </c>
      <c r="G187" s="171" t="s">
        <v>1</v>
      </c>
      <c r="H187" s="171" t="s">
        <v>17</v>
      </c>
      <c r="I187" s="146" t="s">
        <v>58</v>
      </c>
      <c r="J187" s="142">
        <v>11186</v>
      </c>
      <c r="K187" s="142">
        <v>10505</v>
      </c>
      <c r="L187" s="142">
        <v>10505</v>
      </c>
      <c r="M187" s="60"/>
      <c r="N187" s="60"/>
      <c r="O187" s="140">
        <v>681</v>
      </c>
      <c r="P187" s="140"/>
      <c r="Q187" s="140"/>
      <c r="S187" s="140"/>
    </row>
    <row r="188" spans="1:19" s="37" customFormat="1" ht="17.399999999999999" x14ac:dyDescent="0.35">
      <c r="A188" s="117" t="s">
        <v>89</v>
      </c>
      <c r="B188" s="231">
        <v>914</v>
      </c>
      <c r="C188" s="232" t="s">
        <v>27</v>
      </c>
      <c r="D188" s="219" t="s">
        <v>2</v>
      </c>
      <c r="E188" s="384"/>
      <c r="F188" s="385"/>
      <c r="G188" s="385"/>
      <c r="H188" s="386"/>
      <c r="I188" s="124"/>
      <c r="J188" s="62">
        <f>SUM(J189+J206+J198)</f>
        <v>61440.2</v>
      </c>
      <c r="K188" s="62">
        <f t="shared" ref="K188:R188" si="67">SUM(K189+K206+K198)</f>
        <v>29980.9</v>
      </c>
      <c r="L188" s="62">
        <f t="shared" si="67"/>
        <v>5200.5</v>
      </c>
      <c r="M188" s="62">
        <f t="shared" si="67"/>
        <v>0</v>
      </c>
      <c r="N188" s="62">
        <f t="shared" si="67"/>
        <v>0</v>
      </c>
      <c r="O188" s="62">
        <f t="shared" si="67"/>
        <v>0</v>
      </c>
      <c r="P188" s="62">
        <f t="shared" si="67"/>
        <v>0</v>
      </c>
      <c r="Q188" s="62">
        <f t="shared" si="67"/>
        <v>0</v>
      </c>
      <c r="R188" s="62">
        <f t="shared" si="67"/>
        <v>0</v>
      </c>
      <c r="S188" s="15"/>
    </row>
    <row r="189" spans="1:19" s="11" customFormat="1" ht="33.6" x14ac:dyDescent="0.35">
      <c r="A189" s="120" t="s">
        <v>161</v>
      </c>
      <c r="B189" s="233">
        <v>914</v>
      </c>
      <c r="C189" s="234" t="s">
        <v>27</v>
      </c>
      <c r="D189" s="235" t="s">
        <v>2</v>
      </c>
      <c r="E189" s="157" t="s">
        <v>2</v>
      </c>
      <c r="F189" s="157" t="s">
        <v>113</v>
      </c>
      <c r="G189" s="157" t="s">
        <v>114</v>
      </c>
      <c r="H189" s="157" t="s">
        <v>120</v>
      </c>
      <c r="I189" s="236"/>
      <c r="J189" s="143">
        <f>SUM(J190)</f>
        <v>4708</v>
      </c>
      <c r="K189" s="143">
        <f t="shared" ref="K189:L189" si="68">SUM(K190)</f>
        <v>4421.5</v>
      </c>
      <c r="L189" s="143">
        <f t="shared" si="68"/>
        <v>4421.5</v>
      </c>
      <c r="M189" s="75"/>
      <c r="N189" s="75"/>
      <c r="O189" s="15"/>
      <c r="P189" s="15"/>
      <c r="Q189" s="15"/>
      <c r="S189" s="15"/>
    </row>
    <row r="190" spans="1:19" s="47" customFormat="1" ht="17.399999999999999" x14ac:dyDescent="0.35">
      <c r="A190" s="121" t="s">
        <v>162</v>
      </c>
      <c r="B190" s="237">
        <v>914</v>
      </c>
      <c r="C190" s="238" t="s">
        <v>27</v>
      </c>
      <c r="D190" s="239" t="s">
        <v>2</v>
      </c>
      <c r="E190" s="159" t="s">
        <v>2</v>
      </c>
      <c r="F190" s="159" t="s">
        <v>16</v>
      </c>
      <c r="G190" s="159" t="s">
        <v>114</v>
      </c>
      <c r="H190" s="159" t="s">
        <v>120</v>
      </c>
      <c r="I190" s="225"/>
      <c r="J190" s="144">
        <f>SUM(J191+J194+J196)</f>
        <v>4708</v>
      </c>
      <c r="K190" s="144">
        <f t="shared" ref="K190:L190" si="69">SUM(K191+K194+K196)</f>
        <v>4421.5</v>
      </c>
      <c r="L190" s="144">
        <f t="shared" si="69"/>
        <v>4421.5</v>
      </c>
      <c r="M190" s="95"/>
      <c r="N190" s="95"/>
      <c r="O190" s="188"/>
      <c r="P190" s="188"/>
      <c r="Q190" s="188"/>
      <c r="S190" s="188"/>
    </row>
    <row r="191" spans="1:19" s="12" customFormat="1" ht="17.399999999999999" x14ac:dyDescent="0.3">
      <c r="A191" s="122" t="s">
        <v>164</v>
      </c>
      <c r="B191" s="150">
        <v>914</v>
      </c>
      <c r="C191" s="240" t="s">
        <v>27</v>
      </c>
      <c r="D191" s="241" t="s">
        <v>2</v>
      </c>
      <c r="E191" s="161" t="s">
        <v>2</v>
      </c>
      <c r="F191" s="161" t="s">
        <v>16</v>
      </c>
      <c r="G191" s="161" t="s">
        <v>5</v>
      </c>
      <c r="H191" s="161" t="s">
        <v>120</v>
      </c>
      <c r="I191" s="151"/>
      <c r="J191" s="145">
        <f>+J192+J193</f>
        <v>500</v>
      </c>
      <c r="K191" s="145">
        <f t="shared" ref="K191:L191" si="70">SUM(K192)</f>
        <v>500</v>
      </c>
      <c r="L191" s="145">
        <f t="shared" si="70"/>
        <v>500</v>
      </c>
      <c r="M191" s="60"/>
      <c r="N191" s="60"/>
      <c r="O191" s="140"/>
      <c r="P191" s="140"/>
      <c r="Q191" s="140"/>
      <c r="S191" s="140"/>
    </row>
    <row r="192" spans="1:19" s="12" customFormat="1" ht="30.6" customHeight="1" x14ac:dyDescent="0.3">
      <c r="A192" s="116" t="s">
        <v>325</v>
      </c>
      <c r="B192" s="154">
        <v>914</v>
      </c>
      <c r="C192" s="147" t="s">
        <v>27</v>
      </c>
      <c r="D192" s="155" t="s">
        <v>2</v>
      </c>
      <c r="E192" s="171" t="s">
        <v>2</v>
      </c>
      <c r="F192" s="171" t="s">
        <v>16</v>
      </c>
      <c r="G192" s="171" t="s">
        <v>5</v>
      </c>
      <c r="H192" s="171" t="s">
        <v>18</v>
      </c>
      <c r="I192" s="146" t="s">
        <v>58</v>
      </c>
      <c r="J192" s="142">
        <v>500</v>
      </c>
      <c r="K192" s="142">
        <v>500</v>
      </c>
      <c r="L192" s="142">
        <v>500</v>
      </c>
      <c r="M192" s="60"/>
      <c r="N192" s="60"/>
      <c r="O192" s="140"/>
      <c r="P192" s="140"/>
      <c r="Q192" s="140"/>
      <c r="S192" s="140"/>
    </row>
    <row r="193" spans="1:19" s="12" customFormat="1" ht="46.8" hidden="1" x14ac:dyDescent="0.3">
      <c r="A193" s="116" t="s">
        <v>394</v>
      </c>
      <c r="B193" s="154">
        <v>914</v>
      </c>
      <c r="C193" s="147" t="s">
        <v>27</v>
      </c>
      <c r="D193" s="155" t="s">
        <v>2</v>
      </c>
      <c r="E193" s="171" t="s">
        <v>2</v>
      </c>
      <c r="F193" s="171" t="s">
        <v>16</v>
      </c>
      <c r="G193" s="171" t="s">
        <v>5</v>
      </c>
      <c r="H193" s="171" t="s">
        <v>270</v>
      </c>
      <c r="I193" s="146" t="s">
        <v>58</v>
      </c>
      <c r="J193" s="142"/>
      <c r="K193" s="142"/>
      <c r="L193" s="142"/>
      <c r="M193" s="60"/>
      <c r="N193" s="60"/>
      <c r="O193" s="140"/>
      <c r="P193" s="140"/>
      <c r="Q193" s="140"/>
      <c r="S193" s="140"/>
    </row>
    <row r="194" spans="1:19" s="12" customFormat="1" ht="17.399999999999999" x14ac:dyDescent="0.3">
      <c r="A194" s="122" t="s">
        <v>165</v>
      </c>
      <c r="B194" s="160">
        <v>914</v>
      </c>
      <c r="C194" s="152" t="s">
        <v>27</v>
      </c>
      <c r="D194" s="224" t="s">
        <v>2</v>
      </c>
      <c r="E194" s="161" t="s">
        <v>2</v>
      </c>
      <c r="F194" s="161" t="s">
        <v>16</v>
      </c>
      <c r="G194" s="161" t="s">
        <v>2</v>
      </c>
      <c r="H194" s="161" t="s">
        <v>120</v>
      </c>
      <c r="I194" s="151"/>
      <c r="J194" s="145">
        <f>SUM(J195)</f>
        <v>1900</v>
      </c>
      <c r="K194" s="145">
        <f t="shared" ref="K194:L194" si="71">SUM(K195)</f>
        <v>1900</v>
      </c>
      <c r="L194" s="145">
        <f t="shared" si="71"/>
        <v>1900</v>
      </c>
      <c r="M194" s="60"/>
      <c r="N194" s="60"/>
      <c r="O194" s="140"/>
      <c r="P194" s="140"/>
      <c r="Q194" s="140"/>
      <c r="S194" s="140"/>
    </row>
    <row r="195" spans="1:19" s="12" customFormat="1" ht="46.8" x14ac:dyDescent="0.3">
      <c r="A195" s="116" t="s">
        <v>579</v>
      </c>
      <c r="B195" s="154">
        <v>914</v>
      </c>
      <c r="C195" s="147" t="s">
        <v>27</v>
      </c>
      <c r="D195" s="155" t="s">
        <v>2</v>
      </c>
      <c r="E195" s="171" t="s">
        <v>2</v>
      </c>
      <c r="F195" s="171" t="s">
        <v>16</v>
      </c>
      <c r="G195" s="171" t="s">
        <v>2</v>
      </c>
      <c r="H195" s="171" t="s">
        <v>19</v>
      </c>
      <c r="I195" s="146" t="s">
        <v>58</v>
      </c>
      <c r="J195" s="142">
        <v>1900</v>
      </c>
      <c r="K195" s="142">
        <v>1900</v>
      </c>
      <c r="L195" s="142">
        <v>1900</v>
      </c>
      <c r="M195" s="60"/>
      <c r="N195" s="60"/>
      <c r="O195" s="140"/>
      <c r="P195" s="140"/>
      <c r="Q195" s="140"/>
      <c r="S195" s="140"/>
    </row>
    <row r="196" spans="1:19" s="12" customFormat="1" ht="33.6" x14ac:dyDescent="0.3">
      <c r="A196" s="122" t="s">
        <v>166</v>
      </c>
      <c r="B196" s="160">
        <v>914</v>
      </c>
      <c r="C196" s="152" t="s">
        <v>27</v>
      </c>
      <c r="D196" s="224" t="s">
        <v>2</v>
      </c>
      <c r="E196" s="161" t="s">
        <v>2</v>
      </c>
      <c r="F196" s="161" t="s">
        <v>16</v>
      </c>
      <c r="G196" s="161" t="s">
        <v>7</v>
      </c>
      <c r="H196" s="161" t="s">
        <v>120</v>
      </c>
      <c r="I196" s="151"/>
      <c r="J196" s="145">
        <f>SUM(J197)</f>
        <v>2308</v>
      </c>
      <c r="K196" s="145">
        <f t="shared" ref="K196:L196" si="72">SUM(K197)</f>
        <v>2021.5</v>
      </c>
      <c r="L196" s="145">
        <f t="shared" si="72"/>
        <v>2021.5</v>
      </c>
      <c r="M196" s="60"/>
      <c r="N196" s="60"/>
      <c r="O196" s="140"/>
      <c r="P196" s="140"/>
      <c r="Q196" s="140"/>
      <c r="S196" s="140"/>
    </row>
    <row r="197" spans="1:19" s="18" customFormat="1" ht="46.8" x14ac:dyDescent="0.35">
      <c r="A197" s="116" t="s">
        <v>326</v>
      </c>
      <c r="B197" s="154">
        <v>914</v>
      </c>
      <c r="C197" s="147" t="s">
        <v>27</v>
      </c>
      <c r="D197" s="155" t="s">
        <v>2</v>
      </c>
      <c r="E197" s="171" t="s">
        <v>2</v>
      </c>
      <c r="F197" s="171" t="s">
        <v>16</v>
      </c>
      <c r="G197" s="171" t="s">
        <v>7</v>
      </c>
      <c r="H197" s="171" t="s">
        <v>20</v>
      </c>
      <c r="I197" s="146" t="s">
        <v>58</v>
      </c>
      <c r="J197" s="142">
        <v>2308</v>
      </c>
      <c r="K197" s="142">
        <v>2021.5</v>
      </c>
      <c r="L197" s="142">
        <v>2021.5</v>
      </c>
      <c r="M197" s="69"/>
      <c r="N197" s="69"/>
      <c r="O197" s="18">
        <v>286.5</v>
      </c>
    </row>
    <row r="198" spans="1:19" s="18" customFormat="1" ht="52.2" x14ac:dyDescent="0.35">
      <c r="A198" s="130" t="s">
        <v>135</v>
      </c>
      <c r="B198" s="233">
        <v>914</v>
      </c>
      <c r="C198" s="234" t="s">
        <v>27</v>
      </c>
      <c r="D198" s="235" t="s">
        <v>2</v>
      </c>
      <c r="E198" s="162" t="s">
        <v>14</v>
      </c>
      <c r="F198" s="162" t="s">
        <v>113</v>
      </c>
      <c r="G198" s="162" t="s">
        <v>114</v>
      </c>
      <c r="H198" s="162" t="s">
        <v>120</v>
      </c>
      <c r="I198" s="336"/>
      <c r="J198" s="143">
        <f>+J199</f>
        <v>55959.199999999997</v>
      </c>
      <c r="K198" s="143">
        <f t="shared" ref="K198:L199" si="73">+K199</f>
        <v>24780.400000000001</v>
      </c>
      <c r="L198" s="143">
        <f t="shared" si="73"/>
        <v>0</v>
      </c>
      <c r="M198" s="69"/>
      <c r="N198" s="69"/>
    </row>
    <row r="199" spans="1:19" s="18" customFormat="1" ht="33.6" x14ac:dyDescent="0.35">
      <c r="A199" s="121" t="s">
        <v>527</v>
      </c>
      <c r="B199" s="237">
        <v>914</v>
      </c>
      <c r="C199" s="238" t="s">
        <v>27</v>
      </c>
      <c r="D199" s="239" t="s">
        <v>2</v>
      </c>
      <c r="E199" s="163" t="s">
        <v>14</v>
      </c>
      <c r="F199" s="163" t="s">
        <v>26</v>
      </c>
      <c r="G199" s="163" t="s">
        <v>114</v>
      </c>
      <c r="H199" s="163" t="s">
        <v>120</v>
      </c>
      <c r="I199" s="336"/>
      <c r="J199" s="144">
        <f>+J200</f>
        <v>55959.199999999997</v>
      </c>
      <c r="K199" s="144">
        <f t="shared" si="73"/>
        <v>24780.400000000001</v>
      </c>
      <c r="L199" s="144">
        <f t="shared" si="73"/>
        <v>0</v>
      </c>
      <c r="M199" s="69"/>
      <c r="N199" s="69"/>
    </row>
    <row r="200" spans="1:19" s="18" customFormat="1" ht="33.6" x14ac:dyDescent="0.35">
      <c r="A200" s="122" t="s">
        <v>528</v>
      </c>
      <c r="B200" s="150">
        <v>914</v>
      </c>
      <c r="C200" s="240" t="s">
        <v>27</v>
      </c>
      <c r="D200" s="241" t="s">
        <v>2</v>
      </c>
      <c r="E200" s="152" t="s">
        <v>14</v>
      </c>
      <c r="F200" s="152" t="s">
        <v>26</v>
      </c>
      <c r="G200" s="152" t="s">
        <v>1</v>
      </c>
      <c r="H200" s="152" t="s">
        <v>120</v>
      </c>
      <c r="I200" s="336"/>
      <c r="J200" s="145">
        <f>+J201+J204</f>
        <v>55959.199999999997</v>
      </c>
      <c r="K200" s="145">
        <f>+K202+K203+K204</f>
        <v>24780.400000000001</v>
      </c>
      <c r="L200" s="145">
        <f>+L202+L203+L204</f>
        <v>0</v>
      </c>
      <c r="M200" s="69"/>
      <c r="N200" s="69"/>
    </row>
    <row r="201" spans="1:19" s="18" customFormat="1" ht="31.2" x14ac:dyDescent="0.35">
      <c r="A201" s="244" t="s">
        <v>623</v>
      </c>
      <c r="B201" s="210">
        <v>914</v>
      </c>
      <c r="C201" s="166" t="s">
        <v>27</v>
      </c>
      <c r="D201" s="333" t="s">
        <v>2</v>
      </c>
      <c r="E201" s="166" t="s">
        <v>14</v>
      </c>
      <c r="F201" s="166" t="s">
        <v>26</v>
      </c>
      <c r="G201" s="166" t="s">
        <v>1</v>
      </c>
      <c r="H201" s="166" t="s">
        <v>606</v>
      </c>
      <c r="I201" s="336"/>
      <c r="J201" s="62">
        <f>+J202+J203</f>
        <v>54159.199999999997</v>
      </c>
      <c r="K201" s="62">
        <f>+K202+K203</f>
        <v>24780.400000000001</v>
      </c>
      <c r="L201" s="62">
        <f t="shared" ref="L201" si="74">+L202+L203</f>
        <v>0</v>
      </c>
      <c r="M201" s="69"/>
      <c r="N201" s="69"/>
    </row>
    <row r="202" spans="1:19" s="18" customFormat="1" ht="31.2" x14ac:dyDescent="0.35">
      <c r="A202" s="116" t="s">
        <v>625</v>
      </c>
      <c r="B202" s="154">
        <v>914</v>
      </c>
      <c r="C202" s="147" t="s">
        <v>27</v>
      </c>
      <c r="D202" s="335" t="s">
        <v>2</v>
      </c>
      <c r="E202" s="147" t="s">
        <v>14</v>
      </c>
      <c r="F202" s="147" t="s">
        <v>26</v>
      </c>
      <c r="G202" s="147" t="s">
        <v>1</v>
      </c>
      <c r="H202" s="147" t="s">
        <v>606</v>
      </c>
      <c r="I202" s="336" t="s">
        <v>57</v>
      </c>
      <c r="J202" s="142">
        <v>51159.199999999997</v>
      </c>
      <c r="K202" s="142">
        <v>21780.400000000001</v>
      </c>
      <c r="L202" s="142"/>
      <c r="M202" s="69"/>
      <c r="N202" s="69"/>
    </row>
    <row r="203" spans="1:19" s="18" customFormat="1" ht="31.2" x14ac:dyDescent="0.35">
      <c r="A203" s="244" t="s">
        <v>624</v>
      </c>
      <c r="B203" s="154">
        <v>914</v>
      </c>
      <c r="C203" s="147" t="s">
        <v>27</v>
      </c>
      <c r="D203" s="335" t="s">
        <v>2</v>
      </c>
      <c r="E203" s="147" t="s">
        <v>14</v>
      </c>
      <c r="F203" s="147" t="s">
        <v>26</v>
      </c>
      <c r="G203" s="147" t="s">
        <v>1</v>
      </c>
      <c r="H203" s="147" t="s">
        <v>606</v>
      </c>
      <c r="I203" s="336" t="s">
        <v>57</v>
      </c>
      <c r="J203" s="142">
        <v>3000</v>
      </c>
      <c r="K203" s="142">
        <v>3000</v>
      </c>
      <c r="L203" s="142"/>
      <c r="M203" s="69"/>
      <c r="N203" s="69"/>
    </row>
    <row r="204" spans="1:19" s="18" customFormat="1" ht="21.6" customHeight="1" x14ac:dyDescent="0.35">
      <c r="A204" s="244" t="s">
        <v>626</v>
      </c>
      <c r="B204" s="165">
        <v>914</v>
      </c>
      <c r="C204" s="334" t="s">
        <v>27</v>
      </c>
      <c r="D204" s="333" t="s">
        <v>2</v>
      </c>
      <c r="E204" s="303" t="s">
        <v>14</v>
      </c>
      <c r="F204" s="303" t="s">
        <v>26</v>
      </c>
      <c r="G204" s="303" t="s">
        <v>1</v>
      </c>
      <c r="H204" s="303" t="s">
        <v>24</v>
      </c>
      <c r="I204" s="334"/>
      <c r="J204" s="167">
        <f>+J205</f>
        <v>1800</v>
      </c>
      <c r="K204" s="167"/>
      <c r="L204" s="167"/>
      <c r="M204" s="69"/>
      <c r="N204" s="69"/>
      <c r="S204" s="18">
        <v>1800</v>
      </c>
    </row>
    <row r="205" spans="1:19" s="18" customFormat="1" ht="31.2" x14ac:dyDescent="0.35">
      <c r="A205" s="116" t="s">
        <v>307</v>
      </c>
      <c r="B205" s="148">
        <v>914</v>
      </c>
      <c r="C205" s="336" t="s">
        <v>27</v>
      </c>
      <c r="D205" s="335" t="s">
        <v>2</v>
      </c>
      <c r="E205" s="171" t="s">
        <v>14</v>
      </c>
      <c r="F205" s="171" t="s">
        <v>26</v>
      </c>
      <c r="G205" s="171" t="s">
        <v>1</v>
      </c>
      <c r="H205" s="171" t="s">
        <v>24</v>
      </c>
      <c r="I205" s="336" t="s">
        <v>53</v>
      </c>
      <c r="J205" s="142">
        <v>1800</v>
      </c>
      <c r="K205" s="142"/>
      <c r="L205" s="142"/>
      <c r="M205" s="69"/>
      <c r="N205" s="69"/>
    </row>
    <row r="206" spans="1:19" s="43" customFormat="1" ht="33.6" x14ac:dyDescent="0.35">
      <c r="A206" s="120" t="s">
        <v>130</v>
      </c>
      <c r="B206" s="233">
        <v>914</v>
      </c>
      <c r="C206" s="234" t="s">
        <v>27</v>
      </c>
      <c r="D206" s="235" t="s">
        <v>2</v>
      </c>
      <c r="E206" s="157" t="s">
        <v>27</v>
      </c>
      <c r="F206" s="157" t="s">
        <v>113</v>
      </c>
      <c r="G206" s="157" t="s">
        <v>114</v>
      </c>
      <c r="H206" s="157" t="s">
        <v>120</v>
      </c>
      <c r="I206" s="236"/>
      <c r="J206" s="143">
        <f>SUM(J207)</f>
        <v>773</v>
      </c>
      <c r="K206" s="143">
        <f t="shared" ref="K206:L208" si="75">SUM(K207)</f>
        <v>779</v>
      </c>
      <c r="L206" s="143">
        <f t="shared" si="75"/>
        <v>779</v>
      </c>
      <c r="M206" s="102"/>
      <c r="N206" s="102"/>
      <c r="O206" s="15"/>
      <c r="P206" s="15"/>
      <c r="Q206" s="15"/>
      <c r="S206" s="15"/>
    </row>
    <row r="207" spans="1:19" s="9" customFormat="1" ht="33.6" x14ac:dyDescent="0.35">
      <c r="A207" s="121" t="s">
        <v>131</v>
      </c>
      <c r="B207" s="237">
        <v>914</v>
      </c>
      <c r="C207" s="238" t="s">
        <v>27</v>
      </c>
      <c r="D207" s="239" t="s">
        <v>2</v>
      </c>
      <c r="E207" s="159" t="s">
        <v>27</v>
      </c>
      <c r="F207" s="159" t="s">
        <v>26</v>
      </c>
      <c r="G207" s="159" t="s">
        <v>114</v>
      </c>
      <c r="H207" s="159" t="s">
        <v>120</v>
      </c>
      <c r="I207" s="225"/>
      <c r="J207" s="144">
        <f>SUM(J208)</f>
        <v>773</v>
      </c>
      <c r="K207" s="144">
        <f t="shared" si="75"/>
        <v>779</v>
      </c>
      <c r="L207" s="144">
        <f t="shared" si="75"/>
        <v>779</v>
      </c>
      <c r="M207" s="74"/>
      <c r="N207" s="74"/>
      <c r="O207" s="15"/>
      <c r="P207" s="15"/>
      <c r="Q207" s="15"/>
      <c r="S207" s="15"/>
    </row>
    <row r="208" spans="1:19" s="47" customFormat="1" ht="17.399999999999999" x14ac:dyDescent="0.35">
      <c r="A208" s="122" t="s">
        <v>231</v>
      </c>
      <c r="B208" s="150">
        <v>914</v>
      </c>
      <c r="C208" s="240" t="s">
        <v>27</v>
      </c>
      <c r="D208" s="241" t="s">
        <v>2</v>
      </c>
      <c r="E208" s="161" t="s">
        <v>27</v>
      </c>
      <c r="F208" s="161" t="s">
        <v>26</v>
      </c>
      <c r="G208" s="161" t="s">
        <v>1</v>
      </c>
      <c r="H208" s="161" t="s">
        <v>120</v>
      </c>
      <c r="I208" s="151"/>
      <c r="J208" s="145">
        <f>SUM(J209)</f>
        <v>773</v>
      </c>
      <c r="K208" s="145">
        <f t="shared" si="75"/>
        <v>779</v>
      </c>
      <c r="L208" s="145">
        <f t="shared" si="75"/>
        <v>779</v>
      </c>
      <c r="M208" s="95"/>
      <c r="N208" s="95"/>
      <c r="O208" s="188"/>
      <c r="P208" s="188"/>
      <c r="Q208" s="188"/>
      <c r="S208" s="188"/>
    </row>
    <row r="209" spans="1:19" s="12" customFormat="1" ht="34.799999999999997" customHeight="1" x14ac:dyDescent="0.3">
      <c r="A209" s="116" t="s">
        <v>327</v>
      </c>
      <c r="B209" s="154">
        <v>914</v>
      </c>
      <c r="C209" s="147" t="s">
        <v>27</v>
      </c>
      <c r="D209" s="155" t="s">
        <v>2</v>
      </c>
      <c r="E209" s="171" t="s">
        <v>27</v>
      </c>
      <c r="F209" s="171" t="s">
        <v>26</v>
      </c>
      <c r="G209" s="171" t="s">
        <v>1</v>
      </c>
      <c r="H209" s="171" t="s">
        <v>28</v>
      </c>
      <c r="I209" s="146" t="s">
        <v>58</v>
      </c>
      <c r="J209" s="142">
        <v>773</v>
      </c>
      <c r="K209" s="142">
        <v>779</v>
      </c>
      <c r="L209" s="142">
        <v>779</v>
      </c>
      <c r="M209" s="60"/>
      <c r="N209" s="60"/>
      <c r="O209" s="140">
        <v>-6</v>
      </c>
      <c r="P209" s="140"/>
      <c r="Q209" s="140"/>
      <c r="S209" s="140"/>
    </row>
    <row r="210" spans="1:19" s="12" customFormat="1" hidden="1" x14ac:dyDescent="0.3">
      <c r="A210" s="125" t="s">
        <v>90</v>
      </c>
      <c r="B210" s="231">
        <v>914</v>
      </c>
      <c r="C210" s="232" t="s">
        <v>27</v>
      </c>
      <c r="D210" s="219" t="s">
        <v>7</v>
      </c>
      <c r="E210" s="372"/>
      <c r="F210" s="373"/>
      <c r="G210" s="373"/>
      <c r="H210" s="374"/>
      <c r="I210" s="146"/>
      <c r="J210" s="167">
        <f>SUM(J211)</f>
        <v>0</v>
      </c>
      <c r="K210" s="167">
        <f t="shared" ref="K210:L213" si="76">SUM(K211)</f>
        <v>0</v>
      </c>
      <c r="L210" s="167">
        <f t="shared" si="76"/>
        <v>0</v>
      </c>
      <c r="M210" s="60"/>
      <c r="N210" s="60"/>
      <c r="O210" s="140"/>
      <c r="P210" s="140"/>
      <c r="Q210" s="140"/>
      <c r="S210" s="140"/>
    </row>
    <row r="211" spans="1:19" s="28" customFormat="1" hidden="1" x14ac:dyDescent="0.3">
      <c r="A211" s="120" t="s">
        <v>136</v>
      </c>
      <c r="B211" s="233">
        <v>914</v>
      </c>
      <c r="C211" s="234" t="s">
        <v>27</v>
      </c>
      <c r="D211" s="235" t="s">
        <v>7</v>
      </c>
      <c r="E211" s="162" t="s">
        <v>5</v>
      </c>
      <c r="F211" s="162" t="s">
        <v>113</v>
      </c>
      <c r="G211" s="162" t="s">
        <v>114</v>
      </c>
      <c r="H211" s="162" t="s">
        <v>120</v>
      </c>
      <c r="I211" s="236"/>
      <c r="J211" s="266">
        <f>SUM(J212)</f>
        <v>0</v>
      </c>
      <c r="K211" s="266">
        <f t="shared" si="76"/>
        <v>0</v>
      </c>
      <c r="L211" s="266">
        <f t="shared" si="76"/>
        <v>0</v>
      </c>
      <c r="M211" s="83"/>
      <c r="N211" s="83"/>
      <c r="O211" s="58"/>
      <c r="P211" s="58"/>
      <c r="Q211" s="58"/>
      <c r="S211" s="58"/>
    </row>
    <row r="212" spans="1:19" s="18" customFormat="1" ht="33.6" hidden="1" x14ac:dyDescent="0.35">
      <c r="A212" s="121" t="s">
        <v>167</v>
      </c>
      <c r="B212" s="237">
        <v>914</v>
      </c>
      <c r="C212" s="238" t="s">
        <v>27</v>
      </c>
      <c r="D212" s="239" t="s">
        <v>7</v>
      </c>
      <c r="E212" s="163" t="s">
        <v>5</v>
      </c>
      <c r="F212" s="163" t="s">
        <v>9</v>
      </c>
      <c r="G212" s="163" t="s">
        <v>114</v>
      </c>
      <c r="H212" s="163" t="s">
        <v>120</v>
      </c>
      <c r="I212" s="225"/>
      <c r="J212" s="267">
        <f>SUM(J213)</f>
        <v>0</v>
      </c>
      <c r="K212" s="267">
        <f t="shared" si="76"/>
        <v>0</v>
      </c>
      <c r="L212" s="267">
        <f t="shared" si="76"/>
        <v>0</v>
      </c>
      <c r="M212" s="69"/>
      <c r="N212" s="69"/>
    </row>
    <row r="213" spans="1:19" s="37" customFormat="1" ht="33.6" hidden="1" x14ac:dyDescent="0.35">
      <c r="A213" s="243" t="s">
        <v>170</v>
      </c>
      <c r="B213" s="160">
        <v>914</v>
      </c>
      <c r="C213" s="152" t="s">
        <v>27</v>
      </c>
      <c r="D213" s="224" t="s">
        <v>7</v>
      </c>
      <c r="E213" s="161" t="s">
        <v>5</v>
      </c>
      <c r="F213" s="161" t="s">
        <v>9</v>
      </c>
      <c r="G213" s="161" t="s">
        <v>11</v>
      </c>
      <c r="H213" s="161" t="s">
        <v>120</v>
      </c>
      <c r="I213" s="151"/>
      <c r="J213" s="145">
        <f>SUM(J214)</f>
        <v>0</v>
      </c>
      <c r="K213" s="145">
        <f t="shared" si="76"/>
        <v>0</v>
      </c>
      <c r="L213" s="145">
        <f t="shared" si="76"/>
        <v>0</v>
      </c>
      <c r="M213" s="94"/>
      <c r="N213" s="94"/>
      <c r="O213" s="15"/>
      <c r="P213" s="15"/>
      <c r="Q213" s="15"/>
      <c r="S213" s="15"/>
    </row>
    <row r="214" spans="1:19" s="11" customFormat="1" ht="46.8" hidden="1" x14ac:dyDescent="0.35">
      <c r="A214" s="116" t="s">
        <v>328</v>
      </c>
      <c r="B214" s="154">
        <v>914</v>
      </c>
      <c r="C214" s="147" t="s">
        <v>27</v>
      </c>
      <c r="D214" s="155" t="s">
        <v>7</v>
      </c>
      <c r="E214" s="171" t="s">
        <v>5</v>
      </c>
      <c r="F214" s="171" t="s">
        <v>9</v>
      </c>
      <c r="G214" s="171" t="s">
        <v>11</v>
      </c>
      <c r="H214" s="171" t="s">
        <v>12</v>
      </c>
      <c r="I214" s="146" t="s">
        <v>58</v>
      </c>
      <c r="J214" s="142">
        <v>0</v>
      </c>
      <c r="K214" s="142"/>
      <c r="L214" s="142"/>
      <c r="M214" s="75"/>
      <c r="N214" s="75"/>
      <c r="O214" s="15"/>
      <c r="P214" s="15"/>
      <c r="Q214" s="15"/>
      <c r="S214" s="15"/>
    </row>
    <row r="215" spans="1:19" s="47" customFormat="1" x14ac:dyDescent="0.35">
      <c r="A215" s="117" t="s">
        <v>91</v>
      </c>
      <c r="B215" s="231">
        <v>914</v>
      </c>
      <c r="C215" s="231">
        <v>10</v>
      </c>
      <c r="D215" s="219" t="s">
        <v>3</v>
      </c>
      <c r="E215" s="365"/>
      <c r="F215" s="366"/>
      <c r="G215" s="366"/>
      <c r="H215" s="367"/>
      <c r="I215" s="119"/>
      <c r="J215" s="62">
        <f t="shared" ref="J215:L218" si="77">SUM(J216)</f>
        <v>361</v>
      </c>
      <c r="K215" s="62">
        <f t="shared" si="77"/>
        <v>361</v>
      </c>
      <c r="L215" s="62">
        <f t="shared" si="77"/>
        <v>361</v>
      </c>
      <c r="M215" s="95"/>
      <c r="N215" s="95"/>
      <c r="O215" s="188"/>
      <c r="P215" s="188"/>
      <c r="Q215" s="188"/>
      <c r="S215" s="188"/>
    </row>
    <row r="216" spans="1:19" s="12" customFormat="1" ht="33.6" x14ac:dyDescent="0.3">
      <c r="A216" s="120" t="s">
        <v>161</v>
      </c>
      <c r="B216" s="233">
        <v>914</v>
      </c>
      <c r="C216" s="236" t="s">
        <v>27</v>
      </c>
      <c r="D216" s="242" t="s">
        <v>3</v>
      </c>
      <c r="E216" s="162" t="s">
        <v>2</v>
      </c>
      <c r="F216" s="162" t="s">
        <v>113</v>
      </c>
      <c r="G216" s="162" t="s">
        <v>114</v>
      </c>
      <c r="H216" s="162" t="s">
        <v>120</v>
      </c>
      <c r="I216" s="236"/>
      <c r="J216" s="143">
        <f t="shared" si="77"/>
        <v>361</v>
      </c>
      <c r="K216" s="143">
        <f t="shared" si="77"/>
        <v>361</v>
      </c>
      <c r="L216" s="143">
        <f t="shared" si="77"/>
        <v>361</v>
      </c>
      <c r="M216" s="60"/>
      <c r="N216" s="60"/>
      <c r="O216" s="140"/>
      <c r="P216" s="140"/>
      <c r="Q216" s="140"/>
      <c r="S216" s="140"/>
    </row>
    <row r="217" spans="1:19" s="44" customFormat="1" x14ac:dyDescent="0.35">
      <c r="A217" s="121" t="s">
        <v>162</v>
      </c>
      <c r="B217" s="237">
        <v>914</v>
      </c>
      <c r="C217" s="225" t="s">
        <v>27</v>
      </c>
      <c r="D217" s="222" t="s">
        <v>3</v>
      </c>
      <c r="E217" s="163" t="s">
        <v>2</v>
      </c>
      <c r="F217" s="163" t="s">
        <v>16</v>
      </c>
      <c r="G217" s="163" t="s">
        <v>114</v>
      </c>
      <c r="H217" s="163" t="s">
        <v>120</v>
      </c>
      <c r="I217" s="225"/>
      <c r="J217" s="144">
        <f t="shared" si="77"/>
        <v>361</v>
      </c>
      <c r="K217" s="144">
        <f t="shared" si="77"/>
        <v>361</v>
      </c>
      <c r="L217" s="144">
        <f t="shared" si="77"/>
        <v>361</v>
      </c>
      <c r="M217" s="103"/>
      <c r="N217" s="103"/>
      <c r="O217" s="18"/>
      <c r="P217" s="18"/>
      <c r="Q217" s="18"/>
      <c r="S217" s="18"/>
    </row>
    <row r="218" spans="1:19" s="37" customFormat="1" ht="17.399999999999999" x14ac:dyDescent="0.35">
      <c r="A218" s="122" t="s">
        <v>188</v>
      </c>
      <c r="B218" s="150">
        <v>914</v>
      </c>
      <c r="C218" s="150">
        <v>10</v>
      </c>
      <c r="D218" s="241" t="s">
        <v>3</v>
      </c>
      <c r="E218" s="161" t="s">
        <v>2</v>
      </c>
      <c r="F218" s="161" t="s">
        <v>16</v>
      </c>
      <c r="G218" s="161" t="s">
        <v>11</v>
      </c>
      <c r="H218" s="161" t="s">
        <v>120</v>
      </c>
      <c r="I218" s="151"/>
      <c r="J218" s="145">
        <f>+J219+J220</f>
        <v>361</v>
      </c>
      <c r="K218" s="145">
        <f t="shared" si="77"/>
        <v>361</v>
      </c>
      <c r="L218" s="145">
        <f t="shared" si="77"/>
        <v>361</v>
      </c>
      <c r="M218" s="94"/>
      <c r="N218" s="94"/>
      <c r="O218" s="15"/>
      <c r="P218" s="15"/>
      <c r="Q218" s="15"/>
      <c r="S218" s="15"/>
    </row>
    <row r="219" spans="1:19" s="11" customFormat="1" ht="45.6" customHeight="1" x14ac:dyDescent="0.35">
      <c r="A219" s="116" t="s">
        <v>330</v>
      </c>
      <c r="B219" s="154">
        <v>914</v>
      </c>
      <c r="C219" s="147" t="s">
        <v>27</v>
      </c>
      <c r="D219" s="147" t="s">
        <v>3</v>
      </c>
      <c r="E219" s="171" t="s">
        <v>2</v>
      </c>
      <c r="F219" s="171" t="s">
        <v>16</v>
      </c>
      <c r="G219" s="171" t="s">
        <v>11</v>
      </c>
      <c r="H219" s="171" t="s">
        <v>21</v>
      </c>
      <c r="I219" s="146" t="s">
        <v>59</v>
      </c>
      <c r="J219" s="142">
        <v>361</v>
      </c>
      <c r="K219" s="142">
        <v>361</v>
      </c>
      <c r="L219" s="142">
        <v>361</v>
      </c>
      <c r="M219" s="75"/>
      <c r="N219" s="75"/>
      <c r="O219" s="15"/>
      <c r="P219" s="15"/>
      <c r="Q219" s="15"/>
      <c r="S219" s="15"/>
    </row>
    <row r="220" spans="1:19" s="47" customFormat="1" ht="62.4" hidden="1" x14ac:dyDescent="0.35">
      <c r="A220" s="116" t="s">
        <v>494</v>
      </c>
      <c r="B220" s="148">
        <v>914</v>
      </c>
      <c r="C220" s="146" t="s">
        <v>27</v>
      </c>
      <c r="D220" s="147" t="s">
        <v>3</v>
      </c>
      <c r="E220" s="171" t="s">
        <v>2</v>
      </c>
      <c r="F220" s="171" t="s">
        <v>16</v>
      </c>
      <c r="G220" s="171" t="s">
        <v>11</v>
      </c>
      <c r="H220" s="171" t="s">
        <v>296</v>
      </c>
      <c r="I220" s="146" t="s">
        <v>59</v>
      </c>
      <c r="J220" s="142">
        <v>0</v>
      </c>
      <c r="K220" s="142"/>
      <c r="L220" s="142"/>
      <c r="M220" s="95"/>
      <c r="N220" s="95"/>
      <c r="O220" s="188"/>
      <c r="P220" s="188"/>
      <c r="Q220" s="188"/>
      <c r="S220" s="188"/>
    </row>
    <row r="221" spans="1:19" s="12" customFormat="1" ht="22.2" customHeight="1" x14ac:dyDescent="0.3">
      <c r="A221" s="126" t="s">
        <v>92</v>
      </c>
      <c r="B221" s="127">
        <v>914</v>
      </c>
      <c r="C221" s="257">
        <v>11</v>
      </c>
      <c r="D221" s="359"/>
      <c r="E221" s="360"/>
      <c r="F221" s="360"/>
      <c r="G221" s="360"/>
      <c r="H221" s="361"/>
      <c r="I221" s="248"/>
      <c r="J221" s="128">
        <f>SUM(J222+J227+J232)</f>
        <v>18145.8</v>
      </c>
      <c r="K221" s="128">
        <f>SUM(K222+K227+K232)</f>
        <v>14360</v>
      </c>
      <c r="L221" s="128">
        <f>SUM(L222+L227+L232)</f>
        <v>14364</v>
      </c>
      <c r="M221" s="60">
        <v>2000</v>
      </c>
      <c r="N221" s="60"/>
      <c r="O221" s="140"/>
      <c r="P221" s="140"/>
      <c r="Q221" s="140"/>
      <c r="S221" s="140"/>
    </row>
    <row r="222" spans="1:19" s="18" customFormat="1" x14ac:dyDescent="0.35">
      <c r="A222" s="117" t="s">
        <v>93</v>
      </c>
      <c r="B222" s="231">
        <v>914</v>
      </c>
      <c r="C222" s="232">
        <v>11</v>
      </c>
      <c r="D222" s="219" t="s">
        <v>1</v>
      </c>
      <c r="E222" s="365"/>
      <c r="F222" s="366"/>
      <c r="G222" s="366"/>
      <c r="H222" s="367"/>
      <c r="I222" s="119"/>
      <c r="J222" s="62">
        <f>SUM(J226)</f>
        <v>944</v>
      </c>
      <c r="K222" s="62">
        <f t="shared" ref="K222:L222" si="78">SUM(K226)</f>
        <v>548</v>
      </c>
      <c r="L222" s="62">
        <f t="shared" si="78"/>
        <v>552</v>
      </c>
      <c r="M222" s="69"/>
      <c r="N222" s="69"/>
    </row>
    <row r="223" spans="1:19" s="37" customFormat="1" ht="33.6" x14ac:dyDescent="0.35">
      <c r="A223" s="120" t="s">
        <v>171</v>
      </c>
      <c r="B223" s="233">
        <v>914</v>
      </c>
      <c r="C223" s="234" t="s">
        <v>29</v>
      </c>
      <c r="D223" s="235" t="s">
        <v>1</v>
      </c>
      <c r="E223" s="157" t="s">
        <v>33</v>
      </c>
      <c r="F223" s="157" t="s">
        <v>113</v>
      </c>
      <c r="G223" s="157" t="s">
        <v>114</v>
      </c>
      <c r="H223" s="157" t="s">
        <v>120</v>
      </c>
      <c r="I223" s="236"/>
      <c r="J223" s="143">
        <f>SUM(J224)</f>
        <v>944</v>
      </c>
      <c r="K223" s="143">
        <f t="shared" ref="K223:L225" si="79">SUM(K224)</f>
        <v>548</v>
      </c>
      <c r="L223" s="143">
        <f t="shared" si="79"/>
        <v>552</v>
      </c>
      <c r="M223" s="94"/>
      <c r="N223" s="94"/>
      <c r="O223" s="15"/>
      <c r="P223" s="15"/>
      <c r="Q223" s="15"/>
      <c r="S223" s="15"/>
    </row>
    <row r="224" spans="1:19" s="11" customFormat="1" ht="17.399999999999999" x14ac:dyDescent="0.35">
      <c r="A224" s="268" t="s">
        <v>172</v>
      </c>
      <c r="B224" s="237">
        <v>914</v>
      </c>
      <c r="C224" s="238" t="s">
        <v>29</v>
      </c>
      <c r="D224" s="239" t="s">
        <v>1</v>
      </c>
      <c r="E224" s="159" t="s">
        <v>33</v>
      </c>
      <c r="F224" s="159" t="s">
        <v>16</v>
      </c>
      <c r="G224" s="159" t="s">
        <v>114</v>
      </c>
      <c r="H224" s="159" t="s">
        <v>120</v>
      </c>
      <c r="I224" s="225"/>
      <c r="J224" s="144">
        <f>SUM(J225)</f>
        <v>944</v>
      </c>
      <c r="K224" s="144">
        <f t="shared" si="79"/>
        <v>548</v>
      </c>
      <c r="L224" s="144">
        <f t="shared" si="79"/>
        <v>552</v>
      </c>
      <c r="M224" s="75"/>
      <c r="N224" s="75"/>
      <c r="O224" s="15"/>
      <c r="P224" s="15"/>
      <c r="Q224" s="15"/>
      <c r="S224" s="15"/>
    </row>
    <row r="225" spans="1:19" s="47" customFormat="1" ht="17.399999999999999" x14ac:dyDescent="0.35">
      <c r="A225" s="122" t="s">
        <v>173</v>
      </c>
      <c r="B225" s="150">
        <v>914</v>
      </c>
      <c r="C225" s="240" t="s">
        <v>29</v>
      </c>
      <c r="D225" s="241" t="s">
        <v>1</v>
      </c>
      <c r="E225" s="161" t="s">
        <v>33</v>
      </c>
      <c r="F225" s="161" t="s">
        <v>16</v>
      </c>
      <c r="G225" s="161" t="s">
        <v>1</v>
      </c>
      <c r="H225" s="161" t="s">
        <v>120</v>
      </c>
      <c r="I225" s="151"/>
      <c r="J225" s="145">
        <f>SUM(J226)</f>
        <v>944</v>
      </c>
      <c r="K225" s="145">
        <f t="shared" si="79"/>
        <v>548</v>
      </c>
      <c r="L225" s="145">
        <f t="shared" si="79"/>
        <v>552</v>
      </c>
      <c r="M225" s="95"/>
      <c r="N225" s="95"/>
      <c r="O225" s="188"/>
      <c r="P225" s="188"/>
      <c r="Q225" s="188"/>
      <c r="S225" s="188"/>
    </row>
    <row r="226" spans="1:19" s="12" customFormat="1" ht="31.2" x14ac:dyDescent="0.3">
      <c r="A226" s="116" t="s">
        <v>329</v>
      </c>
      <c r="B226" s="154">
        <v>914</v>
      </c>
      <c r="C226" s="147" t="s">
        <v>29</v>
      </c>
      <c r="D226" s="155" t="s">
        <v>1</v>
      </c>
      <c r="E226" s="147" t="s">
        <v>33</v>
      </c>
      <c r="F226" s="147" t="s">
        <v>16</v>
      </c>
      <c r="G226" s="147" t="s">
        <v>1</v>
      </c>
      <c r="H226" s="147" t="s">
        <v>34</v>
      </c>
      <c r="I226" s="146" t="s">
        <v>53</v>
      </c>
      <c r="J226" s="142">
        <v>944</v>
      </c>
      <c r="K226" s="142">
        <v>548</v>
      </c>
      <c r="L226" s="142">
        <v>552</v>
      </c>
      <c r="M226" s="60">
        <v>-3327.4</v>
      </c>
      <c r="N226" s="60"/>
      <c r="O226" s="140"/>
      <c r="P226" s="140"/>
      <c r="Q226" s="140"/>
      <c r="S226" s="140"/>
    </row>
    <row r="227" spans="1:19" s="18" customFormat="1" x14ac:dyDescent="0.35">
      <c r="A227" s="117" t="s">
        <v>94</v>
      </c>
      <c r="B227" s="231">
        <v>914</v>
      </c>
      <c r="C227" s="232" t="s">
        <v>29</v>
      </c>
      <c r="D227" s="219" t="s">
        <v>5</v>
      </c>
      <c r="E227" s="375"/>
      <c r="F227" s="376"/>
      <c r="G227" s="376"/>
      <c r="H227" s="377"/>
      <c r="I227" s="147"/>
      <c r="J227" s="62">
        <f t="shared" ref="J227:L230" si="80">SUM(J228)</f>
        <v>13812</v>
      </c>
      <c r="K227" s="62">
        <f t="shared" si="80"/>
        <v>13812</v>
      </c>
      <c r="L227" s="62">
        <f t="shared" si="80"/>
        <v>13812</v>
      </c>
      <c r="M227" s="69"/>
      <c r="N227" s="69"/>
    </row>
    <row r="228" spans="1:19" s="37" customFormat="1" ht="33.6" x14ac:dyDescent="0.35">
      <c r="A228" s="120" t="s">
        <v>171</v>
      </c>
      <c r="B228" s="233">
        <v>914</v>
      </c>
      <c r="C228" s="236" t="s">
        <v>29</v>
      </c>
      <c r="D228" s="242" t="s">
        <v>5</v>
      </c>
      <c r="E228" s="157" t="s">
        <v>33</v>
      </c>
      <c r="F228" s="157" t="s">
        <v>113</v>
      </c>
      <c r="G228" s="157" t="s">
        <v>114</v>
      </c>
      <c r="H228" s="157" t="s">
        <v>120</v>
      </c>
      <c r="I228" s="236"/>
      <c r="J228" s="143">
        <f t="shared" si="80"/>
        <v>13812</v>
      </c>
      <c r="K228" s="143">
        <f t="shared" si="80"/>
        <v>13812</v>
      </c>
      <c r="L228" s="143">
        <f t="shared" si="80"/>
        <v>13812</v>
      </c>
      <c r="M228" s="94"/>
      <c r="N228" s="94"/>
      <c r="O228" s="15"/>
      <c r="P228" s="15"/>
      <c r="Q228" s="15"/>
      <c r="S228" s="15"/>
    </row>
    <row r="229" spans="1:19" s="11" customFormat="1" ht="17.399999999999999" x14ac:dyDescent="0.35">
      <c r="A229" s="268" t="s">
        <v>172</v>
      </c>
      <c r="B229" s="237">
        <v>914</v>
      </c>
      <c r="C229" s="225" t="s">
        <v>29</v>
      </c>
      <c r="D229" s="222" t="s">
        <v>5</v>
      </c>
      <c r="E229" s="159" t="s">
        <v>33</v>
      </c>
      <c r="F229" s="159" t="s">
        <v>16</v>
      </c>
      <c r="G229" s="159" t="s">
        <v>114</v>
      </c>
      <c r="H229" s="159" t="s">
        <v>120</v>
      </c>
      <c r="I229" s="225"/>
      <c r="J229" s="144">
        <f t="shared" si="80"/>
        <v>13812</v>
      </c>
      <c r="K229" s="144">
        <f t="shared" si="80"/>
        <v>13812</v>
      </c>
      <c r="L229" s="144">
        <f t="shared" si="80"/>
        <v>13812</v>
      </c>
      <c r="M229" s="75"/>
      <c r="N229" s="75"/>
      <c r="O229" s="15"/>
      <c r="P229" s="15"/>
      <c r="Q229" s="15"/>
      <c r="S229" s="15"/>
    </row>
    <row r="230" spans="1:19" s="47" customFormat="1" ht="17.399999999999999" x14ac:dyDescent="0.35">
      <c r="A230" s="122" t="s">
        <v>173</v>
      </c>
      <c r="B230" s="150">
        <v>914</v>
      </c>
      <c r="C230" s="240" t="s">
        <v>29</v>
      </c>
      <c r="D230" s="241" t="s">
        <v>5</v>
      </c>
      <c r="E230" s="152" t="s">
        <v>33</v>
      </c>
      <c r="F230" s="152" t="s">
        <v>16</v>
      </c>
      <c r="G230" s="152" t="s">
        <v>1</v>
      </c>
      <c r="H230" s="152" t="s">
        <v>120</v>
      </c>
      <c r="I230" s="151"/>
      <c r="J230" s="145">
        <f>SUM(J231:J231)</f>
        <v>13812</v>
      </c>
      <c r="K230" s="145">
        <f t="shared" si="80"/>
        <v>13812</v>
      </c>
      <c r="L230" s="145">
        <f t="shared" si="80"/>
        <v>13812</v>
      </c>
      <c r="M230" s="95"/>
      <c r="N230" s="95"/>
      <c r="O230" s="188"/>
      <c r="P230" s="188"/>
      <c r="Q230" s="188"/>
      <c r="S230" s="188"/>
    </row>
    <row r="231" spans="1:19" s="12" customFormat="1" ht="46.8" x14ac:dyDescent="0.3">
      <c r="A231" s="116" t="s">
        <v>107</v>
      </c>
      <c r="B231" s="154">
        <v>914</v>
      </c>
      <c r="C231" s="147" t="s">
        <v>29</v>
      </c>
      <c r="D231" s="155" t="s">
        <v>5</v>
      </c>
      <c r="E231" s="147" t="s">
        <v>33</v>
      </c>
      <c r="F231" s="147" t="s">
        <v>16</v>
      </c>
      <c r="G231" s="147" t="s">
        <v>1</v>
      </c>
      <c r="H231" s="147" t="s">
        <v>6</v>
      </c>
      <c r="I231" s="146" t="s">
        <v>59</v>
      </c>
      <c r="J231" s="142">
        <v>13812</v>
      </c>
      <c r="K231" s="142">
        <v>13812</v>
      </c>
      <c r="L231" s="142">
        <v>13812</v>
      </c>
      <c r="M231" s="60"/>
      <c r="N231" s="60"/>
      <c r="O231" s="140">
        <v>-6460</v>
      </c>
      <c r="P231" s="140">
        <v>-6460</v>
      </c>
      <c r="Q231" s="140">
        <v>-6460</v>
      </c>
      <c r="S231" s="140"/>
    </row>
    <row r="232" spans="1:19" s="12" customFormat="1" x14ac:dyDescent="0.3">
      <c r="A232" s="117" t="s">
        <v>95</v>
      </c>
      <c r="B232" s="231">
        <v>914</v>
      </c>
      <c r="C232" s="232" t="s">
        <v>29</v>
      </c>
      <c r="D232" s="219" t="s">
        <v>11</v>
      </c>
      <c r="E232" s="378"/>
      <c r="F232" s="379"/>
      <c r="G232" s="379"/>
      <c r="H232" s="380"/>
      <c r="I232" s="119"/>
      <c r="J232" s="62">
        <f>+J233</f>
        <v>3389.8</v>
      </c>
      <c r="K232" s="62">
        <f t="shared" ref="K232:L234" si="81">SUM(K233)</f>
        <v>0</v>
      </c>
      <c r="L232" s="62">
        <f t="shared" si="81"/>
        <v>0</v>
      </c>
      <c r="M232" s="60"/>
      <c r="N232" s="60"/>
      <c r="O232" s="140"/>
      <c r="P232" s="140"/>
      <c r="Q232" s="140"/>
      <c r="S232" s="140"/>
    </row>
    <row r="233" spans="1:19" s="12" customFormat="1" ht="33.6" x14ac:dyDescent="0.3">
      <c r="A233" s="120" t="s">
        <v>171</v>
      </c>
      <c r="B233" s="233">
        <v>914</v>
      </c>
      <c r="C233" s="234" t="s">
        <v>29</v>
      </c>
      <c r="D233" s="235" t="s">
        <v>11</v>
      </c>
      <c r="E233" s="162" t="s">
        <v>33</v>
      </c>
      <c r="F233" s="162" t="s">
        <v>113</v>
      </c>
      <c r="G233" s="162" t="s">
        <v>114</v>
      </c>
      <c r="H233" s="162" t="s">
        <v>120</v>
      </c>
      <c r="I233" s="236"/>
      <c r="J233" s="143">
        <f>SUM(J234)</f>
        <v>3389.8</v>
      </c>
      <c r="K233" s="143">
        <f t="shared" si="81"/>
        <v>0</v>
      </c>
      <c r="L233" s="143">
        <f t="shared" si="81"/>
        <v>0</v>
      </c>
      <c r="M233" s="60"/>
      <c r="N233" s="60"/>
      <c r="O233" s="140"/>
      <c r="P233" s="140"/>
      <c r="Q233" s="140"/>
      <c r="S233" s="140"/>
    </row>
    <row r="234" spans="1:19" s="18" customFormat="1" x14ac:dyDescent="0.35">
      <c r="A234" s="268" t="s">
        <v>172</v>
      </c>
      <c r="B234" s="237">
        <v>914</v>
      </c>
      <c r="C234" s="238" t="s">
        <v>29</v>
      </c>
      <c r="D234" s="239" t="s">
        <v>11</v>
      </c>
      <c r="E234" s="163" t="s">
        <v>33</v>
      </c>
      <c r="F234" s="163" t="s">
        <v>16</v>
      </c>
      <c r="G234" s="163" t="s">
        <v>114</v>
      </c>
      <c r="H234" s="163" t="s">
        <v>120</v>
      </c>
      <c r="I234" s="225"/>
      <c r="J234" s="144">
        <f>SUM(J235)</f>
        <v>3389.8</v>
      </c>
      <c r="K234" s="144">
        <f t="shared" si="81"/>
        <v>0</v>
      </c>
      <c r="L234" s="144">
        <f t="shared" si="81"/>
        <v>0</v>
      </c>
      <c r="M234" s="69"/>
      <c r="N234" s="69"/>
    </row>
    <row r="235" spans="1:19" s="37" customFormat="1" ht="17.399999999999999" x14ac:dyDescent="0.35">
      <c r="A235" s="122" t="s">
        <v>173</v>
      </c>
      <c r="B235" s="150">
        <v>914</v>
      </c>
      <c r="C235" s="240" t="s">
        <v>29</v>
      </c>
      <c r="D235" s="241" t="s">
        <v>11</v>
      </c>
      <c r="E235" s="152" t="s">
        <v>33</v>
      </c>
      <c r="F235" s="152" t="s">
        <v>16</v>
      </c>
      <c r="G235" s="152" t="s">
        <v>1</v>
      </c>
      <c r="H235" s="152" t="s">
        <v>120</v>
      </c>
      <c r="I235" s="151"/>
      <c r="J235" s="145">
        <f>+J236+J238+J237</f>
        <v>3389.8</v>
      </c>
      <c r="K235" s="145">
        <f>SUM(K236:K236)</f>
        <v>0</v>
      </c>
      <c r="L235" s="145">
        <f>SUM(L236:L236)</f>
        <v>0</v>
      </c>
      <c r="M235" s="94"/>
      <c r="N235" s="94"/>
      <c r="O235" s="15"/>
      <c r="P235" s="15"/>
      <c r="Q235" s="15"/>
      <c r="S235" s="15"/>
    </row>
    <row r="236" spans="1:19" s="11" customFormat="1" x14ac:dyDescent="0.35">
      <c r="A236" s="123" t="s">
        <v>486</v>
      </c>
      <c r="B236" s="154">
        <v>914</v>
      </c>
      <c r="C236" s="147" t="s">
        <v>29</v>
      </c>
      <c r="D236" s="147" t="s">
        <v>11</v>
      </c>
      <c r="E236" s="147" t="s">
        <v>33</v>
      </c>
      <c r="F236" s="147" t="s">
        <v>16</v>
      </c>
      <c r="G236" s="147" t="s">
        <v>1</v>
      </c>
      <c r="H236" s="147" t="s">
        <v>25</v>
      </c>
      <c r="I236" s="146" t="s">
        <v>53</v>
      </c>
      <c r="J236" s="142">
        <v>1674.8</v>
      </c>
      <c r="K236" s="142"/>
      <c r="L236" s="142"/>
      <c r="M236" s="75"/>
      <c r="N236" s="75"/>
      <c r="O236" s="15"/>
      <c r="P236" s="15"/>
      <c r="Q236" s="15"/>
      <c r="S236" s="15">
        <v>-8815</v>
      </c>
    </row>
    <row r="237" spans="1:19" s="11" customFormat="1" ht="31.2" hidden="1" x14ac:dyDescent="0.35">
      <c r="A237" s="269" t="s">
        <v>593</v>
      </c>
      <c r="B237" s="154">
        <v>914</v>
      </c>
      <c r="C237" s="147" t="s">
        <v>29</v>
      </c>
      <c r="D237" s="147" t="s">
        <v>11</v>
      </c>
      <c r="E237" s="147" t="s">
        <v>33</v>
      </c>
      <c r="F237" s="147" t="s">
        <v>16</v>
      </c>
      <c r="G237" s="147" t="s">
        <v>1</v>
      </c>
      <c r="H237" s="147" t="s">
        <v>548</v>
      </c>
      <c r="I237" s="146" t="s">
        <v>57</v>
      </c>
      <c r="J237" s="270">
        <v>0</v>
      </c>
      <c r="K237" s="142"/>
      <c r="L237" s="142"/>
      <c r="M237" s="75"/>
      <c r="N237" s="75"/>
      <c r="O237" s="198"/>
      <c r="P237" s="15"/>
      <c r="Q237" s="15"/>
      <c r="S237" s="15"/>
    </row>
    <row r="238" spans="1:19" s="47" customFormat="1" ht="31.2" x14ac:dyDescent="0.35">
      <c r="A238" s="269" t="s">
        <v>594</v>
      </c>
      <c r="B238" s="154">
        <v>914</v>
      </c>
      <c r="C238" s="147" t="s">
        <v>29</v>
      </c>
      <c r="D238" s="147" t="s">
        <v>11</v>
      </c>
      <c r="E238" s="147" t="s">
        <v>33</v>
      </c>
      <c r="F238" s="147" t="s">
        <v>16</v>
      </c>
      <c r="G238" s="147" t="s">
        <v>1</v>
      </c>
      <c r="H238" s="147" t="s">
        <v>25</v>
      </c>
      <c r="I238" s="146" t="s">
        <v>57</v>
      </c>
      <c r="J238" s="270">
        <v>1715</v>
      </c>
      <c r="K238" s="271"/>
      <c r="L238" s="271"/>
      <c r="M238" s="95"/>
      <c r="N238" s="95"/>
      <c r="O238" s="188"/>
      <c r="P238" s="188"/>
      <c r="Q238" s="188"/>
      <c r="S238" s="188"/>
    </row>
    <row r="239" spans="1:19" s="12" customFormat="1" ht="61.2" x14ac:dyDescent="0.3">
      <c r="A239" s="129" t="s">
        <v>175</v>
      </c>
      <c r="B239" s="165">
        <v>927</v>
      </c>
      <c r="C239" s="351"/>
      <c r="D239" s="352"/>
      <c r="E239" s="352"/>
      <c r="F239" s="352"/>
      <c r="G239" s="352"/>
      <c r="H239" s="353"/>
      <c r="I239" s="170"/>
      <c r="J239" s="167">
        <f>SUM(J240+J258+J264+J369+J397+J403+J335+J299)</f>
        <v>605836.89999999991</v>
      </c>
      <c r="K239" s="167">
        <f>SUM(K240+K258+K264+K369+K397+K403+K335+K299)</f>
        <v>781274.3</v>
      </c>
      <c r="L239" s="167">
        <f>SUM(L240+L258+L264+L369+L397+L403+L335+L299)</f>
        <v>507172.39999999997</v>
      </c>
      <c r="M239" s="60"/>
      <c r="N239" s="60"/>
      <c r="O239" s="140"/>
      <c r="P239" s="140"/>
      <c r="Q239" s="140"/>
      <c r="S239" s="140"/>
    </row>
    <row r="240" spans="1:19" s="12" customFormat="1" ht="17.399999999999999" x14ac:dyDescent="0.3">
      <c r="A240" s="126" t="s">
        <v>62</v>
      </c>
      <c r="B240" s="126">
        <v>927</v>
      </c>
      <c r="C240" s="172" t="s">
        <v>1</v>
      </c>
      <c r="D240" s="351"/>
      <c r="E240" s="352"/>
      <c r="F240" s="352"/>
      <c r="G240" s="352"/>
      <c r="H240" s="353"/>
      <c r="I240" s="170"/>
      <c r="J240" s="128">
        <f>SUM(J241+J248+J253)</f>
        <v>21075</v>
      </c>
      <c r="K240" s="128">
        <f t="shared" ref="K240:L240" si="82">SUM(K241+K248+K253)</f>
        <v>21598</v>
      </c>
      <c r="L240" s="128">
        <f t="shared" si="82"/>
        <v>22305</v>
      </c>
      <c r="M240" s="60"/>
      <c r="N240" s="60"/>
      <c r="O240" s="140"/>
      <c r="P240" s="140"/>
      <c r="Q240" s="140"/>
      <c r="S240" s="140"/>
    </row>
    <row r="241" spans="1:19" s="12" customFormat="1" x14ac:dyDescent="0.3">
      <c r="A241" s="117" t="s">
        <v>66</v>
      </c>
      <c r="B241" s="118">
        <v>927</v>
      </c>
      <c r="C241" s="219" t="s">
        <v>1</v>
      </c>
      <c r="D241" s="219" t="s">
        <v>3</v>
      </c>
      <c r="E241" s="362"/>
      <c r="F241" s="363"/>
      <c r="G241" s="363"/>
      <c r="H241" s="364"/>
      <c r="I241" s="119"/>
      <c r="J241" s="62">
        <f>SUM(J242)</f>
        <v>18775</v>
      </c>
      <c r="K241" s="62">
        <f t="shared" ref="K241:L243" si="83">SUM(K242)</f>
        <v>19298</v>
      </c>
      <c r="L241" s="62">
        <f t="shared" si="83"/>
        <v>20005</v>
      </c>
      <c r="M241" s="60"/>
      <c r="N241" s="60"/>
      <c r="O241" s="140"/>
      <c r="P241" s="140"/>
      <c r="Q241" s="140"/>
      <c r="S241" s="140"/>
    </row>
    <row r="242" spans="1:19" s="12" customFormat="1" ht="67.2" x14ac:dyDescent="0.3">
      <c r="A242" s="120" t="s">
        <v>176</v>
      </c>
      <c r="B242" s="156">
        <v>927</v>
      </c>
      <c r="C242" s="157" t="s">
        <v>1</v>
      </c>
      <c r="D242" s="235" t="s">
        <v>3</v>
      </c>
      <c r="E242" s="162" t="s">
        <v>36</v>
      </c>
      <c r="F242" s="162" t="s">
        <v>113</v>
      </c>
      <c r="G242" s="162" t="s">
        <v>114</v>
      </c>
      <c r="H242" s="162" t="s">
        <v>120</v>
      </c>
      <c r="I242" s="236"/>
      <c r="J242" s="143">
        <f>SUM(J243)</f>
        <v>18775</v>
      </c>
      <c r="K242" s="143">
        <f t="shared" si="83"/>
        <v>19298</v>
      </c>
      <c r="L242" s="143">
        <f t="shared" si="83"/>
        <v>20005</v>
      </c>
      <c r="M242" s="60"/>
      <c r="N242" s="60"/>
      <c r="O242" s="140"/>
      <c r="P242" s="140"/>
      <c r="Q242" s="140"/>
      <c r="S242" s="140"/>
    </row>
    <row r="243" spans="1:19" s="12" customFormat="1" ht="17.399999999999999" x14ac:dyDescent="0.3">
      <c r="A243" s="121" t="s">
        <v>159</v>
      </c>
      <c r="B243" s="158">
        <v>927</v>
      </c>
      <c r="C243" s="159" t="s">
        <v>1</v>
      </c>
      <c r="D243" s="239" t="s">
        <v>3</v>
      </c>
      <c r="E243" s="163" t="s">
        <v>36</v>
      </c>
      <c r="F243" s="163" t="s">
        <v>30</v>
      </c>
      <c r="G243" s="163" t="s">
        <v>114</v>
      </c>
      <c r="H243" s="163" t="s">
        <v>120</v>
      </c>
      <c r="I243" s="225"/>
      <c r="J243" s="144">
        <f>SUM(J244)</f>
        <v>18775</v>
      </c>
      <c r="K243" s="144">
        <f t="shared" si="83"/>
        <v>19298</v>
      </c>
      <c r="L243" s="144">
        <f t="shared" si="83"/>
        <v>20005</v>
      </c>
      <c r="M243" s="60"/>
      <c r="N243" s="60"/>
      <c r="O243" s="140"/>
      <c r="P243" s="140"/>
      <c r="Q243" s="140"/>
      <c r="S243" s="140"/>
    </row>
    <row r="244" spans="1:19" s="12" customFormat="1" ht="33.6" x14ac:dyDescent="0.3">
      <c r="A244" s="122" t="s">
        <v>177</v>
      </c>
      <c r="B244" s="160">
        <v>927</v>
      </c>
      <c r="C244" s="161" t="s">
        <v>1</v>
      </c>
      <c r="D244" s="241" t="s">
        <v>3</v>
      </c>
      <c r="E244" s="152" t="s">
        <v>36</v>
      </c>
      <c r="F244" s="152" t="s">
        <v>30</v>
      </c>
      <c r="G244" s="152" t="s">
        <v>1</v>
      </c>
      <c r="H244" s="152" t="s">
        <v>120</v>
      </c>
      <c r="I244" s="151"/>
      <c r="J244" s="145">
        <f>SUM(J245:J247)</f>
        <v>18775</v>
      </c>
      <c r="K244" s="145">
        <f t="shared" ref="K244:L244" si="84">SUM(K245:K247)</f>
        <v>19298</v>
      </c>
      <c r="L244" s="145">
        <f t="shared" si="84"/>
        <v>20005</v>
      </c>
      <c r="M244" s="60"/>
      <c r="N244" s="60"/>
      <c r="O244" s="140"/>
      <c r="P244" s="140"/>
      <c r="Q244" s="140"/>
      <c r="S244" s="140"/>
    </row>
    <row r="245" spans="1:19" s="21" customFormat="1" ht="46.8" x14ac:dyDescent="0.3">
      <c r="A245" s="116" t="s">
        <v>204</v>
      </c>
      <c r="B245" s="154">
        <v>927</v>
      </c>
      <c r="C245" s="147" t="s">
        <v>1</v>
      </c>
      <c r="D245" s="155" t="s">
        <v>3</v>
      </c>
      <c r="E245" s="147" t="s">
        <v>36</v>
      </c>
      <c r="F245" s="147" t="s">
        <v>30</v>
      </c>
      <c r="G245" s="147" t="s">
        <v>1</v>
      </c>
      <c r="H245" s="147" t="s">
        <v>41</v>
      </c>
      <c r="I245" s="146" t="s">
        <v>54</v>
      </c>
      <c r="J245" s="142">
        <v>16778</v>
      </c>
      <c r="K245" s="142">
        <v>17301</v>
      </c>
      <c r="L245" s="142">
        <v>18008</v>
      </c>
      <c r="M245" s="77"/>
      <c r="N245" s="77"/>
      <c r="O245" s="181"/>
      <c r="P245" s="181"/>
      <c r="Q245" s="181"/>
      <c r="S245" s="181"/>
    </row>
    <row r="246" spans="1:19" s="22" customFormat="1" ht="31.2" x14ac:dyDescent="0.3">
      <c r="A246" s="116" t="s">
        <v>104</v>
      </c>
      <c r="B246" s="154">
        <v>927</v>
      </c>
      <c r="C246" s="147" t="s">
        <v>1</v>
      </c>
      <c r="D246" s="155" t="s">
        <v>3</v>
      </c>
      <c r="E246" s="147" t="s">
        <v>36</v>
      </c>
      <c r="F246" s="147" t="s">
        <v>30</v>
      </c>
      <c r="G246" s="147" t="s">
        <v>1</v>
      </c>
      <c r="H246" s="147" t="s">
        <v>41</v>
      </c>
      <c r="I246" s="146" t="s">
        <v>53</v>
      </c>
      <c r="J246" s="142">
        <v>1983</v>
      </c>
      <c r="K246" s="142">
        <v>1983</v>
      </c>
      <c r="L246" s="142">
        <v>1983</v>
      </c>
      <c r="M246" s="104"/>
      <c r="N246" s="104"/>
    </row>
    <row r="247" spans="1:19" s="25" customFormat="1" ht="31.2" x14ac:dyDescent="0.3">
      <c r="A247" s="116" t="s">
        <v>331</v>
      </c>
      <c r="B247" s="154">
        <v>927</v>
      </c>
      <c r="C247" s="147" t="s">
        <v>1</v>
      </c>
      <c r="D247" s="155" t="s">
        <v>3</v>
      </c>
      <c r="E247" s="147" t="s">
        <v>36</v>
      </c>
      <c r="F247" s="147" t="s">
        <v>30</v>
      </c>
      <c r="G247" s="147" t="s">
        <v>1</v>
      </c>
      <c r="H247" s="147" t="s">
        <v>41</v>
      </c>
      <c r="I247" s="146" t="s">
        <v>55</v>
      </c>
      <c r="J247" s="142">
        <v>14</v>
      </c>
      <c r="K247" s="142">
        <v>14</v>
      </c>
      <c r="L247" s="142">
        <v>14</v>
      </c>
      <c r="M247" s="105"/>
      <c r="N247" s="105"/>
      <c r="O247" s="183"/>
      <c r="P247" s="183"/>
      <c r="Q247" s="183"/>
      <c r="S247" s="183"/>
    </row>
    <row r="248" spans="1:19" s="10" customFormat="1" x14ac:dyDescent="0.3">
      <c r="A248" s="272" t="s">
        <v>67</v>
      </c>
      <c r="B248" s="273">
        <v>927</v>
      </c>
      <c r="C248" s="232" t="s">
        <v>1</v>
      </c>
      <c r="D248" s="219">
        <v>11</v>
      </c>
      <c r="E248" s="378"/>
      <c r="F248" s="379"/>
      <c r="G248" s="379"/>
      <c r="H248" s="380"/>
      <c r="I248" s="119"/>
      <c r="J248" s="62">
        <f>SUM(J249)</f>
        <v>1300</v>
      </c>
      <c r="K248" s="62">
        <f t="shared" ref="K248:L251" si="85">SUM(K249)</f>
        <v>1300</v>
      </c>
      <c r="L248" s="62">
        <f t="shared" si="85"/>
        <v>1300</v>
      </c>
      <c r="M248" s="106"/>
      <c r="N248" s="106"/>
      <c r="O248" s="183"/>
      <c r="P248" s="183"/>
      <c r="Q248" s="183"/>
      <c r="S248" s="183"/>
    </row>
    <row r="249" spans="1:19" s="53" customFormat="1" ht="67.2" x14ac:dyDescent="0.3">
      <c r="A249" s="120" t="s">
        <v>176</v>
      </c>
      <c r="B249" s="274">
        <v>927</v>
      </c>
      <c r="C249" s="234" t="s">
        <v>1</v>
      </c>
      <c r="D249" s="235" t="s">
        <v>29</v>
      </c>
      <c r="E249" s="162" t="s">
        <v>36</v>
      </c>
      <c r="F249" s="162" t="s">
        <v>113</v>
      </c>
      <c r="G249" s="162" t="s">
        <v>114</v>
      </c>
      <c r="H249" s="162" t="s">
        <v>120</v>
      </c>
      <c r="I249" s="236"/>
      <c r="J249" s="143">
        <f>SUM(J250)</f>
        <v>1300</v>
      </c>
      <c r="K249" s="143">
        <f t="shared" si="85"/>
        <v>1300</v>
      </c>
      <c r="L249" s="143">
        <f t="shared" si="85"/>
        <v>1300</v>
      </c>
      <c r="M249" s="107"/>
      <c r="N249" s="107"/>
      <c r="O249" s="194"/>
      <c r="P249" s="194"/>
      <c r="Q249" s="194"/>
      <c r="S249" s="194"/>
    </row>
    <row r="250" spans="1:19" s="12" customFormat="1" ht="17.399999999999999" x14ac:dyDescent="0.3">
      <c r="A250" s="121" t="s">
        <v>178</v>
      </c>
      <c r="B250" s="275">
        <v>927</v>
      </c>
      <c r="C250" s="238" t="s">
        <v>1</v>
      </c>
      <c r="D250" s="239" t="s">
        <v>29</v>
      </c>
      <c r="E250" s="163" t="s">
        <v>36</v>
      </c>
      <c r="F250" s="163" t="s">
        <v>16</v>
      </c>
      <c r="G250" s="163" t="s">
        <v>114</v>
      </c>
      <c r="H250" s="163" t="s">
        <v>120</v>
      </c>
      <c r="I250" s="225"/>
      <c r="J250" s="144">
        <f>SUM(J251)</f>
        <v>1300</v>
      </c>
      <c r="K250" s="144">
        <f t="shared" si="85"/>
        <v>1300</v>
      </c>
      <c r="L250" s="144">
        <f t="shared" si="85"/>
        <v>1300</v>
      </c>
      <c r="M250" s="60"/>
      <c r="N250" s="60"/>
      <c r="O250" s="140"/>
      <c r="P250" s="140"/>
      <c r="Q250" s="140"/>
      <c r="S250" s="140"/>
    </row>
    <row r="251" spans="1:19" s="28" customFormat="1" x14ac:dyDescent="0.3">
      <c r="A251" s="122" t="s">
        <v>179</v>
      </c>
      <c r="B251" s="276">
        <v>927</v>
      </c>
      <c r="C251" s="240" t="s">
        <v>1</v>
      </c>
      <c r="D251" s="241" t="s">
        <v>29</v>
      </c>
      <c r="E251" s="152" t="s">
        <v>36</v>
      </c>
      <c r="F251" s="152" t="s">
        <v>16</v>
      </c>
      <c r="G251" s="152" t="s">
        <v>7</v>
      </c>
      <c r="H251" s="152" t="s">
        <v>120</v>
      </c>
      <c r="I251" s="151"/>
      <c r="J251" s="145">
        <f>SUM(J252)</f>
        <v>1300</v>
      </c>
      <c r="K251" s="145">
        <f t="shared" si="85"/>
        <v>1300</v>
      </c>
      <c r="L251" s="145">
        <f t="shared" si="85"/>
        <v>1300</v>
      </c>
      <c r="M251" s="83"/>
      <c r="N251" s="83"/>
      <c r="O251" s="58"/>
      <c r="P251" s="58"/>
      <c r="Q251" s="58"/>
      <c r="S251" s="58"/>
    </row>
    <row r="252" spans="1:19" s="39" customFormat="1" ht="31.2" x14ac:dyDescent="0.3">
      <c r="A252" s="116" t="s">
        <v>332</v>
      </c>
      <c r="B252" s="154">
        <v>927</v>
      </c>
      <c r="C252" s="147" t="s">
        <v>1</v>
      </c>
      <c r="D252" s="155" t="s">
        <v>29</v>
      </c>
      <c r="E252" s="147" t="s">
        <v>36</v>
      </c>
      <c r="F252" s="147" t="s">
        <v>16</v>
      </c>
      <c r="G252" s="147" t="s">
        <v>7</v>
      </c>
      <c r="H252" s="147" t="s">
        <v>37</v>
      </c>
      <c r="I252" s="146" t="s">
        <v>55</v>
      </c>
      <c r="J252" s="142">
        <v>1300</v>
      </c>
      <c r="K252" s="142">
        <v>1300</v>
      </c>
      <c r="L252" s="142">
        <v>1300</v>
      </c>
      <c r="M252" s="96"/>
      <c r="N252" s="96"/>
    </row>
    <row r="253" spans="1:19" s="42" customFormat="1" ht="17.399999999999999" x14ac:dyDescent="0.3">
      <c r="A253" s="226" t="s">
        <v>68</v>
      </c>
      <c r="B253" s="165">
        <v>927</v>
      </c>
      <c r="C253" s="170" t="s">
        <v>1</v>
      </c>
      <c r="D253" s="205" t="s">
        <v>33</v>
      </c>
      <c r="E253" s="205"/>
      <c r="F253" s="206"/>
      <c r="G253" s="206"/>
      <c r="H253" s="170"/>
      <c r="I253" s="170"/>
      <c r="J253" s="167">
        <f>SUM(J254)</f>
        <v>1000</v>
      </c>
      <c r="K253" s="167">
        <f t="shared" ref="K253:L253" si="86">SUM(K254)</f>
        <v>1000</v>
      </c>
      <c r="L253" s="167">
        <f t="shared" si="86"/>
        <v>1000</v>
      </c>
      <c r="M253" s="97"/>
      <c r="N253" s="97"/>
      <c r="O253" s="191"/>
      <c r="P253" s="191"/>
      <c r="Q253" s="191"/>
      <c r="S253" s="191"/>
    </row>
    <row r="254" spans="1:19" s="41" customFormat="1" ht="67.2" x14ac:dyDescent="0.3">
      <c r="A254" s="120" t="s">
        <v>176</v>
      </c>
      <c r="B254" s="274">
        <v>927</v>
      </c>
      <c r="C254" s="234" t="s">
        <v>1</v>
      </c>
      <c r="D254" s="235" t="s">
        <v>33</v>
      </c>
      <c r="E254" s="162" t="s">
        <v>36</v>
      </c>
      <c r="F254" s="162" t="s">
        <v>113</v>
      </c>
      <c r="G254" s="162" t="s">
        <v>114</v>
      </c>
      <c r="H254" s="162" t="s">
        <v>120</v>
      </c>
      <c r="I254" s="236"/>
      <c r="J254" s="143">
        <f>SUM(J256)</f>
        <v>1000</v>
      </c>
      <c r="K254" s="143">
        <f t="shared" ref="K254:L254" si="87">SUM(K256)</f>
        <v>1000</v>
      </c>
      <c r="L254" s="143">
        <f t="shared" si="87"/>
        <v>1000</v>
      </c>
      <c r="M254" s="98"/>
      <c r="N254" s="98"/>
      <c r="O254" s="191"/>
      <c r="P254" s="191"/>
      <c r="Q254" s="191"/>
      <c r="S254" s="191"/>
    </row>
    <row r="255" spans="1:19" s="52" customFormat="1" ht="17.399999999999999" x14ac:dyDescent="0.3">
      <c r="A255" s="121" t="s">
        <v>178</v>
      </c>
      <c r="B255" s="275">
        <v>927</v>
      </c>
      <c r="C255" s="238" t="s">
        <v>1</v>
      </c>
      <c r="D255" s="239" t="s">
        <v>33</v>
      </c>
      <c r="E255" s="163" t="s">
        <v>36</v>
      </c>
      <c r="F255" s="163" t="s">
        <v>16</v>
      </c>
      <c r="G255" s="163" t="s">
        <v>114</v>
      </c>
      <c r="H255" s="163" t="s">
        <v>120</v>
      </c>
      <c r="I255" s="225"/>
      <c r="J255" s="144">
        <f>SUM(J256)</f>
        <v>1000</v>
      </c>
      <c r="K255" s="144">
        <f t="shared" ref="K255:L256" si="88">SUM(K256)</f>
        <v>1000</v>
      </c>
      <c r="L255" s="144">
        <f t="shared" si="88"/>
        <v>1000</v>
      </c>
      <c r="M255" s="99"/>
      <c r="N255" s="99"/>
      <c r="O255" s="192"/>
      <c r="P255" s="192"/>
      <c r="Q255" s="192"/>
      <c r="S255" s="192"/>
    </row>
    <row r="256" spans="1:19" s="12" customFormat="1" ht="33.6" x14ac:dyDescent="0.3">
      <c r="A256" s="122" t="s">
        <v>221</v>
      </c>
      <c r="B256" s="276">
        <v>927</v>
      </c>
      <c r="C256" s="240" t="s">
        <v>1</v>
      </c>
      <c r="D256" s="241" t="s">
        <v>33</v>
      </c>
      <c r="E256" s="152" t="s">
        <v>36</v>
      </c>
      <c r="F256" s="152" t="s">
        <v>16</v>
      </c>
      <c r="G256" s="152" t="s">
        <v>14</v>
      </c>
      <c r="H256" s="152" t="s">
        <v>120</v>
      </c>
      <c r="I256" s="151"/>
      <c r="J256" s="145">
        <f>SUM(J257)</f>
        <v>1000</v>
      </c>
      <c r="K256" s="145">
        <f t="shared" si="88"/>
        <v>1000</v>
      </c>
      <c r="L256" s="145">
        <f t="shared" si="88"/>
        <v>1000</v>
      </c>
      <c r="M256" s="60"/>
      <c r="N256" s="60"/>
      <c r="O256" s="140"/>
      <c r="P256" s="140"/>
      <c r="Q256" s="140"/>
      <c r="S256" s="140"/>
    </row>
    <row r="257" spans="1:19" s="12" customFormat="1" ht="31.2" x14ac:dyDescent="0.3">
      <c r="A257" s="116" t="s">
        <v>222</v>
      </c>
      <c r="B257" s="154">
        <v>927</v>
      </c>
      <c r="C257" s="147" t="s">
        <v>1</v>
      </c>
      <c r="D257" s="155" t="s">
        <v>33</v>
      </c>
      <c r="E257" s="147" t="s">
        <v>36</v>
      </c>
      <c r="F257" s="147" t="s">
        <v>16</v>
      </c>
      <c r="G257" s="147" t="s">
        <v>14</v>
      </c>
      <c r="H257" s="147" t="s">
        <v>223</v>
      </c>
      <c r="I257" s="146" t="s">
        <v>55</v>
      </c>
      <c r="J257" s="142">
        <v>1000</v>
      </c>
      <c r="K257" s="142">
        <v>1000</v>
      </c>
      <c r="L257" s="142">
        <v>1000</v>
      </c>
      <c r="M257" s="60"/>
      <c r="N257" s="60"/>
      <c r="O257" s="140"/>
      <c r="P257" s="140"/>
      <c r="Q257" s="140"/>
      <c r="S257" s="140"/>
    </row>
    <row r="258" spans="1:19" s="42" customFormat="1" x14ac:dyDescent="0.3">
      <c r="A258" s="126" t="s">
        <v>69</v>
      </c>
      <c r="B258" s="126">
        <v>927</v>
      </c>
      <c r="C258" s="245" t="s">
        <v>2</v>
      </c>
      <c r="D258" s="359"/>
      <c r="E258" s="360"/>
      <c r="F258" s="360"/>
      <c r="G258" s="360"/>
      <c r="H258" s="361"/>
      <c r="I258" s="246"/>
      <c r="J258" s="128">
        <f>SUM(J259)</f>
        <v>100</v>
      </c>
      <c r="K258" s="128">
        <f t="shared" ref="K258:L262" si="89">SUM(K259)</f>
        <v>6142.6</v>
      </c>
      <c r="L258" s="128">
        <f t="shared" si="89"/>
        <v>6142.6</v>
      </c>
      <c r="M258" s="97"/>
      <c r="N258" s="97"/>
      <c r="O258" s="191"/>
      <c r="P258" s="191"/>
      <c r="Q258" s="191"/>
      <c r="S258" s="191"/>
    </row>
    <row r="259" spans="1:19" s="41" customFormat="1" ht="52.2" x14ac:dyDescent="0.3">
      <c r="A259" s="277" t="s">
        <v>70</v>
      </c>
      <c r="B259" s="277">
        <v>927</v>
      </c>
      <c r="C259" s="219" t="s">
        <v>2</v>
      </c>
      <c r="D259" s="219" t="s">
        <v>15</v>
      </c>
      <c r="E259" s="343"/>
      <c r="F259" s="344"/>
      <c r="G259" s="344"/>
      <c r="H259" s="345"/>
      <c r="I259" s="260"/>
      <c r="J259" s="62">
        <f>SUM(J260)</f>
        <v>100</v>
      </c>
      <c r="K259" s="62">
        <f t="shared" si="89"/>
        <v>6142.6</v>
      </c>
      <c r="L259" s="62">
        <f t="shared" si="89"/>
        <v>6142.6</v>
      </c>
      <c r="M259" s="98"/>
      <c r="N259" s="98"/>
      <c r="O259" s="191"/>
      <c r="P259" s="191"/>
      <c r="Q259" s="191"/>
      <c r="S259" s="191"/>
    </row>
    <row r="260" spans="1:19" s="52" customFormat="1" ht="32.4" customHeight="1" x14ac:dyDescent="0.3">
      <c r="A260" s="120" t="s">
        <v>125</v>
      </c>
      <c r="B260" s="278">
        <v>927</v>
      </c>
      <c r="C260" s="157" t="s">
        <v>2</v>
      </c>
      <c r="D260" s="157" t="s">
        <v>15</v>
      </c>
      <c r="E260" s="162" t="s">
        <v>11</v>
      </c>
      <c r="F260" s="162" t="s">
        <v>113</v>
      </c>
      <c r="G260" s="162" t="s">
        <v>114</v>
      </c>
      <c r="H260" s="162" t="s">
        <v>120</v>
      </c>
      <c r="I260" s="279"/>
      <c r="J260" s="143">
        <f>SUM(J261)</f>
        <v>100</v>
      </c>
      <c r="K260" s="143">
        <f t="shared" si="89"/>
        <v>6142.6</v>
      </c>
      <c r="L260" s="143">
        <f t="shared" si="89"/>
        <v>6142.6</v>
      </c>
      <c r="M260" s="99"/>
      <c r="N260" s="99"/>
      <c r="O260" s="192"/>
      <c r="P260" s="192"/>
      <c r="Q260" s="192"/>
      <c r="S260" s="192"/>
    </row>
    <row r="261" spans="1:19" s="12" customFormat="1" ht="50.4" x14ac:dyDescent="0.3">
      <c r="A261" s="121" t="s">
        <v>126</v>
      </c>
      <c r="B261" s="280">
        <v>927</v>
      </c>
      <c r="C261" s="159" t="s">
        <v>2</v>
      </c>
      <c r="D261" s="159" t="s">
        <v>15</v>
      </c>
      <c r="E261" s="163" t="s">
        <v>11</v>
      </c>
      <c r="F261" s="163" t="s">
        <v>16</v>
      </c>
      <c r="G261" s="163" t="s">
        <v>114</v>
      </c>
      <c r="H261" s="163" t="s">
        <v>120</v>
      </c>
      <c r="I261" s="281"/>
      <c r="J261" s="144">
        <f>SUM(J262)</f>
        <v>100</v>
      </c>
      <c r="K261" s="144">
        <f t="shared" si="89"/>
        <v>6142.6</v>
      </c>
      <c r="L261" s="144">
        <f t="shared" si="89"/>
        <v>6142.6</v>
      </c>
      <c r="M261" s="60">
        <v>36565</v>
      </c>
      <c r="N261" s="60"/>
      <c r="O261" s="140"/>
      <c r="P261" s="140"/>
      <c r="Q261" s="140"/>
      <c r="S261" s="140"/>
    </row>
    <row r="262" spans="1:19" s="12" customFormat="1" ht="50.4" x14ac:dyDescent="0.3">
      <c r="A262" s="122" t="s">
        <v>127</v>
      </c>
      <c r="B262" s="282">
        <v>927</v>
      </c>
      <c r="C262" s="161" t="s">
        <v>2</v>
      </c>
      <c r="D262" s="161" t="s">
        <v>15</v>
      </c>
      <c r="E262" s="152" t="s">
        <v>11</v>
      </c>
      <c r="F262" s="152" t="s">
        <v>16</v>
      </c>
      <c r="G262" s="152" t="s">
        <v>1</v>
      </c>
      <c r="H262" s="152" t="s">
        <v>120</v>
      </c>
      <c r="I262" s="283"/>
      <c r="J262" s="145">
        <f>SUM(J263)</f>
        <v>100</v>
      </c>
      <c r="K262" s="145">
        <f t="shared" si="89"/>
        <v>6142.6</v>
      </c>
      <c r="L262" s="145">
        <f t="shared" si="89"/>
        <v>6142.6</v>
      </c>
      <c r="M262" s="60">
        <v>21828.2</v>
      </c>
      <c r="N262" s="60"/>
      <c r="O262" s="140"/>
      <c r="P262" s="140"/>
      <c r="Q262" s="140"/>
      <c r="S262" s="140"/>
    </row>
    <row r="263" spans="1:19" s="42" customFormat="1" ht="42.6" customHeight="1" x14ac:dyDescent="0.3">
      <c r="A263" s="116" t="s">
        <v>333</v>
      </c>
      <c r="B263" s="154">
        <v>927</v>
      </c>
      <c r="C263" s="147" t="s">
        <v>2</v>
      </c>
      <c r="D263" s="155" t="s">
        <v>15</v>
      </c>
      <c r="E263" s="147" t="s">
        <v>11</v>
      </c>
      <c r="F263" s="147" t="s">
        <v>16</v>
      </c>
      <c r="G263" s="147" t="s">
        <v>1</v>
      </c>
      <c r="H263" s="147" t="s">
        <v>23</v>
      </c>
      <c r="I263" s="146" t="s">
        <v>60</v>
      </c>
      <c r="J263" s="142">
        <v>100</v>
      </c>
      <c r="K263" s="142">
        <v>6142.6</v>
      </c>
      <c r="L263" s="142">
        <v>6142.6</v>
      </c>
      <c r="M263" s="97"/>
      <c r="N263" s="97"/>
      <c r="O263" s="191"/>
      <c r="P263" s="191"/>
      <c r="Q263" s="191"/>
      <c r="S263" s="191"/>
    </row>
    <row r="264" spans="1:19" s="41" customFormat="1" x14ac:dyDescent="0.3">
      <c r="A264" s="126" t="s">
        <v>72</v>
      </c>
      <c r="B264" s="126">
        <v>927</v>
      </c>
      <c r="C264" s="245" t="s">
        <v>7</v>
      </c>
      <c r="D264" s="359"/>
      <c r="E264" s="360"/>
      <c r="F264" s="360"/>
      <c r="G264" s="360"/>
      <c r="H264" s="361"/>
      <c r="I264" s="248"/>
      <c r="J264" s="128">
        <f>SUM(J265+J284)</f>
        <v>228314</v>
      </c>
      <c r="K264" s="128">
        <f>SUM(K265+K284)</f>
        <v>288541.69999999995</v>
      </c>
      <c r="L264" s="128">
        <f>SUM(L265+L284)</f>
        <v>231582.59999999998</v>
      </c>
      <c r="M264" s="98"/>
      <c r="N264" s="98"/>
      <c r="O264" s="191"/>
      <c r="P264" s="191"/>
      <c r="Q264" s="191"/>
      <c r="S264" s="191"/>
    </row>
    <row r="265" spans="1:19" s="52" customFormat="1" ht="17.399999999999999" customHeight="1" x14ac:dyDescent="0.3">
      <c r="A265" s="117" t="s">
        <v>74</v>
      </c>
      <c r="B265" s="118">
        <v>927</v>
      </c>
      <c r="C265" s="219" t="s">
        <v>7</v>
      </c>
      <c r="D265" s="219" t="s">
        <v>15</v>
      </c>
      <c r="E265" s="362"/>
      <c r="F265" s="363"/>
      <c r="G265" s="363"/>
      <c r="H265" s="364"/>
      <c r="I265" s="119"/>
      <c r="J265" s="62">
        <f>+J266+J272+J278</f>
        <v>210304.3</v>
      </c>
      <c r="K265" s="62">
        <f t="shared" ref="K265:N265" si="90">+K266+K272+K278</f>
        <v>288518.69999999995</v>
      </c>
      <c r="L265" s="62">
        <f t="shared" si="90"/>
        <v>231559.59999999998</v>
      </c>
      <c r="M265" s="17">
        <f t="shared" si="90"/>
        <v>0</v>
      </c>
      <c r="N265" s="17">
        <f t="shared" si="90"/>
        <v>0</v>
      </c>
      <c r="O265" s="192"/>
      <c r="P265" s="192"/>
      <c r="Q265" s="192"/>
      <c r="S265" s="192"/>
    </row>
    <row r="266" spans="1:19" s="12" customFormat="1" ht="33.6" x14ac:dyDescent="0.3">
      <c r="A266" s="120" t="s">
        <v>217</v>
      </c>
      <c r="B266" s="156">
        <v>927</v>
      </c>
      <c r="C266" s="157" t="s">
        <v>7</v>
      </c>
      <c r="D266" s="235" t="s">
        <v>15</v>
      </c>
      <c r="E266" s="162" t="s">
        <v>27</v>
      </c>
      <c r="F266" s="162" t="s">
        <v>113</v>
      </c>
      <c r="G266" s="162" t="s">
        <v>114</v>
      </c>
      <c r="H266" s="162" t="s">
        <v>120</v>
      </c>
      <c r="I266" s="236"/>
      <c r="J266" s="143">
        <f>SUM(J267)</f>
        <v>113783.6</v>
      </c>
      <c r="K266" s="143">
        <f t="shared" ref="K266:L279" si="91">SUM(K267)</f>
        <v>65996</v>
      </c>
      <c r="L266" s="143">
        <f t="shared" si="91"/>
        <v>71543</v>
      </c>
      <c r="M266" s="60"/>
      <c r="N266" s="60"/>
      <c r="O266" s="140"/>
      <c r="P266" s="140"/>
      <c r="Q266" s="140"/>
      <c r="S266" s="140"/>
    </row>
    <row r="267" spans="1:19" s="12" customFormat="1" ht="33.6" x14ac:dyDescent="0.3">
      <c r="A267" s="121" t="s">
        <v>131</v>
      </c>
      <c r="B267" s="158">
        <v>927</v>
      </c>
      <c r="C267" s="159" t="s">
        <v>7</v>
      </c>
      <c r="D267" s="239" t="s">
        <v>15</v>
      </c>
      <c r="E267" s="163" t="s">
        <v>27</v>
      </c>
      <c r="F267" s="163" t="s">
        <v>26</v>
      </c>
      <c r="G267" s="163" t="s">
        <v>114</v>
      </c>
      <c r="H267" s="163" t="s">
        <v>120</v>
      </c>
      <c r="I267" s="225"/>
      <c r="J267" s="144">
        <f>SUM(J268)</f>
        <v>113783.6</v>
      </c>
      <c r="K267" s="144">
        <f t="shared" si="91"/>
        <v>65996</v>
      </c>
      <c r="L267" s="144">
        <f t="shared" si="91"/>
        <v>71543</v>
      </c>
      <c r="M267" s="60"/>
      <c r="N267" s="60"/>
      <c r="O267" s="140"/>
      <c r="P267" s="140"/>
      <c r="Q267" s="140"/>
      <c r="S267" s="140"/>
    </row>
    <row r="268" spans="1:19" s="12" customFormat="1" ht="33.6" x14ac:dyDescent="0.3">
      <c r="A268" s="243" t="s">
        <v>199</v>
      </c>
      <c r="B268" s="160">
        <v>927</v>
      </c>
      <c r="C268" s="161" t="s">
        <v>7</v>
      </c>
      <c r="D268" s="241" t="s">
        <v>15</v>
      </c>
      <c r="E268" s="152" t="s">
        <v>27</v>
      </c>
      <c r="F268" s="152" t="s">
        <v>26</v>
      </c>
      <c r="G268" s="152" t="s">
        <v>5</v>
      </c>
      <c r="H268" s="152" t="s">
        <v>120</v>
      </c>
      <c r="I268" s="151"/>
      <c r="J268" s="145">
        <f>+J269+J270+J271</f>
        <v>113783.6</v>
      </c>
      <c r="K268" s="145">
        <f t="shared" ref="K268:R268" si="92">+K269+K270+K271</f>
        <v>65996</v>
      </c>
      <c r="L268" s="145">
        <f t="shared" si="92"/>
        <v>71543</v>
      </c>
      <c r="M268" s="145">
        <f t="shared" si="92"/>
        <v>0</v>
      </c>
      <c r="N268" s="145">
        <f t="shared" si="92"/>
        <v>0</v>
      </c>
      <c r="O268" s="145">
        <f t="shared" si="92"/>
        <v>0</v>
      </c>
      <c r="P268" s="145">
        <f t="shared" si="92"/>
        <v>0</v>
      </c>
      <c r="Q268" s="145">
        <f t="shared" si="92"/>
        <v>0</v>
      </c>
      <c r="R268" s="145">
        <f t="shared" si="92"/>
        <v>0</v>
      </c>
      <c r="S268" s="140"/>
    </row>
    <row r="269" spans="1:19" s="12" customFormat="1" ht="31.2" x14ac:dyDescent="0.3">
      <c r="A269" s="316" t="s">
        <v>216</v>
      </c>
      <c r="B269" s="317">
        <v>927</v>
      </c>
      <c r="C269" s="318" t="s">
        <v>7</v>
      </c>
      <c r="D269" s="319" t="s">
        <v>15</v>
      </c>
      <c r="E269" s="318" t="s">
        <v>27</v>
      </c>
      <c r="F269" s="318" t="s">
        <v>26</v>
      </c>
      <c r="G269" s="318" t="s">
        <v>5</v>
      </c>
      <c r="H269" s="318" t="s">
        <v>200</v>
      </c>
      <c r="I269" s="320" t="s">
        <v>60</v>
      </c>
      <c r="J269" s="315">
        <v>62589</v>
      </c>
      <c r="K269" s="315">
        <v>65996</v>
      </c>
      <c r="L269" s="315">
        <v>71543</v>
      </c>
      <c r="M269" s="60"/>
      <c r="N269" s="60"/>
      <c r="O269" s="140"/>
      <c r="P269" s="140"/>
      <c r="Q269" s="140"/>
      <c r="S269" s="140"/>
    </row>
    <row r="270" spans="1:19" s="39" customFormat="1" ht="46.8" x14ac:dyDescent="0.3">
      <c r="A270" s="244" t="s">
        <v>477</v>
      </c>
      <c r="B270" s="154">
        <v>927</v>
      </c>
      <c r="C270" s="147" t="s">
        <v>7</v>
      </c>
      <c r="D270" s="155" t="s">
        <v>15</v>
      </c>
      <c r="E270" s="147" t="s">
        <v>27</v>
      </c>
      <c r="F270" s="147" t="s">
        <v>26</v>
      </c>
      <c r="G270" s="147" t="s">
        <v>5</v>
      </c>
      <c r="H270" s="147" t="s">
        <v>476</v>
      </c>
      <c r="I270" s="146" t="s">
        <v>60</v>
      </c>
      <c r="J270" s="142">
        <v>41194.6</v>
      </c>
      <c r="K270" s="142">
        <v>0</v>
      </c>
      <c r="L270" s="142"/>
      <c r="M270" s="96"/>
      <c r="N270" s="96"/>
    </row>
    <row r="271" spans="1:19" s="39" customFormat="1" ht="78" x14ac:dyDescent="0.3">
      <c r="A271" s="244" t="s">
        <v>535</v>
      </c>
      <c r="B271" s="154">
        <v>927</v>
      </c>
      <c r="C271" s="147" t="s">
        <v>7</v>
      </c>
      <c r="D271" s="328" t="s">
        <v>15</v>
      </c>
      <c r="E271" s="147" t="s">
        <v>261</v>
      </c>
      <c r="F271" s="147" t="s">
        <v>16</v>
      </c>
      <c r="G271" s="147" t="s">
        <v>1</v>
      </c>
      <c r="H271" s="147" t="s">
        <v>607</v>
      </c>
      <c r="I271" s="329" t="s">
        <v>60</v>
      </c>
      <c r="J271" s="142">
        <v>10000</v>
      </c>
      <c r="K271" s="142"/>
      <c r="L271" s="142"/>
      <c r="M271" s="96"/>
      <c r="N271" s="96"/>
    </row>
    <row r="272" spans="1:19" s="42" customFormat="1" ht="33.6" x14ac:dyDescent="0.3">
      <c r="A272" s="120" t="s">
        <v>260</v>
      </c>
      <c r="B272" s="156">
        <v>927</v>
      </c>
      <c r="C272" s="157" t="s">
        <v>7</v>
      </c>
      <c r="D272" s="235" t="s">
        <v>15</v>
      </c>
      <c r="E272" s="162" t="s">
        <v>261</v>
      </c>
      <c r="F272" s="162" t="s">
        <v>113</v>
      </c>
      <c r="G272" s="162" t="s">
        <v>114</v>
      </c>
      <c r="H272" s="162" t="s">
        <v>120</v>
      </c>
      <c r="I272" s="236"/>
      <c r="J272" s="143">
        <f t="shared" ref="J272:L273" si="93">SUM(J273)</f>
        <v>96520.7</v>
      </c>
      <c r="K272" s="143">
        <f t="shared" si="93"/>
        <v>60052.4</v>
      </c>
      <c r="L272" s="143">
        <f t="shared" si="93"/>
        <v>65242.3</v>
      </c>
      <c r="M272" s="97"/>
      <c r="N272" s="97"/>
      <c r="O272" s="191"/>
      <c r="P272" s="191"/>
      <c r="Q272" s="191"/>
      <c r="S272" s="191"/>
    </row>
    <row r="273" spans="1:19" s="41" customFormat="1" ht="33.6" x14ac:dyDescent="0.3">
      <c r="A273" s="121" t="s">
        <v>263</v>
      </c>
      <c r="B273" s="158">
        <v>927</v>
      </c>
      <c r="C273" s="159" t="s">
        <v>7</v>
      </c>
      <c r="D273" s="239" t="s">
        <v>15</v>
      </c>
      <c r="E273" s="163" t="s">
        <v>261</v>
      </c>
      <c r="F273" s="163" t="s">
        <v>16</v>
      </c>
      <c r="G273" s="163" t="s">
        <v>114</v>
      </c>
      <c r="H273" s="163" t="s">
        <v>120</v>
      </c>
      <c r="I273" s="225"/>
      <c r="J273" s="144">
        <f t="shared" si="93"/>
        <v>96520.7</v>
      </c>
      <c r="K273" s="144">
        <f t="shared" si="93"/>
        <v>60052.4</v>
      </c>
      <c r="L273" s="144">
        <f t="shared" si="93"/>
        <v>65242.3</v>
      </c>
      <c r="M273" s="98"/>
      <c r="N273" s="98"/>
      <c r="O273" s="191"/>
      <c r="P273" s="191"/>
      <c r="Q273" s="191"/>
      <c r="S273" s="191"/>
    </row>
    <row r="274" spans="1:19" s="52" customFormat="1" ht="33.6" x14ac:dyDescent="0.3">
      <c r="A274" s="122" t="s">
        <v>264</v>
      </c>
      <c r="B274" s="160">
        <v>927</v>
      </c>
      <c r="C274" s="161" t="s">
        <v>7</v>
      </c>
      <c r="D274" s="241" t="s">
        <v>15</v>
      </c>
      <c r="E274" s="152" t="s">
        <v>261</v>
      </c>
      <c r="F274" s="152" t="s">
        <v>16</v>
      </c>
      <c r="G274" s="152" t="s">
        <v>1</v>
      </c>
      <c r="H274" s="152" t="s">
        <v>120</v>
      </c>
      <c r="I274" s="151"/>
      <c r="J274" s="145">
        <f>+J275+J276+J277</f>
        <v>96520.7</v>
      </c>
      <c r="K274" s="145">
        <f t="shared" ref="K274:L274" si="94">+K275+K276+K277</f>
        <v>60052.4</v>
      </c>
      <c r="L274" s="145">
        <f t="shared" si="94"/>
        <v>65242.3</v>
      </c>
      <c r="M274" s="99"/>
      <c r="N274" s="99"/>
      <c r="O274" s="192"/>
      <c r="P274" s="192"/>
      <c r="Q274" s="192"/>
      <c r="S274" s="192"/>
    </row>
    <row r="275" spans="1:19" s="12" customFormat="1" ht="46.2" customHeight="1" x14ac:dyDescent="0.3">
      <c r="A275" s="244" t="s">
        <v>466</v>
      </c>
      <c r="B275" s="154">
        <v>927</v>
      </c>
      <c r="C275" s="147" t="s">
        <v>7</v>
      </c>
      <c r="D275" s="155" t="s">
        <v>15</v>
      </c>
      <c r="E275" s="147" t="s">
        <v>261</v>
      </c>
      <c r="F275" s="147" t="s">
        <v>16</v>
      </c>
      <c r="G275" s="147" t="s">
        <v>1</v>
      </c>
      <c r="H275" s="147" t="s">
        <v>262</v>
      </c>
      <c r="I275" s="146" t="s">
        <v>60</v>
      </c>
      <c r="J275" s="142">
        <v>54520.7</v>
      </c>
      <c r="K275" s="142">
        <v>60052.4</v>
      </c>
      <c r="L275" s="142">
        <v>65242.3</v>
      </c>
      <c r="M275" s="60"/>
      <c r="N275" s="60"/>
      <c r="O275" s="140"/>
      <c r="P275" s="140"/>
      <c r="Q275" s="140"/>
      <c r="S275" s="140"/>
    </row>
    <row r="276" spans="1:19" s="12" customFormat="1" ht="45" customHeight="1" x14ac:dyDescent="0.3">
      <c r="A276" s="244" t="s">
        <v>478</v>
      </c>
      <c r="B276" s="154">
        <v>927</v>
      </c>
      <c r="C276" s="147" t="s">
        <v>7</v>
      </c>
      <c r="D276" s="155" t="s">
        <v>15</v>
      </c>
      <c r="E276" s="147" t="s">
        <v>261</v>
      </c>
      <c r="F276" s="147" t="s">
        <v>16</v>
      </c>
      <c r="G276" s="147" t="s">
        <v>1</v>
      </c>
      <c r="H276" s="147" t="s">
        <v>479</v>
      </c>
      <c r="I276" s="146" t="s">
        <v>60</v>
      </c>
      <c r="J276" s="142">
        <v>42000</v>
      </c>
      <c r="K276" s="142"/>
      <c r="L276" s="142"/>
      <c r="M276" s="60"/>
      <c r="N276" s="60"/>
      <c r="O276" s="140"/>
      <c r="P276" s="140"/>
      <c r="Q276" s="140"/>
      <c r="S276" s="140"/>
    </row>
    <row r="277" spans="1:19" s="12" customFormat="1" ht="60.6" hidden="1" customHeight="1" x14ac:dyDescent="0.3">
      <c r="A277" s="244" t="s">
        <v>535</v>
      </c>
      <c r="B277" s="154">
        <v>927</v>
      </c>
      <c r="C277" s="147" t="s">
        <v>7</v>
      </c>
      <c r="D277" s="155" t="s">
        <v>15</v>
      </c>
      <c r="E277" s="147" t="s">
        <v>261</v>
      </c>
      <c r="F277" s="147" t="s">
        <v>16</v>
      </c>
      <c r="G277" s="147" t="s">
        <v>1</v>
      </c>
      <c r="H277" s="147" t="s">
        <v>536</v>
      </c>
      <c r="I277" s="146" t="s">
        <v>60</v>
      </c>
      <c r="J277" s="142">
        <v>0</v>
      </c>
      <c r="K277" s="142"/>
      <c r="L277" s="142"/>
      <c r="M277" s="60"/>
      <c r="N277" s="60"/>
      <c r="O277" s="140"/>
      <c r="P277" s="140"/>
      <c r="Q277" s="140"/>
      <c r="S277" s="140"/>
    </row>
    <row r="278" spans="1:19" s="12" customFormat="1" ht="33.6" x14ac:dyDescent="0.3">
      <c r="A278" s="120" t="s">
        <v>545</v>
      </c>
      <c r="B278" s="156">
        <v>927</v>
      </c>
      <c r="C278" s="157" t="s">
        <v>7</v>
      </c>
      <c r="D278" s="235" t="s">
        <v>15</v>
      </c>
      <c r="E278" s="162" t="s">
        <v>226</v>
      </c>
      <c r="F278" s="162" t="s">
        <v>113</v>
      </c>
      <c r="G278" s="162" t="s">
        <v>114</v>
      </c>
      <c r="H278" s="162" t="s">
        <v>120</v>
      </c>
      <c r="I278" s="236"/>
      <c r="J278" s="143">
        <f>+J279</f>
        <v>0</v>
      </c>
      <c r="K278" s="143">
        <f t="shared" si="91"/>
        <v>162470.29999999999</v>
      </c>
      <c r="L278" s="143">
        <f t="shared" si="91"/>
        <v>94774.3</v>
      </c>
      <c r="M278" s="60"/>
      <c r="N278" s="60"/>
      <c r="O278" s="140"/>
      <c r="P278" s="140"/>
      <c r="Q278" s="140"/>
      <c r="S278" s="140"/>
    </row>
    <row r="279" spans="1:19" s="12" customFormat="1" ht="33.6" x14ac:dyDescent="0.3">
      <c r="A279" s="121" t="s">
        <v>546</v>
      </c>
      <c r="B279" s="158">
        <v>927</v>
      </c>
      <c r="C279" s="159" t="s">
        <v>7</v>
      </c>
      <c r="D279" s="239" t="s">
        <v>15</v>
      </c>
      <c r="E279" s="163" t="s">
        <v>226</v>
      </c>
      <c r="F279" s="163" t="s">
        <v>558</v>
      </c>
      <c r="G279" s="163" t="s">
        <v>114</v>
      </c>
      <c r="H279" s="163" t="s">
        <v>120</v>
      </c>
      <c r="I279" s="225"/>
      <c r="J279" s="144">
        <f>+J280</f>
        <v>0</v>
      </c>
      <c r="K279" s="144">
        <f t="shared" si="91"/>
        <v>162470.29999999999</v>
      </c>
      <c r="L279" s="144">
        <f t="shared" si="91"/>
        <v>94774.3</v>
      </c>
      <c r="M279" s="60"/>
      <c r="N279" s="60"/>
      <c r="O279" s="140"/>
      <c r="P279" s="140"/>
      <c r="Q279" s="140"/>
      <c r="S279" s="140"/>
    </row>
    <row r="280" spans="1:19" s="12" customFormat="1" ht="30.6" customHeight="1" x14ac:dyDescent="0.3">
      <c r="A280" s="122" t="s">
        <v>547</v>
      </c>
      <c r="B280" s="160">
        <v>927</v>
      </c>
      <c r="C280" s="161" t="s">
        <v>7</v>
      </c>
      <c r="D280" s="241" t="s">
        <v>15</v>
      </c>
      <c r="E280" s="152" t="s">
        <v>226</v>
      </c>
      <c r="F280" s="152" t="s">
        <v>558</v>
      </c>
      <c r="G280" s="152" t="s">
        <v>5</v>
      </c>
      <c r="H280" s="152" t="s">
        <v>120</v>
      </c>
      <c r="I280" s="151"/>
      <c r="J280" s="145">
        <f>+J281+J282+J283</f>
        <v>0</v>
      </c>
      <c r="K280" s="145">
        <f t="shared" ref="K280:L280" si="95">+K281+K282+K283</f>
        <v>162470.29999999999</v>
      </c>
      <c r="L280" s="145">
        <f t="shared" si="95"/>
        <v>94774.3</v>
      </c>
      <c r="M280" s="60"/>
      <c r="N280" s="60"/>
      <c r="O280" s="140"/>
      <c r="P280" s="140"/>
      <c r="Q280" s="140"/>
      <c r="S280" s="140"/>
    </row>
    <row r="281" spans="1:19" s="37" customFormat="1" ht="74.400000000000006" hidden="1" customHeight="1" x14ac:dyDescent="0.35">
      <c r="A281" s="116" t="s">
        <v>560</v>
      </c>
      <c r="B281" s="154">
        <v>927</v>
      </c>
      <c r="C281" s="147" t="s">
        <v>7</v>
      </c>
      <c r="D281" s="155" t="s">
        <v>15</v>
      </c>
      <c r="E281" s="147" t="s">
        <v>226</v>
      </c>
      <c r="F281" s="147" t="s">
        <v>558</v>
      </c>
      <c r="G281" s="147" t="s">
        <v>5</v>
      </c>
      <c r="H281" s="147" t="s">
        <v>559</v>
      </c>
      <c r="I281" s="146" t="s">
        <v>60</v>
      </c>
      <c r="J281" s="142">
        <v>0</v>
      </c>
      <c r="K281" s="142"/>
      <c r="L281" s="142"/>
      <c r="M281" s="94"/>
      <c r="N281" s="94"/>
      <c r="O281" s="15"/>
      <c r="P281" s="15"/>
      <c r="Q281" s="15"/>
      <c r="S281" s="15"/>
    </row>
    <row r="282" spans="1:19" s="11" customFormat="1" ht="69.599999999999994" customHeight="1" x14ac:dyDescent="0.35">
      <c r="A282" s="116" t="s">
        <v>561</v>
      </c>
      <c r="B282" s="154">
        <v>927</v>
      </c>
      <c r="C282" s="147" t="s">
        <v>7</v>
      </c>
      <c r="D282" s="155" t="s">
        <v>15</v>
      </c>
      <c r="E282" s="147" t="s">
        <v>226</v>
      </c>
      <c r="F282" s="147" t="s">
        <v>558</v>
      </c>
      <c r="G282" s="147" t="s">
        <v>5</v>
      </c>
      <c r="H282" s="147" t="s">
        <v>559</v>
      </c>
      <c r="I282" s="146" t="s">
        <v>60</v>
      </c>
      <c r="J282" s="142">
        <v>0</v>
      </c>
      <c r="K282" s="142">
        <v>162470.29999999999</v>
      </c>
      <c r="L282" s="142">
        <v>94774.3</v>
      </c>
      <c r="M282" s="75"/>
      <c r="N282" s="75"/>
      <c r="O282" s="15"/>
      <c r="P282" s="15"/>
      <c r="Q282" s="15"/>
      <c r="S282" s="15"/>
    </row>
    <row r="283" spans="1:19" s="47" customFormat="1" ht="64.8" hidden="1" customHeight="1" x14ac:dyDescent="0.35">
      <c r="A283" s="116" t="s">
        <v>562</v>
      </c>
      <c r="B283" s="154">
        <v>927</v>
      </c>
      <c r="C283" s="147" t="s">
        <v>7</v>
      </c>
      <c r="D283" s="155" t="s">
        <v>15</v>
      </c>
      <c r="E283" s="147" t="s">
        <v>226</v>
      </c>
      <c r="F283" s="147" t="s">
        <v>558</v>
      </c>
      <c r="G283" s="147" t="s">
        <v>5</v>
      </c>
      <c r="H283" s="147" t="s">
        <v>559</v>
      </c>
      <c r="I283" s="146" t="s">
        <v>60</v>
      </c>
      <c r="J283" s="142">
        <v>0</v>
      </c>
      <c r="K283" s="142"/>
      <c r="L283" s="142"/>
      <c r="M283" s="95"/>
      <c r="N283" s="95"/>
      <c r="O283" s="188"/>
      <c r="P283" s="188"/>
      <c r="Q283" s="188"/>
      <c r="S283" s="188"/>
    </row>
    <row r="284" spans="1:19" s="12" customFormat="1" x14ac:dyDescent="0.3">
      <c r="A284" s="117" t="s">
        <v>245</v>
      </c>
      <c r="B284" s="118">
        <v>927</v>
      </c>
      <c r="C284" s="219" t="s">
        <v>7</v>
      </c>
      <c r="D284" s="219" t="s">
        <v>32</v>
      </c>
      <c r="E284" s="362"/>
      <c r="F284" s="363"/>
      <c r="G284" s="363"/>
      <c r="H284" s="364"/>
      <c r="I284" s="119"/>
      <c r="J284" s="62">
        <f>+J285+J289+J293</f>
        <v>18009.7</v>
      </c>
      <c r="K284" s="62">
        <f t="shared" ref="K284:L284" si="96">+K285+K289+K293</f>
        <v>23</v>
      </c>
      <c r="L284" s="62">
        <f t="shared" si="96"/>
        <v>23</v>
      </c>
      <c r="M284" s="20">
        <f>+M285+M292</f>
        <v>0</v>
      </c>
      <c r="N284" s="20">
        <f>+N285+N292</f>
        <v>0</v>
      </c>
      <c r="O284" s="140"/>
      <c r="P284" s="140"/>
      <c r="Q284" s="140"/>
      <c r="S284" s="140"/>
    </row>
    <row r="285" spans="1:19" s="112" customFormat="1" ht="33.6" x14ac:dyDescent="0.35">
      <c r="A285" s="120" t="s">
        <v>122</v>
      </c>
      <c r="B285" s="156">
        <v>927</v>
      </c>
      <c r="C285" s="157" t="s">
        <v>7</v>
      </c>
      <c r="D285" s="235" t="s">
        <v>32</v>
      </c>
      <c r="E285" s="162" t="s">
        <v>3</v>
      </c>
      <c r="F285" s="162" t="s">
        <v>113</v>
      </c>
      <c r="G285" s="162" t="s">
        <v>114</v>
      </c>
      <c r="H285" s="162" t="s">
        <v>120</v>
      </c>
      <c r="I285" s="236"/>
      <c r="J285" s="143">
        <f>SUM(J286)</f>
        <v>23</v>
      </c>
      <c r="K285" s="143">
        <f t="shared" ref="K285:L287" si="97">SUM(K286)</f>
        <v>23</v>
      </c>
      <c r="L285" s="143">
        <f t="shared" si="97"/>
        <v>23</v>
      </c>
      <c r="M285" s="111"/>
      <c r="N285" s="111"/>
      <c r="O285" s="18"/>
      <c r="P285" s="18"/>
      <c r="Q285" s="18"/>
      <c r="S285" s="18"/>
    </row>
    <row r="286" spans="1:19" s="12" customFormat="1" ht="17.399999999999999" x14ac:dyDescent="0.3">
      <c r="A286" s="121" t="s">
        <v>123</v>
      </c>
      <c r="B286" s="158">
        <v>927</v>
      </c>
      <c r="C286" s="159" t="s">
        <v>7</v>
      </c>
      <c r="D286" s="239" t="s">
        <v>32</v>
      </c>
      <c r="E286" s="163" t="s">
        <v>3</v>
      </c>
      <c r="F286" s="163" t="s">
        <v>16</v>
      </c>
      <c r="G286" s="163" t="s">
        <v>114</v>
      </c>
      <c r="H286" s="163" t="s">
        <v>120</v>
      </c>
      <c r="I286" s="225"/>
      <c r="J286" s="144">
        <f>SUM(J287)</f>
        <v>23</v>
      </c>
      <c r="K286" s="144">
        <f t="shared" si="97"/>
        <v>23</v>
      </c>
      <c r="L286" s="144">
        <f t="shared" si="97"/>
        <v>23</v>
      </c>
      <c r="M286" s="60"/>
      <c r="N286" s="60"/>
      <c r="O286" s="140"/>
      <c r="P286" s="140"/>
      <c r="Q286" s="140"/>
      <c r="S286" s="140"/>
    </row>
    <row r="287" spans="1:19" s="12" customFormat="1" ht="17.399999999999999" x14ac:dyDescent="0.3">
      <c r="A287" s="122" t="s">
        <v>299</v>
      </c>
      <c r="B287" s="160">
        <v>927</v>
      </c>
      <c r="C287" s="161" t="s">
        <v>7</v>
      </c>
      <c r="D287" s="241" t="s">
        <v>32</v>
      </c>
      <c r="E287" s="152" t="s">
        <v>3</v>
      </c>
      <c r="F287" s="152" t="s">
        <v>16</v>
      </c>
      <c r="G287" s="152" t="s">
        <v>11</v>
      </c>
      <c r="H287" s="152" t="s">
        <v>120</v>
      </c>
      <c r="I287" s="151"/>
      <c r="J287" s="145">
        <f>SUM(J288)</f>
        <v>23</v>
      </c>
      <c r="K287" s="145">
        <f t="shared" si="97"/>
        <v>23</v>
      </c>
      <c r="L287" s="145">
        <f t="shared" si="97"/>
        <v>23</v>
      </c>
      <c r="M287" s="60"/>
      <c r="N287" s="60"/>
      <c r="O287" s="140"/>
      <c r="P287" s="140"/>
      <c r="Q287" s="140"/>
      <c r="S287" s="140"/>
    </row>
    <row r="288" spans="1:19" s="12" customFormat="1" ht="31.2" x14ac:dyDescent="0.3">
      <c r="A288" s="116" t="s">
        <v>246</v>
      </c>
      <c r="B288" s="154">
        <v>927</v>
      </c>
      <c r="C288" s="147" t="s">
        <v>7</v>
      </c>
      <c r="D288" s="155" t="s">
        <v>32</v>
      </c>
      <c r="E288" s="147" t="s">
        <v>3</v>
      </c>
      <c r="F288" s="147" t="s">
        <v>16</v>
      </c>
      <c r="G288" s="147" t="s">
        <v>11</v>
      </c>
      <c r="H288" s="147" t="s">
        <v>247</v>
      </c>
      <c r="I288" s="146" t="s">
        <v>60</v>
      </c>
      <c r="J288" s="142">
        <v>23</v>
      </c>
      <c r="K288" s="142">
        <v>23</v>
      </c>
      <c r="L288" s="142">
        <v>23</v>
      </c>
      <c r="M288" s="60"/>
      <c r="N288" s="60"/>
      <c r="O288" s="140"/>
      <c r="P288" s="140"/>
      <c r="Q288" s="140"/>
      <c r="S288" s="140"/>
    </row>
    <row r="289" spans="1:19" s="12" customFormat="1" ht="33.6" hidden="1" x14ac:dyDescent="0.3">
      <c r="A289" s="120" t="s">
        <v>487</v>
      </c>
      <c r="B289" s="233">
        <v>927</v>
      </c>
      <c r="C289" s="236" t="s">
        <v>7</v>
      </c>
      <c r="D289" s="242" t="s">
        <v>32</v>
      </c>
      <c r="E289" s="162" t="s">
        <v>11</v>
      </c>
      <c r="F289" s="162" t="s">
        <v>113</v>
      </c>
      <c r="G289" s="162" t="s">
        <v>114</v>
      </c>
      <c r="H289" s="162" t="s">
        <v>120</v>
      </c>
      <c r="I289" s="236"/>
      <c r="J289" s="143">
        <f>SUM(J290)</f>
        <v>0</v>
      </c>
      <c r="K289" s="143">
        <f t="shared" ref="K289:L291" si="98">SUM(K290)</f>
        <v>0</v>
      </c>
      <c r="L289" s="143">
        <f t="shared" si="98"/>
        <v>0</v>
      </c>
      <c r="M289" s="60">
        <v>3030.3</v>
      </c>
      <c r="N289" s="60"/>
      <c r="O289" s="140"/>
      <c r="P289" s="140"/>
      <c r="Q289" s="140"/>
      <c r="S289" s="140"/>
    </row>
    <row r="290" spans="1:19" s="12" customFormat="1" ht="17.399999999999999" hidden="1" x14ac:dyDescent="0.3">
      <c r="A290" s="121" t="s">
        <v>488</v>
      </c>
      <c r="B290" s="237">
        <v>927</v>
      </c>
      <c r="C290" s="225" t="s">
        <v>7</v>
      </c>
      <c r="D290" s="222" t="s">
        <v>32</v>
      </c>
      <c r="E290" s="163" t="s">
        <v>11</v>
      </c>
      <c r="F290" s="163" t="s">
        <v>26</v>
      </c>
      <c r="G290" s="163" t="s">
        <v>114</v>
      </c>
      <c r="H290" s="163" t="s">
        <v>120</v>
      </c>
      <c r="I290" s="225"/>
      <c r="J290" s="144">
        <f>SUM(J291)</f>
        <v>0</v>
      </c>
      <c r="K290" s="144">
        <f t="shared" si="98"/>
        <v>0</v>
      </c>
      <c r="L290" s="144">
        <f t="shared" si="98"/>
        <v>0</v>
      </c>
      <c r="M290" s="60"/>
      <c r="N290" s="60"/>
      <c r="O290" s="140"/>
      <c r="P290" s="140"/>
      <c r="Q290" s="140"/>
      <c r="S290" s="140"/>
    </row>
    <row r="291" spans="1:19" s="12" customFormat="1" ht="17.399999999999999" hidden="1" x14ac:dyDescent="0.3">
      <c r="A291" s="122" t="s">
        <v>489</v>
      </c>
      <c r="B291" s="150">
        <v>927</v>
      </c>
      <c r="C291" s="151" t="s">
        <v>7</v>
      </c>
      <c r="D291" s="224" t="s">
        <v>32</v>
      </c>
      <c r="E291" s="152" t="s">
        <v>11</v>
      </c>
      <c r="F291" s="152" t="s">
        <v>26</v>
      </c>
      <c r="G291" s="152" t="s">
        <v>1</v>
      </c>
      <c r="H291" s="152" t="s">
        <v>120</v>
      </c>
      <c r="I291" s="151"/>
      <c r="J291" s="145">
        <f>SUM(J292)</f>
        <v>0</v>
      </c>
      <c r="K291" s="145">
        <f t="shared" si="98"/>
        <v>0</v>
      </c>
      <c r="L291" s="145">
        <f t="shared" si="98"/>
        <v>0</v>
      </c>
      <c r="M291" s="60"/>
      <c r="N291" s="60"/>
      <c r="O291" s="140"/>
      <c r="P291" s="140"/>
      <c r="Q291" s="140"/>
      <c r="S291" s="140"/>
    </row>
    <row r="292" spans="1:19" s="39" customFormat="1" ht="31.2" hidden="1" x14ac:dyDescent="0.3">
      <c r="A292" s="244" t="s">
        <v>491</v>
      </c>
      <c r="B292" s="154">
        <v>927</v>
      </c>
      <c r="C292" s="147" t="s">
        <v>7</v>
      </c>
      <c r="D292" s="155" t="s">
        <v>32</v>
      </c>
      <c r="E292" s="147" t="s">
        <v>11</v>
      </c>
      <c r="F292" s="147" t="s">
        <v>26</v>
      </c>
      <c r="G292" s="147" t="s">
        <v>1</v>
      </c>
      <c r="H292" s="147" t="s">
        <v>490</v>
      </c>
      <c r="I292" s="146" t="s">
        <v>60</v>
      </c>
      <c r="J292" s="142">
        <v>0</v>
      </c>
      <c r="K292" s="142"/>
      <c r="L292" s="142"/>
      <c r="M292" s="96"/>
      <c r="N292" s="96"/>
    </row>
    <row r="293" spans="1:19" s="42" customFormat="1" ht="33.6" x14ac:dyDescent="0.3">
      <c r="A293" s="120" t="s">
        <v>545</v>
      </c>
      <c r="B293" s="233">
        <v>927</v>
      </c>
      <c r="C293" s="236" t="s">
        <v>7</v>
      </c>
      <c r="D293" s="242" t="s">
        <v>32</v>
      </c>
      <c r="E293" s="162" t="s">
        <v>226</v>
      </c>
      <c r="F293" s="162" t="s">
        <v>113</v>
      </c>
      <c r="G293" s="162" t="s">
        <v>114</v>
      </c>
      <c r="H293" s="162" t="s">
        <v>120</v>
      </c>
      <c r="I293" s="236"/>
      <c r="J293" s="143">
        <f>SUM(J294)</f>
        <v>17986.7</v>
      </c>
      <c r="K293" s="143">
        <f t="shared" ref="K293:L295" si="99">SUM(K294)</f>
        <v>0</v>
      </c>
      <c r="L293" s="143">
        <f t="shared" si="99"/>
        <v>0</v>
      </c>
      <c r="M293" s="97"/>
      <c r="N293" s="97"/>
      <c r="O293" s="191"/>
      <c r="P293" s="191"/>
      <c r="Q293" s="191"/>
      <c r="S293" s="191"/>
    </row>
    <row r="294" spans="1:19" s="41" customFormat="1" ht="33.6" x14ac:dyDescent="0.3">
      <c r="A294" s="121" t="s">
        <v>546</v>
      </c>
      <c r="B294" s="237">
        <v>927</v>
      </c>
      <c r="C294" s="225" t="s">
        <v>7</v>
      </c>
      <c r="D294" s="222" t="s">
        <v>32</v>
      </c>
      <c r="E294" s="163" t="s">
        <v>226</v>
      </c>
      <c r="F294" s="163" t="s">
        <v>558</v>
      </c>
      <c r="G294" s="163" t="s">
        <v>114</v>
      </c>
      <c r="H294" s="163" t="s">
        <v>120</v>
      </c>
      <c r="I294" s="225"/>
      <c r="J294" s="144">
        <f>SUM(J295)</f>
        <v>17986.7</v>
      </c>
      <c r="K294" s="144">
        <f t="shared" si="99"/>
        <v>0</v>
      </c>
      <c r="L294" s="144">
        <f t="shared" si="99"/>
        <v>0</v>
      </c>
      <c r="M294" s="98"/>
      <c r="N294" s="98"/>
      <c r="O294" s="191"/>
      <c r="P294" s="191"/>
      <c r="Q294" s="191"/>
      <c r="S294" s="191"/>
    </row>
    <row r="295" spans="1:19" s="12" customFormat="1" ht="33.6" x14ac:dyDescent="0.3">
      <c r="A295" s="122" t="s">
        <v>547</v>
      </c>
      <c r="B295" s="150">
        <v>927</v>
      </c>
      <c r="C295" s="151" t="s">
        <v>7</v>
      </c>
      <c r="D295" s="224" t="s">
        <v>32</v>
      </c>
      <c r="E295" s="152" t="s">
        <v>226</v>
      </c>
      <c r="F295" s="152" t="s">
        <v>558</v>
      </c>
      <c r="G295" s="152" t="s">
        <v>2</v>
      </c>
      <c r="H295" s="152" t="s">
        <v>120</v>
      </c>
      <c r="I295" s="151"/>
      <c r="J295" s="145">
        <f>+J296+J298+J297</f>
        <v>17986.7</v>
      </c>
      <c r="K295" s="145">
        <f t="shared" si="99"/>
        <v>0</v>
      </c>
      <c r="L295" s="145">
        <f t="shared" si="99"/>
        <v>0</v>
      </c>
      <c r="M295" s="60">
        <v>5000</v>
      </c>
      <c r="N295" s="60"/>
      <c r="O295" s="140"/>
      <c r="P295" s="140"/>
      <c r="Q295" s="140"/>
      <c r="S295" s="140"/>
    </row>
    <row r="296" spans="1:19" s="12" customFormat="1" ht="46.8" x14ac:dyDescent="0.3">
      <c r="A296" s="116" t="s">
        <v>605</v>
      </c>
      <c r="B296" s="154">
        <v>927</v>
      </c>
      <c r="C296" s="147" t="s">
        <v>7</v>
      </c>
      <c r="D296" s="155" t="s">
        <v>32</v>
      </c>
      <c r="E296" s="147" t="s">
        <v>226</v>
      </c>
      <c r="F296" s="147" t="s">
        <v>558</v>
      </c>
      <c r="G296" s="147" t="s">
        <v>2</v>
      </c>
      <c r="H296" s="147" t="s">
        <v>548</v>
      </c>
      <c r="I296" s="146" t="s">
        <v>60</v>
      </c>
      <c r="J296" s="142">
        <v>11866.6</v>
      </c>
      <c r="K296" s="142"/>
      <c r="L296" s="142"/>
      <c r="M296" s="135">
        <f>+M299</f>
        <v>0</v>
      </c>
      <c r="N296" s="135">
        <f>+N299</f>
        <v>0</v>
      </c>
      <c r="O296" s="140"/>
      <c r="P296" s="140"/>
      <c r="Q296" s="140"/>
      <c r="S296" s="140"/>
    </row>
    <row r="297" spans="1:19" s="12" customFormat="1" ht="46.8" x14ac:dyDescent="0.3">
      <c r="A297" s="116" t="s">
        <v>581</v>
      </c>
      <c r="B297" s="154">
        <v>927</v>
      </c>
      <c r="C297" s="147" t="s">
        <v>7</v>
      </c>
      <c r="D297" s="325" t="s">
        <v>32</v>
      </c>
      <c r="E297" s="147" t="s">
        <v>226</v>
      </c>
      <c r="F297" s="147" t="s">
        <v>558</v>
      </c>
      <c r="G297" s="147" t="s">
        <v>2</v>
      </c>
      <c r="H297" s="147" t="s">
        <v>548</v>
      </c>
      <c r="I297" s="326" t="s">
        <v>60</v>
      </c>
      <c r="J297" s="142">
        <v>2094.1999999999998</v>
      </c>
      <c r="K297" s="142"/>
      <c r="L297" s="142"/>
      <c r="M297" s="196"/>
      <c r="N297" s="196"/>
      <c r="O297" s="140"/>
      <c r="P297" s="140"/>
      <c r="Q297" s="140"/>
      <c r="S297" s="140"/>
    </row>
    <row r="298" spans="1:19" s="12" customFormat="1" ht="46.8" x14ac:dyDescent="0.3">
      <c r="A298" s="116" t="s">
        <v>582</v>
      </c>
      <c r="B298" s="154">
        <v>927</v>
      </c>
      <c r="C298" s="147" t="s">
        <v>7</v>
      </c>
      <c r="D298" s="147" t="s">
        <v>32</v>
      </c>
      <c r="E298" s="147" t="s">
        <v>226</v>
      </c>
      <c r="F298" s="147" t="s">
        <v>558</v>
      </c>
      <c r="G298" s="147" t="s">
        <v>2</v>
      </c>
      <c r="H298" s="147" t="s">
        <v>548</v>
      </c>
      <c r="I298" s="146" t="s">
        <v>60</v>
      </c>
      <c r="J298" s="142">
        <v>4025.9</v>
      </c>
      <c r="K298" s="142"/>
      <c r="L298" s="142"/>
      <c r="M298" s="196"/>
      <c r="N298" s="196"/>
      <c r="O298" s="140">
        <v>4025.9</v>
      </c>
      <c r="P298" s="140"/>
      <c r="Q298" s="140"/>
      <c r="S298" s="140"/>
    </row>
    <row r="299" spans="1:19" s="12" customFormat="1" ht="17.399999999999999" customHeight="1" x14ac:dyDescent="0.3">
      <c r="A299" s="126" t="s">
        <v>76</v>
      </c>
      <c r="B299" s="126">
        <v>927</v>
      </c>
      <c r="C299" s="245" t="s">
        <v>11</v>
      </c>
      <c r="D299" s="359"/>
      <c r="E299" s="360"/>
      <c r="F299" s="360"/>
      <c r="G299" s="360"/>
      <c r="H299" s="361"/>
      <c r="I299" s="248"/>
      <c r="J299" s="128">
        <f>+J300+J314+J305</f>
        <v>143034.5</v>
      </c>
      <c r="K299" s="128">
        <f>+K300+K314+K305</f>
        <v>338752.10000000003</v>
      </c>
      <c r="L299" s="128">
        <f>+L300+L314+L305</f>
        <v>69645.7</v>
      </c>
      <c r="M299" s="60"/>
      <c r="N299" s="60"/>
      <c r="O299" s="140"/>
      <c r="P299" s="140"/>
      <c r="Q299" s="140"/>
      <c r="S299" s="140"/>
    </row>
    <row r="300" spans="1:19" s="12" customFormat="1" ht="17.399999999999999" hidden="1" x14ac:dyDescent="0.3">
      <c r="A300" s="118" t="s">
        <v>294</v>
      </c>
      <c r="B300" s="210">
        <v>927</v>
      </c>
      <c r="C300" s="166" t="s">
        <v>11</v>
      </c>
      <c r="D300" s="166" t="s">
        <v>5</v>
      </c>
      <c r="E300" s="352"/>
      <c r="F300" s="352"/>
      <c r="G300" s="352"/>
      <c r="H300" s="353"/>
      <c r="I300" s="170"/>
      <c r="J300" s="167">
        <f>+J301</f>
        <v>0</v>
      </c>
      <c r="K300" s="167">
        <f>+K301</f>
        <v>0</v>
      </c>
      <c r="L300" s="167"/>
      <c r="M300" s="60"/>
      <c r="N300" s="60"/>
      <c r="O300" s="140"/>
      <c r="P300" s="140"/>
      <c r="Q300" s="140"/>
      <c r="S300" s="140"/>
    </row>
    <row r="301" spans="1:19" s="12" customFormat="1" ht="50.4" hidden="1" x14ac:dyDescent="0.3">
      <c r="A301" s="120" t="s">
        <v>295</v>
      </c>
      <c r="B301" s="156">
        <v>927</v>
      </c>
      <c r="C301" s="162" t="s">
        <v>11</v>
      </c>
      <c r="D301" s="162" t="s">
        <v>5</v>
      </c>
      <c r="E301" s="162" t="s">
        <v>257</v>
      </c>
      <c r="F301" s="162" t="s">
        <v>113</v>
      </c>
      <c r="G301" s="162" t="s">
        <v>114</v>
      </c>
      <c r="H301" s="162" t="s">
        <v>120</v>
      </c>
      <c r="I301" s="236"/>
      <c r="J301" s="143">
        <f>+J302</f>
        <v>0</v>
      </c>
      <c r="K301" s="143">
        <f t="shared" ref="K301:L301" si="100">+K302</f>
        <v>0</v>
      </c>
      <c r="L301" s="143">
        <f t="shared" si="100"/>
        <v>0</v>
      </c>
      <c r="M301" s="60">
        <v>11994.6</v>
      </c>
      <c r="N301" s="60"/>
      <c r="O301" s="140"/>
      <c r="P301" s="140"/>
      <c r="Q301" s="140"/>
      <c r="S301" s="140"/>
    </row>
    <row r="302" spans="1:19" s="12" customFormat="1" ht="33.6" hidden="1" x14ac:dyDescent="0.3">
      <c r="A302" s="121" t="s">
        <v>277</v>
      </c>
      <c r="B302" s="158">
        <v>927</v>
      </c>
      <c r="C302" s="159" t="s">
        <v>11</v>
      </c>
      <c r="D302" s="159" t="s">
        <v>5</v>
      </c>
      <c r="E302" s="163" t="s">
        <v>257</v>
      </c>
      <c r="F302" s="163" t="s">
        <v>16</v>
      </c>
      <c r="G302" s="163" t="s">
        <v>114</v>
      </c>
      <c r="H302" s="163" t="s">
        <v>120</v>
      </c>
      <c r="I302" s="225"/>
      <c r="J302" s="144">
        <f>+J303</f>
        <v>0</v>
      </c>
      <c r="K302" s="144"/>
      <c r="L302" s="144"/>
      <c r="M302" s="60"/>
      <c r="N302" s="60"/>
      <c r="O302" s="140"/>
      <c r="P302" s="140"/>
      <c r="Q302" s="140"/>
      <c r="S302" s="140"/>
    </row>
    <row r="303" spans="1:19" s="12" customFormat="1" ht="33.6" hidden="1" x14ac:dyDescent="0.3">
      <c r="A303" s="122" t="s">
        <v>506</v>
      </c>
      <c r="B303" s="160">
        <v>927</v>
      </c>
      <c r="C303" s="161" t="s">
        <v>11</v>
      </c>
      <c r="D303" s="161" t="s">
        <v>5</v>
      </c>
      <c r="E303" s="152" t="s">
        <v>257</v>
      </c>
      <c r="F303" s="152" t="s">
        <v>16</v>
      </c>
      <c r="G303" s="152" t="s">
        <v>5</v>
      </c>
      <c r="H303" s="152" t="s">
        <v>120</v>
      </c>
      <c r="I303" s="151"/>
      <c r="J303" s="145">
        <f>+J304</f>
        <v>0</v>
      </c>
      <c r="K303" s="145"/>
      <c r="L303" s="145"/>
      <c r="M303" s="60"/>
      <c r="N303" s="60"/>
      <c r="O303" s="140"/>
      <c r="P303" s="140"/>
      <c r="Q303" s="140"/>
      <c r="S303" s="140"/>
    </row>
    <row r="304" spans="1:19" s="42" customFormat="1" ht="62.4" hidden="1" x14ac:dyDescent="0.3">
      <c r="A304" s="244" t="s">
        <v>578</v>
      </c>
      <c r="B304" s="154">
        <v>927</v>
      </c>
      <c r="C304" s="147" t="s">
        <v>11</v>
      </c>
      <c r="D304" s="147" t="s">
        <v>5</v>
      </c>
      <c r="E304" s="147" t="s">
        <v>257</v>
      </c>
      <c r="F304" s="147" t="s">
        <v>16</v>
      </c>
      <c r="G304" s="147" t="s">
        <v>5</v>
      </c>
      <c r="H304" s="147" t="s">
        <v>550</v>
      </c>
      <c r="I304" s="146" t="s">
        <v>60</v>
      </c>
      <c r="J304" s="142"/>
      <c r="K304" s="142"/>
      <c r="L304" s="142"/>
      <c r="M304" s="97"/>
      <c r="N304" s="97"/>
      <c r="O304" s="191"/>
      <c r="P304" s="191"/>
      <c r="Q304" s="191"/>
      <c r="S304" s="191"/>
    </row>
    <row r="305" spans="1:19" s="42" customFormat="1" ht="17.399999999999999" x14ac:dyDescent="0.3">
      <c r="A305" s="226" t="s">
        <v>497</v>
      </c>
      <c r="B305" s="210">
        <v>927</v>
      </c>
      <c r="C305" s="166" t="s">
        <v>11</v>
      </c>
      <c r="D305" s="166" t="s">
        <v>2</v>
      </c>
      <c r="E305" s="166"/>
      <c r="F305" s="166"/>
      <c r="G305" s="166"/>
      <c r="H305" s="166"/>
      <c r="I305" s="170"/>
      <c r="J305" s="167">
        <f>+J306+J310</f>
        <v>4701.2</v>
      </c>
      <c r="K305" s="167">
        <f t="shared" ref="K305:L305" si="101">+K306+K310</f>
        <v>10251.200000000001</v>
      </c>
      <c r="L305" s="167">
        <f t="shared" si="101"/>
        <v>10251.200000000001</v>
      </c>
      <c r="M305" s="97"/>
      <c r="N305" s="97"/>
      <c r="O305" s="191"/>
      <c r="P305" s="191"/>
      <c r="Q305" s="191"/>
      <c r="S305" s="191"/>
    </row>
    <row r="306" spans="1:19" s="41" customFormat="1" ht="33.6" x14ac:dyDescent="0.3">
      <c r="A306" s="120" t="s">
        <v>498</v>
      </c>
      <c r="B306" s="156">
        <v>927</v>
      </c>
      <c r="C306" s="162" t="s">
        <v>11</v>
      </c>
      <c r="D306" s="162" t="s">
        <v>2</v>
      </c>
      <c r="E306" s="162" t="s">
        <v>501</v>
      </c>
      <c r="F306" s="162" t="s">
        <v>113</v>
      </c>
      <c r="G306" s="162" t="s">
        <v>114</v>
      </c>
      <c r="H306" s="162" t="s">
        <v>120</v>
      </c>
      <c r="I306" s="236"/>
      <c r="J306" s="143">
        <f>+J307</f>
        <v>4701.2</v>
      </c>
      <c r="K306" s="143">
        <f t="shared" ref="K306:L306" si="102">+K307</f>
        <v>4701.2</v>
      </c>
      <c r="L306" s="143">
        <f t="shared" si="102"/>
        <v>4701.2</v>
      </c>
      <c r="M306" s="98"/>
      <c r="N306" s="98"/>
      <c r="O306" s="191"/>
      <c r="P306" s="191"/>
      <c r="Q306" s="191"/>
      <c r="S306" s="191"/>
    </row>
    <row r="307" spans="1:19" s="52" customFormat="1" ht="32.4" customHeight="1" x14ac:dyDescent="0.3">
      <c r="A307" s="121" t="s">
        <v>499</v>
      </c>
      <c r="B307" s="158">
        <v>927</v>
      </c>
      <c r="C307" s="159" t="s">
        <v>11</v>
      </c>
      <c r="D307" s="159" t="s">
        <v>2</v>
      </c>
      <c r="E307" s="163" t="s">
        <v>501</v>
      </c>
      <c r="F307" s="163" t="s">
        <v>16</v>
      </c>
      <c r="G307" s="163" t="s">
        <v>114</v>
      </c>
      <c r="H307" s="163" t="s">
        <v>120</v>
      </c>
      <c r="I307" s="225"/>
      <c r="J307" s="144">
        <f>+J308</f>
        <v>4701.2</v>
      </c>
      <c r="K307" s="144">
        <f t="shared" ref="K307:N307" si="103">+K308</f>
        <v>4701.2</v>
      </c>
      <c r="L307" s="144">
        <f t="shared" si="103"/>
        <v>4701.2</v>
      </c>
      <c r="M307" s="136">
        <f t="shared" si="103"/>
        <v>0</v>
      </c>
      <c r="N307" s="136">
        <f t="shared" si="103"/>
        <v>0</v>
      </c>
      <c r="O307" s="192"/>
      <c r="P307" s="192"/>
      <c r="Q307" s="192"/>
      <c r="S307" s="192"/>
    </row>
    <row r="308" spans="1:19" s="12" customFormat="1" ht="36" customHeight="1" x14ac:dyDescent="0.3">
      <c r="A308" s="122" t="s">
        <v>500</v>
      </c>
      <c r="B308" s="160">
        <v>927</v>
      </c>
      <c r="C308" s="161" t="s">
        <v>11</v>
      </c>
      <c r="D308" s="161" t="s">
        <v>2</v>
      </c>
      <c r="E308" s="152" t="s">
        <v>501</v>
      </c>
      <c r="F308" s="152" t="s">
        <v>16</v>
      </c>
      <c r="G308" s="152" t="s">
        <v>2</v>
      </c>
      <c r="H308" s="152" t="s">
        <v>120</v>
      </c>
      <c r="I308" s="151"/>
      <c r="J308" s="145">
        <f>+J309</f>
        <v>4701.2</v>
      </c>
      <c r="K308" s="145">
        <f t="shared" ref="K308:L308" si="104">+K309</f>
        <v>4701.2</v>
      </c>
      <c r="L308" s="145">
        <f t="shared" si="104"/>
        <v>4701.2</v>
      </c>
      <c r="M308" s="60"/>
      <c r="N308" s="60"/>
      <c r="O308" s="140"/>
      <c r="P308" s="140"/>
      <c r="Q308" s="140"/>
      <c r="S308" s="140"/>
    </row>
    <row r="309" spans="1:19" s="12" customFormat="1" ht="50.4" customHeight="1" x14ac:dyDescent="0.3">
      <c r="A309" s="244" t="s">
        <v>549</v>
      </c>
      <c r="B309" s="154">
        <v>927</v>
      </c>
      <c r="C309" s="147" t="s">
        <v>11</v>
      </c>
      <c r="D309" s="147" t="s">
        <v>2</v>
      </c>
      <c r="E309" s="147" t="s">
        <v>501</v>
      </c>
      <c r="F309" s="147" t="s">
        <v>16</v>
      </c>
      <c r="G309" s="147" t="s">
        <v>2</v>
      </c>
      <c r="H309" s="147" t="s">
        <v>502</v>
      </c>
      <c r="I309" s="146" t="s">
        <v>60</v>
      </c>
      <c r="J309" s="142">
        <v>4701.2</v>
      </c>
      <c r="K309" s="142">
        <v>4701.2</v>
      </c>
      <c r="L309" s="142">
        <v>4701.2</v>
      </c>
      <c r="M309" s="19">
        <f>+M314</f>
        <v>0</v>
      </c>
      <c r="N309" s="19">
        <f>+N314</f>
        <v>0</v>
      </c>
      <c r="O309" s="140"/>
      <c r="P309" s="140"/>
      <c r="Q309" s="140"/>
      <c r="S309" s="140"/>
    </row>
    <row r="310" spans="1:19" s="12" customFormat="1" ht="40.799999999999997" customHeight="1" x14ac:dyDescent="0.3">
      <c r="A310" s="120" t="s">
        <v>545</v>
      </c>
      <c r="B310" s="233">
        <v>927</v>
      </c>
      <c r="C310" s="236" t="s">
        <v>11</v>
      </c>
      <c r="D310" s="242" t="s">
        <v>2</v>
      </c>
      <c r="E310" s="162" t="s">
        <v>238</v>
      </c>
      <c r="F310" s="162" t="s">
        <v>113</v>
      </c>
      <c r="G310" s="162" t="s">
        <v>114</v>
      </c>
      <c r="H310" s="162" t="s">
        <v>120</v>
      </c>
      <c r="I310" s="236"/>
      <c r="J310" s="143">
        <f>SUM(J311)</f>
        <v>0</v>
      </c>
      <c r="K310" s="143">
        <f t="shared" ref="K310:L310" si="105">SUM(K311)</f>
        <v>5550</v>
      </c>
      <c r="L310" s="143">
        <f t="shared" si="105"/>
        <v>5550</v>
      </c>
      <c r="M310" s="179"/>
      <c r="N310" s="179"/>
      <c r="O310" s="140"/>
      <c r="P310" s="140"/>
      <c r="Q310" s="140"/>
      <c r="S310" s="140"/>
    </row>
    <row r="311" spans="1:19" s="12" customFormat="1" ht="41.4" customHeight="1" x14ac:dyDescent="0.3">
      <c r="A311" s="121" t="s">
        <v>546</v>
      </c>
      <c r="B311" s="237">
        <v>927</v>
      </c>
      <c r="C311" s="225" t="s">
        <v>11</v>
      </c>
      <c r="D311" s="222" t="s">
        <v>2</v>
      </c>
      <c r="E311" s="163" t="s">
        <v>238</v>
      </c>
      <c r="F311" s="163" t="s">
        <v>16</v>
      </c>
      <c r="G311" s="163" t="s">
        <v>114</v>
      </c>
      <c r="H311" s="163" t="s">
        <v>120</v>
      </c>
      <c r="I311" s="225"/>
      <c r="J311" s="144">
        <f>SUM(J313)</f>
        <v>0</v>
      </c>
      <c r="K311" s="144">
        <f>SUM(K313)</f>
        <v>5550</v>
      </c>
      <c r="L311" s="144">
        <f>SUM(L313)</f>
        <v>5550</v>
      </c>
      <c r="M311" s="179"/>
      <c r="N311" s="179"/>
      <c r="O311" s="140"/>
      <c r="P311" s="140"/>
      <c r="Q311" s="140"/>
      <c r="S311" s="140"/>
    </row>
    <row r="312" spans="1:19" s="12" customFormat="1" ht="33.6" customHeight="1" x14ac:dyDescent="0.3">
      <c r="A312" s="122" t="s">
        <v>554</v>
      </c>
      <c r="B312" s="160">
        <v>927</v>
      </c>
      <c r="C312" s="161" t="s">
        <v>11</v>
      </c>
      <c r="D312" s="161" t="s">
        <v>2</v>
      </c>
      <c r="E312" s="152" t="s">
        <v>238</v>
      </c>
      <c r="F312" s="152" t="s">
        <v>16</v>
      </c>
      <c r="G312" s="152" t="s">
        <v>2</v>
      </c>
      <c r="H312" s="152" t="s">
        <v>120</v>
      </c>
      <c r="I312" s="151"/>
      <c r="J312" s="145">
        <f>+J313</f>
        <v>0</v>
      </c>
      <c r="K312" s="145">
        <f>+K313</f>
        <v>5550</v>
      </c>
      <c r="L312" s="145">
        <f>+L313</f>
        <v>5550</v>
      </c>
      <c r="M312" s="179"/>
      <c r="N312" s="179"/>
      <c r="O312" s="140"/>
      <c r="P312" s="140"/>
      <c r="Q312" s="140"/>
      <c r="S312" s="140"/>
    </row>
    <row r="313" spans="1:19" s="12" customFormat="1" ht="50.4" customHeight="1" x14ac:dyDescent="0.3">
      <c r="A313" s="244" t="s">
        <v>555</v>
      </c>
      <c r="B313" s="154">
        <v>927</v>
      </c>
      <c r="C313" s="147" t="s">
        <v>11</v>
      </c>
      <c r="D313" s="147" t="s">
        <v>2</v>
      </c>
      <c r="E313" s="147" t="s">
        <v>238</v>
      </c>
      <c r="F313" s="147" t="s">
        <v>16</v>
      </c>
      <c r="G313" s="147" t="s">
        <v>2</v>
      </c>
      <c r="H313" s="147" t="s">
        <v>556</v>
      </c>
      <c r="I313" s="146"/>
      <c r="J313" s="142">
        <v>0</v>
      </c>
      <c r="K313" s="142">
        <v>5550</v>
      </c>
      <c r="L313" s="142">
        <v>5550</v>
      </c>
      <c r="M313" s="179"/>
      <c r="N313" s="179"/>
      <c r="O313" s="140"/>
      <c r="P313" s="140"/>
      <c r="Q313" s="140"/>
      <c r="S313" s="140"/>
    </row>
    <row r="314" spans="1:19" s="12" customFormat="1" ht="15.6" customHeight="1" x14ac:dyDescent="0.3">
      <c r="A314" s="117" t="s">
        <v>77</v>
      </c>
      <c r="B314" s="118">
        <v>927</v>
      </c>
      <c r="C314" s="219" t="s">
        <v>11</v>
      </c>
      <c r="D314" s="219" t="s">
        <v>11</v>
      </c>
      <c r="E314" s="362"/>
      <c r="F314" s="363"/>
      <c r="G314" s="363"/>
      <c r="H314" s="364"/>
      <c r="I314" s="119"/>
      <c r="J314" s="62">
        <f>SUM(J315+J328+J319)</f>
        <v>138333.29999999999</v>
      </c>
      <c r="K314" s="62">
        <f>SUM(K315+K328+K319)</f>
        <v>328500.90000000002</v>
      </c>
      <c r="L314" s="62">
        <f>SUM(L315+L328+L319)</f>
        <v>59394.5</v>
      </c>
      <c r="M314" s="60"/>
      <c r="N314" s="60"/>
      <c r="O314" s="140"/>
      <c r="P314" s="140"/>
      <c r="Q314" s="140"/>
      <c r="S314" s="140"/>
    </row>
    <row r="315" spans="1:19" s="12" customFormat="1" ht="0.6" customHeight="1" x14ac:dyDescent="0.3">
      <c r="A315" s="120" t="s">
        <v>279</v>
      </c>
      <c r="B315" s="156">
        <v>927</v>
      </c>
      <c r="C315" s="157" t="s">
        <v>11</v>
      </c>
      <c r="D315" s="235" t="s">
        <v>11</v>
      </c>
      <c r="E315" s="162" t="s">
        <v>11</v>
      </c>
      <c r="F315" s="162" t="s">
        <v>113</v>
      </c>
      <c r="G315" s="162" t="s">
        <v>114</v>
      </c>
      <c r="H315" s="162" t="s">
        <v>120</v>
      </c>
      <c r="I315" s="236"/>
      <c r="J315" s="143">
        <f>SUM(J316)</f>
        <v>0</v>
      </c>
      <c r="K315" s="143">
        <f t="shared" ref="K315:L317" si="106">SUM(K316)</f>
        <v>0</v>
      </c>
      <c r="L315" s="143">
        <f t="shared" si="106"/>
        <v>0</v>
      </c>
      <c r="M315" s="135">
        <f t="shared" ref="K315:M328" si="107">+M316+M319</f>
        <v>0</v>
      </c>
      <c r="N315" s="60"/>
      <c r="O315" s="140"/>
      <c r="P315" s="140"/>
      <c r="Q315" s="140"/>
      <c r="S315" s="140"/>
    </row>
    <row r="316" spans="1:19" s="12" customFormat="1" ht="33.6" hidden="1" x14ac:dyDescent="0.3">
      <c r="A316" s="121" t="s">
        <v>280</v>
      </c>
      <c r="B316" s="158">
        <v>927</v>
      </c>
      <c r="C316" s="159" t="s">
        <v>11</v>
      </c>
      <c r="D316" s="239" t="s">
        <v>11</v>
      </c>
      <c r="E316" s="163" t="s">
        <v>11</v>
      </c>
      <c r="F316" s="163" t="s">
        <v>16</v>
      </c>
      <c r="G316" s="163" t="s">
        <v>114</v>
      </c>
      <c r="H316" s="163" t="s">
        <v>120</v>
      </c>
      <c r="I316" s="225"/>
      <c r="J316" s="144">
        <f>SUM(J317)</f>
        <v>0</v>
      </c>
      <c r="K316" s="144">
        <f t="shared" si="106"/>
        <v>0</v>
      </c>
      <c r="L316" s="144">
        <f t="shared" si="106"/>
        <v>0</v>
      </c>
      <c r="M316" s="136">
        <f t="shared" ref="K316:N329" si="108">+M317</f>
        <v>0</v>
      </c>
      <c r="N316" s="136">
        <f t="shared" si="108"/>
        <v>0</v>
      </c>
      <c r="O316" s="140"/>
      <c r="P316" s="140"/>
      <c r="Q316" s="140"/>
      <c r="S316" s="140"/>
    </row>
    <row r="317" spans="1:19" s="12" customFormat="1" ht="33.6" hidden="1" x14ac:dyDescent="0.3">
      <c r="A317" s="243" t="s">
        <v>281</v>
      </c>
      <c r="B317" s="160">
        <v>927</v>
      </c>
      <c r="C317" s="161" t="s">
        <v>11</v>
      </c>
      <c r="D317" s="241" t="s">
        <v>11</v>
      </c>
      <c r="E317" s="152" t="s">
        <v>11</v>
      </c>
      <c r="F317" s="152" t="s">
        <v>16</v>
      </c>
      <c r="G317" s="152" t="s">
        <v>5</v>
      </c>
      <c r="H317" s="152" t="s">
        <v>120</v>
      </c>
      <c r="I317" s="151"/>
      <c r="J317" s="145">
        <f>SUM(J318)</f>
        <v>0</v>
      </c>
      <c r="K317" s="145">
        <f t="shared" si="106"/>
        <v>0</v>
      </c>
      <c r="L317" s="145">
        <f t="shared" si="106"/>
        <v>0</v>
      </c>
      <c r="M317" s="60"/>
      <c r="N317" s="60"/>
      <c r="O317" s="140"/>
      <c r="P317" s="140"/>
      <c r="Q317" s="140"/>
      <c r="S317" s="140"/>
    </row>
    <row r="318" spans="1:19" s="12" customFormat="1" ht="31.2" hidden="1" x14ac:dyDescent="0.3">
      <c r="A318" s="123" t="s">
        <v>507</v>
      </c>
      <c r="B318" s="154">
        <v>927</v>
      </c>
      <c r="C318" s="147" t="s">
        <v>11</v>
      </c>
      <c r="D318" s="155" t="s">
        <v>11</v>
      </c>
      <c r="E318" s="147" t="s">
        <v>11</v>
      </c>
      <c r="F318" s="147" t="s">
        <v>16</v>
      </c>
      <c r="G318" s="147" t="s">
        <v>5</v>
      </c>
      <c r="H318" s="147" t="s">
        <v>251</v>
      </c>
      <c r="I318" s="146" t="s">
        <v>60</v>
      </c>
      <c r="J318" s="142">
        <v>0</v>
      </c>
      <c r="K318" s="142"/>
      <c r="L318" s="142"/>
      <c r="M318" s="60"/>
      <c r="N318" s="60"/>
      <c r="O318" s="140"/>
      <c r="P318" s="140"/>
      <c r="Q318" s="140"/>
      <c r="S318" s="140"/>
    </row>
    <row r="319" spans="1:19" s="12" customFormat="1" ht="50.4" x14ac:dyDescent="0.3">
      <c r="A319" s="120" t="s">
        <v>293</v>
      </c>
      <c r="B319" s="156">
        <v>927</v>
      </c>
      <c r="C319" s="162" t="s">
        <v>11</v>
      </c>
      <c r="D319" s="242" t="s">
        <v>11</v>
      </c>
      <c r="E319" s="162" t="s">
        <v>226</v>
      </c>
      <c r="F319" s="162" t="s">
        <v>113</v>
      </c>
      <c r="G319" s="162" t="s">
        <v>114</v>
      </c>
      <c r="H319" s="162" t="s">
        <v>120</v>
      </c>
      <c r="I319" s="236"/>
      <c r="J319" s="143">
        <f>+J320</f>
        <v>138333.29999999999</v>
      </c>
      <c r="K319" s="143">
        <f t="shared" ref="K319:L320" si="109">+K320</f>
        <v>226438.5</v>
      </c>
      <c r="L319" s="143">
        <f t="shared" si="109"/>
        <v>59394.5</v>
      </c>
      <c r="M319" s="136">
        <f t="shared" ref="K319:N332" si="110">+M320</f>
        <v>0</v>
      </c>
      <c r="N319" s="136">
        <f t="shared" si="110"/>
        <v>0</v>
      </c>
      <c r="O319" s="140"/>
      <c r="P319" s="140"/>
      <c r="Q319" s="140"/>
      <c r="S319" s="140"/>
    </row>
    <row r="320" spans="1:19" s="12" customFormat="1" ht="33.6" x14ac:dyDescent="0.3">
      <c r="A320" s="121" t="s">
        <v>585</v>
      </c>
      <c r="B320" s="158">
        <v>927</v>
      </c>
      <c r="C320" s="163" t="s">
        <v>11</v>
      </c>
      <c r="D320" s="222" t="s">
        <v>11</v>
      </c>
      <c r="E320" s="163" t="s">
        <v>226</v>
      </c>
      <c r="F320" s="163" t="s">
        <v>558</v>
      </c>
      <c r="G320" s="163" t="s">
        <v>114</v>
      </c>
      <c r="H320" s="163" t="s">
        <v>120</v>
      </c>
      <c r="I320" s="225"/>
      <c r="J320" s="144">
        <f>+J321</f>
        <v>138333.29999999999</v>
      </c>
      <c r="K320" s="144">
        <f t="shared" si="109"/>
        <v>226438.5</v>
      </c>
      <c r="L320" s="144">
        <f t="shared" si="109"/>
        <v>59394.5</v>
      </c>
      <c r="M320" s="60"/>
      <c r="N320" s="60"/>
      <c r="O320" s="140"/>
      <c r="P320" s="140"/>
      <c r="Q320" s="140"/>
      <c r="S320" s="140"/>
    </row>
    <row r="321" spans="1:19" s="12" customFormat="1" ht="33.6" x14ac:dyDescent="0.3">
      <c r="A321" s="284" t="s">
        <v>586</v>
      </c>
      <c r="B321" s="126">
        <v>927</v>
      </c>
      <c r="C321" s="172" t="s">
        <v>11</v>
      </c>
      <c r="D321" s="285" t="s">
        <v>11</v>
      </c>
      <c r="E321" s="172" t="s">
        <v>226</v>
      </c>
      <c r="F321" s="172" t="s">
        <v>558</v>
      </c>
      <c r="G321" s="172" t="s">
        <v>2</v>
      </c>
      <c r="H321" s="172" t="s">
        <v>120</v>
      </c>
      <c r="I321" s="202"/>
      <c r="J321" s="128">
        <f>+J322+J326</f>
        <v>138333.29999999999</v>
      </c>
      <c r="K321" s="128">
        <f t="shared" ref="K321:L321" si="111">+K322+K326</f>
        <v>226438.5</v>
      </c>
      <c r="L321" s="128">
        <f t="shared" si="111"/>
        <v>59394.5</v>
      </c>
      <c r="M321" s="60"/>
      <c r="N321" s="60"/>
      <c r="O321" s="140"/>
      <c r="P321" s="140"/>
      <c r="Q321" s="140"/>
      <c r="S321" s="140"/>
    </row>
    <row r="322" spans="1:19" s="12" customFormat="1" ht="28.8" customHeight="1" x14ac:dyDescent="0.3">
      <c r="A322" s="286" t="s">
        <v>516</v>
      </c>
      <c r="B322" s="210">
        <v>927</v>
      </c>
      <c r="C322" s="166" t="s">
        <v>11</v>
      </c>
      <c r="D322" s="205" t="s">
        <v>11</v>
      </c>
      <c r="E322" s="166" t="s">
        <v>226</v>
      </c>
      <c r="F322" s="166" t="s">
        <v>558</v>
      </c>
      <c r="G322" s="166" t="s">
        <v>2</v>
      </c>
      <c r="H322" s="166" t="s">
        <v>548</v>
      </c>
      <c r="I322" s="202"/>
      <c r="J322" s="62">
        <f>+J323+J324+J325</f>
        <v>138333.29999999999</v>
      </c>
      <c r="K322" s="62">
        <f t="shared" ref="K322:L322" si="112">+K323+K324+K325</f>
        <v>226438.5</v>
      </c>
      <c r="L322" s="62">
        <f t="shared" si="112"/>
        <v>59394.5</v>
      </c>
      <c r="M322" s="60"/>
      <c r="N322" s="60"/>
      <c r="O322" s="140"/>
      <c r="P322" s="140"/>
      <c r="Q322" s="140"/>
      <c r="S322" s="140"/>
    </row>
    <row r="323" spans="1:19" s="12" customFormat="1" ht="31.2" hidden="1" x14ac:dyDescent="0.3">
      <c r="A323" s="123" t="s">
        <v>508</v>
      </c>
      <c r="B323" s="154">
        <v>927</v>
      </c>
      <c r="C323" s="147" t="s">
        <v>11</v>
      </c>
      <c r="D323" s="155" t="s">
        <v>11</v>
      </c>
      <c r="E323" s="147" t="s">
        <v>226</v>
      </c>
      <c r="F323" s="147" t="s">
        <v>558</v>
      </c>
      <c r="G323" s="147" t="s">
        <v>2</v>
      </c>
      <c r="H323" s="147" t="s">
        <v>548</v>
      </c>
      <c r="I323" s="146" t="s">
        <v>60</v>
      </c>
      <c r="J323" s="142">
        <v>0</v>
      </c>
      <c r="K323" s="142"/>
      <c r="L323" s="142"/>
      <c r="M323" s="60"/>
      <c r="N323" s="60"/>
      <c r="O323" s="140"/>
      <c r="P323" s="140"/>
      <c r="Q323" s="140"/>
      <c r="S323" s="140"/>
    </row>
    <row r="324" spans="1:19" s="12" customFormat="1" ht="31.2" x14ac:dyDescent="0.3">
      <c r="A324" s="123" t="s">
        <v>509</v>
      </c>
      <c r="B324" s="154">
        <v>927</v>
      </c>
      <c r="C324" s="147" t="s">
        <v>11</v>
      </c>
      <c r="D324" s="155" t="s">
        <v>11</v>
      </c>
      <c r="E324" s="147" t="s">
        <v>226</v>
      </c>
      <c r="F324" s="147" t="s">
        <v>558</v>
      </c>
      <c r="G324" s="147" t="s">
        <v>2</v>
      </c>
      <c r="H324" s="147" t="s">
        <v>548</v>
      </c>
      <c r="I324" s="146" t="s">
        <v>60</v>
      </c>
      <c r="J324" s="142">
        <v>113723.9</v>
      </c>
      <c r="K324" s="142">
        <v>226438.5</v>
      </c>
      <c r="L324" s="142">
        <v>59394.5</v>
      </c>
      <c r="M324" s="60"/>
      <c r="N324" s="60"/>
      <c r="O324" s="140"/>
      <c r="P324" s="140"/>
      <c r="Q324" s="140"/>
      <c r="S324" s="140"/>
    </row>
    <row r="325" spans="1:19" s="12" customFormat="1" ht="30" customHeight="1" x14ac:dyDescent="0.3">
      <c r="A325" s="123" t="s">
        <v>510</v>
      </c>
      <c r="B325" s="154">
        <v>927</v>
      </c>
      <c r="C325" s="147" t="s">
        <v>11</v>
      </c>
      <c r="D325" s="155" t="s">
        <v>11</v>
      </c>
      <c r="E325" s="147" t="s">
        <v>226</v>
      </c>
      <c r="F325" s="147" t="s">
        <v>558</v>
      </c>
      <c r="G325" s="147" t="s">
        <v>2</v>
      </c>
      <c r="H325" s="147" t="s">
        <v>548</v>
      </c>
      <c r="I325" s="146" t="s">
        <v>60</v>
      </c>
      <c r="J325" s="142">
        <v>24609.4</v>
      </c>
      <c r="K325" s="142"/>
      <c r="L325" s="142"/>
      <c r="M325" s="60"/>
      <c r="N325" s="60"/>
      <c r="O325" s="140"/>
      <c r="P325" s="140"/>
      <c r="Q325" s="140"/>
      <c r="S325" s="140"/>
    </row>
    <row r="326" spans="1:19" s="12" customFormat="1" ht="0.6" hidden="1" customHeight="1" x14ac:dyDescent="0.3">
      <c r="A326" s="286" t="s">
        <v>517</v>
      </c>
      <c r="B326" s="210">
        <v>927</v>
      </c>
      <c r="C326" s="166" t="s">
        <v>11</v>
      </c>
      <c r="D326" s="205" t="s">
        <v>11</v>
      </c>
      <c r="E326" s="166" t="s">
        <v>226</v>
      </c>
      <c r="F326" s="166" t="s">
        <v>52</v>
      </c>
      <c r="G326" s="166" t="s">
        <v>5</v>
      </c>
      <c r="H326" s="166" t="s">
        <v>251</v>
      </c>
      <c r="I326" s="170"/>
      <c r="J326" s="167">
        <f>+J327</f>
        <v>0</v>
      </c>
      <c r="K326" s="167">
        <f t="shared" ref="K326:L326" si="113">+K327</f>
        <v>0</v>
      </c>
      <c r="L326" s="167">
        <f t="shared" si="113"/>
        <v>0</v>
      </c>
      <c r="M326" s="60"/>
      <c r="N326" s="60"/>
      <c r="O326" s="140"/>
      <c r="P326" s="140"/>
      <c r="Q326" s="140"/>
      <c r="S326" s="140"/>
    </row>
    <row r="327" spans="1:19" s="12" customFormat="1" ht="31.2" hidden="1" x14ac:dyDescent="0.3">
      <c r="A327" s="123" t="s">
        <v>511</v>
      </c>
      <c r="B327" s="154">
        <v>927</v>
      </c>
      <c r="C327" s="147" t="s">
        <v>11</v>
      </c>
      <c r="D327" s="155" t="s">
        <v>11</v>
      </c>
      <c r="E327" s="147" t="s">
        <v>226</v>
      </c>
      <c r="F327" s="147" t="s">
        <v>52</v>
      </c>
      <c r="G327" s="147" t="s">
        <v>5</v>
      </c>
      <c r="H327" s="147" t="s">
        <v>251</v>
      </c>
      <c r="I327" s="146" t="s">
        <v>60</v>
      </c>
      <c r="J327" s="142">
        <v>0</v>
      </c>
      <c r="K327" s="142"/>
      <c r="L327" s="142"/>
      <c r="M327" s="60"/>
      <c r="N327" s="60"/>
      <c r="O327" s="140"/>
      <c r="P327" s="140"/>
      <c r="Q327" s="140"/>
      <c r="S327" s="140"/>
    </row>
    <row r="328" spans="1:19" s="12" customFormat="1" ht="50.4" x14ac:dyDescent="0.3">
      <c r="A328" s="120" t="s">
        <v>250</v>
      </c>
      <c r="B328" s="156">
        <v>927</v>
      </c>
      <c r="C328" s="157" t="s">
        <v>11</v>
      </c>
      <c r="D328" s="235" t="s">
        <v>11</v>
      </c>
      <c r="E328" s="162" t="s">
        <v>257</v>
      </c>
      <c r="F328" s="162" t="s">
        <v>113</v>
      </c>
      <c r="G328" s="162" t="s">
        <v>114</v>
      </c>
      <c r="H328" s="162" t="s">
        <v>120</v>
      </c>
      <c r="I328" s="236"/>
      <c r="J328" s="143">
        <f>+J329+J332</f>
        <v>0</v>
      </c>
      <c r="K328" s="143">
        <f t="shared" si="107"/>
        <v>102062.39999999999</v>
      </c>
      <c r="L328" s="143">
        <f t="shared" si="107"/>
        <v>0</v>
      </c>
      <c r="M328" s="60"/>
      <c r="N328" s="60"/>
      <c r="O328" s="140"/>
      <c r="P328" s="140"/>
      <c r="Q328" s="140"/>
      <c r="S328" s="140"/>
    </row>
    <row r="329" spans="1:19" s="12" customFormat="1" ht="33.6" x14ac:dyDescent="0.3">
      <c r="A329" s="121" t="s">
        <v>277</v>
      </c>
      <c r="B329" s="158">
        <v>927</v>
      </c>
      <c r="C329" s="159" t="s">
        <v>11</v>
      </c>
      <c r="D329" s="239" t="s">
        <v>11</v>
      </c>
      <c r="E329" s="163" t="s">
        <v>257</v>
      </c>
      <c r="F329" s="163" t="s">
        <v>16</v>
      </c>
      <c r="G329" s="163" t="s">
        <v>114</v>
      </c>
      <c r="H329" s="163" t="s">
        <v>120</v>
      </c>
      <c r="I329" s="225"/>
      <c r="J329" s="144">
        <f>+J330</f>
        <v>0</v>
      </c>
      <c r="K329" s="144">
        <f t="shared" si="108"/>
        <v>102062.39999999999</v>
      </c>
      <c r="L329" s="144">
        <f t="shared" si="108"/>
        <v>0</v>
      </c>
      <c r="M329" s="60"/>
      <c r="N329" s="60"/>
      <c r="O329" s="140"/>
      <c r="P329" s="140"/>
      <c r="Q329" s="140"/>
      <c r="S329" s="140"/>
    </row>
    <row r="330" spans="1:19" s="12" customFormat="1" ht="17.399999999999999" x14ac:dyDescent="0.3">
      <c r="A330" s="243" t="s">
        <v>420</v>
      </c>
      <c r="B330" s="160">
        <v>927</v>
      </c>
      <c r="C330" s="161" t="s">
        <v>11</v>
      </c>
      <c r="D330" s="241" t="s">
        <v>11</v>
      </c>
      <c r="E330" s="152" t="s">
        <v>257</v>
      </c>
      <c r="F330" s="152" t="s">
        <v>16</v>
      </c>
      <c r="G330" s="152" t="s">
        <v>421</v>
      </c>
      <c r="H330" s="152" t="s">
        <v>120</v>
      </c>
      <c r="I330" s="151"/>
      <c r="J330" s="145">
        <f>+J331</f>
        <v>0</v>
      </c>
      <c r="K330" s="145">
        <f t="shared" ref="K330:L330" si="114">+K331</f>
        <v>102062.39999999999</v>
      </c>
      <c r="L330" s="145">
        <f t="shared" si="114"/>
        <v>0</v>
      </c>
      <c r="M330" s="60"/>
      <c r="N330" s="60"/>
      <c r="O330" s="140"/>
      <c r="P330" s="140"/>
      <c r="Q330" s="140"/>
      <c r="S330" s="140"/>
    </row>
    <row r="331" spans="1:19" s="12" customFormat="1" ht="43.2" customHeight="1" x14ac:dyDescent="0.3">
      <c r="A331" s="123" t="s">
        <v>557</v>
      </c>
      <c r="B331" s="154">
        <v>927</v>
      </c>
      <c r="C331" s="147" t="s">
        <v>11</v>
      </c>
      <c r="D331" s="155" t="s">
        <v>11</v>
      </c>
      <c r="E331" s="147" t="s">
        <v>257</v>
      </c>
      <c r="F331" s="147" t="s">
        <v>16</v>
      </c>
      <c r="G331" s="147" t="s">
        <v>421</v>
      </c>
      <c r="H331" s="147" t="s">
        <v>422</v>
      </c>
      <c r="I331" s="146" t="s">
        <v>60</v>
      </c>
      <c r="J331" s="142">
        <v>0</v>
      </c>
      <c r="K331" s="142">
        <v>102062.39999999999</v>
      </c>
      <c r="L331" s="142">
        <v>0</v>
      </c>
      <c r="M331" s="60"/>
      <c r="N331" s="60"/>
      <c r="O331" s="140"/>
      <c r="P331" s="140"/>
      <c r="Q331" s="140"/>
      <c r="S331" s="140"/>
    </row>
    <row r="332" spans="1:19" s="12" customFormat="1" ht="33.6" hidden="1" x14ac:dyDescent="0.3">
      <c r="A332" s="121" t="s">
        <v>277</v>
      </c>
      <c r="B332" s="158">
        <v>927</v>
      </c>
      <c r="C332" s="159" t="s">
        <v>11</v>
      </c>
      <c r="D332" s="239" t="s">
        <v>11</v>
      </c>
      <c r="E332" s="163" t="s">
        <v>257</v>
      </c>
      <c r="F332" s="163" t="s">
        <v>16</v>
      </c>
      <c r="G332" s="163" t="s">
        <v>114</v>
      </c>
      <c r="H332" s="163" t="s">
        <v>120</v>
      </c>
      <c r="I332" s="225"/>
      <c r="J332" s="144">
        <f>+J333</f>
        <v>0</v>
      </c>
      <c r="K332" s="144">
        <f t="shared" si="110"/>
        <v>0</v>
      </c>
      <c r="L332" s="144">
        <f t="shared" si="110"/>
        <v>0</v>
      </c>
      <c r="M332" s="60"/>
      <c r="N332" s="60"/>
      <c r="O332" s="140"/>
      <c r="P332" s="140"/>
      <c r="Q332" s="140"/>
      <c r="S332" s="140"/>
    </row>
    <row r="333" spans="1:19" s="12" customFormat="1" ht="33.6" hidden="1" x14ac:dyDescent="0.3">
      <c r="A333" s="122" t="s">
        <v>506</v>
      </c>
      <c r="B333" s="160">
        <v>927</v>
      </c>
      <c r="C333" s="161" t="s">
        <v>11</v>
      </c>
      <c r="D333" s="241" t="s">
        <v>5</v>
      </c>
      <c r="E333" s="152" t="s">
        <v>257</v>
      </c>
      <c r="F333" s="152" t="s">
        <v>16</v>
      </c>
      <c r="G333" s="152" t="s">
        <v>5</v>
      </c>
      <c r="H333" s="152" t="s">
        <v>120</v>
      </c>
      <c r="I333" s="151"/>
      <c r="J333" s="145">
        <f>+J334</f>
        <v>0</v>
      </c>
      <c r="K333" s="145">
        <f t="shared" ref="K333:L333" si="115">+K334</f>
        <v>0</v>
      </c>
      <c r="L333" s="145">
        <f t="shared" si="115"/>
        <v>0</v>
      </c>
      <c r="M333" s="60"/>
      <c r="N333" s="60"/>
      <c r="O333" s="140"/>
      <c r="P333" s="140"/>
      <c r="Q333" s="140"/>
      <c r="S333" s="140"/>
    </row>
    <row r="334" spans="1:19" s="12" customFormat="1" ht="31.2" hidden="1" x14ac:dyDescent="0.3">
      <c r="A334" s="123" t="s">
        <v>512</v>
      </c>
      <c r="B334" s="154">
        <v>927</v>
      </c>
      <c r="C334" s="147" t="s">
        <v>11</v>
      </c>
      <c r="D334" s="147" t="s">
        <v>5</v>
      </c>
      <c r="E334" s="147" t="s">
        <v>257</v>
      </c>
      <c r="F334" s="147" t="s">
        <v>16</v>
      </c>
      <c r="G334" s="147" t="s">
        <v>5</v>
      </c>
      <c r="H334" s="147" t="s">
        <v>251</v>
      </c>
      <c r="I334" s="146" t="s">
        <v>60</v>
      </c>
      <c r="J334" s="142">
        <v>0</v>
      </c>
      <c r="K334" s="142"/>
      <c r="L334" s="142"/>
      <c r="M334" s="60"/>
      <c r="N334" s="60"/>
      <c r="O334" s="140"/>
      <c r="P334" s="140"/>
      <c r="Q334" s="140"/>
      <c r="S334" s="140"/>
    </row>
    <row r="335" spans="1:19" s="12" customFormat="1" x14ac:dyDescent="0.3">
      <c r="A335" s="126" t="s">
        <v>83</v>
      </c>
      <c r="B335" s="126">
        <v>927</v>
      </c>
      <c r="C335" s="245" t="s">
        <v>14</v>
      </c>
      <c r="D335" s="359"/>
      <c r="E335" s="360"/>
      <c r="F335" s="360"/>
      <c r="G335" s="360"/>
      <c r="H335" s="361"/>
      <c r="I335" s="248"/>
      <c r="J335" s="128">
        <f>SUM(J336)</f>
        <v>22999.1</v>
      </c>
      <c r="K335" s="128">
        <f t="shared" ref="K335:L335" si="116">SUM(K336)</f>
        <v>16569</v>
      </c>
      <c r="L335" s="128">
        <f t="shared" si="116"/>
        <v>64632.1</v>
      </c>
      <c r="M335" s="60"/>
      <c r="N335" s="60"/>
      <c r="O335" s="140"/>
      <c r="P335" s="140"/>
      <c r="Q335" s="140"/>
      <c r="S335" s="140"/>
    </row>
    <row r="336" spans="1:19" s="12" customFormat="1" x14ac:dyDescent="0.3">
      <c r="A336" s="117" t="s">
        <v>84</v>
      </c>
      <c r="B336" s="118">
        <v>927</v>
      </c>
      <c r="C336" s="219" t="s">
        <v>14</v>
      </c>
      <c r="D336" s="219" t="s">
        <v>1</v>
      </c>
      <c r="E336" s="362"/>
      <c r="F336" s="363"/>
      <c r="G336" s="363"/>
      <c r="H336" s="364"/>
      <c r="I336" s="119"/>
      <c r="J336" s="62">
        <f>SUM(J337+J349)</f>
        <v>22999.1</v>
      </c>
      <c r="K336" s="62">
        <f t="shared" ref="K336:L336" si="117">SUM(K337+K349)</f>
        <v>16569</v>
      </c>
      <c r="L336" s="62">
        <f t="shared" si="117"/>
        <v>64632.1</v>
      </c>
      <c r="M336" s="60"/>
      <c r="N336" s="60"/>
      <c r="O336" s="140"/>
      <c r="P336" s="140"/>
      <c r="Q336" s="140"/>
      <c r="S336" s="140"/>
    </row>
    <row r="337" spans="1:19" s="12" customFormat="1" ht="33.6" x14ac:dyDescent="0.3">
      <c r="A337" s="120" t="s">
        <v>144</v>
      </c>
      <c r="B337" s="156">
        <v>927</v>
      </c>
      <c r="C337" s="157" t="s">
        <v>14</v>
      </c>
      <c r="D337" s="235" t="s">
        <v>1</v>
      </c>
      <c r="E337" s="162" t="s">
        <v>29</v>
      </c>
      <c r="F337" s="162" t="s">
        <v>113</v>
      </c>
      <c r="G337" s="162" t="s">
        <v>114</v>
      </c>
      <c r="H337" s="162" t="s">
        <v>120</v>
      </c>
      <c r="I337" s="236"/>
      <c r="J337" s="143">
        <f>+J338</f>
        <v>11300</v>
      </c>
      <c r="K337" s="143">
        <f t="shared" ref="K337:L338" si="118">SUM(K338)</f>
        <v>12009</v>
      </c>
      <c r="L337" s="143">
        <f t="shared" si="118"/>
        <v>12521</v>
      </c>
      <c r="M337" s="60"/>
      <c r="N337" s="60"/>
      <c r="O337" s="140"/>
      <c r="P337" s="140"/>
      <c r="Q337" s="140"/>
      <c r="S337" s="140"/>
    </row>
    <row r="338" spans="1:19" s="12" customFormat="1" ht="17.399999999999999" x14ac:dyDescent="0.3">
      <c r="A338" s="121" t="s">
        <v>156</v>
      </c>
      <c r="B338" s="158">
        <v>927</v>
      </c>
      <c r="C338" s="159" t="s">
        <v>14</v>
      </c>
      <c r="D338" s="239" t="s">
        <v>1</v>
      </c>
      <c r="E338" s="163" t="s">
        <v>29</v>
      </c>
      <c r="F338" s="163" t="s">
        <v>16</v>
      </c>
      <c r="G338" s="163" t="s">
        <v>114</v>
      </c>
      <c r="H338" s="163" t="s">
        <v>120</v>
      </c>
      <c r="I338" s="225"/>
      <c r="J338" s="144">
        <f>SUM(J339)</f>
        <v>11300</v>
      </c>
      <c r="K338" s="144">
        <f t="shared" si="118"/>
        <v>12009</v>
      </c>
      <c r="L338" s="144">
        <f t="shared" si="118"/>
        <v>12521</v>
      </c>
      <c r="M338" s="60"/>
      <c r="N338" s="60"/>
      <c r="O338" s="140"/>
      <c r="P338" s="140"/>
      <c r="Q338" s="140"/>
      <c r="S338" s="140"/>
    </row>
    <row r="339" spans="1:19" s="12" customFormat="1" ht="33.6" x14ac:dyDescent="0.3">
      <c r="A339" s="122" t="s">
        <v>157</v>
      </c>
      <c r="B339" s="160">
        <v>927</v>
      </c>
      <c r="C339" s="161" t="s">
        <v>14</v>
      </c>
      <c r="D339" s="241" t="s">
        <v>1</v>
      </c>
      <c r="E339" s="152" t="s">
        <v>29</v>
      </c>
      <c r="F339" s="152" t="s">
        <v>16</v>
      </c>
      <c r="G339" s="152" t="s">
        <v>1</v>
      </c>
      <c r="H339" s="152" t="s">
        <v>120</v>
      </c>
      <c r="I339" s="151"/>
      <c r="J339" s="145">
        <f>+J340+J341+J345</f>
        <v>11300</v>
      </c>
      <c r="K339" s="145">
        <f t="shared" ref="K339:L339" si="119">+K341+K345+K340</f>
        <v>12009</v>
      </c>
      <c r="L339" s="145">
        <f t="shared" si="119"/>
        <v>12521</v>
      </c>
      <c r="M339" s="60"/>
      <c r="N339" s="60"/>
      <c r="O339" s="140"/>
      <c r="P339" s="140"/>
      <c r="Q339" s="140"/>
      <c r="S339" s="140"/>
    </row>
    <row r="340" spans="1:19" s="12" customFormat="1" ht="30.6" customHeight="1" x14ac:dyDescent="0.3">
      <c r="A340" s="123" t="s">
        <v>334</v>
      </c>
      <c r="B340" s="154">
        <v>927</v>
      </c>
      <c r="C340" s="147" t="s">
        <v>14</v>
      </c>
      <c r="D340" s="155" t="s">
        <v>1</v>
      </c>
      <c r="E340" s="147" t="s">
        <v>29</v>
      </c>
      <c r="F340" s="147" t="s">
        <v>16</v>
      </c>
      <c r="G340" s="147" t="s">
        <v>1</v>
      </c>
      <c r="H340" s="119" t="s">
        <v>241</v>
      </c>
      <c r="I340" s="146" t="s">
        <v>60</v>
      </c>
      <c r="J340" s="149">
        <v>11300</v>
      </c>
      <c r="K340" s="149">
        <v>12009</v>
      </c>
      <c r="L340" s="149">
        <v>12521</v>
      </c>
      <c r="M340" s="60"/>
      <c r="N340" s="60"/>
      <c r="O340" s="140"/>
      <c r="P340" s="140"/>
      <c r="Q340" s="140"/>
      <c r="S340" s="140"/>
    </row>
    <row r="341" spans="1:19" s="12" customFormat="1" ht="79.2" hidden="1" customHeight="1" x14ac:dyDescent="0.3">
      <c r="A341" s="123" t="s">
        <v>432</v>
      </c>
      <c r="B341" s="165">
        <v>927</v>
      </c>
      <c r="C341" s="170" t="s">
        <v>14</v>
      </c>
      <c r="D341" s="166" t="s">
        <v>1</v>
      </c>
      <c r="E341" s="166" t="s">
        <v>29</v>
      </c>
      <c r="F341" s="166" t="s">
        <v>16</v>
      </c>
      <c r="G341" s="166" t="s">
        <v>1</v>
      </c>
      <c r="H341" s="124" t="s">
        <v>232</v>
      </c>
      <c r="I341" s="170"/>
      <c r="J341" s="62">
        <f>+J342+J343+J344</f>
        <v>0</v>
      </c>
      <c r="K341" s="62"/>
      <c r="L341" s="62"/>
      <c r="M341" s="60"/>
      <c r="N341" s="60"/>
      <c r="O341" s="140"/>
      <c r="P341" s="140"/>
      <c r="Q341" s="140"/>
      <c r="S341" s="140"/>
    </row>
    <row r="342" spans="1:19" s="12" customFormat="1" ht="78" hidden="1" x14ac:dyDescent="0.3">
      <c r="A342" s="123" t="s">
        <v>424</v>
      </c>
      <c r="B342" s="148">
        <v>927</v>
      </c>
      <c r="C342" s="146" t="s">
        <v>14</v>
      </c>
      <c r="D342" s="147" t="s">
        <v>1</v>
      </c>
      <c r="E342" s="147" t="s">
        <v>29</v>
      </c>
      <c r="F342" s="147" t="s">
        <v>16</v>
      </c>
      <c r="G342" s="147" t="s">
        <v>1</v>
      </c>
      <c r="H342" s="119" t="s">
        <v>232</v>
      </c>
      <c r="I342" s="138" t="s">
        <v>60</v>
      </c>
      <c r="J342" s="149">
        <v>0</v>
      </c>
      <c r="K342" s="149"/>
      <c r="L342" s="149"/>
      <c r="M342" s="60"/>
      <c r="N342" s="60"/>
      <c r="O342" s="140"/>
      <c r="P342" s="140"/>
      <c r="Q342" s="140"/>
      <c r="S342" s="140"/>
    </row>
    <row r="343" spans="1:19" s="12" customFormat="1" ht="78" hidden="1" x14ac:dyDescent="0.3">
      <c r="A343" s="123" t="s">
        <v>425</v>
      </c>
      <c r="B343" s="148">
        <v>927</v>
      </c>
      <c r="C343" s="146" t="s">
        <v>14</v>
      </c>
      <c r="D343" s="147" t="s">
        <v>1</v>
      </c>
      <c r="E343" s="147" t="s">
        <v>29</v>
      </c>
      <c r="F343" s="147" t="s">
        <v>16</v>
      </c>
      <c r="G343" s="147" t="s">
        <v>1</v>
      </c>
      <c r="H343" s="119" t="s">
        <v>232</v>
      </c>
      <c r="I343" s="138" t="s">
        <v>60</v>
      </c>
      <c r="J343" s="149">
        <v>0</v>
      </c>
      <c r="K343" s="149"/>
      <c r="L343" s="149"/>
      <c r="M343" s="60"/>
      <c r="N343" s="60"/>
      <c r="O343" s="140"/>
      <c r="P343" s="140"/>
      <c r="Q343" s="140"/>
      <c r="S343" s="140"/>
    </row>
    <row r="344" spans="1:19" s="12" customFormat="1" ht="81.599999999999994" hidden="1" customHeight="1" x14ac:dyDescent="0.3">
      <c r="A344" s="123" t="s">
        <v>426</v>
      </c>
      <c r="B344" s="154">
        <v>927</v>
      </c>
      <c r="C344" s="147" t="s">
        <v>14</v>
      </c>
      <c r="D344" s="155" t="s">
        <v>1</v>
      </c>
      <c r="E344" s="147" t="s">
        <v>29</v>
      </c>
      <c r="F344" s="147" t="s">
        <v>16</v>
      </c>
      <c r="G344" s="147" t="s">
        <v>1</v>
      </c>
      <c r="H344" s="119" t="s">
        <v>232</v>
      </c>
      <c r="I344" s="146" t="s">
        <v>60</v>
      </c>
      <c r="J344" s="149">
        <v>0</v>
      </c>
      <c r="K344" s="149"/>
      <c r="L344" s="149"/>
      <c r="M344" s="60"/>
      <c r="N344" s="60"/>
      <c r="O344" s="140"/>
      <c r="P344" s="140"/>
      <c r="Q344" s="140"/>
      <c r="S344" s="140"/>
    </row>
    <row r="345" spans="1:19" s="12" customFormat="1" ht="46.8" hidden="1" x14ac:dyDescent="0.3">
      <c r="A345" s="123" t="s">
        <v>433</v>
      </c>
      <c r="B345" s="210">
        <v>927</v>
      </c>
      <c r="C345" s="166" t="s">
        <v>14</v>
      </c>
      <c r="D345" s="205" t="s">
        <v>1</v>
      </c>
      <c r="E345" s="166" t="s">
        <v>29</v>
      </c>
      <c r="F345" s="166" t="s">
        <v>16</v>
      </c>
      <c r="G345" s="166" t="s">
        <v>1</v>
      </c>
      <c r="H345" s="124" t="s">
        <v>232</v>
      </c>
      <c r="I345" s="170"/>
      <c r="J345" s="62">
        <f>+J346+J347+J348</f>
        <v>0</v>
      </c>
      <c r="K345" s="62"/>
      <c r="L345" s="62"/>
      <c r="M345" s="60"/>
      <c r="N345" s="60"/>
      <c r="O345" s="140"/>
      <c r="P345" s="140"/>
      <c r="Q345" s="140"/>
      <c r="S345" s="140"/>
    </row>
    <row r="346" spans="1:19" s="12" customFormat="1" ht="46.8" hidden="1" x14ac:dyDescent="0.3">
      <c r="A346" s="123" t="s">
        <v>427</v>
      </c>
      <c r="B346" s="154">
        <v>927</v>
      </c>
      <c r="C346" s="147" t="s">
        <v>14</v>
      </c>
      <c r="D346" s="155" t="s">
        <v>1</v>
      </c>
      <c r="E346" s="147" t="s">
        <v>29</v>
      </c>
      <c r="F346" s="147" t="s">
        <v>16</v>
      </c>
      <c r="G346" s="147" t="s">
        <v>1</v>
      </c>
      <c r="H346" s="119" t="s">
        <v>232</v>
      </c>
      <c r="I346" s="146" t="s">
        <v>60</v>
      </c>
      <c r="J346" s="149"/>
      <c r="K346" s="149"/>
      <c r="L346" s="149"/>
      <c r="M346" s="60"/>
      <c r="N346" s="60"/>
      <c r="O346" s="140"/>
      <c r="P346" s="140"/>
      <c r="Q346" s="140"/>
      <c r="S346" s="140"/>
    </row>
    <row r="347" spans="1:19" s="12" customFormat="1" ht="46.8" hidden="1" x14ac:dyDescent="0.3">
      <c r="A347" s="123" t="s">
        <v>428</v>
      </c>
      <c r="B347" s="154">
        <v>927</v>
      </c>
      <c r="C347" s="147" t="s">
        <v>14</v>
      </c>
      <c r="D347" s="155" t="s">
        <v>1</v>
      </c>
      <c r="E347" s="147" t="s">
        <v>29</v>
      </c>
      <c r="F347" s="147" t="s">
        <v>16</v>
      </c>
      <c r="G347" s="147" t="s">
        <v>1</v>
      </c>
      <c r="H347" s="119" t="s">
        <v>232</v>
      </c>
      <c r="I347" s="146" t="s">
        <v>60</v>
      </c>
      <c r="J347" s="149"/>
      <c r="K347" s="149"/>
      <c r="L347" s="149"/>
      <c r="M347" s="60"/>
      <c r="N347" s="60"/>
      <c r="O347" s="140"/>
      <c r="P347" s="140"/>
      <c r="Q347" s="140"/>
      <c r="S347" s="140"/>
    </row>
    <row r="348" spans="1:19" s="12" customFormat="1" ht="46.8" hidden="1" x14ac:dyDescent="0.3">
      <c r="A348" s="123" t="s">
        <v>429</v>
      </c>
      <c r="B348" s="154">
        <v>927</v>
      </c>
      <c r="C348" s="147" t="s">
        <v>14</v>
      </c>
      <c r="D348" s="155" t="s">
        <v>1</v>
      </c>
      <c r="E348" s="147" t="s">
        <v>29</v>
      </c>
      <c r="F348" s="147" t="s">
        <v>16</v>
      </c>
      <c r="G348" s="147" t="s">
        <v>1</v>
      </c>
      <c r="H348" s="119" t="s">
        <v>232</v>
      </c>
      <c r="I348" s="146" t="s">
        <v>60</v>
      </c>
      <c r="J348" s="149"/>
      <c r="K348" s="149"/>
      <c r="L348" s="149"/>
      <c r="M348" s="60"/>
      <c r="N348" s="60"/>
      <c r="O348" s="140"/>
      <c r="P348" s="140"/>
      <c r="Q348" s="140"/>
      <c r="S348" s="140"/>
    </row>
    <row r="349" spans="1:19" s="12" customFormat="1" ht="33.6" x14ac:dyDescent="0.3">
      <c r="A349" s="120" t="s">
        <v>265</v>
      </c>
      <c r="B349" s="156">
        <v>927</v>
      </c>
      <c r="C349" s="157" t="s">
        <v>14</v>
      </c>
      <c r="D349" s="235" t="s">
        <v>1</v>
      </c>
      <c r="E349" s="162" t="s">
        <v>29</v>
      </c>
      <c r="F349" s="162" t="s">
        <v>113</v>
      </c>
      <c r="G349" s="162" t="s">
        <v>114</v>
      </c>
      <c r="H349" s="162" t="s">
        <v>120</v>
      </c>
      <c r="I349" s="236"/>
      <c r="J349" s="143">
        <f>SUM(J350+J360)</f>
        <v>11699.1</v>
      </c>
      <c r="K349" s="143">
        <f t="shared" ref="K349:L349" si="120">SUM(K350+K360)</f>
        <v>4560</v>
      </c>
      <c r="L349" s="143">
        <f t="shared" si="120"/>
        <v>52111.1</v>
      </c>
      <c r="M349" s="60"/>
      <c r="N349" s="60"/>
      <c r="O349" s="140"/>
      <c r="P349" s="140"/>
      <c r="Q349" s="140"/>
      <c r="S349" s="140"/>
    </row>
    <row r="350" spans="1:19" s="140" customFormat="1" ht="17.399999999999999" x14ac:dyDescent="0.3">
      <c r="A350" s="121" t="s">
        <v>266</v>
      </c>
      <c r="B350" s="158">
        <v>927</v>
      </c>
      <c r="C350" s="159" t="s">
        <v>14</v>
      </c>
      <c r="D350" s="239" t="s">
        <v>1</v>
      </c>
      <c r="E350" s="163" t="s">
        <v>29</v>
      </c>
      <c r="F350" s="163" t="s">
        <v>16</v>
      </c>
      <c r="G350" s="163" t="s">
        <v>114</v>
      </c>
      <c r="H350" s="163" t="s">
        <v>120</v>
      </c>
      <c r="I350" s="225"/>
      <c r="J350" s="144">
        <f>+J351</f>
        <v>4659.1000000000004</v>
      </c>
      <c r="K350" s="144">
        <f t="shared" ref="K350:L350" si="121">+K351</f>
        <v>4560</v>
      </c>
      <c r="L350" s="144">
        <f t="shared" si="121"/>
        <v>4560</v>
      </c>
      <c r="M350" s="139"/>
      <c r="N350" s="139"/>
    </row>
    <row r="351" spans="1:19" s="12" customFormat="1" ht="56.4" customHeight="1" x14ac:dyDescent="0.3">
      <c r="A351" s="122" t="s">
        <v>267</v>
      </c>
      <c r="B351" s="160">
        <v>927</v>
      </c>
      <c r="C351" s="161" t="s">
        <v>14</v>
      </c>
      <c r="D351" s="241" t="s">
        <v>1</v>
      </c>
      <c r="E351" s="152" t="s">
        <v>29</v>
      </c>
      <c r="F351" s="152" t="s">
        <v>16</v>
      </c>
      <c r="G351" s="152" t="s">
        <v>7</v>
      </c>
      <c r="H351" s="152" t="s">
        <v>120</v>
      </c>
      <c r="I351" s="151"/>
      <c r="J351" s="145">
        <f>+J352+J356</f>
        <v>4659.1000000000004</v>
      </c>
      <c r="K351" s="145">
        <f t="shared" ref="K351:N351" si="122">+K352+K356</f>
        <v>4560</v>
      </c>
      <c r="L351" s="145">
        <f t="shared" si="122"/>
        <v>4560</v>
      </c>
      <c r="M351" s="137">
        <f t="shared" si="122"/>
        <v>0</v>
      </c>
      <c r="N351" s="137">
        <f t="shared" si="122"/>
        <v>0</v>
      </c>
      <c r="O351" s="140"/>
      <c r="P351" s="140"/>
      <c r="Q351" s="140"/>
      <c r="S351" s="140"/>
    </row>
    <row r="352" spans="1:19" s="12" customFormat="1" ht="31.2" x14ac:dyDescent="0.3">
      <c r="A352" s="286" t="s">
        <v>403</v>
      </c>
      <c r="B352" s="118">
        <v>927</v>
      </c>
      <c r="C352" s="219" t="s">
        <v>14</v>
      </c>
      <c r="D352" s="287" t="s">
        <v>1</v>
      </c>
      <c r="E352" s="124" t="s">
        <v>29</v>
      </c>
      <c r="F352" s="124" t="s">
        <v>16</v>
      </c>
      <c r="G352" s="124" t="s">
        <v>7</v>
      </c>
      <c r="H352" s="124" t="s">
        <v>268</v>
      </c>
      <c r="I352" s="151"/>
      <c r="J352" s="62">
        <f>+J353+J354+J355</f>
        <v>4656.6000000000004</v>
      </c>
      <c r="K352" s="62">
        <f t="shared" ref="K352:L352" si="123">+K353+K354+K355</f>
        <v>4560</v>
      </c>
      <c r="L352" s="62">
        <f t="shared" si="123"/>
        <v>4560</v>
      </c>
      <c r="M352" s="20">
        <f>+M353+M358+M369</f>
        <v>0</v>
      </c>
      <c r="N352" s="20">
        <f>+N353+N358+N369</f>
        <v>0</v>
      </c>
      <c r="O352" s="140"/>
      <c r="P352" s="140"/>
      <c r="Q352" s="140"/>
      <c r="S352" s="140"/>
    </row>
    <row r="353" spans="1:19" s="12" customFormat="1" ht="46.8" x14ac:dyDescent="0.3">
      <c r="A353" s="123" t="s">
        <v>402</v>
      </c>
      <c r="B353" s="154">
        <v>927</v>
      </c>
      <c r="C353" s="147" t="s">
        <v>14</v>
      </c>
      <c r="D353" s="155" t="s">
        <v>1</v>
      </c>
      <c r="E353" s="147" t="s">
        <v>29</v>
      </c>
      <c r="F353" s="147" t="s">
        <v>16</v>
      </c>
      <c r="G353" s="147" t="s">
        <v>7</v>
      </c>
      <c r="H353" s="119" t="s">
        <v>268</v>
      </c>
      <c r="I353" s="146" t="s">
        <v>60</v>
      </c>
      <c r="J353" s="149">
        <v>3876</v>
      </c>
      <c r="K353" s="149"/>
      <c r="L353" s="149"/>
      <c r="M353" s="60"/>
      <c r="N353" s="60"/>
      <c r="O353" s="140"/>
      <c r="P353" s="140"/>
      <c r="Q353" s="140"/>
      <c r="S353" s="140"/>
    </row>
    <row r="354" spans="1:19" s="12" customFormat="1" ht="46.8" x14ac:dyDescent="0.3">
      <c r="A354" s="123" t="s">
        <v>404</v>
      </c>
      <c r="B354" s="154">
        <v>927</v>
      </c>
      <c r="C354" s="147" t="s">
        <v>14</v>
      </c>
      <c r="D354" s="155" t="s">
        <v>1</v>
      </c>
      <c r="E354" s="147" t="s">
        <v>29</v>
      </c>
      <c r="F354" s="147" t="s">
        <v>16</v>
      </c>
      <c r="G354" s="147" t="s">
        <v>7</v>
      </c>
      <c r="H354" s="119" t="s">
        <v>268</v>
      </c>
      <c r="I354" s="146" t="s">
        <v>60</v>
      </c>
      <c r="J354" s="149">
        <v>684</v>
      </c>
      <c r="K354" s="149">
        <v>4560</v>
      </c>
      <c r="L354" s="149">
        <v>4560</v>
      </c>
      <c r="M354" s="60"/>
      <c r="N354" s="60"/>
      <c r="O354" s="140"/>
      <c r="P354" s="140"/>
      <c r="Q354" s="140"/>
      <c r="S354" s="140"/>
    </row>
    <row r="355" spans="1:19" s="37" customFormat="1" ht="49.8" customHeight="1" x14ac:dyDescent="0.35">
      <c r="A355" s="123" t="s">
        <v>405</v>
      </c>
      <c r="B355" s="154">
        <v>927</v>
      </c>
      <c r="C355" s="147" t="s">
        <v>14</v>
      </c>
      <c r="D355" s="155" t="s">
        <v>1</v>
      </c>
      <c r="E355" s="147" t="s">
        <v>29</v>
      </c>
      <c r="F355" s="147" t="s">
        <v>16</v>
      </c>
      <c r="G355" s="147" t="s">
        <v>7</v>
      </c>
      <c r="H355" s="119" t="s">
        <v>268</v>
      </c>
      <c r="I355" s="146" t="s">
        <v>60</v>
      </c>
      <c r="J355" s="149">
        <v>96.6</v>
      </c>
      <c r="K355" s="149"/>
      <c r="L355" s="149"/>
      <c r="M355" s="94"/>
      <c r="N355" s="94"/>
      <c r="O355" s="15">
        <v>18.100000000000001</v>
      </c>
      <c r="P355" s="15"/>
      <c r="Q355" s="15"/>
      <c r="S355" s="15">
        <v>78.5</v>
      </c>
    </row>
    <row r="356" spans="1:19" s="11" customFormat="1" ht="31.2" x14ac:dyDescent="0.35">
      <c r="A356" s="123" t="s">
        <v>467</v>
      </c>
      <c r="B356" s="118">
        <v>927</v>
      </c>
      <c r="C356" s="170" t="s">
        <v>14</v>
      </c>
      <c r="D356" s="166" t="s">
        <v>1</v>
      </c>
      <c r="E356" s="166" t="s">
        <v>29</v>
      </c>
      <c r="F356" s="166" t="s">
        <v>16</v>
      </c>
      <c r="G356" s="166" t="s">
        <v>7</v>
      </c>
      <c r="H356" s="124" t="s">
        <v>389</v>
      </c>
      <c r="I356" s="170"/>
      <c r="J356" s="62">
        <f>+J357+J358+J359</f>
        <v>2.5</v>
      </c>
      <c r="K356" s="62"/>
      <c r="L356" s="62"/>
      <c r="M356" s="75"/>
      <c r="N356" s="75"/>
      <c r="O356" s="15"/>
      <c r="P356" s="15"/>
      <c r="Q356" s="15"/>
      <c r="S356" s="15"/>
    </row>
    <row r="357" spans="1:19" s="47" customFormat="1" ht="46.8" hidden="1" x14ac:dyDescent="0.35">
      <c r="A357" s="123" t="s">
        <v>468</v>
      </c>
      <c r="B357" s="252">
        <v>927</v>
      </c>
      <c r="C357" s="146" t="s">
        <v>14</v>
      </c>
      <c r="D357" s="147" t="s">
        <v>1</v>
      </c>
      <c r="E357" s="147" t="s">
        <v>29</v>
      </c>
      <c r="F357" s="147" t="s">
        <v>16</v>
      </c>
      <c r="G357" s="147" t="s">
        <v>7</v>
      </c>
      <c r="H357" s="119" t="s">
        <v>389</v>
      </c>
      <c r="I357" s="138" t="s">
        <v>60</v>
      </c>
      <c r="J357" s="149">
        <v>0</v>
      </c>
      <c r="K357" s="149"/>
      <c r="L357" s="149"/>
      <c r="M357" s="95"/>
      <c r="N357" s="95"/>
      <c r="O357" s="188"/>
      <c r="P357" s="188"/>
      <c r="Q357" s="188"/>
      <c r="S357" s="188"/>
    </row>
    <row r="358" spans="1:19" s="12" customFormat="1" ht="46.8" hidden="1" x14ac:dyDescent="0.3">
      <c r="A358" s="123" t="s">
        <v>469</v>
      </c>
      <c r="B358" s="288">
        <v>927</v>
      </c>
      <c r="C358" s="146" t="s">
        <v>14</v>
      </c>
      <c r="D358" s="147" t="s">
        <v>1</v>
      </c>
      <c r="E358" s="147" t="s">
        <v>29</v>
      </c>
      <c r="F358" s="147" t="s">
        <v>16</v>
      </c>
      <c r="G358" s="147" t="s">
        <v>7</v>
      </c>
      <c r="H358" s="119" t="s">
        <v>389</v>
      </c>
      <c r="I358" s="138" t="s">
        <v>60</v>
      </c>
      <c r="J358" s="149">
        <v>0</v>
      </c>
      <c r="K358" s="149"/>
      <c r="L358" s="149"/>
      <c r="M358" s="60"/>
      <c r="N358" s="60"/>
      <c r="O358" s="140"/>
      <c r="P358" s="140"/>
      <c r="Q358" s="140"/>
      <c r="S358" s="140"/>
    </row>
    <row r="359" spans="1:19" s="12" customFormat="1" ht="46.8" x14ac:dyDescent="0.3">
      <c r="A359" s="123" t="s">
        <v>470</v>
      </c>
      <c r="B359" s="148">
        <v>927</v>
      </c>
      <c r="C359" s="146" t="s">
        <v>14</v>
      </c>
      <c r="D359" s="147" t="s">
        <v>1</v>
      </c>
      <c r="E359" s="147" t="s">
        <v>29</v>
      </c>
      <c r="F359" s="147" t="s">
        <v>16</v>
      </c>
      <c r="G359" s="147" t="s">
        <v>7</v>
      </c>
      <c r="H359" s="119" t="s">
        <v>389</v>
      </c>
      <c r="I359" s="138" t="s">
        <v>60</v>
      </c>
      <c r="J359" s="149">
        <v>2.5</v>
      </c>
      <c r="K359" s="149"/>
      <c r="L359" s="149"/>
      <c r="M359" s="60"/>
      <c r="N359" s="60"/>
      <c r="O359" s="140"/>
      <c r="P359" s="140"/>
      <c r="Q359" s="140"/>
      <c r="S359" s="140">
        <v>2.5</v>
      </c>
    </row>
    <row r="360" spans="1:19" s="12" customFormat="1" ht="33.6" x14ac:dyDescent="0.3">
      <c r="A360" s="121" t="s">
        <v>462</v>
      </c>
      <c r="B360" s="158">
        <v>927</v>
      </c>
      <c r="C360" s="159" t="s">
        <v>14</v>
      </c>
      <c r="D360" s="239" t="s">
        <v>1</v>
      </c>
      <c r="E360" s="163" t="s">
        <v>29</v>
      </c>
      <c r="F360" s="163" t="s">
        <v>31</v>
      </c>
      <c r="G360" s="163" t="s">
        <v>114</v>
      </c>
      <c r="H360" s="163" t="s">
        <v>120</v>
      </c>
      <c r="I360" s="225"/>
      <c r="J360" s="144">
        <f>+J361+J366</f>
        <v>7040</v>
      </c>
      <c r="K360" s="144">
        <f>+K361+K366</f>
        <v>0</v>
      </c>
      <c r="L360" s="144">
        <f>+L361+L366</f>
        <v>47551.1</v>
      </c>
      <c r="M360" s="136">
        <f>+M361+M366</f>
        <v>0</v>
      </c>
      <c r="N360" s="136">
        <f>+N361+N366</f>
        <v>0</v>
      </c>
      <c r="O360" s="140"/>
      <c r="P360" s="140"/>
      <c r="Q360" s="140"/>
      <c r="S360" s="140"/>
    </row>
    <row r="361" spans="1:19" s="12" customFormat="1" ht="33.6" x14ac:dyDescent="0.3">
      <c r="A361" s="122" t="s">
        <v>542</v>
      </c>
      <c r="B361" s="150">
        <v>927</v>
      </c>
      <c r="C361" s="151" t="s">
        <v>14</v>
      </c>
      <c r="D361" s="152" t="s">
        <v>1</v>
      </c>
      <c r="E361" s="152" t="s">
        <v>29</v>
      </c>
      <c r="F361" s="152" t="s">
        <v>31</v>
      </c>
      <c r="G361" s="152" t="s">
        <v>5</v>
      </c>
      <c r="H361" s="152" t="s">
        <v>120</v>
      </c>
      <c r="I361" s="153"/>
      <c r="J361" s="145">
        <f>J362+J363+J364+J365</f>
        <v>7040</v>
      </c>
      <c r="K361" s="149"/>
      <c r="L361" s="149"/>
      <c r="M361" s="60"/>
      <c r="N361" s="60"/>
      <c r="O361" s="140"/>
      <c r="P361" s="140"/>
      <c r="Q361" s="140"/>
      <c r="S361" s="140"/>
    </row>
    <row r="362" spans="1:19" s="37" customFormat="1" ht="46.8" x14ac:dyDescent="0.35">
      <c r="A362" s="123" t="s">
        <v>622</v>
      </c>
      <c r="B362" s="148">
        <v>927</v>
      </c>
      <c r="C362" s="146" t="s">
        <v>14</v>
      </c>
      <c r="D362" s="147" t="s">
        <v>1</v>
      </c>
      <c r="E362" s="147" t="s">
        <v>29</v>
      </c>
      <c r="F362" s="147" t="s">
        <v>31</v>
      </c>
      <c r="G362" s="147" t="s">
        <v>5</v>
      </c>
      <c r="H362" s="119" t="s">
        <v>597</v>
      </c>
      <c r="I362" s="138" t="s">
        <v>60</v>
      </c>
      <c r="J362" s="149">
        <v>1700</v>
      </c>
      <c r="K362" s="149"/>
      <c r="L362" s="149"/>
      <c r="M362" s="94"/>
      <c r="N362" s="94"/>
      <c r="O362" s="15"/>
      <c r="P362" s="15"/>
      <c r="Q362" s="15"/>
      <c r="S362" s="15"/>
    </row>
    <row r="363" spans="1:19" s="11" customFormat="1" ht="46.8" x14ac:dyDescent="0.35">
      <c r="A363" s="123" t="s">
        <v>543</v>
      </c>
      <c r="B363" s="148">
        <v>927</v>
      </c>
      <c r="C363" s="146" t="s">
        <v>14</v>
      </c>
      <c r="D363" s="147" t="s">
        <v>1</v>
      </c>
      <c r="E363" s="147" t="s">
        <v>29</v>
      </c>
      <c r="F363" s="147" t="s">
        <v>31</v>
      </c>
      <c r="G363" s="147" t="s">
        <v>5</v>
      </c>
      <c r="H363" s="119" t="s">
        <v>597</v>
      </c>
      <c r="I363" s="138" t="s">
        <v>60</v>
      </c>
      <c r="J363" s="149">
        <v>300</v>
      </c>
      <c r="K363" s="149"/>
      <c r="L363" s="149"/>
      <c r="M363" s="75"/>
      <c r="N363" s="75"/>
      <c r="O363" s="15"/>
      <c r="P363" s="15"/>
      <c r="Q363" s="15"/>
      <c r="S363" s="15"/>
    </row>
    <row r="364" spans="1:19" s="47" customFormat="1" ht="46.8" x14ac:dyDescent="0.35">
      <c r="A364" s="123" t="s">
        <v>544</v>
      </c>
      <c r="B364" s="148">
        <v>927</v>
      </c>
      <c r="C364" s="147" t="s">
        <v>14</v>
      </c>
      <c r="D364" s="147" t="s">
        <v>1</v>
      </c>
      <c r="E364" s="147" t="s">
        <v>29</v>
      </c>
      <c r="F364" s="147" t="s">
        <v>31</v>
      </c>
      <c r="G364" s="147" t="s">
        <v>5</v>
      </c>
      <c r="H364" s="119" t="s">
        <v>597</v>
      </c>
      <c r="I364" s="138" t="s">
        <v>60</v>
      </c>
      <c r="J364" s="149">
        <v>40</v>
      </c>
      <c r="K364" s="149"/>
      <c r="L364" s="149"/>
      <c r="M364" s="95"/>
      <c r="N364" s="95"/>
      <c r="O364" s="188">
        <v>15</v>
      </c>
      <c r="P364" s="188"/>
      <c r="Q364" s="188"/>
      <c r="S364" s="188">
        <v>25</v>
      </c>
    </row>
    <row r="365" spans="1:19" s="47" customFormat="1" ht="46.8" x14ac:dyDescent="0.35">
      <c r="A365" s="123" t="s">
        <v>583</v>
      </c>
      <c r="B365" s="148">
        <v>927</v>
      </c>
      <c r="C365" s="146" t="s">
        <v>14</v>
      </c>
      <c r="D365" s="147" t="s">
        <v>1</v>
      </c>
      <c r="E365" s="147" t="s">
        <v>29</v>
      </c>
      <c r="F365" s="147" t="s">
        <v>31</v>
      </c>
      <c r="G365" s="147" t="s">
        <v>5</v>
      </c>
      <c r="H365" s="119" t="s">
        <v>584</v>
      </c>
      <c r="I365" s="138" t="s">
        <v>60</v>
      </c>
      <c r="J365" s="149">
        <v>5000</v>
      </c>
      <c r="K365" s="149"/>
      <c r="L365" s="149"/>
      <c r="M365" s="95"/>
      <c r="N365" s="95"/>
      <c r="O365" s="188"/>
      <c r="P365" s="188"/>
      <c r="Q365" s="188"/>
      <c r="S365" s="188"/>
    </row>
    <row r="366" spans="1:19" s="47" customFormat="1" x14ac:dyDescent="0.35">
      <c r="A366" s="122" t="s">
        <v>436</v>
      </c>
      <c r="B366" s="150">
        <v>927</v>
      </c>
      <c r="C366" s="151" t="s">
        <v>14</v>
      </c>
      <c r="D366" s="152" t="s">
        <v>1</v>
      </c>
      <c r="E366" s="152" t="s">
        <v>29</v>
      </c>
      <c r="F366" s="152" t="s">
        <v>31</v>
      </c>
      <c r="G366" s="152" t="s">
        <v>369</v>
      </c>
      <c r="H366" s="152" t="s">
        <v>120</v>
      </c>
      <c r="I366" s="153"/>
      <c r="J366" s="145">
        <f>+J367+J368</f>
        <v>0</v>
      </c>
      <c r="K366" s="145">
        <f t="shared" ref="K366:L366" si="124">+K367+K368</f>
        <v>0</v>
      </c>
      <c r="L366" s="145">
        <f t="shared" si="124"/>
        <v>47551.1</v>
      </c>
      <c r="M366" s="95"/>
      <c r="N366" s="95"/>
      <c r="O366" s="188"/>
      <c r="P366" s="188"/>
      <c r="Q366" s="188"/>
      <c r="S366" s="188"/>
    </row>
    <row r="367" spans="1:19" s="47" customFormat="1" ht="31.2" x14ac:dyDescent="0.35">
      <c r="A367" s="286" t="s">
        <v>551</v>
      </c>
      <c r="B367" s="148">
        <v>927</v>
      </c>
      <c r="C367" s="146" t="s">
        <v>14</v>
      </c>
      <c r="D367" s="147" t="s">
        <v>1</v>
      </c>
      <c r="E367" s="147" t="s">
        <v>29</v>
      </c>
      <c r="F367" s="147" t="s">
        <v>31</v>
      </c>
      <c r="G367" s="147" t="s">
        <v>369</v>
      </c>
      <c r="H367" s="119" t="s">
        <v>552</v>
      </c>
      <c r="I367" s="138" t="s">
        <v>60</v>
      </c>
      <c r="J367" s="149">
        <v>0</v>
      </c>
      <c r="K367" s="149">
        <v>0</v>
      </c>
      <c r="L367" s="149">
        <v>47551.1</v>
      </c>
      <c r="M367" s="95"/>
      <c r="N367" s="95"/>
      <c r="O367" s="188"/>
      <c r="P367" s="188"/>
      <c r="Q367" s="188"/>
      <c r="S367" s="188"/>
    </row>
    <row r="368" spans="1:19" s="47" customFormat="1" ht="31.2" x14ac:dyDescent="0.35">
      <c r="A368" s="286" t="s">
        <v>553</v>
      </c>
      <c r="B368" s="148">
        <v>927</v>
      </c>
      <c r="C368" s="146" t="s">
        <v>14</v>
      </c>
      <c r="D368" s="147" t="s">
        <v>1</v>
      </c>
      <c r="E368" s="147" t="s">
        <v>29</v>
      </c>
      <c r="F368" s="147" t="s">
        <v>31</v>
      </c>
      <c r="G368" s="147" t="s">
        <v>369</v>
      </c>
      <c r="H368" s="119" t="s">
        <v>552</v>
      </c>
      <c r="I368" s="138" t="s">
        <v>60</v>
      </c>
      <c r="J368" s="149">
        <v>0</v>
      </c>
      <c r="K368" s="149">
        <v>0</v>
      </c>
      <c r="L368" s="149"/>
      <c r="M368" s="95"/>
      <c r="N368" s="95"/>
      <c r="O368" s="188"/>
      <c r="P368" s="188"/>
      <c r="Q368" s="188"/>
      <c r="S368" s="188"/>
    </row>
    <row r="369" spans="1:19" s="12" customFormat="1" ht="16.2" customHeight="1" x14ac:dyDescent="0.3">
      <c r="A369" s="289" t="s">
        <v>87</v>
      </c>
      <c r="B369" s="127">
        <v>927</v>
      </c>
      <c r="C369" s="257">
        <v>10</v>
      </c>
      <c r="D369" s="381"/>
      <c r="E369" s="382"/>
      <c r="F369" s="382"/>
      <c r="G369" s="382"/>
      <c r="H369" s="383"/>
      <c r="I369" s="147"/>
      <c r="J369" s="128">
        <f>+J371+J375+J382</f>
        <v>14499.2</v>
      </c>
      <c r="K369" s="128">
        <f>+K370+K375+K382</f>
        <v>12097.2</v>
      </c>
      <c r="L369" s="128">
        <f>+L370+L375+L382</f>
        <v>13629.5</v>
      </c>
      <c r="M369" s="60"/>
      <c r="N369" s="60"/>
      <c r="O369" s="140"/>
      <c r="P369" s="140"/>
      <c r="Q369" s="140"/>
      <c r="S369" s="140"/>
    </row>
    <row r="370" spans="1:19" s="12" customFormat="1" ht="0.6" hidden="1" customHeight="1" x14ac:dyDescent="0.3">
      <c r="A370" s="117" t="s">
        <v>430</v>
      </c>
      <c r="B370" s="231">
        <v>927</v>
      </c>
      <c r="C370" s="232" t="s">
        <v>27</v>
      </c>
      <c r="D370" s="203" t="s">
        <v>1</v>
      </c>
      <c r="E370" s="290"/>
      <c r="F370" s="290"/>
      <c r="G370" s="290"/>
      <c r="H370" s="138"/>
      <c r="I370" s="138"/>
      <c r="J370" s="62">
        <f>+J371</f>
        <v>0</v>
      </c>
      <c r="K370" s="62">
        <f t="shared" ref="K370:L370" si="125">+K371</f>
        <v>0</v>
      </c>
      <c r="L370" s="62">
        <f t="shared" si="125"/>
        <v>0</v>
      </c>
      <c r="M370" s="60"/>
      <c r="N370" s="60"/>
      <c r="O370" s="140"/>
      <c r="P370" s="140"/>
      <c r="Q370" s="140"/>
      <c r="S370" s="140"/>
    </row>
    <row r="371" spans="1:19" s="12" customFormat="1" ht="33.6" hidden="1" x14ac:dyDescent="0.3">
      <c r="A371" s="120" t="s">
        <v>161</v>
      </c>
      <c r="B371" s="233">
        <v>927</v>
      </c>
      <c r="C371" s="234" t="s">
        <v>27</v>
      </c>
      <c r="D371" s="235" t="s">
        <v>1</v>
      </c>
      <c r="E371" s="162" t="s">
        <v>2</v>
      </c>
      <c r="F371" s="162" t="s">
        <v>113</v>
      </c>
      <c r="G371" s="162" t="s">
        <v>114</v>
      </c>
      <c r="H371" s="162" t="s">
        <v>120</v>
      </c>
      <c r="I371" s="236"/>
      <c r="J371" s="143">
        <f>+J372</f>
        <v>0</v>
      </c>
      <c r="K371" s="143">
        <f t="shared" ref="K371:L371" si="126">+K372</f>
        <v>0</v>
      </c>
      <c r="L371" s="143">
        <f t="shared" si="126"/>
        <v>0</v>
      </c>
      <c r="M371" s="60"/>
      <c r="N371" s="60"/>
      <c r="O371" s="140"/>
      <c r="P371" s="140"/>
      <c r="Q371" s="140"/>
      <c r="S371" s="140"/>
    </row>
    <row r="372" spans="1:19" s="12" customFormat="1" ht="17.399999999999999" hidden="1" x14ac:dyDescent="0.3">
      <c r="A372" s="121" t="s">
        <v>162</v>
      </c>
      <c r="B372" s="237">
        <v>927</v>
      </c>
      <c r="C372" s="238" t="s">
        <v>27</v>
      </c>
      <c r="D372" s="239" t="s">
        <v>1</v>
      </c>
      <c r="E372" s="163" t="s">
        <v>2</v>
      </c>
      <c r="F372" s="163" t="s">
        <v>16</v>
      </c>
      <c r="G372" s="163" t="s">
        <v>114</v>
      </c>
      <c r="H372" s="163" t="s">
        <v>120</v>
      </c>
      <c r="I372" s="225"/>
      <c r="J372" s="144">
        <f>+J373</f>
        <v>0</v>
      </c>
      <c r="K372" s="128"/>
      <c r="L372" s="128"/>
      <c r="M372" s="60"/>
      <c r="N372" s="60"/>
      <c r="O372" s="140"/>
      <c r="P372" s="140"/>
      <c r="Q372" s="140"/>
      <c r="S372" s="140"/>
    </row>
    <row r="373" spans="1:19" s="37" customFormat="1" ht="17.399999999999999" hidden="1" x14ac:dyDescent="0.35">
      <c r="A373" s="122" t="s">
        <v>163</v>
      </c>
      <c r="B373" s="150">
        <v>927</v>
      </c>
      <c r="C373" s="240" t="s">
        <v>27</v>
      </c>
      <c r="D373" s="241" t="s">
        <v>1</v>
      </c>
      <c r="E373" s="152" t="s">
        <v>2</v>
      </c>
      <c r="F373" s="152" t="s">
        <v>16</v>
      </c>
      <c r="G373" s="152" t="s">
        <v>1</v>
      </c>
      <c r="H373" s="152" t="s">
        <v>120</v>
      </c>
      <c r="I373" s="151"/>
      <c r="J373" s="128">
        <f>+J374</f>
        <v>0</v>
      </c>
      <c r="K373" s="128"/>
      <c r="L373" s="128"/>
      <c r="M373" s="94"/>
      <c r="N373" s="94"/>
      <c r="O373" s="15"/>
      <c r="P373" s="15"/>
      <c r="Q373" s="15"/>
      <c r="S373" s="15"/>
    </row>
    <row r="374" spans="1:19" s="11" customFormat="1" ht="30" hidden="1" customHeight="1" x14ac:dyDescent="0.35">
      <c r="A374" s="116" t="s">
        <v>203</v>
      </c>
      <c r="B374" s="154">
        <v>927</v>
      </c>
      <c r="C374" s="147" t="s">
        <v>27</v>
      </c>
      <c r="D374" s="155" t="s">
        <v>1</v>
      </c>
      <c r="E374" s="171" t="s">
        <v>2</v>
      </c>
      <c r="F374" s="171" t="s">
        <v>16</v>
      </c>
      <c r="G374" s="171" t="s">
        <v>1</v>
      </c>
      <c r="H374" s="171" t="s">
        <v>17</v>
      </c>
      <c r="I374" s="146" t="s">
        <v>58</v>
      </c>
      <c r="J374" s="149"/>
      <c r="K374" s="149"/>
      <c r="L374" s="149"/>
      <c r="M374" s="75"/>
      <c r="N374" s="75"/>
      <c r="O374" s="15"/>
      <c r="P374" s="15"/>
      <c r="Q374" s="15"/>
      <c r="S374" s="15"/>
    </row>
    <row r="375" spans="1:19" s="47" customFormat="1" ht="18" customHeight="1" x14ac:dyDescent="0.35">
      <c r="A375" s="117" t="s">
        <v>89</v>
      </c>
      <c r="B375" s="231">
        <v>927</v>
      </c>
      <c r="C375" s="232" t="s">
        <v>27</v>
      </c>
      <c r="D375" s="219" t="s">
        <v>2</v>
      </c>
      <c r="E375" s="368"/>
      <c r="F375" s="369"/>
      <c r="G375" s="369"/>
      <c r="H375" s="370"/>
      <c r="I375" s="147"/>
      <c r="J375" s="167">
        <f>+J376</f>
        <v>3470</v>
      </c>
      <c r="K375" s="167">
        <f t="shared" ref="K375:N377" si="127">+K376</f>
        <v>1391</v>
      </c>
      <c r="L375" s="167">
        <f t="shared" si="127"/>
        <v>2482</v>
      </c>
      <c r="M375" s="95"/>
      <c r="N375" s="95"/>
      <c r="O375" s="188"/>
      <c r="P375" s="188"/>
      <c r="Q375" s="188"/>
      <c r="S375" s="188"/>
    </row>
    <row r="376" spans="1:19" s="12" customFormat="1" ht="52.2" x14ac:dyDescent="0.3">
      <c r="A376" s="130" t="s">
        <v>135</v>
      </c>
      <c r="B376" s="233">
        <v>927</v>
      </c>
      <c r="C376" s="234" t="s">
        <v>27</v>
      </c>
      <c r="D376" s="235" t="s">
        <v>2</v>
      </c>
      <c r="E376" s="162" t="s">
        <v>14</v>
      </c>
      <c r="F376" s="162" t="s">
        <v>113</v>
      </c>
      <c r="G376" s="162" t="s">
        <v>114</v>
      </c>
      <c r="H376" s="162" t="s">
        <v>120</v>
      </c>
      <c r="I376" s="236"/>
      <c r="J376" s="143">
        <f>+J377</f>
        <v>3470</v>
      </c>
      <c r="K376" s="143">
        <f t="shared" si="127"/>
        <v>1391</v>
      </c>
      <c r="L376" s="143">
        <f t="shared" si="127"/>
        <v>2482</v>
      </c>
      <c r="M376" s="60"/>
      <c r="N376" s="60"/>
      <c r="O376" s="140"/>
      <c r="P376" s="140"/>
      <c r="Q376" s="140"/>
      <c r="S376" s="140"/>
    </row>
    <row r="377" spans="1:19" s="12" customFormat="1" ht="33.6" x14ac:dyDescent="0.3">
      <c r="A377" s="121" t="s">
        <v>527</v>
      </c>
      <c r="B377" s="237">
        <v>927</v>
      </c>
      <c r="C377" s="238" t="s">
        <v>27</v>
      </c>
      <c r="D377" s="239" t="s">
        <v>2</v>
      </c>
      <c r="E377" s="163" t="s">
        <v>14</v>
      </c>
      <c r="F377" s="163" t="s">
        <v>26</v>
      </c>
      <c r="G377" s="163" t="s">
        <v>114</v>
      </c>
      <c r="H377" s="163" t="s">
        <v>120</v>
      </c>
      <c r="I377" s="225"/>
      <c r="J377" s="144">
        <f>+J378</f>
        <v>3470</v>
      </c>
      <c r="K377" s="144">
        <f t="shared" si="127"/>
        <v>1391</v>
      </c>
      <c r="L377" s="144">
        <f t="shared" si="127"/>
        <v>2482</v>
      </c>
      <c r="M377" s="136">
        <f t="shared" si="127"/>
        <v>0</v>
      </c>
      <c r="N377" s="136">
        <f t="shared" si="127"/>
        <v>0</v>
      </c>
      <c r="O377" s="140"/>
      <c r="P377" s="140"/>
      <c r="Q377" s="140"/>
      <c r="S377" s="140"/>
    </row>
    <row r="378" spans="1:19" s="12" customFormat="1" ht="34.200000000000003" customHeight="1" x14ac:dyDescent="0.3">
      <c r="A378" s="122" t="s">
        <v>528</v>
      </c>
      <c r="B378" s="150">
        <v>927</v>
      </c>
      <c r="C378" s="240" t="s">
        <v>27</v>
      </c>
      <c r="D378" s="241" t="s">
        <v>2</v>
      </c>
      <c r="E378" s="152" t="s">
        <v>14</v>
      </c>
      <c r="F378" s="152" t="s">
        <v>26</v>
      </c>
      <c r="G378" s="152" t="s">
        <v>1</v>
      </c>
      <c r="H378" s="152" t="s">
        <v>120</v>
      </c>
      <c r="I378" s="151"/>
      <c r="J378" s="145">
        <f>+J379+J380+J381</f>
        <v>3470</v>
      </c>
      <c r="K378" s="145">
        <f>+K379+K380+K381</f>
        <v>1391</v>
      </c>
      <c r="L378" s="145">
        <f>+L379+L380+L381</f>
        <v>2482</v>
      </c>
      <c r="M378" s="137">
        <f>+M379+M380+M381</f>
        <v>0</v>
      </c>
      <c r="N378" s="137">
        <f>+N379+N380+N381</f>
        <v>0</v>
      </c>
      <c r="O378" s="140"/>
      <c r="P378" s="140"/>
      <c r="Q378" s="140"/>
      <c r="S378" s="140"/>
    </row>
    <row r="379" spans="1:19" s="12" customFormat="1" ht="0.6" hidden="1" customHeight="1" x14ac:dyDescent="0.3">
      <c r="A379" s="116" t="s">
        <v>541</v>
      </c>
      <c r="B379" s="154">
        <v>927</v>
      </c>
      <c r="C379" s="147" t="s">
        <v>27</v>
      </c>
      <c r="D379" s="155" t="s">
        <v>2</v>
      </c>
      <c r="E379" s="147" t="s">
        <v>14</v>
      </c>
      <c r="F379" s="147" t="s">
        <v>26</v>
      </c>
      <c r="G379" s="147" t="s">
        <v>1</v>
      </c>
      <c r="H379" s="147" t="s">
        <v>606</v>
      </c>
      <c r="I379" s="146" t="s">
        <v>58</v>
      </c>
      <c r="J379" s="142"/>
      <c r="K379" s="142"/>
      <c r="L379" s="142"/>
      <c r="M379" s="60"/>
      <c r="N379" s="60"/>
      <c r="O379" s="140"/>
      <c r="P379" s="140"/>
      <c r="Q379" s="140"/>
      <c r="S379" s="140"/>
    </row>
    <row r="380" spans="1:19" s="28" customFormat="1" ht="31.2" x14ac:dyDescent="0.3">
      <c r="A380" s="116" t="s">
        <v>541</v>
      </c>
      <c r="B380" s="154">
        <v>927</v>
      </c>
      <c r="C380" s="147" t="s">
        <v>27</v>
      </c>
      <c r="D380" s="155" t="s">
        <v>2</v>
      </c>
      <c r="E380" s="147" t="s">
        <v>14</v>
      </c>
      <c r="F380" s="147" t="s">
        <v>26</v>
      </c>
      <c r="G380" s="147" t="s">
        <v>1</v>
      </c>
      <c r="H380" s="147" t="s">
        <v>606</v>
      </c>
      <c r="I380" s="146" t="s">
        <v>58</v>
      </c>
      <c r="J380" s="142">
        <v>2970</v>
      </c>
      <c r="K380" s="142">
        <v>891</v>
      </c>
      <c r="L380" s="142">
        <v>1782</v>
      </c>
      <c r="M380" s="83"/>
      <c r="N380" s="83"/>
      <c r="O380" s="58"/>
      <c r="P380" s="58"/>
      <c r="Q380" s="58"/>
      <c r="S380" s="58"/>
    </row>
    <row r="381" spans="1:19" s="18" customFormat="1" ht="31.2" x14ac:dyDescent="0.35">
      <c r="A381" s="116" t="s">
        <v>529</v>
      </c>
      <c r="B381" s="154">
        <v>927</v>
      </c>
      <c r="C381" s="147" t="s">
        <v>27</v>
      </c>
      <c r="D381" s="155" t="s">
        <v>2</v>
      </c>
      <c r="E381" s="147" t="s">
        <v>14</v>
      </c>
      <c r="F381" s="147" t="s">
        <v>26</v>
      </c>
      <c r="G381" s="147" t="s">
        <v>1</v>
      </c>
      <c r="H381" s="147" t="s">
        <v>606</v>
      </c>
      <c r="I381" s="146" t="s">
        <v>58</v>
      </c>
      <c r="J381" s="142">
        <v>500</v>
      </c>
      <c r="K381" s="142">
        <v>500</v>
      </c>
      <c r="L381" s="142">
        <v>700</v>
      </c>
      <c r="M381" s="69"/>
      <c r="N381" s="69"/>
    </row>
    <row r="382" spans="1:19" s="37" customFormat="1" ht="25.8" customHeight="1" x14ac:dyDescent="0.35">
      <c r="A382" s="117" t="s">
        <v>90</v>
      </c>
      <c r="B382" s="231">
        <v>927</v>
      </c>
      <c r="C382" s="232" t="s">
        <v>27</v>
      </c>
      <c r="D382" s="219" t="s">
        <v>7</v>
      </c>
      <c r="E382" s="368"/>
      <c r="F382" s="369"/>
      <c r="G382" s="369"/>
      <c r="H382" s="370"/>
      <c r="I382" s="147"/>
      <c r="J382" s="167">
        <f>+J383</f>
        <v>11029.2</v>
      </c>
      <c r="K382" s="167">
        <f>SUM(K383+K390)</f>
        <v>10706.2</v>
      </c>
      <c r="L382" s="167">
        <f>SUM(L383+L390)</f>
        <v>11147.5</v>
      </c>
      <c r="M382" s="94"/>
      <c r="N382" s="94"/>
      <c r="O382" s="15"/>
      <c r="P382" s="15"/>
      <c r="Q382" s="15"/>
      <c r="S382" s="15"/>
    </row>
    <row r="383" spans="1:19" s="11" customFormat="1" ht="50.4" x14ac:dyDescent="0.35">
      <c r="A383" s="120" t="s">
        <v>180</v>
      </c>
      <c r="B383" s="156">
        <v>927</v>
      </c>
      <c r="C383" s="162" t="s">
        <v>27</v>
      </c>
      <c r="D383" s="242" t="s">
        <v>7</v>
      </c>
      <c r="E383" s="162" t="s">
        <v>45</v>
      </c>
      <c r="F383" s="162" t="s">
        <v>113</v>
      </c>
      <c r="G383" s="162" t="s">
        <v>114</v>
      </c>
      <c r="H383" s="162" t="s">
        <v>120</v>
      </c>
      <c r="I383" s="236"/>
      <c r="J383" s="143">
        <f>SUM(J384)</f>
        <v>11029.2</v>
      </c>
      <c r="K383" s="143">
        <f t="shared" ref="K383:L384" si="128">SUM(K384)</f>
        <v>10706.2</v>
      </c>
      <c r="L383" s="143">
        <f t="shared" si="128"/>
        <v>11147.5</v>
      </c>
      <c r="M383" s="75"/>
      <c r="N383" s="75"/>
      <c r="O383" s="15"/>
      <c r="P383" s="15"/>
      <c r="Q383" s="15"/>
      <c r="S383" s="15"/>
    </row>
    <row r="384" spans="1:19" s="47" customFormat="1" ht="33.6" x14ac:dyDescent="0.35">
      <c r="A384" s="121" t="s">
        <v>181</v>
      </c>
      <c r="B384" s="158">
        <v>927</v>
      </c>
      <c r="C384" s="163" t="s">
        <v>27</v>
      </c>
      <c r="D384" s="222" t="s">
        <v>7</v>
      </c>
      <c r="E384" s="163" t="s">
        <v>45</v>
      </c>
      <c r="F384" s="163" t="s">
        <v>16</v>
      </c>
      <c r="G384" s="163" t="s">
        <v>114</v>
      </c>
      <c r="H384" s="163" t="s">
        <v>120</v>
      </c>
      <c r="I384" s="225"/>
      <c r="J384" s="144">
        <f>SUM(J385)</f>
        <v>11029.2</v>
      </c>
      <c r="K384" s="144">
        <f t="shared" si="128"/>
        <v>10706.2</v>
      </c>
      <c r="L384" s="144">
        <f t="shared" si="128"/>
        <v>11147.5</v>
      </c>
      <c r="M384" s="95"/>
      <c r="N384" s="95"/>
      <c r="O384" s="188"/>
      <c r="P384" s="188"/>
      <c r="Q384" s="188"/>
      <c r="S384" s="188"/>
    </row>
    <row r="385" spans="1:19" s="12" customFormat="1" ht="31.8" customHeight="1" x14ac:dyDescent="0.3">
      <c r="A385" s="122" t="s">
        <v>182</v>
      </c>
      <c r="B385" s="160">
        <v>927</v>
      </c>
      <c r="C385" s="152" t="s">
        <v>27</v>
      </c>
      <c r="D385" s="224" t="s">
        <v>7</v>
      </c>
      <c r="E385" s="152" t="s">
        <v>45</v>
      </c>
      <c r="F385" s="152" t="s">
        <v>16</v>
      </c>
      <c r="G385" s="152" t="s">
        <v>1</v>
      </c>
      <c r="H385" s="152" t="s">
        <v>120</v>
      </c>
      <c r="I385" s="151"/>
      <c r="J385" s="145">
        <f>SUM(J386:J388)</f>
        <v>11029.2</v>
      </c>
      <c r="K385" s="145">
        <f t="shared" ref="K385:L385" si="129">SUM(K386:K388)</f>
        <v>10706.2</v>
      </c>
      <c r="L385" s="145">
        <f t="shared" si="129"/>
        <v>11147.5</v>
      </c>
      <c r="M385" s="60">
        <v>-6400</v>
      </c>
      <c r="N385" s="60"/>
      <c r="O385" s="140"/>
      <c r="P385" s="140"/>
      <c r="Q385" s="140"/>
      <c r="S385" s="140"/>
    </row>
    <row r="386" spans="1:19" s="28" customFormat="1" ht="31.2" x14ac:dyDescent="0.3">
      <c r="A386" s="116" t="s">
        <v>335</v>
      </c>
      <c r="B386" s="154">
        <v>927</v>
      </c>
      <c r="C386" s="147" t="s">
        <v>27</v>
      </c>
      <c r="D386" s="155" t="s">
        <v>7</v>
      </c>
      <c r="E386" s="147" t="s">
        <v>45</v>
      </c>
      <c r="F386" s="147" t="s">
        <v>16</v>
      </c>
      <c r="G386" s="147" t="s">
        <v>1</v>
      </c>
      <c r="H386" s="147" t="s">
        <v>258</v>
      </c>
      <c r="I386" s="146" t="s">
        <v>58</v>
      </c>
      <c r="J386" s="142">
        <v>2983.5</v>
      </c>
      <c r="K386" s="142"/>
      <c r="L386" s="142"/>
      <c r="M386" s="83"/>
      <c r="N386" s="83"/>
      <c r="O386" s="58"/>
      <c r="P386" s="58"/>
      <c r="Q386" s="58"/>
      <c r="S386" s="58"/>
    </row>
    <row r="387" spans="1:19" s="18" customFormat="1" ht="31.2" x14ac:dyDescent="0.35">
      <c r="A387" s="116" t="s">
        <v>336</v>
      </c>
      <c r="B387" s="154">
        <v>927</v>
      </c>
      <c r="C387" s="147" t="s">
        <v>27</v>
      </c>
      <c r="D387" s="155" t="s">
        <v>7</v>
      </c>
      <c r="E387" s="147" t="s">
        <v>45</v>
      </c>
      <c r="F387" s="147" t="s">
        <v>16</v>
      </c>
      <c r="G387" s="147" t="s">
        <v>1</v>
      </c>
      <c r="H387" s="147" t="s">
        <v>258</v>
      </c>
      <c r="I387" s="146" t="s">
        <v>58</v>
      </c>
      <c r="J387" s="142">
        <v>5881.9</v>
      </c>
      <c r="K387" s="142">
        <v>9706.2000000000007</v>
      </c>
      <c r="L387" s="142">
        <v>10147.5</v>
      </c>
      <c r="M387" s="69"/>
      <c r="N387" s="69"/>
    </row>
    <row r="388" spans="1:19" s="37" customFormat="1" ht="28.8" customHeight="1" x14ac:dyDescent="0.35">
      <c r="A388" s="116" t="s">
        <v>337</v>
      </c>
      <c r="B388" s="154">
        <v>927</v>
      </c>
      <c r="C388" s="147" t="s">
        <v>27</v>
      </c>
      <c r="D388" s="155" t="s">
        <v>7</v>
      </c>
      <c r="E388" s="147" t="s">
        <v>45</v>
      </c>
      <c r="F388" s="147" t="s">
        <v>16</v>
      </c>
      <c r="G388" s="147" t="s">
        <v>1</v>
      </c>
      <c r="H388" s="147" t="s">
        <v>258</v>
      </c>
      <c r="I388" s="146" t="s">
        <v>58</v>
      </c>
      <c r="J388" s="142">
        <v>2163.8000000000002</v>
      </c>
      <c r="K388" s="142">
        <v>1000</v>
      </c>
      <c r="L388" s="142">
        <v>1000</v>
      </c>
      <c r="M388" s="94"/>
      <c r="N388" s="94"/>
      <c r="O388" s="43">
        <v>163.80000000000001</v>
      </c>
      <c r="P388" s="15"/>
      <c r="Q388" s="15"/>
      <c r="S388" s="15"/>
    </row>
    <row r="389" spans="1:19" s="11" customFormat="1" ht="1.2" hidden="1" customHeight="1" x14ac:dyDescent="0.35">
      <c r="A389" s="117" t="s">
        <v>91</v>
      </c>
      <c r="B389" s="231">
        <v>927</v>
      </c>
      <c r="C389" s="232" t="s">
        <v>27</v>
      </c>
      <c r="D389" s="219" t="s">
        <v>3</v>
      </c>
      <c r="E389" s="368"/>
      <c r="F389" s="369"/>
      <c r="G389" s="369"/>
      <c r="H389" s="370"/>
      <c r="I389" s="147"/>
      <c r="J389" s="167">
        <f>SUM(J390)</f>
        <v>0</v>
      </c>
      <c r="K389" s="167">
        <f t="shared" ref="K389:L389" si="130">SUM(K390)</f>
        <v>0</v>
      </c>
      <c r="L389" s="167">
        <f t="shared" si="130"/>
        <v>0</v>
      </c>
      <c r="M389" s="75"/>
      <c r="N389" s="75"/>
      <c r="O389" s="15"/>
      <c r="P389" s="15"/>
      <c r="Q389" s="15"/>
      <c r="S389" s="15"/>
    </row>
    <row r="390" spans="1:19" s="47" customFormat="1" ht="33.6" hidden="1" x14ac:dyDescent="0.35">
      <c r="A390" s="120" t="s">
        <v>253</v>
      </c>
      <c r="B390" s="233">
        <v>927</v>
      </c>
      <c r="C390" s="234" t="s">
        <v>27</v>
      </c>
      <c r="D390" s="157" t="s">
        <v>3</v>
      </c>
      <c r="E390" s="162" t="s">
        <v>7</v>
      </c>
      <c r="F390" s="162" t="s">
        <v>113</v>
      </c>
      <c r="G390" s="162" t="s">
        <v>114</v>
      </c>
      <c r="H390" s="162" t="s">
        <v>120</v>
      </c>
      <c r="I390" s="162"/>
      <c r="J390" s="143">
        <f>SUM(J391)</f>
        <v>0</v>
      </c>
      <c r="K390" s="143">
        <f t="shared" ref="K390:L391" si="131">SUM(K391)</f>
        <v>0</v>
      </c>
      <c r="L390" s="143">
        <f t="shared" si="131"/>
        <v>0</v>
      </c>
      <c r="M390" s="95"/>
      <c r="N390" s="95"/>
      <c r="O390" s="188"/>
      <c r="P390" s="188"/>
      <c r="Q390" s="188"/>
      <c r="S390" s="188"/>
    </row>
    <row r="391" spans="1:19" s="12" customFormat="1" ht="50.4" hidden="1" x14ac:dyDescent="0.3">
      <c r="A391" s="121" t="s">
        <v>254</v>
      </c>
      <c r="B391" s="237">
        <v>927</v>
      </c>
      <c r="C391" s="238" t="s">
        <v>27</v>
      </c>
      <c r="D391" s="159" t="s">
        <v>3</v>
      </c>
      <c r="E391" s="163" t="s">
        <v>7</v>
      </c>
      <c r="F391" s="163" t="s">
        <v>16</v>
      </c>
      <c r="G391" s="163" t="s">
        <v>114</v>
      </c>
      <c r="H391" s="163" t="s">
        <v>120</v>
      </c>
      <c r="I391" s="163"/>
      <c r="J391" s="144">
        <f>SUM(J392)</f>
        <v>0</v>
      </c>
      <c r="K391" s="144">
        <f t="shared" si="131"/>
        <v>0</v>
      </c>
      <c r="L391" s="144">
        <f t="shared" si="131"/>
        <v>0</v>
      </c>
      <c r="M391" s="60">
        <v>12</v>
      </c>
      <c r="N391" s="60"/>
      <c r="O391" s="140"/>
      <c r="P391" s="140"/>
      <c r="Q391" s="140"/>
      <c r="S391" s="140"/>
    </row>
    <row r="392" spans="1:19" s="12" customFormat="1" ht="30.6" hidden="1" customHeight="1" x14ac:dyDescent="0.3">
      <c r="A392" s="122" t="s">
        <v>255</v>
      </c>
      <c r="B392" s="150">
        <v>927</v>
      </c>
      <c r="C392" s="240" t="s">
        <v>27</v>
      </c>
      <c r="D392" s="161" t="s">
        <v>3</v>
      </c>
      <c r="E392" s="152" t="s">
        <v>7</v>
      </c>
      <c r="F392" s="152" t="s">
        <v>16</v>
      </c>
      <c r="G392" s="152" t="s">
        <v>36</v>
      </c>
      <c r="H392" s="152" t="s">
        <v>120</v>
      </c>
      <c r="I392" s="152"/>
      <c r="J392" s="145">
        <f>SUM(J393:J396)</f>
        <v>0</v>
      </c>
      <c r="K392" s="145">
        <f t="shared" ref="K392:L392" si="132">SUM(K393:K396)</f>
        <v>0</v>
      </c>
      <c r="L392" s="145">
        <f t="shared" si="132"/>
        <v>0</v>
      </c>
      <c r="M392" s="60"/>
      <c r="N392" s="60"/>
      <c r="O392" s="140"/>
      <c r="P392" s="140"/>
      <c r="Q392" s="140"/>
      <c r="S392" s="140"/>
    </row>
    <row r="393" spans="1:19" s="18" customFormat="1" ht="31.2" hidden="1" x14ac:dyDescent="0.35">
      <c r="A393" s="116" t="s">
        <v>256</v>
      </c>
      <c r="B393" s="154">
        <v>927</v>
      </c>
      <c r="C393" s="147" t="s">
        <v>27</v>
      </c>
      <c r="D393" s="155" t="s">
        <v>3</v>
      </c>
      <c r="E393" s="147" t="s">
        <v>7</v>
      </c>
      <c r="F393" s="147" t="s">
        <v>16</v>
      </c>
      <c r="G393" s="147" t="s">
        <v>36</v>
      </c>
      <c r="H393" s="147" t="s">
        <v>252</v>
      </c>
      <c r="I393" s="146" t="s">
        <v>60</v>
      </c>
      <c r="J393" s="142"/>
      <c r="K393" s="142"/>
      <c r="L393" s="142"/>
      <c r="M393" s="69"/>
      <c r="N393" s="69"/>
    </row>
    <row r="394" spans="1:19" s="37" customFormat="1" ht="46.8" hidden="1" x14ac:dyDescent="0.35">
      <c r="A394" s="116" t="s">
        <v>338</v>
      </c>
      <c r="B394" s="154">
        <v>927</v>
      </c>
      <c r="C394" s="147" t="s">
        <v>27</v>
      </c>
      <c r="D394" s="155" t="s">
        <v>3</v>
      </c>
      <c r="E394" s="147" t="s">
        <v>7</v>
      </c>
      <c r="F394" s="147" t="s">
        <v>16</v>
      </c>
      <c r="G394" s="147" t="s">
        <v>36</v>
      </c>
      <c r="H394" s="147" t="s">
        <v>269</v>
      </c>
      <c r="I394" s="146" t="s">
        <v>60</v>
      </c>
      <c r="J394" s="142"/>
      <c r="K394" s="142"/>
      <c r="L394" s="142"/>
      <c r="M394" s="94"/>
      <c r="N394" s="94"/>
      <c r="O394" s="15"/>
      <c r="P394" s="15"/>
      <c r="Q394" s="15"/>
      <c r="S394" s="15"/>
    </row>
    <row r="395" spans="1:19" s="11" customFormat="1" ht="46.8" hidden="1" x14ac:dyDescent="0.35">
      <c r="A395" s="116" t="s">
        <v>339</v>
      </c>
      <c r="B395" s="154">
        <v>927</v>
      </c>
      <c r="C395" s="147" t="s">
        <v>27</v>
      </c>
      <c r="D395" s="155" t="s">
        <v>3</v>
      </c>
      <c r="E395" s="147" t="s">
        <v>7</v>
      </c>
      <c r="F395" s="147" t="s">
        <v>16</v>
      </c>
      <c r="G395" s="147" t="s">
        <v>36</v>
      </c>
      <c r="H395" s="147" t="s">
        <v>269</v>
      </c>
      <c r="I395" s="146" t="s">
        <v>60</v>
      </c>
      <c r="J395" s="142"/>
      <c r="K395" s="142"/>
      <c r="L395" s="142"/>
      <c r="M395" s="75"/>
      <c r="N395" s="75"/>
      <c r="O395" s="15"/>
      <c r="P395" s="15"/>
      <c r="Q395" s="15"/>
      <c r="S395" s="15"/>
    </row>
    <row r="396" spans="1:19" s="47" customFormat="1" ht="46.8" hidden="1" x14ac:dyDescent="0.35">
      <c r="A396" s="116" t="s">
        <v>340</v>
      </c>
      <c r="B396" s="154">
        <v>927</v>
      </c>
      <c r="C396" s="147" t="s">
        <v>27</v>
      </c>
      <c r="D396" s="155" t="s">
        <v>3</v>
      </c>
      <c r="E396" s="147" t="s">
        <v>7</v>
      </c>
      <c r="F396" s="147" t="s">
        <v>16</v>
      </c>
      <c r="G396" s="147" t="s">
        <v>36</v>
      </c>
      <c r="H396" s="147" t="s">
        <v>269</v>
      </c>
      <c r="I396" s="146" t="s">
        <v>60</v>
      </c>
      <c r="J396" s="142"/>
      <c r="K396" s="142"/>
      <c r="L396" s="142"/>
      <c r="M396" s="95"/>
      <c r="N396" s="95"/>
      <c r="O396" s="188"/>
      <c r="P396" s="188"/>
      <c r="Q396" s="188"/>
      <c r="S396" s="188"/>
    </row>
    <row r="397" spans="1:19" s="12" customFormat="1" x14ac:dyDescent="0.3">
      <c r="A397" s="126" t="s">
        <v>96</v>
      </c>
      <c r="B397" s="127">
        <v>927</v>
      </c>
      <c r="C397" s="257" t="s">
        <v>33</v>
      </c>
      <c r="D397" s="359"/>
      <c r="E397" s="360"/>
      <c r="F397" s="360"/>
      <c r="G397" s="360"/>
      <c r="H397" s="361"/>
      <c r="I397" s="248"/>
      <c r="J397" s="128">
        <f>SUM(J398)</f>
        <v>5264</v>
      </c>
      <c r="K397" s="128">
        <f t="shared" ref="K397:L401" si="133">SUM(K398)</f>
        <v>8000</v>
      </c>
      <c r="L397" s="128">
        <f t="shared" si="133"/>
        <v>8000</v>
      </c>
      <c r="M397" s="60"/>
      <c r="N397" s="60"/>
      <c r="O397" s="140"/>
      <c r="P397" s="140"/>
      <c r="Q397" s="140"/>
      <c r="S397" s="140"/>
    </row>
    <row r="398" spans="1:19" s="18" customFormat="1" x14ac:dyDescent="0.35">
      <c r="A398" s="117" t="s">
        <v>97</v>
      </c>
      <c r="B398" s="231">
        <v>927</v>
      </c>
      <c r="C398" s="232" t="s">
        <v>33</v>
      </c>
      <c r="D398" s="219" t="s">
        <v>1</v>
      </c>
      <c r="E398" s="371"/>
      <c r="F398" s="349"/>
      <c r="G398" s="349"/>
      <c r="H398" s="350"/>
      <c r="I398" s="119"/>
      <c r="J398" s="62">
        <f>SUM(J399)</f>
        <v>5264</v>
      </c>
      <c r="K398" s="62">
        <f t="shared" si="133"/>
        <v>8000</v>
      </c>
      <c r="L398" s="62">
        <f t="shared" si="133"/>
        <v>8000</v>
      </c>
      <c r="M398" s="69"/>
      <c r="N398" s="69"/>
    </row>
    <row r="399" spans="1:19" s="37" customFormat="1" ht="67.2" x14ac:dyDescent="0.35">
      <c r="A399" s="120" t="s">
        <v>176</v>
      </c>
      <c r="B399" s="233">
        <v>927</v>
      </c>
      <c r="C399" s="234" t="s">
        <v>33</v>
      </c>
      <c r="D399" s="157" t="s">
        <v>1</v>
      </c>
      <c r="E399" s="162" t="s">
        <v>36</v>
      </c>
      <c r="F399" s="162" t="s">
        <v>113</v>
      </c>
      <c r="G399" s="162" t="s">
        <v>114</v>
      </c>
      <c r="H399" s="162" t="s">
        <v>120</v>
      </c>
      <c r="I399" s="162"/>
      <c r="J399" s="143">
        <f>SUM(J400)</f>
        <v>5264</v>
      </c>
      <c r="K399" s="143">
        <f t="shared" si="133"/>
        <v>8000</v>
      </c>
      <c r="L399" s="143">
        <f t="shared" si="133"/>
        <v>8000</v>
      </c>
      <c r="M399" s="94"/>
      <c r="N399" s="94"/>
      <c r="O399" s="15"/>
      <c r="P399" s="15"/>
      <c r="Q399" s="15"/>
      <c r="S399" s="15"/>
    </row>
    <row r="400" spans="1:19" s="11" customFormat="1" ht="17.399999999999999" x14ac:dyDescent="0.35">
      <c r="A400" s="121" t="s">
        <v>178</v>
      </c>
      <c r="B400" s="237">
        <v>927</v>
      </c>
      <c r="C400" s="238" t="s">
        <v>33</v>
      </c>
      <c r="D400" s="159" t="s">
        <v>1</v>
      </c>
      <c r="E400" s="163" t="s">
        <v>36</v>
      </c>
      <c r="F400" s="163" t="s">
        <v>16</v>
      </c>
      <c r="G400" s="163" t="s">
        <v>114</v>
      </c>
      <c r="H400" s="163" t="s">
        <v>120</v>
      </c>
      <c r="I400" s="163"/>
      <c r="J400" s="144">
        <f>SUM(J401)</f>
        <v>5264</v>
      </c>
      <c r="K400" s="144">
        <f t="shared" si="133"/>
        <v>8000</v>
      </c>
      <c r="L400" s="144">
        <f t="shared" si="133"/>
        <v>8000</v>
      </c>
      <c r="M400" s="75"/>
      <c r="N400" s="75"/>
      <c r="O400" s="15"/>
      <c r="P400" s="15"/>
      <c r="Q400" s="15"/>
      <c r="S400" s="15"/>
    </row>
    <row r="401" spans="1:19" s="47" customFormat="1" ht="17.399999999999999" x14ac:dyDescent="0.35">
      <c r="A401" s="122" t="s">
        <v>183</v>
      </c>
      <c r="B401" s="150">
        <v>927</v>
      </c>
      <c r="C401" s="240" t="s">
        <v>33</v>
      </c>
      <c r="D401" s="161" t="s">
        <v>1</v>
      </c>
      <c r="E401" s="152" t="s">
        <v>36</v>
      </c>
      <c r="F401" s="152" t="s">
        <v>16</v>
      </c>
      <c r="G401" s="152" t="s">
        <v>11</v>
      </c>
      <c r="H401" s="152" t="s">
        <v>120</v>
      </c>
      <c r="I401" s="152"/>
      <c r="J401" s="145">
        <f>SUM(J402)</f>
        <v>5264</v>
      </c>
      <c r="K401" s="145">
        <f t="shared" si="133"/>
        <v>8000</v>
      </c>
      <c r="L401" s="145">
        <f t="shared" si="133"/>
        <v>8000</v>
      </c>
      <c r="M401" s="95"/>
      <c r="N401" s="95"/>
      <c r="O401" s="188"/>
      <c r="P401" s="188"/>
      <c r="Q401" s="188"/>
      <c r="S401" s="188"/>
    </row>
    <row r="402" spans="1:19" s="12" customFormat="1" ht="31.2" x14ac:dyDescent="0.3">
      <c r="A402" s="116" t="s">
        <v>205</v>
      </c>
      <c r="B402" s="154">
        <v>927</v>
      </c>
      <c r="C402" s="147" t="s">
        <v>33</v>
      </c>
      <c r="D402" s="155" t="s">
        <v>1</v>
      </c>
      <c r="E402" s="147" t="s">
        <v>36</v>
      </c>
      <c r="F402" s="147" t="s">
        <v>16</v>
      </c>
      <c r="G402" s="147" t="s">
        <v>11</v>
      </c>
      <c r="H402" s="147" t="s">
        <v>38</v>
      </c>
      <c r="I402" s="146" t="s">
        <v>61</v>
      </c>
      <c r="J402" s="142">
        <v>5264</v>
      </c>
      <c r="K402" s="142">
        <v>8000</v>
      </c>
      <c r="L402" s="142">
        <v>8000</v>
      </c>
      <c r="M402" s="60"/>
      <c r="N402" s="60"/>
      <c r="O402" s="140"/>
      <c r="P402" s="140"/>
      <c r="Q402" s="140"/>
      <c r="S402" s="140">
        <v>-736</v>
      </c>
    </row>
    <row r="403" spans="1:19" s="47" customFormat="1" x14ac:dyDescent="0.35">
      <c r="A403" s="126" t="s">
        <v>98</v>
      </c>
      <c r="B403" s="127">
        <v>927</v>
      </c>
      <c r="C403" s="202" t="s">
        <v>35</v>
      </c>
      <c r="D403" s="340"/>
      <c r="E403" s="341"/>
      <c r="F403" s="341"/>
      <c r="G403" s="341"/>
      <c r="H403" s="342"/>
      <c r="I403" s="248"/>
      <c r="J403" s="128">
        <f>SUM(J404+J410+J415)</f>
        <v>170551.09999999998</v>
      </c>
      <c r="K403" s="128">
        <f t="shared" ref="K403:L403" si="134">SUM(K404+K410+K415)</f>
        <v>89573.7</v>
      </c>
      <c r="L403" s="128">
        <f t="shared" si="134"/>
        <v>91234.9</v>
      </c>
      <c r="M403" s="95"/>
      <c r="N403" s="95"/>
      <c r="O403" s="188"/>
      <c r="P403" s="188"/>
      <c r="Q403" s="188"/>
      <c r="S403" s="188"/>
    </row>
    <row r="404" spans="1:19" s="12" customFormat="1" ht="33" customHeight="1" x14ac:dyDescent="0.3">
      <c r="A404" s="117" t="s">
        <v>99</v>
      </c>
      <c r="B404" s="231">
        <v>927</v>
      </c>
      <c r="C404" s="204" t="s">
        <v>35</v>
      </c>
      <c r="D404" s="124" t="s">
        <v>1</v>
      </c>
      <c r="E404" s="362"/>
      <c r="F404" s="363"/>
      <c r="G404" s="363"/>
      <c r="H404" s="364"/>
      <c r="I404" s="119"/>
      <c r="J404" s="62">
        <f>SUM(J408:J409)</f>
        <v>40310</v>
      </c>
      <c r="K404" s="62">
        <f t="shared" ref="K404:L404" si="135">SUM(K408:K409)</f>
        <v>38798</v>
      </c>
      <c r="L404" s="62">
        <f t="shared" si="135"/>
        <v>41245</v>
      </c>
      <c r="M404" s="60">
        <v>3881.2</v>
      </c>
      <c r="N404" s="60"/>
      <c r="O404" s="140"/>
      <c r="P404" s="140"/>
      <c r="Q404" s="140"/>
      <c r="S404" s="140"/>
    </row>
    <row r="405" spans="1:19" s="37" customFormat="1" ht="67.2" x14ac:dyDescent="0.35">
      <c r="A405" s="120" t="s">
        <v>176</v>
      </c>
      <c r="B405" s="233">
        <v>927</v>
      </c>
      <c r="C405" s="236" t="s">
        <v>35</v>
      </c>
      <c r="D405" s="242" t="s">
        <v>1</v>
      </c>
      <c r="E405" s="162" t="s">
        <v>36</v>
      </c>
      <c r="F405" s="162" t="s">
        <v>113</v>
      </c>
      <c r="G405" s="162" t="s">
        <v>114</v>
      </c>
      <c r="H405" s="162" t="s">
        <v>120</v>
      </c>
      <c r="I405" s="236"/>
      <c r="J405" s="143">
        <f>SUM(J406)</f>
        <v>40310</v>
      </c>
      <c r="K405" s="143">
        <f t="shared" ref="K405:L406" si="136">SUM(K406)</f>
        <v>38798</v>
      </c>
      <c r="L405" s="143">
        <f t="shared" si="136"/>
        <v>41245</v>
      </c>
      <c r="M405" s="94"/>
      <c r="N405" s="94"/>
      <c r="O405" s="15"/>
      <c r="P405" s="15"/>
      <c r="Q405" s="15"/>
      <c r="S405" s="15"/>
    </row>
    <row r="406" spans="1:19" s="12" customFormat="1" ht="30.6" customHeight="1" x14ac:dyDescent="0.3">
      <c r="A406" s="121" t="s">
        <v>184</v>
      </c>
      <c r="B406" s="237">
        <v>927</v>
      </c>
      <c r="C406" s="225" t="s">
        <v>35</v>
      </c>
      <c r="D406" s="222" t="s">
        <v>1</v>
      </c>
      <c r="E406" s="163" t="s">
        <v>36</v>
      </c>
      <c r="F406" s="163" t="s">
        <v>26</v>
      </c>
      <c r="G406" s="163" t="s">
        <v>114</v>
      </c>
      <c r="H406" s="163" t="s">
        <v>120</v>
      </c>
      <c r="I406" s="225"/>
      <c r="J406" s="144">
        <f>SUM(J407)</f>
        <v>40310</v>
      </c>
      <c r="K406" s="144">
        <f t="shared" si="136"/>
        <v>38798</v>
      </c>
      <c r="L406" s="144">
        <f t="shared" si="136"/>
        <v>41245</v>
      </c>
      <c r="M406" s="60"/>
      <c r="N406" s="60"/>
      <c r="O406" s="140"/>
      <c r="P406" s="140"/>
      <c r="Q406" s="140"/>
      <c r="S406" s="140"/>
    </row>
    <row r="407" spans="1:19" s="12" customFormat="1" ht="38.4" customHeight="1" x14ac:dyDescent="0.3">
      <c r="A407" s="122" t="s">
        <v>185</v>
      </c>
      <c r="B407" s="150">
        <v>927</v>
      </c>
      <c r="C407" s="151" t="s">
        <v>35</v>
      </c>
      <c r="D407" s="224" t="s">
        <v>1</v>
      </c>
      <c r="E407" s="152" t="s">
        <v>36</v>
      </c>
      <c r="F407" s="152" t="s">
        <v>26</v>
      </c>
      <c r="G407" s="152" t="s">
        <v>5</v>
      </c>
      <c r="H407" s="152" t="s">
        <v>120</v>
      </c>
      <c r="I407" s="151"/>
      <c r="J407" s="145">
        <f>SUM(J408:J409)</f>
        <v>40310</v>
      </c>
      <c r="K407" s="145">
        <f t="shared" ref="K407:L407" si="137">SUM(K408:K409)</f>
        <v>38798</v>
      </c>
      <c r="L407" s="145">
        <f t="shared" si="137"/>
        <v>41245</v>
      </c>
      <c r="M407" s="60"/>
      <c r="N407" s="60"/>
      <c r="O407" s="140"/>
      <c r="P407" s="140"/>
      <c r="Q407" s="140"/>
      <c r="S407" s="140"/>
    </row>
    <row r="408" spans="1:19" s="12" customFormat="1" ht="53.4" customHeight="1" x14ac:dyDescent="0.3">
      <c r="A408" s="116" t="s">
        <v>406</v>
      </c>
      <c r="B408" s="154">
        <v>927</v>
      </c>
      <c r="C408" s="147" t="s">
        <v>35</v>
      </c>
      <c r="D408" s="155" t="s">
        <v>1</v>
      </c>
      <c r="E408" s="147" t="s">
        <v>36</v>
      </c>
      <c r="F408" s="147" t="s">
        <v>26</v>
      </c>
      <c r="G408" s="147" t="s">
        <v>5</v>
      </c>
      <c r="H408" s="147" t="s">
        <v>110</v>
      </c>
      <c r="I408" s="146" t="s">
        <v>60</v>
      </c>
      <c r="J408" s="142">
        <v>15310</v>
      </c>
      <c r="K408" s="142">
        <v>12798</v>
      </c>
      <c r="L408" s="142">
        <v>13245</v>
      </c>
      <c r="M408" s="60"/>
      <c r="N408" s="60"/>
      <c r="O408" s="140"/>
      <c r="P408" s="140"/>
      <c r="Q408" s="140"/>
      <c r="S408" s="140"/>
    </row>
    <row r="409" spans="1:19" s="12" customFormat="1" ht="31.2" customHeight="1" x14ac:dyDescent="0.3">
      <c r="A409" s="116" t="s">
        <v>341</v>
      </c>
      <c r="B409" s="154">
        <v>927</v>
      </c>
      <c r="C409" s="147" t="s">
        <v>35</v>
      </c>
      <c r="D409" s="155" t="s">
        <v>1</v>
      </c>
      <c r="E409" s="147" t="s">
        <v>36</v>
      </c>
      <c r="F409" s="147" t="s">
        <v>26</v>
      </c>
      <c r="G409" s="147" t="s">
        <v>5</v>
      </c>
      <c r="H409" s="147" t="s">
        <v>39</v>
      </c>
      <c r="I409" s="146" t="s">
        <v>60</v>
      </c>
      <c r="J409" s="142">
        <v>25000</v>
      </c>
      <c r="K409" s="142">
        <v>26000</v>
      </c>
      <c r="L409" s="142">
        <v>28000</v>
      </c>
      <c r="M409" s="60"/>
      <c r="N409" s="60"/>
      <c r="O409" s="140"/>
      <c r="P409" s="140"/>
      <c r="Q409" s="140"/>
      <c r="S409" s="140"/>
    </row>
    <row r="410" spans="1:19" hidden="1" x14ac:dyDescent="0.3">
      <c r="A410" s="117" t="s">
        <v>100</v>
      </c>
      <c r="B410" s="231">
        <v>927</v>
      </c>
      <c r="C410" s="204" t="s">
        <v>35</v>
      </c>
      <c r="D410" s="124" t="s">
        <v>5</v>
      </c>
      <c r="E410" s="378"/>
      <c r="F410" s="379"/>
      <c r="G410" s="379"/>
      <c r="H410" s="380"/>
      <c r="I410" s="119"/>
      <c r="J410" s="62">
        <f>SUM(J414)</f>
        <v>0</v>
      </c>
      <c r="K410" s="62">
        <f t="shared" ref="K410:L410" si="138">SUM(K414)</f>
        <v>0</v>
      </c>
      <c r="L410" s="62">
        <f t="shared" si="138"/>
        <v>0</v>
      </c>
    </row>
    <row r="411" spans="1:19" s="1" customFormat="1" ht="67.2" hidden="1" x14ac:dyDescent="0.3">
      <c r="A411" s="120" t="s">
        <v>176</v>
      </c>
      <c r="B411" s="233">
        <v>927</v>
      </c>
      <c r="C411" s="236" t="s">
        <v>35</v>
      </c>
      <c r="D411" s="242" t="s">
        <v>5</v>
      </c>
      <c r="E411" s="162" t="s">
        <v>36</v>
      </c>
      <c r="F411" s="162" t="s">
        <v>113</v>
      </c>
      <c r="G411" s="162" t="s">
        <v>114</v>
      </c>
      <c r="H411" s="162" t="s">
        <v>120</v>
      </c>
      <c r="I411" s="236"/>
      <c r="J411" s="143">
        <f>SUM(J412)</f>
        <v>0</v>
      </c>
      <c r="K411" s="143">
        <f t="shared" ref="K411:L413" si="139">SUM(K412)</f>
        <v>0</v>
      </c>
      <c r="L411" s="143">
        <f t="shared" si="139"/>
        <v>0</v>
      </c>
      <c r="M411" s="61"/>
      <c r="N411" s="61"/>
      <c r="O411" s="180"/>
      <c r="P411" s="180"/>
      <c r="Q411" s="180"/>
      <c r="S411" s="180"/>
    </row>
    <row r="412" spans="1:19" s="44" customFormat="1" ht="50.4" hidden="1" x14ac:dyDescent="0.35">
      <c r="A412" s="121" t="s">
        <v>184</v>
      </c>
      <c r="B412" s="237">
        <v>927</v>
      </c>
      <c r="C412" s="225" t="s">
        <v>35</v>
      </c>
      <c r="D412" s="222" t="s">
        <v>5</v>
      </c>
      <c r="E412" s="163" t="s">
        <v>36</v>
      </c>
      <c r="F412" s="163" t="s">
        <v>26</v>
      </c>
      <c r="G412" s="163" t="s">
        <v>114</v>
      </c>
      <c r="H412" s="163" t="s">
        <v>120</v>
      </c>
      <c r="I412" s="225"/>
      <c r="J412" s="144">
        <f>SUM(J413)</f>
        <v>0</v>
      </c>
      <c r="K412" s="144">
        <f t="shared" si="139"/>
        <v>0</v>
      </c>
      <c r="L412" s="144">
        <f t="shared" si="139"/>
        <v>0</v>
      </c>
      <c r="M412" s="103"/>
      <c r="N412" s="103"/>
      <c r="O412" s="18"/>
      <c r="P412" s="18"/>
      <c r="Q412" s="18"/>
      <c r="S412" s="18"/>
    </row>
    <row r="413" spans="1:19" s="4" customFormat="1" ht="33.6" hidden="1" x14ac:dyDescent="0.35">
      <c r="A413" s="122" t="s">
        <v>186</v>
      </c>
      <c r="B413" s="150">
        <v>927</v>
      </c>
      <c r="C413" s="151" t="s">
        <v>35</v>
      </c>
      <c r="D413" s="224" t="s">
        <v>5</v>
      </c>
      <c r="E413" s="152" t="s">
        <v>36</v>
      </c>
      <c r="F413" s="152" t="s">
        <v>26</v>
      </c>
      <c r="G413" s="152" t="s">
        <v>2</v>
      </c>
      <c r="H413" s="152" t="s">
        <v>120</v>
      </c>
      <c r="I413" s="151"/>
      <c r="J413" s="145">
        <f>SUM(J414)</f>
        <v>0</v>
      </c>
      <c r="K413" s="145">
        <f t="shared" si="139"/>
        <v>0</v>
      </c>
      <c r="L413" s="145">
        <f t="shared" si="139"/>
        <v>0</v>
      </c>
      <c r="M413" s="72"/>
      <c r="N413" s="72"/>
      <c r="O413" s="15"/>
      <c r="P413" s="15"/>
      <c r="Q413" s="15"/>
      <c r="S413" s="15"/>
    </row>
    <row r="414" spans="1:19" s="4" customFormat="1" ht="31.2" hidden="1" x14ac:dyDescent="0.35">
      <c r="A414" s="116" t="s">
        <v>109</v>
      </c>
      <c r="B414" s="154">
        <v>927</v>
      </c>
      <c r="C414" s="147" t="s">
        <v>35</v>
      </c>
      <c r="D414" s="155" t="s">
        <v>5</v>
      </c>
      <c r="E414" s="147" t="s">
        <v>36</v>
      </c>
      <c r="F414" s="147" t="s">
        <v>26</v>
      </c>
      <c r="G414" s="147" t="s">
        <v>2</v>
      </c>
      <c r="H414" s="147" t="s">
        <v>40</v>
      </c>
      <c r="I414" s="146" t="s">
        <v>60</v>
      </c>
      <c r="J414" s="142"/>
      <c r="K414" s="142"/>
      <c r="L414" s="142"/>
      <c r="M414" s="72"/>
      <c r="N414" s="72"/>
      <c r="O414" s="15"/>
      <c r="P414" s="15"/>
      <c r="Q414" s="15"/>
      <c r="S414" s="15"/>
    </row>
    <row r="415" spans="1:19" s="47" customFormat="1" x14ac:dyDescent="0.35">
      <c r="A415" s="117" t="s">
        <v>190</v>
      </c>
      <c r="B415" s="231">
        <v>927</v>
      </c>
      <c r="C415" s="204" t="s">
        <v>35</v>
      </c>
      <c r="D415" s="124" t="s">
        <v>2</v>
      </c>
      <c r="E415" s="378"/>
      <c r="F415" s="379"/>
      <c r="G415" s="379"/>
      <c r="H415" s="380"/>
      <c r="I415" s="119"/>
      <c r="J415" s="62">
        <f>+J416+J422</f>
        <v>130241.09999999999</v>
      </c>
      <c r="K415" s="62">
        <f t="shared" ref="K415:L415" si="140">+K416+K422</f>
        <v>50775.7</v>
      </c>
      <c r="L415" s="62">
        <f t="shared" si="140"/>
        <v>49989.9</v>
      </c>
      <c r="M415" s="137">
        <f t="shared" ref="K415:N432" si="141">+M416</f>
        <v>0</v>
      </c>
      <c r="N415" s="137">
        <f t="shared" si="141"/>
        <v>0</v>
      </c>
      <c r="O415" s="188"/>
      <c r="P415" s="188"/>
      <c r="Q415" s="188"/>
      <c r="S415" s="188"/>
    </row>
    <row r="416" spans="1:19" s="12" customFormat="1" ht="67.2" x14ac:dyDescent="0.3">
      <c r="A416" s="120" t="s">
        <v>176</v>
      </c>
      <c r="B416" s="233">
        <v>927</v>
      </c>
      <c r="C416" s="236" t="s">
        <v>35</v>
      </c>
      <c r="D416" s="242" t="s">
        <v>2</v>
      </c>
      <c r="E416" s="162" t="s">
        <v>36</v>
      </c>
      <c r="F416" s="162" t="s">
        <v>113</v>
      </c>
      <c r="G416" s="162" t="s">
        <v>114</v>
      </c>
      <c r="H416" s="162" t="s">
        <v>120</v>
      </c>
      <c r="I416" s="236"/>
      <c r="J416" s="143">
        <f>SUM(J417)</f>
        <v>129416.7</v>
      </c>
      <c r="K416" s="143">
        <f t="shared" ref="K416:L420" si="142">SUM(K417)</f>
        <v>50429</v>
      </c>
      <c r="L416" s="143">
        <f t="shared" si="142"/>
        <v>49989.9</v>
      </c>
      <c r="M416" s="60"/>
      <c r="N416" s="60"/>
      <c r="O416" s="140"/>
      <c r="P416" s="139"/>
      <c r="Q416" s="140"/>
      <c r="S416" s="140"/>
    </row>
    <row r="417" spans="1:19" s="12" customFormat="1" ht="50.4" x14ac:dyDescent="0.3">
      <c r="A417" s="121" t="s">
        <v>184</v>
      </c>
      <c r="B417" s="237">
        <v>927</v>
      </c>
      <c r="C417" s="225" t="s">
        <v>35</v>
      </c>
      <c r="D417" s="222" t="s">
        <v>2</v>
      </c>
      <c r="E417" s="163" t="s">
        <v>36</v>
      </c>
      <c r="F417" s="163" t="s">
        <v>26</v>
      </c>
      <c r="G417" s="163" t="s">
        <v>114</v>
      </c>
      <c r="H417" s="163" t="s">
        <v>120</v>
      </c>
      <c r="I417" s="225"/>
      <c r="J417" s="144">
        <f>+J418+J420</f>
        <v>129416.7</v>
      </c>
      <c r="K417" s="144">
        <f t="shared" ref="K417:L417" si="143">SUM(K418+K420)</f>
        <v>50429</v>
      </c>
      <c r="L417" s="144">
        <f t="shared" si="143"/>
        <v>49989.9</v>
      </c>
      <c r="M417" s="141">
        <f t="shared" ref="K417:N435" si="144">+M418</f>
        <v>0</v>
      </c>
      <c r="N417" s="141">
        <f t="shared" si="144"/>
        <v>0</v>
      </c>
      <c r="O417" s="140"/>
      <c r="P417" s="140"/>
      <c r="Q417" s="140"/>
      <c r="S417" s="140"/>
    </row>
    <row r="418" spans="1:19" s="12" customFormat="1" ht="33.6" x14ac:dyDescent="0.3">
      <c r="A418" s="122" t="s">
        <v>192</v>
      </c>
      <c r="B418" s="150">
        <v>927</v>
      </c>
      <c r="C418" s="151" t="s">
        <v>35</v>
      </c>
      <c r="D418" s="224" t="s">
        <v>2</v>
      </c>
      <c r="E418" s="152" t="s">
        <v>36</v>
      </c>
      <c r="F418" s="152" t="s">
        <v>26</v>
      </c>
      <c r="G418" s="152" t="s">
        <v>7</v>
      </c>
      <c r="H418" s="152" t="s">
        <v>120</v>
      </c>
      <c r="I418" s="151"/>
      <c r="J418" s="145">
        <f>SUM(J419)</f>
        <v>270</v>
      </c>
      <c r="K418" s="145">
        <f t="shared" si="142"/>
        <v>270</v>
      </c>
      <c r="L418" s="145">
        <f t="shared" si="142"/>
        <v>270</v>
      </c>
      <c r="M418" s="60"/>
      <c r="N418" s="60"/>
      <c r="O418" s="140"/>
      <c r="P418" s="140"/>
      <c r="Q418" s="140"/>
      <c r="S418" s="140"/>
    </row>
    <row r="419" spans="1:19" s="12" customFormat="1" ht="78" x14ac:dyDescent="0.3">
      <c r="A419" s="116" t="s">
        <v>342</v>
      </c>
      <c r="B419" s="154">
        <v>927</v>
      </c>
      <c r="C419" s="147" t="s">
        <v>35</v>
      </c>
      <c r="D419" s="155" t="s">
        <v>2</v>
      </c>
      <c r="E419" s="147" t="s">
        <v>36</v>
      </c>
      <c r="F419" s="147" t="s">
        <v>26</v>
      </c>
      <c r="G419" s="147" t="s">
        <v>7</v>
      </c>
      <c r="H419" s="147" t="s">
        <v>191</v>
      </c>
      <c r="I419" s="146" t="s">
        <v>60</v>
      </c>
      <c r="J419" s="142">
        <v>270</v>
      </c>
      <c r="K419" s="142">
        <v>270</v>
      </c>
      <c r="L419" s="142">
        <v>270</v>
      </c>
      <c r="M419" s="60"/>
      <c r="N419" s="60"/>
      <c r="O419" s="140"/>
      <c r="P419" s="140"/>
      <c r="Q419" s="140"/>
      <c r="S419" s="140"/>
    </row>
    <row r="420" spans="1:19" s="12" customFormat="1" ht="60.6" customHeight="1" x14ac:dyDescent="0.3">
      <c r="A420" s="122" t="s">
        <v>274</v>
      </c>
      <c r="B420" s="150">
        <v>927</v>
      </c>
      <c r="C420" s="151" t="s">
        <v>35</v>
      </c>
      <c r="D420" s="224" t="s">
        <v>2</v>
      </c>
      <c r="E420" s="152" t="s">
        <v>36</v>
      </c>
      <c r="F420" s="152" t="s">
        <v>26</v>
      </c>
      <c r="G420" s="152" t="s">
        <v>11</v>
      </c>
      <c r="H420" s="152" t="s">
        <v>120</v>
      </c>
      <c r="I420" s="151"/>
      <c r="J420" s="145">
        <f>+J421</f>
        <v>129146.7</v>
      </c>
      <c r="K420" s="145">
        <f t="shared" si="142"/>
        <v>50159</v>
      </c>
      <c r="L420" s="145">
        <f t="shared" si="142"/>
        <v>49719.9</v>
      </c>
      <c r="M420" s="60"/>
      <c r="N420" s="60"/>
      <c r="O420" s="140"/>
      <c r="P420" s="140"/>
      <c r="Q420" s="140"/>
      <c r="S420" s="140"/>
    </row>
    <row r="421" spans="1:19" s="12" customFormat="1" ht="24.6" customHeight="1" x14ac:dyDescent="0.3">
      <c r="A421" s="116" t="s">
        <v>275</v>
      </c>
      <c r="B421" s="154">
        <v>927</v>
      </c>
      <c r="C421" s="147" t="s">
        <v>35</v>
      </c>
      <c r="D421" s="155" t="s">
        <v>2</v>
      </c>
      <c r="E421" s="147" t="s">
        <v>36</v>
      </c>
      <c r="F421" s="147" t="s">
        <v>26</v>
      </c>
      <c r="G421" s="147" t="s">
        <v>11</v>
      </c>
      <c r="H421" s="147" t="s">
        <v>273</v>
      </c>
      <c r="I421" s="146" t="s">
        <v>60</v>
      </c>
      <c r="J421" s="142">
        <v>129146.7</v>
      </c>
      <c r="K421" s="142">
        <v>50159</v>
      </c>
      <c r="L421" s="142">
        <v>49719.9</v>
      </c>
      <c r="M421" s="19">
        <f t="shared" ref="K421:N438" si="145">+M422+M423</f>
        <v>0</v>
      </c>
      <c r="N421" s="19">
        <f t="shared" si="145"/>
        <v>0</v>
      </c>
      <c r="O421" s="140">
        <v>3059</v>
      </c>
      <c r="P421" s="199">
        <v>1436.8</v>
      </c>
      <c r="Q421" s="199">
        <v>5049.6000000000004</v>
      </c>
      <c r="R421" s="199">
        <v>4610.1000000000004</v>
      </c>
      <c r="S421" s="140">
        <v>16527.599999999999</v>
      </c>
    </row>
    <row r="422" spans="1:19" s="12" customFormat="1" ht="33.6" x14ac:dyDescent="0.3">
      <c r="A422" s="120" t="s">
        <v>537</v>
      </c>
      <c r="B422" s="233">
        <v>927</v>
      </c>
      <c r="C422" s="236" t="s">
        <v>35</v>
      </c>
      <c r="D422" s="242" t="s">
        <v>2</v>
      </c>
      <c r="E422" s="162" t="s">
        <v>238</v>
      </c>
      <c r="F422" s="162" t="s">
        <v>113</v>
      </c>
      <c r="G422" s="162" t="s">
        <v>114</v>
      </c>
      <c r="H422" s="162" t="s">
        <v>120</v>
      </c>
      <c r="I422" s="236"/>
      <c r="J422" s="143">
        <f>+J423</f>
        <v>824.4</v>
      </c>
      <c r="K422" s="143">
        <f t="shared" ref="K422:L422" si="146">+K423</f>
        <v>346.7</v>
      </c>
      <c r="L422" s="143">
        <f t="shared" si="146"/>
        <v>0</v>
      </c>
      <c r="M422" s="60"/>
      <c r="N422" s="60"/>
      <c r="O422" s="140"/>
      <c r="P422" s="140"/>
      <c r="Q422" s="140"/>
      <c r="S422" s="140"/>
    </row>
    <row r="423" spans="1:19" s="12" customFormat="1" ht="33.6" x14ac:dyDescent="0.3">
      <c r="A423" s="121" t="s">
        <v>538</v>
      </c>
      <c r="B423" s="291">
        <v>927</v>
      </c>
      <c r="C423" s="292" t="s">
        <v>35</v>
      </c>
      <c r="D423" s="293" t="s">
        <v>2</v>
      </c>
      <c r="E423" s="174" t="s">
        <v>238</v>
      </c>
      <c r="F423" s="174" t="s">
        <v>16</v>
      </c>
      <c r="G423" s="174" t="s">
        <v>114</v>
      </c>
      <c r="H423" s="174" t="s">
        <v>120</v>
      </c>
      <c r="I423" s="292"/>
      <c r="J423" s="294">
        <f>SUM(J424)</f>
        <v>824.4</v>
      </c>
      <c r="K423" s="294">
        <f t="shared" ref="K423:L423" si="147">SUM(K424)</f>
        <v>346.7</v>
      </c>
      <c r="L423" s="294">
        <f t="shared" si="147"/>
        <v>0</v>
      </c>
      <c r="M423" s="60"/>
      <c r="N423" s="60"/>
      <c r="O423" s="140"/>
      <c r="P423" s="140"/>
      <c r="Q423" s="140"/>
      <c r="S423" s="140"/>
    </row>
    <row r="424" spans="1:19" s="28" customFormat="1" ht="33.6" x14ac:dyDescent="0.3">
      <c r="A424" s="122" t="s">
        <v>539</v>
      </c>
      <c r="B424" s="295">
        <v>927</v>
      </c>
      <c r="C424" s="256" t="s">
        <v>35</v>
      </c>
      <c r="D424" s="296" t="s">
        <v>2</v>
      </c>
      <c r="E424" s="173" t="s">
        <v>238</v>
      </c>
      <c r="F424" s="173" t="s">
        <v>16</v>
      </c>
      <c r="G424" s="173" t="s">
        <v>1</v>
      </c>
      <c r="H424" s="173" t="s">
        <v>120</v>
      </c>
      <c r="I424" s="256"/>
      <c r="J424" s="297">
        <f>+J425+J426</f>
        <v>824.4</v>
      </c>
      <c r="K424" s="297">
        <f t="shared" ref="K424:L424" si="148">+K425+K426</f>
        <v>346.7</v>
      </c>
      <c r="L424" s="297">
        <f t="shared" si="148"/>
        <v>0</v>
      </c>
      <c r="M424" s="83"/>
      <c r="N424" s="83"/>
      <c r="O424" s="58"/>
      <c r="P424" s="58"/>
      <c r="Q424" s="58"/>
      <c r="S424" s="58"/>
    </row>
    <row r="425" spans="1:19" s="30" customFormat="1" ht="46.8" x14ac:dyDescent="0.35">
      <c r="A425" s="116" t="s">
        <v>540</v>
      </c>
      <c r="B425" s="298">
        <v>927</v>
      </c>
      <c r="C425" s="299" t="s">
        <v>35</v>
      </c>
      <c r="D425" s="300" t="s">
        <v>2</v>
      </c>
      <c r="E425" s="175" t="s">
        <v>238</v>
      </c>
      <c r="F425" s="175" t="s">
        <v>16</v>
      </c>
      <c r="G425" s="175" t="s">
        <v>1</v>
      </c>
      <c r="H425" s="301" t="s">
        <v>239</v>
      </c>
      <c r="I425" s="299" t="s">
        <v>60</v>
      </c>
      <c r="J425" s="302">
        <v>824.4</v>
      </c>
      <c r="K425" s="302">
        <v>346.7</v>
      </c>
      <c r="L425" s="302"/>
      <c r="M425" s="17">
        <f t="shared" ref="K425:N444" si="149">SUM(M426)</f>
        <v>0</v>
      </c>
      <c r="N425" s="17">
        <f t="shared" si="149"/>
        <v>0</v>
      </c>
    </row>
    <row r="426" spans="1:19" s="33" customFormat="1" ht="62.4" hidden="1" x14ac:dyDescent="0.35">
      <c r="A426" s="116" t="s">
        <v>495</v>
      </c>
      <c r="B426" s="298">
        <v>927</v>
      </c>
      <c r="C426" s="299" t="s">
        <v>35</v>
      </c>
      <c r="D426" s="300" t="s">
        <v>2</v>
      </c>
      <c r="E426" s="175" t="s">
        <v>272</v>
      </c>
      <c r="F426" s="175" t="s">
        <v>16</v>
      </c>
      <c r="G426" s="175" t="s">
        <v>7</v>
      </c>
      <c r="H426" s="301" t="s">
        <v>496</v>
      </c>
      <c r="I426" s="299" t="s">
        <v>60</v>
      </c>
      <c r="J426" s="302"/>
      <c r="K426" s="302"/>
      <c r="L426" s="302"/>
      <c r="M426" s="135">
        <f t="shared" si="149"/>
        <v>0</v>
      </c>
      <c r="N426" s="135">
        <f t="shared" si="149"/>
        <v>0</v>
      </c>
      <c r="O426" s="189"/>
      <c r="P426" s="189"/>
      <c r="Q426" s="189"/>
      <c r="S426" s="189"/>
    </row>
    <row r="427" spans="1:19" s="34" customFormat="1" ht="40.799999999999997" x14ac:dyDescent="0.35">
      <c r="A427" s="129" t="s">
        <v>193</v>
      </c>
      <c r="B427" s="165">
        <v>941</v>
      </c>
      <c r="C427" s="351"/>
      <c r="D427" s="352"/>
      <c r="E427" s="357"/>
      <c r="F427" s="357"/>
      <c r="G427" s="357"/>
      <c r="H427" s="358"/>
      <c r="I427" s="166"/>
      <c r="J427" s="167">
        <f>SUM(J428+J441+J597)</f>
        <v>1342110.0999999996</v>
      </c>
      <c r="K427" s="167">
        <f>SUM(K428+K441+K597)</f>
        <v>1310863.2</v>
      </c>
      <c r="L427" s="167">
        <f>SUM(L428+L441+L597)</f>
        <v>1317058.7</v>
      </c>
      <c r="M427" s="136">
        <f t="shared" si="149"/>
        <v>0</v>
      </c>
      <c r="N427" s="136">
        <f t="shared" si="149"/>
        <v>0</v>
      </c>
      <c r="O427" s="189"/>
      <c r="P427" s="189"/>
      <c r="Q427" s="189"/>
      <c r="S427" s="189"/>
    </row>
    <row r="428" spans="1:19" s="50" customFormat="1" ht="17.399999999999999" x14ac:dyDescent="0.35">
      <c r="A428" s="126" t="s">
        <v>62</v>
      </c>
      <c r="B428" s="127">
        <v>941</v>
      </c>
      <c r="C428" s="172" t="s">
        <v>1</v>
      </c>
      <c r="D428" s="340"/>
      <c r="E428" s="341"/>
      <c r="F428" s="341"/>
      <c r="G428" s="341"/>
      <c r="H428" s="342"/>
      <c r="I428" s="202"/>
      <c r="J428" s="128">
        <f>+J429+J434</f>
        <v>3575</v>
      </c>
      <c r="K428" s="128">
        <f t="shared" ref="K428:L428" si="150">+K429+K434</f>
        <v>3690</v>
      </c>
      <c r="L428" s="128">
        <f t="shared" si="150"/>
        <v>3833</v>
      </c>
      <c r="M428" s="137">
        <f t="shared" ref="K428:N445" si="151">+M429+M436+M440</f>
        <v>0</v>
      </c>
      <c r="N428" s="137">
        <f t="shared" si="151"/>
        <v>0</v>
      </c>
      <c r="O428" s="190"/>
      <c r="P428" s="190"/>
      <c r="Q428" s="190"/>
      <c r="S428" s="190"/>
    </row>
    <row r="429" spans="1:19" s="50" customFormat="1" ht="52.8" x14ac:dyDescent="0.35">
      <c r="A429" s="125" t="s">
        <v>65</v>
      </c>
      <c r="B429" s="165">
        <v>941</v>
      </c>
      <c r="C429" s="166" t="s">
        <v>1</v>
      </c>
      <c r="D429" s="166" t="s">
        <v>7</v>
      </c>
      <c r="E429" s="351"/>
      <c r="F429" s="352"/>
      <c r="G429" s="352"/>
      <c r="H429" s="353"/>
      <c r="I429" s="170"/>
      <c r="J429" s="167">
        <f>SUM(J430)</f>
        <v>670</v>
      </c>
      <c r="K429" s="167">
        <f t="shared" ref="K429:L431" si="152">SUM(K430)</f>
        <v>696</v>
      </c>
      <c r="L429" s="167">
        <f t="shared" si="152"/>
        <v>723</v>
      </c>
      <c r="M429" s="86"/>
      <c r="N429" s="86"/>
      <c r="O429" s="190"/>
      <c r="P429" s="190"/>
      <c r="Q429" s="190"/>
      <c r="S429" s="190"/>
    </row>
    <row r="430" spans="1:19" s="12" customFormat="1" ht="50.4" x14ac:dyDescent="0.3">
      <c r="A430" s="120" t="s">
        <v>116</v>
      </c>
      <c r="B430" s="156">
        <v>941</v>
      </c>
      <c r="C430" s="162" t="s">
        <v>1</v>
      </c>
      <c r="D430" s="242" t="s">
        <v>7</v>
      </c>
      <c r="E430" s="162" t="s">
        <v>42</v>
      </c>
      <c r="F430" s="162" t="s">
        <v>113</v>
      </c>
      <c r="G430" s="162" t="s">
        <v>114</v>
      </c>
      <c r="H430" s="162" t="s">
        <v>120</v>
      </c>
      <c r="I430" s="236"/>
      <c r="J430" s="143">
        <f>SUM(J431)</f>
        <v>670</v>
      </c>
      <c r="K430" s="143">
        <f t="shared" si="152"/>
        <v>696</v>
      </c>
      <c r="L430" s="143">
        <f t="shared" si="152"/>
        <v>723</v>
      </c>
      <c r="M430" s="60"/>
      <c r="N430" s="60"/>
      <c r="O430" s="140"/>
      <c r="P430" s="140"/>
      <c r="Q430" s="140"/>
      <c r="S430" s="140"/>
    </row>
    <row r="431" spans="1:19" s="12" customFormat="1" ht="33.6" x14ac:dyDescent="0.3">
      <c r="A431" s="121" t="s">
        <v>117</v>
      </c>
      <c r="B431" s="158">
        <v>941</v>
      </c>
      <c r="C431" s="163" t="s">
        <v>1</v>
      </c>
      <c r="D431" s="222" t="s">
        <v>7</v>
      </c>
      <c r="E431" s="163" t="s">
        <v>42</v>
      </c>
      <c r="F431" s="163" t="s">
        <v>30</v>
      </c>
      <c r="G431" s="163" t="s">
        <v>114</v>
      </c>
      <c r="H431" s="163" t="s">
        <v>120</v>
      </c>
      <c r="I431" s="225"/>
      <c r="J431" s="144">
        <f>SUM(J432)</f>
        <v>670</v>
      </c>
      <c r="K431" s="144">
        <f t="shared" si="152"/>
        <v>696</v>
      </c>
      <c r="L431" s="144">
        <f t="shared" si="152"/>
        <v>723</v>
      </c>
      <c r="M431" s="60">
        <v>3775.2</v>
      </c>
      <c r="N431" s="60"/>
      <c r="O431" s="140"/>
      <c r="P431" s="140"/>
      <c r="Q431" s="140"/>
      <c r="S431" s="140"/>
    </row>
    <row r="432" spans="1:19" s="12" customFormat="1" ht="33.6" x14ac:dyDescent="0.3">
      <c r="A432" s="122" t="s">
        <v>118</v>
      </c>
      <c r="B432" s="160">
        <v>941</v>
      </c>
      <c r="C432" s="152" t="s">
        <v>1</v>
      </c>
      <c r="D432" s="224" t="s">
        <v>7</v>
      </c>
      <c r="E432" s="152" t="s">
        <v>42</v>
      </c>
      <c r="F432" s="152" t="s">
        <v>30</v>
      </c>
      <c r="G432" s="152" t="s">
        <v>1</v>
      </c>
      <c r="H432" s="152" t="s">
        <v>120</v>
      </c>
      <c r="I432" s="151"/>
      <c r="J432" s="145">
        <f>+J433</f>
        <v>670</v>
      </c>
      <c r="K432" s="145">
        <f t="shared" si="141"/>
        <v>696</v>
      </c>
      <c r="L432" s="145">
        <f t="shared" si="141"/>
        <v>723</v>
      </c>
      <c r="M432" s="113">
        <v>-8</v>
      </c>
      <c r="N432" s="60"/>
      <c r="O432" s="140"/>
      <c r="P432" s="140"/>
      <c r="Q432" s="140"/>
      <c r="S432" s="140"/>
    </row>
    <row r="433" spans="1:21" s="12" customFormat="1" ht="46.8" x14ac:dyDescent="0.3">
      <c r="A433" s="116" t="s">
        <v>207</v>
      </c>
      <c r="B433" s="154">
        <v>941</v>
      </c>
      <c r="C433" s="147" t="s">
        <v>1</v>
      </c>
      <c r="D433" s="155" t="s">
        <v>7</v>
      </c>
      <c r="E433" s="147" t="s">
        <v>42</v>
      </c>
      <c r="F433" s="147" t="s">
        <v>30</v>
      </c>
      <c r="G433" s="147" t="s">
        <v>1</v>
      </c>
      <c r="H433" s="147" t="s">
        <v>41</v>
      </c>
      <c r="I433" s="146" t="s">
        <v>54</v>
      </c>
      <c r="J433" s="142">
        <v>670</v>
      </c>
      <c r="K433" s="142">
        <v>696</v>
      </c>
      <c r="L433" s="142">
        <v>723</v>
      </c>
      <c r="M433" s="113">
        <v>-1118</v>
      </c>
      <c r="N433" s="60"/>
      <c r="O433" s="140"/>
      <c r="P433" s="140"/>
      <c r="Q433" s="140"/>
      <c r="S433" s="140"/>
    </row>
    <row r="434" spans="1:21" s="12" customFormat="1" x14ac:dyDescent="0.3">
      <c r="A434" s="125" t="s">
        <v>68</v>
      </c>
      <c r="B434" s="231">
        <v>941</v>
      </c>
      <c r="C434" s="232" t="s">
        <v>1</v>
      </c>
      <c r="D434" s="219" t="s">
        <v>33</v>
      </c>
      <c r="E434" s="381"/>
      <c r="F434" s="382"/>
      <c r="G434" s="382"/>
      <c r="H434" s="383"/>
      <c r="I434" s="146"/>
      <c r="J434" s="167">
        <f>+J435</f>
        <v>2905</v>
      </c>
      <c r="K434" s="167">
        <f t="shared" si="144"/>
        <v>2994</v>
      </c>
      <c r="L434" s="167">
        <f t="shared" si="144"/>
        <v>3110</v>
      </c>
      <c r="M434" s="60"/>
      <c r="N434" s="60"/>
      <c r="O434" s="140"/>
      <c r="P434" s="140"/>
      <c r="Q434" s="140"/>
      <c r="S434" s="140"/>
    </row>
    <row r="435" spans="1:21" s="12" customFormat="1" ht="50.4" x14ac:dyDescent="0.3">
      <c r="A435" s="120" t="s">
        <v>116</v>
      </c>
      <c r="B435" s="156">
        <v>941</v>
      </c>
      <c r="C435" s="162" t="s">
        <v>1</v>
      </c>
      <c r="D435" s="242" t="s">
        <v>33</v>
      </c>
      <c r="E435" s="162" t="s">
        <v>42</v>
      </c>
      <c r="F435" s="162" t="s">
        <v>113</v>
      </c>
      <c r="G435" s="162" t="s">
        <v>114</v>
      </c>
      <c r="H435" s="162" t="s">
        <v>120</v>
      </c>
      <c r="I435" s="146"/>
      <c r="J435" s="143">
        <f>+J436</f>
        <v>2905</v>
      </c>
      <c r="K435" s="143">
        <f t="shared" si="144"/>
        <v>2994</v>
      </c>
      <c r="L435" s="143">
        <f t="shared" si="144"/>
        <v>3110</v>
      </c>
      <c r="M435" s="60"/>
      <c r="N435" s="60"/>
      <c r="O435" s="140"/>
      <c r="P435" s="140"/>
      <c r="Q435" s="140"/>
      <c r="S435" s="140"/>
    </row>
    <row r="436" spans="1:21" s="12" customFormat="1" ht="33.6" x14ac:dyDescent="0.3">
      <c r="A436" s="121" t="s">
        <v>117</v>
      </c>
      <c r="B436" s="158">
        <v>941</v>
      </c>
      <c r="C436" s="163" t="s">
        <v>1</v>
      </c>
      <c r="D436" s="222" t="s">
        <v>33</v>
      </c>
      <c r="E436" s="163" t="s">
        <v>42</v>
      </c>
      <c r="F436" s="163" t="s">
        <v>30</v>
      </c>
      <c r="G436" s="163" t="s">
        <v>114</v>
      </c>
      <c r="H436" s="163" t="s">
        <v>120</v>
      </c>
      <c r="I436" s="146"/>
      <c r="J436" s="144">
        <f>SUM(J437)</f>
        <v>2905</v>
      </c>
      <c r="K436" s="144">
        <f t="shared" ref="K436:L436" si="153">SUM(K437)</f>
        <v>2994</v>
      </c>
      <c r="L436" s="144">
        <f t="shared" si="153"/>
        <v>3110</v>
      </c>
      <c r="M436" s="60"/>
      <c r="N436" s="60"/>
      <c r="O436" s="140"/>
      <c r="P436" s="140"/>
      <c r="Q436" s="140"/>
      <c r="S436" s="140"/>
    </row>
    <row r="437" spans="1:21" s="12" customFormat="1" ht="35.4" customHeight="1" x14ac:dyDescent="0.3">
      <c r="A437" s="243" t="s">
        <v>118</v>
      </c>
      <c r="B437" s="160">
        <v>941</v>
      </c>
      <c r="C437" s="152" t="s">
        <v>1</v>
      </c>
      <c r="D437" s="224" t="s">
        <v>33</v>
      </c>
      <c r="E437" s="152" t="s">
        <v>42</v>
      </c>
      <c r="F437" s="152" t="s">
        <v>30</v>
      </c>
      <c r="G437" s="152" t="s">
        <v>1</v>
      </c>
      <c r="H437" s="152" t="s">
        <v>120</v>
      </c>
      <c r="I437" s="146"/>
      <c r="J437" s="145">
        <f>+J438</f>
        <v>2905</v>
      </c>
      <c r="K437" s="145">
        <f t="shared" ref="K437:L437" si="154">+K438</f>
        <v>2994</v>
      </c>
      <c r="L437" s="145">
        <f t="shared" si="154"/>
        <v>3110</v>
      </c>
      <c r="M437" s="60">
        <v>144913</v>
      </c>
      <c r="N437" s="60"/>
      <c r="O437" s="140"/>
      <c r="P437" s="140"/>
      <c r="Q437" s="140"/>
      <c r="S437" s="140"/>
    </row>
    <row r="438" spans="1:21" s="12" customFormat="1" ht="54" customHeight="1" x14ac:dyDescent="0.3">
      <c r="A438" s="116" t="s">
        <v>444</v>
      </c>
      <c r="B438" s="210">
        <v>941</v>
      </c>
      <c r="C438" s="166" t="s">
        <v>1</v>
      </c>
      <c r="D438" s="205" t="s">
        <v>33</v>
      </c>
      <c r="E438" s="166" t="s">
        <v>42</v>
      </c>
      <c r="F438" s="166" t="s">
        <v>30</v>
      </c>
      <c r="G438" s="166" t="s">
        <v>1</v>
      </c>
      <c r="H438" s="166" t="s">
        <v>380</v>
      </c>
      <c r="I438" s="170"/>
      <c r="J438" s="167">
        <f>+J439+J440</f>
        <v>2905</v>
      </c>
      <c r="K438" s="167">
        <f t="shared" si="145"/>
        <v>2994</v>
      </c>
      <c r="L438" s="167">
        <f t="shared" si="145"/>
        <v>3110</v>
      </c>
      <c r="M438" s="60">
        <v>17</v>
      </c>
      <c r="N438" s="60"/>
      <c r="O438" s="140"/>
      <c r="P438" s="140"/>
      <c r="Q438" s="140"/>
      <c r="S438" s="140"/>
    </row>
    <row r="439" spans="1:21" s="12" customFormat="1" ht="94.8" customHeight="1" x14ac:dyDescent="0.3">
      <c r="A439" s="116" t="s">
        <v>407</v>
      </c>
      <c r="B439" s="154">
        <v>941</v>
      </c>
      <c r="C439" s="147" t="s">
        <v>1</v>
      </c>
      <c r="D439" s="155" t="s">
        <v>33</v>
      </c>
      <c r="E439" s="147" t="s">
        <v>42</v>
      </c>
      <c r="F439" s="147" t="s">
        <v>30</v>
      </c>
      <c r="G439" s="147" t="s">
        <v>1</v>
      </c>
      <c r="H439" s="147" t="s">
        <v>380</v>
      </c>
      <c r="I439" s="146" t="s">
        <v>54</v>
      </c>
      <c r="J439" s="142">
        <v>2805</v>
      </c>
      <c r="K439" s="142">
        <v>2891</v>
      </c>
      <c r="L439" s="142">
        <v>3002</v>
      </c>
      <c r="M439" s="60">
        <v>784.2</v>
      </c>
      <c r="N439" s="60"/>
      <c r="O439" s="140"/>
      <c r="P439" s="140"/>
      <c r="Q439" s="140"/>
      <c r="S439" s="140"/>
    </row>
    <row r="440" spans="1:21" s="12" customFormat="1" ht="78" x14ac:dyDescent="0.3">
      <c r="A440" s="116" t="s">
        <v>408</v>
      </c>
      <c r="B440" s="154">
        <v>941</v>
      </c>
      <c r="C440" s="147" t="s">
        <v>1</v>
      </c>
      <c r="D440" s="155" t="s">
        <v>33</v>
      </c>
      <c r="E440" s="147" t="s">
        <v>42</v>
      </c>
      <c r="F440" s="147" t="s">
        <v>30</v>
      </c>
      <c r="G440" s="147" t="s">
        <v>1</v>
      </c>
      <c r="H440" s="147" t="s">
        <v>380</v>
      </c>
      <c r="I440" s="146" t="s">
        <v>53</v>
      </c>
      <c r="J440" s="142">
        <v>100</v>
      </c>
      <c r="K440" s="142">
        <v>103</v>
      </c>
      <c r="L440" s="142">
        <v>108</v>
      </c>
      <c r="M440" s="60"/>
      <c r="N440" s="60"/>
      <c r="O440" s="140">
        <v>-20</v>
      </c>
      <c r="P440" s="140">
        <v>-19</v>
      </c>
      <c r="Q440" s="140">
        <v>-16</v>
      </c>
      <c r="S440" s="140"/>
    </row>
    <row r="441" spans="1:21" s="12" customFormat="1" x14ac:dyDescent="0.3">
      <c r="A441" s="126" t="s">
        <v>78</v>
      </c>
      <c r="B441" s="126">
        <v>941</v>
      </c>
      <c r="C441" s="245" t="s">
        <v>13</v>
      </c>
      <c r="D441" s="359"/>
      <c r="E441" s="360"/>
      <c r="F441" s="360"/>
      <c r="G441" s="360"/>
      <c r="H441" s="361"/>
      <c r="I441" s="248"/>
      <c r="J441" s="128">
        <f>SUM(J442+J465+J528+J543+J556)</f>
        <v>1295866.3999999997</v>
      </c>
      <c r="K441" s="128">
        <f>SUM(K442+K465+K528+K543+K556)</f>
        <v>1261910.7</v>
      </c>
      <c r="L441" s="128">
        <f>SUM(L442+L465+L528+L543+L556)</f>
        <v>1267027.8</v>
      </c>
      <c r="M441" s="60">
        <v>2478</v>
      </c>
      <c r="N441" s="60"/>
      <c r="O441" s="140"/>
      <c r="P441" s="140"/>
      <c r="Q441" s="140"/>
      <c r="S441" s="140"/>
    </row>
    <row r="442" spans="1:21" s="12" customFormat="1" x14ac:dyDescent="0.3">
      <c r="A442" s="125" t="s">
        <v>79</v>
      </c>
      <c r="B442" s="118">
        <v>941</v>
      </c>
      <c r="C442" s="219" t="s">
        <v>13</v>
      </c>
      <c r="D442" s="219" t="s">
        <v>1</v>
      </c>
      <c r="E442" s="362"/>
      <c r="F442" s="363"/>
      <c r="G442" s="363"/>
      <c r="H442" s="364"/>
      <c r="I442" s="119"/>
      <c r="J442" s="62">
        <f>SUM(J443)</f>
        <v>327578.3</v>
      </c>
      <c r="K442" s="62">
        <f t="shared" si="149"/>
        <v>333862.59999999998</v>
      </c>
      <c r="L442" s="62">
        <f t="shared" si="149"/>
        <v>354163.8</v>
      </c>
      <c r="M442" s="60">
        <v>669</v>
      </c>
      <c r="N442" s="60"/>
      <c r="O442" s="140"/>
      <c r="P442" s="140"/>
      <c r="Q442" s="140"/>
      <c r="S442" s="140"/>
    </row>
    <row r="443" spans="1:21" s="12" customFormat="1" ht="17.399999999999999" x14ac:dyDescent="0.3">
      <c r="A443" s="120" t="s">
        <v>136</v>
      </c>
      <c r="B443" s="156">
        <v>941</v>
      </c>
      <c r="C443" s="157" t="s">
        <v>13</v>
      </c>
      <c r="D443" s="235" t="s">
        <v>1</v>
      </c>
      <c r="E443" s="162" t="s">
        <v>5</v>
      </c>
      <c r="F443" s="162" t="s">
        <v>113</v>
      </c>
      <c r="G443" s="162" t="s">
        <v>114</v>
      </c>
      <c r="H443" s="162" t="s">
        <v>120</v>
      </c>
      <c r="I443" s="236"/>
      <c r="J443" s="143">
        <f>SUM(J444)</f>
        <v>327578.3</v>
      </c>
      <c r="K443" s="143">
        <f t="shared" si="149"/>
        <v>333862.59999999998</v>
      </c>
      <c r="L443" s="143">
        <f t="shared" si="149"/>
        <v>354163.8</v>
      </c>
      <c r="M443" s="60"/>
      <c r="N443" s="60"/>
      <c r="O443" s="140"/>
      <c r="P443" s="140"/>
      <c r="Q443" s="140"/>
      <c r="S443" s="140"/>
    </row>
    <row r="444" spans="1:21" s="12" customFormat="1" ht="17.399999999999999" x14ac:dyDescent="0.3">
      <c r="A444" s="121" t="s">
        <v>137</v>
      </c>
      <c r="B444" s="158">
        <v>941</v>
      </c>
      <c r="C444" s="159" t="s">
        <v>13</v>
      </c>
      <c r="D444" s="239" t="s">
        <v>1</v>
      </c>
      <c r="E444" s="163" t="s">
        <v>5</v>
      </c>
      <c r="F444" s="163" t="s">
        <v>16</v>
      </c>
      <c r="G444" s="163" t="s">
        <v>114</v>
      </c>
      <c r="H444" s="163" t="s">
        <v>120</v>
      </c>
      <c r="I444" s="225"/>
      <c r="J444" s="144">
        <f>SUM(J445)</f>
        <v>327578.3</v>
      </c>
      <c r="K444" s="144">
        <f t="shared" si="149"/>
        <v>333862.59999999998</v>
      </c>
      <c r="L444" s="144">
        <f t="shared" si="149"/>
        <v>354163.8</v>
      </c>
      <c r="M444" s="60"/>
      <c r="N444" s="60"/>
      <c r="O444" s="140"/>
      <c r="P444" s="140"/>
      <c r="Q444" s="140"/>
      <c r="S444" s="140"/>
    </row>
    <row r="445" spans="1:21" s="27" customFormat="1" ht="20.399999999999999" customHeight="1" x14ac:dyDescent="0.3">
      <c r="A445" s="122" t="s">
        <v>138</v>
      </c>
      <c r="B445" s="160">
        <v>941</v>
      </c>
      <c r="C445" s="161" t="s">
        <v>13</v>
      </c>
      <c r="D445" s="241" t="s">
        <v>1</v>
      </c>
      <c r="E445" s="152" t="s">
        <v>5</v>
      </c>
      <c r="F445" s="152" t="s">
        <v>16</v>
      </c>
      <c r="G445" s="152" t="s">
        <v>1</v>
      </c>
      <c r="H445" s="152" t="s">
        <v>120</v>
      </c>
      <c r="I445" s="151"/>
      <c r="J445" s="145">
        <f>+J446+J453+J457+J462</f>
        <v>327578.3</v>
      </c>
      <c r="K445" s="145">
        <f t="shared" si="151"/>
        <v>333862.59999999998</v>
      </c>
      <c r="L445" s="145">
        <f t="shared" si="151"/>
        <v>354163.8</v>
      </c>
      <c r="M445" s="78"/>
      <c r="N445" s="78"/>
    </row>
    <row r="446" spans="1:21" s="35" customFormat="1" ht="17.399999999999999" x14ac:dyDescent="0.3">
      <c r="A446" s="244" t="s">
        <v>435</v>
      </c>
      <c r="B446" s="210">
        <v>941</v>
      </c>
      <c r="C446" s="166" t="s">
        <v>13</v>
      </c>
      <c r="D446" s="205" t="s">
        <v>1</v>
      </c>
      <c r="E446" s="303" t="s">
        <v>5</v>
      </c>
      <c r="F446" s="303">
        <v>1</v>
      </c>
      <c r="G446" s="303" t="s">
        <v>1</v>
      </c>
      <c r="H446" s="303" t="s">
        <v>6</v>
      </c>
      <c r="I446" s="151"/>
      <c r="J446" s="62">
        <f>+J447+J448+J449+J450</f>
        <v>131718.80000000002</v>
      </c>
      <c r="K446" s="62">
        <f t="shared" ref="K446:R446" si="155">+K447+K448+K449+K450</f>
        <v>135638.6</v>
      </c>
      <c r="L446" s="62">
        <f t="shared" si="155"/>
        <v>140627.79999999999</v>
      </c>
      <c r="M446" s="62">
        <f t="shared" si="155"/>
        <v>0</v>
      </c>
      <c r="N446" s="62">
        <f t="shared" si="155"/>
        <v>0</v>
      </c>
      <c r="O446" s="62">
        <f t="shared" si="155"/>
        <v>0</v>
      </c>
      <c r="P446" s="62">
        <f t="shared" si="155"/>
        <v>0</v>
      </c>
      <c r="Q446" s="62">
        <f t="shared" si="155"/>
        <v>0</v>
      </c>
      <c r="R446" s="62">
        <f t="shared" si="155"/>
        <v>0</v>
      </c>
      <c r="S446" s="182"/>
    </row>
    <row r="447" spans="1:21" s="36" customFormat="1" ht="46.8" x14ac:dyDescent="0.3">
      <c r="A447" s="116" t="s">
        <v>196</v>
      </c>
      <c r="B447" s="154">
        <v>941</v>
      </c>
      <c r="C447" s="147" t="s">
        <v>13</v>
      </c>
      <c r="D447" s="155" t="s">
        <v>1</v>
      </c>
      <c r="E447" s="171" t="s">
        <v>5</v>
      </c>
      <c r="F447" s="171">
        <v>1</v>
      </c>
      <c r="G447" s="171" t="s">
        <v>1</v>
      </c>
      <c r="H447" s="171" t="s">
        <v>6</v>
      </c>
      <c r="I447" s="146" t="s">
        <v>54</v>
      </c>
      <c r="J447" s="142">
        <v>39183</v>
      </c>
      <c r="K447" s="142">
        <v>39418</v>
      </c>
      <c r="L447" s="142">
        <v>41219</v>
      </c>
      <c r="M447" s="144">
        <f>+M448+M476+M478</f>
        <v>0</v>
      </c>
      <c r="N447" s="144">
        <f>+N448+N476+N478</f>
        <v>0</v>
      </c>
      <c r="O447" s="182"/>
      <c r="P447" s="182"/>
      <c r="Q447" s="182"/>
      <c r="S447" s="182">
        <v>-2470</v>
      </c>
      <c r="T447" s="36">
        <v>-3683</v>
      </c>
      <c r="U447" s="36">
        <v>-3831</v>
      </c>
    </row>
    <row r="448" spans="1:21" s="51" customFormat="1" ht="31.2" x14ac:dyDescent="0.3">
      <c r="A448" s="116" t="s">
        <v>105</v>
      </c>
      <c r="B448" s="154">
        <v>941</v>
      </c>
      <c r="C448" s="147" t="s">
        <v>13</v>
      </c>
      <c r="D448" s="155" t="s">
        <v>1</v>
      </c>
      <c r="E448" s="171" t="s">
        <v>5</v>
      </c>
      <c r="F448" s="171">
        <v>1</v>
      </c>
      <c r="G448" s="171" t="s">
        <v>1</v>
      </c>
      <c r="H448" s="171" t="s">
        <v>6</v>
      </c>
      <c r="I448" s="146" t="s">
        <v>53</v>
      </c>
      <c r="J448" s="142">
        <v>59964</v>
      </c>
      <c r="K448" s="142">
        <v>59787</v>
      </c>
      <c r="L448" s="142">
        <v>61766</v>
      </c>
      <c r="M448" s="145">
        <f t="shared" ref="M448:N448" si="156">+M452+M456+M462+M467+M472</f>
        <v>0</v>
      </c>
      <c r="N448" s="145">
        <f t="shared" si="156"/>
        <v>0</v>
      </c>
      <c r="O448" s="195"/>
      <c r="P448" s="195"/>
      <c r="Q448" s="195"/>
      <c r="S448" s="195">
        <v>-5877.3</v>
      </c>
      <c r="T448" s="51">
        <v>-8459.9</v>
      </c>
      <c r="U448" s="51">
        <v>-8750.5</v>
      </c>
    </row>
    <row r="449" spans="1:21" s="51" customFormat="1" ht="31.2" x14ac:dyDescent="0.3">
      <c r="A449" s="116" t="s">
        <v>108</v>
      </c>
      <c r="B449" s="154">
        <v>941</v>
      </c>
      <c r="C449" s="147" t="s">
        <v>13</v>
      </c>
      <c r="D449" s="155" t="s">
        <v>1</v>
      </c>
      <c r="E449" s="171" t="s">
        <v>5</v>
      </c>
      <c r="F449" s="171">
        <v>1</v>
      </c>
      <c r="G449" s="171" t="s">
        <v>1</v>
      </c>
      <c r="H449" s="171" t="s">
        <v>6</v>
      </c>
      <c r="I449" s="146" t="s">
        <v>55</v>
      </c>
      <c r="J449" s="142">
        <v>5845.6</v>
      </c>
      <c r="K449" s="142">
        <v>5396.2</v>
      </c>
      <c r="L449" s="142">
        <v>5396.2</v>
      </c>
      <c r="M449" s="178"/>
      <c r="N449" s="178"/>
      <c r="O449" s="195"/>
      <c r="P449" s="195"/>
      <c r="Q449" s="195"/>
      <c r="S449" s="195">
        <v>-953.6</v>
      </c>
      <c r="T449" s="51">
        <v>-1403</v>
      </c>
      <c r="U449" s="51">
        <v>1403</v>
      </c>
    </row>
    <row r="450" spans="1:21" s="51" customFormat="1" ht="46.2" customHeight="1" x14ac:dyDescent="0.3">
      <c r="A450" s="116" t="s">
        <v>243</v>
      </c>
      <c r="B450" s="154">
        <v>941</v>
      </c>
      <c r="C450" s="147" t="s">
        <v>13</v>
      </c>
      <c r="D450" s="155" t="s">
        <v>1</v>
      </c>
      <c r="E450" s="171" t="s">
        <v>5</v>
      </c>
      <c r="F450" s="171">
        <v>1</v>
      </c>
      <c r="G450" s="171" t="s">
        <v>1</v>
      </c>
      <c r="H450" s="171" t="s">
        <v>6</v>
      </c>
      <c r="I450" s="146" t="s">
        <v>59</v>
      </c>
      <c r="J450" s="142">
        <v>26726.2</v>
      </c>
      <c r="K450" s="142">
        <v>31037.4</v>
      </c>
      <c r="L450" s="142">
        <v>32246.6</v>
      </c>
      <c r="M450" s="178"/>
      <c r="N450" s="178"/>
      <c r="O450" s="195"/>
      <c r="P450" s="195"/>
      <c r="Q450" s="195"/>
      <c r="S450" s="195">
        <v>9663.1</v>
      </c>
      <c r="T450" s="51">
        <v>13545.9</v>
      </c>
      <c r="U450" s="51">
        <v>13984.5</v>
      </c>
    </row>
    <row r="451" spans="1:21" s="51" customFormat="1" ht="1.2" hidden="1" customHeight="1" x14ac:dyDescent="0.3">
      <c r="A451" s="116" t="s">
        <v>271</v>
      </c>
      <c r="B451" s="154">
        <v>941</v>
      </c>
      <c r="C451" s="147" t="s">
        <v>13</v>
      </c>
      <c r="D451" s="155" t="s">
        <v>1</v>
      </c>
      <c r="E451" s="171" t="s">
        <v>5</v>
      </c>
      <c r="F451" s="171">
        <v>1</v>
      </c>
      <c r="G451" s="171" t="s">
        <v>1</v>
      </c>
      <c r="H451" s="171" t="s">
        <v>270</v>
      </c>
      <c r="I451" s="146" t="s">
        <v>54</v>
      </c>
      <c r="J451" s="142"/>
      <c r="K451" s="142"/>
      <c r="L451" s="142"/>
      <c r="M451" s="178"/>
      <c r="N451" s="178"/>
      <c r="O451" s="195"/>
      <c r="P451" s="195"/>
      <c r="Q451" s="195"/>
      <c r="S451" s="195"/>
    </row>
    <row r="452" spans="1:21" s="51" customFormat="1" ht="46.8" hidden="1" x14ac:dyDescent="0.3">
      <c r="A452" s="116" t="s">
        <v>276</v>
      </c>
      <c r="B452" s="154">
        <v>941</v>
      </c>
      <c r="C452" s="147" t="s">
        <v>13</v>
      </c>
      <c r="D452" s="155" t="s">
        <v>1</v>
      </c>
      <c r="E452" s="171" t="s">
        <v>5</v>
      </c>
      <c r="F452" s="171">
        <v>1</v>
      </c>
      <c r="G452" s="171" t="s">
        <v>1</v>
      </c>
      <c r="H452" s="171" t="s">
        <v>270</v>
      </c>
      <c r="I452" s="146" t="s">
        <v>59</v>
      </c>
      <c r="J452" s="142"/>
      <c r="K452" s="142"/>
      <c r="L452" s="142"/>
      <c r="M452" s="109"/>
      <c r="N452" s="109"/>
      <c r="O452" s="195"/>
      <c r="P452" s="195"/>
      <c r="Q452" s="195"/>
      <c r="S452" s="195"/>
    </row>
    <row r="453" spans="1:21" s="12" customFormat="1" ht="46.8" x14ac:dyDescent="0.3">
      <c r="A453" s="116" t="s">
        <v>441</v>
      </c>
      <c r="B453" s="210">
        <v>941</v>
      </c>
      <c r="C453" s="166" t="s">
        <v>13</v>
      </c>
      <c r="D453" s="205" t="s">
        <v>1</v>
      </c>
      <c r="E453" s="303" t="s">
        <v>5</v>
      </c>
      <c r="F453" s="303">
        <v>1</v>
      </c>
      <c r="G453" s="303" t="s">
        <v>1</v>
      </c>
      <c r="H453" s="303">
        <v>78290</v>
      </c>
      <c r="I453" s="170"/>
      <c r="J453" s="167">
        <f>+J454+J455+J456</f>
        <v>188602.2</v>
      </c>
      <c r="K453" s="167">
        <f t="shared" ref="K453:L453" si="157">+K454+K455+K456</f>
        <v>198224</v>
      </c>
      <c r="L453" s="167">
        <f t="shared" si="157"/>
        <v>213536</v>
      </c>
      <c r="M453" s="60">
        <v>9259.9</v>
      </c>
      <c r="N453" s="60"/>
      <c r="O453" s="140"/>
      <c r="P453" s="140"/>
      <c r="Q453" s="140"/>
      <c r="S453" s="140"/>
    </row>
    <row r="454" spans="1:21" s="12" customFormat="1" ht="62.4" x14ac:dyDescent="0.3">
      <c r="A454" s="116" t="s">
        <v>343</v>
      </c>
      <c r="B454" s="154">
        <v>941</v>
      </c>
      <c r="C454" s="147" t="s">
        <v>13</v>
      </c>
      <c r="D454" s="155" t="s">
        <v>1</v>
      </c>
      <c r="E454" s="171" t="s">
        <v>5</v>
      </c>
      <c r="F454" s="171">
        <v>1</v>
      </c>
      <c r="G454" s="171" t="s">
        <v>1</v>
      </c>
      <c r="H454" s="171">
        <v>78290</v>
      </c>
      <c r="I454" s="146" t="s">
        <v>54</v>
      </c>
      <c r="J454" s="142">
        <v>144461.20000000001</v>
      </c>
      <c r="K454" s="142">
        <v>147412</v>
      </c>
      <c r="L454" s="142">
        <v>158771</v>
      </c>
      <c r="M454" s="60">
        <v>220</v>
      </c>
      <c r="N454" s="60"/>
      <c r="O454" s="140"/>
      <c r="P454" s="140"/>
      <c r="Q454" s="140"/>
      <c r="S454" s="140">
        <v>-13054</v>
      </c>
      <c r="T454" s="12">
        <v>-18188</v>
      </c>
      <c r="U454" s="12">
        <v>-19589</v>
      </c>
    </row>
    <row r="455" spans="1:21" ht="46.8" x14ac:dyDescent="0.3">
      <c r="A455" s="116" t="s">
        <v>344</v>
      </c>
      <c r="B455" s="154">
        <v>941</v>
      </c>
      <c r="C455" s="147" t="s">
        <v>13</v>
      </c>
      <c r="D455" s="155" t="s">
        <v>1</v>
      </c>
      <c r="E455" s="171" t="s">
        <v>5</v>
      </c>
      <c r="F455" s="171">
        <v>1</v>
      </c>
      <c r="G455" s="171" t="s">
        <v>1</v>
      </c>
      <c r="H455" s="171">
        <v>78290</v>
      </c>
      <c r="I455" s="146" t="s">
        <v>53</v>
      </c>
      <c r="J455" s="142">
        <v>2978</v>
      </c>
      <c r="K455" s="142">
        <v>2962</v>
      </c>
      <c r="L455" s="142">
        <v>3224</v>
      </c>
      <c r="M455" s="61">
        <v>5149.7</v>
      </c>
      <c r="S455" s="180">
        <v>-233</v>
      </c>
      <c r="T455">
        <v>-363</v>
      </c>
      <c r="U455">
        <v>-403</v>
      </c>
    </row>
    <row r="456" spans="1:21" s="12" customFormat="1" ht="58.8" customHeight="1" x14ac:dyDescent="0.3">
      <c r="A456" s="116" t="s">
        <v>345</v>
      </c>
      <c r="B456" s="154">
        <v>941</v>
      </c>
      <c r="C456" s="147" t="s">
        <v>13</v>
      </c>
      <c r="D456" s="155" t="s">
        <v>1</v>
      </c>
      <c r="E456" s="171" t="s">
        <v>5</v>
      </c>
      <c r="F456" s="171">
        <v>1</v>
      </c>
      <c r="G456" s="171" t="s">
        <v>1</v>
      </c>
      <c r="H456" s="171">
        <v>78290</v>
      </c>
      <c r="I456" s="146" t="s">
        <v>59</v>
      </c>
      <c r="J456" s="142">
        <v>41163</v>
      </c>
      <c r="K456" s="142">
        <v>47850</v>
      </c>
      <c r="L456" s="142">
        <v>51541</v>
      </c>
      <c r="M456" s="60"/>
      <c r="N456" s="60"/>
      <c r="O456" s="140"/>
      <c r="P456" s="140"/>
      <c r="Q456" s="140"/>
      <c r="S456" s="140">
        <v>13287</v>
      </c>
      <c r="T456" s="12">
        <v>18551</v>
      </c>
      <c r="U456" s="12">
        <v>19992</v>
      </c>
    </row>
    <row r="457" spans="1:21" s="12" customFormat="1" ht="31.2" hidden="1" x14ac:dyDescent="0.3">
      <c r="A457" s="116" t="s">
        <v>463</v>
      </c>
      <c r="B457" s="210">
        <v>941</v>
      </c>
      <c r="C457" s="166" t="s">
        <v>13</v>
      </c>
      <c r="D457" s="205" t="s">
        <v>1</v>
      </c>
      <c r="E457" s="303" t="s">
        <v>5</v>
      </c>
      <c r="F457" s="303" t="s">
        <v>16</v>
      </c>
      <c r="G457" s="303" t="s">
        <v>1</v>
      </c>
      <c r="H457" s="303" t="s">
        <v>292</v>
      </c>
      <c r="I457" s="170"/>
      <c r="J457" s="167">
        <f>++J458+J459+J460+J461</f>
        <v>0</v>
      </c>
      <c r="K457" s="167">
        <f t="shared" ref="K457:L457" si="158">++K458+K459+K460+K461</f>
        <v>0</v>
      </c>
      <c r="L457" s="167">
        <f t="shared" si="158"/>
        <v>0</v>
      </c>
      <c r="M457" s="60">
        <v>22174</v>
      </c>
      <c r="N457" s="60"/>
      <c r="O457" s="140"/>
      <c r="P457" s="140"/>
      <c r="Q457" s="140"/>
      <c r="S457" s="140"/>
    </row>
    <row r="458" spans="1:21" s="12" customFormat="1" ht="61.2" hidden="1" customHeight="1" x14ac:dyDescent="0.3">
      <c r="A458" s="116" t="s">
        <v>464</v>
      </c>
      <c r="B458" s="154">
        <v>941</v>
      </c>
      <c r="C458" s="147" t="s">
        <v>13</v>
      </c>
      <c r="D458" s="155" t="s">
        <v>1</v>
      </c>
      <c r="E458" s="171" t="s">
        <v>5</v>
      </c>
      <c r="F458" s="171" t="s">
        <v>16</v>
      </c>
      <c r="G458" s="171" t="s">
        <v>1</v>
      </c>
      <c r="H458" s="171" t="s">
        <v>292</v>
      </c>
      <c r="I458" s="146" t="s">
        <v>53</v>
      </c>
      <c r="J458" s="142"/>
      <c r="K458" s="142"/>
      <c r="L458" s="142"/>
      <c r="M458" s="60">
        <v>712.2</v>
      </c>
      <c r="N458" s="60"/>
      <c r="O458" s="140"/>
      <c r="P458" s="140"/>
      <c r="Q458" s="140"/>
      <c r="S458" s="140"/>
    </row>
    <row r="459" spans="1:21" ht="31.2" hidden="1" x14ac:dyDescent="0.3">
      <c r="A459" s="116" t="s">
        <v>464</v>
      </c>
      <c r="B459" s="154">
        <v>941</v>
      </c>
      <c r="C459" s="147" t="s">
        <v>13</v>
      </c>
      <c r="D459" s="155" t="s">
        <v>1</v>
      </c>
      <c r="E459" s="171" t="s">
        <v>5</v>
      </c>
      <c r="F459" s="171" t="s">
        <v>16</v>
      </c>
      <c r="G459" s="171" t="s">
        <v>1</v>
      </c>
      <c r="H459" s="171" t="s">
        <v>292</v>
      </c>
      <c r="I459" s="146" t="s">
        <v>59</v>
      </c>
      <c r="J459" s="142"/>
      <c r="K459" s="142"/>
      <c r="L459" s="142"/>
      <c r="M459" s="61">
        <v>6699.7</v>
      </c>
    </row>
    <row r="460" spans="1:21" s="177" customFormat="1" ht="31.2" hidden="1" x14ac:dyDescent="0.3">
      <c r="A460" s="116" t="s">
        <v>465</v>
      </c>
      <c r="B460" s="154">
        <v>941</v>
      </c>
      <c r="C460" s="147" t="s">
        <v>13</v>
      </c>
      <c r="D460" s="155" t="s">
        <v>1</v>
      </c>
      <c r="E460" s="171" t="s">
        <v>5</v>
      </c>
      <c r="F460" s="171" t="s">
        <v>16</v>
      </c>
      <c r="G460" s="171" t="s">
        <v>1</v>
      </c>
      <c r="H460" s="171" t="s">
        <v>292</v>
      </c>
      <c r="I460" s="146" t="s">
        <v>53</v>
      </c>
      <c r="J460" s="142"/>
      <c r="K460" s="142"/>
      <c r="L460" s="142"/>
      <c r="M460" s="176"/>
      <c r="N460" s="176"/>
      <c r="O460" s="180"/>
      <c r="P460" s="180"/>
      <c r="Q460" s="180"/>
      <c r="S460" s="180"/>
    </row>
    <row r="461" spans="1:21" s="177" customFormat="1" ht="31.2" hidden="1" x14ac:dyDescent="0.3">
      <c r="A461" s="116" t="s">
        <v>465</v>
      </c>
      <c r="B461" s="154">
        <v>941</v>
      </c>
      <c r="C461" s="147" t="s">
        <v>13</v>
      </c>
      <c r="D461" s="155" t="s">
        <v>1</v>
      </c>
      <c r="E461" s="171" t="s">
        <v>5</v>
      </c>
      <c r="F461" s="171" t="s">
        <v>16</v>
      </c>
      <c r="G461" s="171" t="s">
        <v>1</v>
      </c>
      <c r="H461" s="171" t="s">
        <v>292</v>
      </c>
      <c r="I461" s="146" t="s">
        <v>59</v>
      </c>
      <c r="J461" s="142"/>
      <c r="K461" s="142"/>
      <c r="L461" s="142"/>
      <c r="M461" s="176"/>
      <c r="N461" s="176"/>
      <c r="O461" s="180"/>
      <c r="P461" s="180"/>
      <c r="Q461" s="180"/>
      <c r="S461" s="180"/>
    </row>
    <row r="462" spans="1:21" s="1" customFormat="1" ht="37.200000000000003" customHeight="1" x14ac:dyDescent="0.3">
      <c r="A462" s="244" t="s">
        <v>590</v>
      </c>
      <c r="B462" s="210">
        <v>941</v>
      </c>
      <c r="C462" s="166" t="s">
        <v>13</v>
      </c>
      <c r="D462" s="205" t="s">
        <v>1</v>
      </c>
      <c r="E462" s="303" t="s">
        <v>5</v>
      </c>
      <c r="F462" s="303" t="s">
        <v>16</v>
      </c>
      <c r="G462" s="303" t="s">
        <v>1</v>
      </c>
      <c r="H462" s="303" t="s">
        <v>471</v>
      </c>
      <c r="I462" s="170"/>
      <c r="J462" s="167">
        <f>+J463+J464</f>
        <v>7257.3</v>
      </c>
      <c r="K462" s="167">
        <f t="shared" ref="K462:L462" si="159">+K463+K464</f>
        <v>0</v>
      </c>
      <c r="L462" s="167">
        <f t="shared" si="159"/>
        <v>0</v>
      </c>
      <c r="M462" s="61"/>
      <c r="N462" s="61"/>
      <c r="O462" s="180"/>
      <c r="P462" s="180"/>
      <c r="Q462" s="180"/>
      <c r="S462" s="180"/>
    </row>
    <row r="463" spans="1:21" s="12" customFormat="1" ht="46.8" x14ac:dyDescent="0.3">
      <c r="A463" s="116" t="s">
        <v>591</v>
      </c>
      <c r="B463" s="154">
        <v>941</v>
      </c>
      <c r="C463" s="147" t="s">
        <v>13</v>
      </c>
      <c r="D463" s="155" t="s">
        <v>1</v>
      </c>
      <c r="E463" s="171" t="s">
        <v>5</v>
      </c>
      <c r="F463" s="171" t="s">
        <v>16</v>
      </c>
      <c r="G463" s="171" t="s">
        <v>1</v>
      </c>
      <c r="H463" s="171" t="s">
        <v>471</v>
      </c>
      <c r="I463" s="146" t="s">
        <v>53</v>
      </c>
      <c r="J463" s="142">
        <v>6369.5</v>
      </c>
      <c r="K463" s="142">
        <v>0</v>
      </c>
      <c r="L463" s="142">
        <v>0</v>
      </c>
      <c r="M463" s="60"/>
      <c r="N463" s="60"/>
      <c r="O463" s="140"/>
      <c r="P463" s="140"/>
      <c r="Q463" s="140"/>
      <c r="S463" s="140"/>
    </row>
    <row r="464" spans="1:21" s="1" customFormat="1" ht="46.8" x14ac:dyDescent="0.3">
      <c r="A464" s="116" t="s">
        <v>592</v>
      </c>
      <c r="B464" s="154">
        <v>941</v>
      </c>
      <c r="C464" s="147" t="s">
        <v>13</v>
      </c>
      <c r="D464" s="155" t="s">
        <v>1</v>
      </c>
      <c r="E464" s="171" t="s">
        <v>5</v>
      </c>
      <c r="F464" s="171" t="s">
        <v>16</v>
      </c>
      <c r="G464" s="171" t="s">
        <v>1</v>
      </c>
      <c r="H464" s="171" t="s">
        <v>471</v>
      </c>
      <c r="I464" s="146" t="s">
        <v>53</v>
      </c>
      <c r="J464" s="142">
        <v>887.8</v>
      </c>
      <c r="K464" s="142">
        <v>0</v>
      </c>
      <c r="L464" s="142">
        <v>0</v>
      </c>
      <c r="M464" s="61"/>
      <c r="N464" s="61"/>
      <c r="O464" s="201">
        <v>63.7</v>
      </c>
      <c r="P464" s="180"/>
      <c r="Q464" s="180"/>
      <c r="S464" s="180">
        <v>824.1</v>
      </c>
    </row>
    <row r="465" spans="1:19" s="12" customFormat="1" x14ac:dyDescent="0.3">
      <c r="A465" s="117" t="s">
        <v>80</v>
      </c>
      <c r="B465" s="118">
        <v>941</v>
      </c>
      <c r="C465" s="219" t="s">
        <v>13</v>
      </c>
      <c r="D465" s="219" t="s">
        <v>5</v>
      </c>
      <c r="E465" s="365"/>
      <c r="F465" s="366"/>
      <c r="G465" s="366"/>
      <c r="H465" s="367"/>
      <c r="I465" s="119"/>
      <c r="J465" s="62">
        <f>SUM(J466+J524)</f>
        <v>761036.29999999993</v>
      </c>
      <c r="K465" s="62">
        <f>SUM(K466+K524)</f>
        <v>797292.70000000007</v>
      </c>
      <c r="L465" s="62">
        <f>SUM(L466+L524)</f>
        <v>780583.60000000009</v>
      </c>
      <c r="M465" s="60"/>
      <c r="N465" s="60"/>
      <c r="O465" s="140"/>
      <c r="P465" s="140"/>
      <c r="Q465" s="140"/>
      <c r="S465" s="140"/>
    </row>
    <row r="466" spans="1:19" s="1" customFormat="1" ht="17.399999999999999" x14ac:dyDescent="0.3">
      <c r="A466" s="120" t="s">
        <v>136</v>
      </c>
      <c r="B466" s="156">
        <v>941</v>
      </c>
      <c r="C466" s="157" t="s">
        <v>13</v>
      </c>
      <c r="D466" s="235" t="s">
        <v>5</v>
      </c>
      <c r="E466" s="157" t="s">
        <v>5</v>
      </c>
      <c r="F466" s="157" t="s">
        <v>113</v>
      </c>
      <c r="G466" s="157" t="s">
        <v>114</v>
      </c>
      <c r="H466" s="157" t="s">
        <v>120</v>
      </c>
      <c r="I466" s="236"/>
      <c r="J466" s="143">
        <f>SUM(J467+J519)</f>
        <v>759756.29999999993</v>
      </c>
      <c r="K466" s="143">
        <f>SUM(K467+K519)</f>
        <v>795942.70000000007</v>
      </c>
      <c r="L466" s="143">
        <f>SUM(L467+L519)</f>
        <v>779183.60000000009</v>
      </c>
      <c r="M466" s="61"/>
      <c r="N466" s="61"/>
      <c r="O466" s="180"/>
      <c r="P466" s="180"/>
      <c r="Q466" s="180"/>
      <c r="S466" s="180"/>
    </row>
    <row r="467" spans="1:19" s="1" customFormat="1" ht="17.399999999999999" x14ac:dyDescent="0.3">
      <c r="A467" s="121" t="s">
        <v>139</v>
      </c>
      <c r="B467" s="158">
        <v>941</v>
      </c>
      <c r="C467" s="159" t="s">
        <v>13</v>
      </c>
      <c r="D467" s="239" t="s">
        <v>5</v>
      </c>
      <c r="E467" s="159" t="s">
        <v>5</v>
      </c>
      <c r="F467" s="159" t="s">
        <v>26</v>
      </c>
      <c r="G467" s="159" t="s">
        <v>114</v>
      </c>
      <c r="H467" s="159" t="s">
        <v>120</v>
      </c>
      <c r="I467" s="225"/>
      <c r="J467" s="144">
        <f>+J468+J495+J497+J508+J504</f>
        <v>759756.29999999993</v>
      </c>
      <c r="K467" s="144">
        <f>+K468+K495+K497+K508</f>
        <v>795942.70000000007</v>
      </c>
      <c r="L467" s="144">
        <f>+L468+L495+L497+L508</f>
        <v>779183.60000000009</v>
      </c>
      <c r="M467" s="61"/>
      <c r="N467" s="61"/>
      <c r="O467" s="180"/>
      <c r="P467" s="180"/>
      <c r="Q467" s="180"/>
      <c r="S467" s="180"/>
    </row>
    <row r="468" spans="1:19" s="1" customFormat="1" ht="33.6" x14ac:dyDescent="0.3">
      <c r="A468" s="122" t="s">
        <v>140</v>
      </c>
      <c r="B468" s="160">
        <v>941</v>
      </c>
      <c r="C468" s="161" t="s">
        <v>13</v>
      </c>
      <c r="D468" s="241" t="s">
        <v>5</v>
      </c>
      <c r="E468" s="161" t="s">
        <v>5</v>
      </c>
      <c r="F468" s="161" t="s">
        <v>26</v>
      </c>
      <c r="G468" s="161" t="s">
        <v>2</v>
      </c>
      <c r="H468" s="161" t="s">
        <v>120</v>
      </c>
      <c r="I468" s="151"/>
      <c r="J468" s="145">
        <f>+J469+J475+J479+J484+J489+J490+J517+J473</f>
        <v>747165.1</v>
      </c>
      <c r="K468" s="145">
        <f t="shared" ref="K468:L468" si="160">+K469+K475+K479+K484+K489+K490</f>
        <v>759010.5</v>
      </c>
      <c r="L468" s="145">
        <f t="shared" si="160"/>
        <v>760493.70000000007</v>
      </c>
      <c r="M468" s="61"/>
      <c r="N468" s="61"/>
      <c r="O468" s="180"/>
      <c r="P468" s="180"/>
      <c r="Q468" s="180"/>
      <c r="S468" s="180"/>
    </row>
    <row r="469" spans="1:19" s="1" customFormat="1" ht="17.399999999999999" x14ac:dyDescent="0.3">
      <c r="A469" s="244" t="s">
        <v>435</v>
      </c>
      <c r="B469" s="210">
        <v>941</v>
      </c>
      <c r="C469" s="166" t="s">
        <v>13</v>
      </c>
      <c r="D469" s="205" t="s">
        <v>5</v>
      </c>
      <c r="E469" s="303" t="s">
        <v>5</v>
      </c>
      <c r="F469" s="303">
        <v>2</v>
      </c>
      <c r="G469" s="303" t="s">
        <v>2</v>
      </c>
      <c r="H469" s="303" t="s">
        <v>6</v>
      </c>
      <c r="I469" s="151"/>
      <c r="J469" s="62">
        <f>+J470+J471+J472</f>
        <v>144722.80000000002</v>
      </c>
      <c r="K469" s="62">
        <f t="shared" ref="K469:L469" si="161">+K470+K471+K472</f>
        <v>165341.30000000002</v>
      </c>
      <c r="L469" s="62">
        <f t="shared" si="161"/>
        <v>166668.20000000001</v>
      </c>
      <c r="M469" s="61"/>
      <c r="N469" s="61"/>
      <c r="O469" s="180"/>
      <c r="P469" s="180"/>
      <c r="Q469" s="180"/>
      <c r="S469" s="180"/>
    </row>
    <row r="470" spans="1:19" s="1" customFormat="1" ht="31.2" x14ac:dyDescent="0.3">
      <c r="A470" s="116" t="s">
        <v>105</v>
      </c>
      <c r="B470" s="154">
        <v>941</v>
      </c>
      <c r="C470" s="147" t="s">
        <v>13</v>
      </c>
      <c r="D470" s="155" t="s">
        <v>5</v>
      </c>
      <c r="E470" s="171" t="s">
        <v>5</v>
      </c>
      <c r="F470" s="171">
        <v>2</v>
      </c>
      <c r="G470" s="171" t="s">
        <v>2</v>
      </c>
      <c r="H470" s="171" t="s">
        <v>6</v>
      </c>
      <c r="I470" s="146" t="s">
        <v>53</v>
      </c>
      <c r="J470" s="149">
        <v>95570.1</v>
      </c>
      <c r="K470" s="142">
        <v>113086.6</v>
      </c>
      <c r="L470" s="142">
        <v>114244.5</v>
      </c>
      <c r="M470" s="61"/>
      <c r="N470" s="61"/>
      <c r="O470" s="180">
        <v>-54</v>
      </c>
      <c r="P470" s="180"/>
      <c r="Q470" s="180"/>
      <c r="S470" s="180">
        <v>-7500</v>
      </c>
    </row>
    <row r="471" spans="1:19" s="1" customFormat="1" ht="31.2" x14ac:dyDescent="0.3">
      <c r="A471" s="116" t="s">
        <v>108</v>
      </c>
      <c r="B471" s="154">
        <v>941</v>
      </c>
      <c r="C471" s="147" t="s">
        <v>13</v>
      </c>
      <c r="D471" s="155" t="s">
        <v>5</v>
      </c>
      <c r="E471" s="171" t="s">
        <v>5</v>
      </c>
      <c r="F471" s="171">
        <v>2</v>
      </c>
      <c r="G471" s="171" t="s">
        <v>2</v>
      </c>
      <c r="H471" s="171" t="s">
        <v>6</v>
      </c>
      <c r="I471" s="146" t="s">
        <v>55</v>
      </c>
      <c r="J471" s="149">
        <v>17027.599999999999</v>
      </c>
      <c r="K471" s="142">
        <v>17027.599999999999</v>
      </c>
      <c r="L471" s="142">
        <v>17027.599999999999</v>
      </c>
      <c r="M471" s="61"/>
      <c r="N471" s="61"/>
      <c r="O471" s="180"/>
      <c r="P471" s="180"/>
      <c r="Q471" s="180"/>
      <c r="S471" s="180"/>
    </row>
    <row r="472" spans="1:19" s="1" customFormat="1" ht="42.6" customHeight="1" x14ac:dyDescent="0.3">
      <c r="A472" s="116" t="s">
        <v>206</v>
      </c>
      <c r="B472" s="154">
        <v>941</v>
      </c>
      <c r="C472" s="147" t="s">
        <v>13</v>
      </c>
      <c r="D472" s="155" t="s">
        <v>5</v>
      </c>
      <c r="E472" s="171" t="s">
        <v>5</v>
      </c>
      <c r="F472" s="171">
        <v>2</v>
      </c>
      <c r="G472" s="171" t="s">
        <v>2</v>
      </c>
      <c r="H472" s="171" t="s">
        <v>6</v>
      </c>
      <c r="I472" s="146" t="s">
        <v>59</v>
      </c>
      <c r="J472" s="149">
        <v>32125.1</v>
      </c>
      <c r="K472" s="142">
        <v>35227.1</v>
      </c>
      <c r="L472" s="142">
        <v>35396.1</v>
      </c>
      <c r="M472" s="61"/>
      <c r="N472" s="61"/>
      <c r="O472" s="180"/>
      <c r="P472" s="180"/>
      <c r="Q472" s="180"/>
      <c r="S472" s="180">
        <v>-2000</v>
      </c>
    </row>
    <row r="473" spans="1:19" s="1" customFormat="1" ht="63" hidden="1" customHeight="1" x14ac:dyDescent="0.3">
      <c r="A473" s="244"/>
      <c r="B473" s="210"/>
      <c r="C473" s="166"/>
      <c r="D473" s="205"/>
      <c r="E473" s="303"/>
      <c r="F473" s="303"/>
      <c r="G473" s="303"/>
      <c r="H473" s="303"/>
      <c r="I473" s="170"/>
      <c r="J473" s="62"/>
      <c r="K473" s="167"/>
      <c r="L473" s="167"/>
      <c r="M473" s="61"/>
      <c r="N473" s="61"/>
      <c r="O473" s="180"/>
      <c r="P473" s="180"/>
      <c r="Q473" s="180"/>
      <c r="S473" s="180"/>
    </row>
    <row r="474" spans="1:19" s="1" customFormat="1" hidden="1" x14ac:dyDescent="0.3">
      <c r="A474" s="244"/>
      <c r="B474" s="154"/>
      <c r="C474" s="147"/>
      <c r="D474" s="155"/>
      <c r="E474" s="171"/>
      <c r="F474" s="171"/>
      <c r="G474" s="171"/>
      <c r="H474" s="171"/>
      <c r="I474" s="146"/>
      <c r="J474" s="149"/>
      <c r="K474" s="167"/>
      <c r="L474" s="167"/>
      <c r="M474" s="61"/>
      <c r="N474" s="61"/>
      <c r="O474" s="180"/>
      <c r="P474" s="180"/>
      <c r="Q474" s="180"/>
      <c r="S474" s="180"/>
    </row>
    <row r="475" spans="1:19" s="1" customFormat="1" ht="46.8" x14ac:dyDescent="0.3">
      <c r="A475" s="116" t="s">
        <v>442</v>
      </c>
      <c r="B475" s="210">
        <v>941</v>
      </c>
      <c r="C475" s="166" t="s">
        <v>13</v>
      </c>
      <c r="D475" s="205" t="s">
        <v>5</v>
      </c>
      <c r="E475" s="303" t="s">
        <v>5</v>
      </c>
      <c r="F475" s="303">
        <v>2</v>
      </c>
      <c r="G475" s="303" t="s">
        <v>2</v>
      </c>
      <c r="H475" s="303">
        <v>78120</v>
      </c>
      <c r="I475" s="170"/>
      <c r="J475" s="62">
        <f>+J476+J477+J478</f>
        <v>580899.6</v>
      </c>
      <c r="K475" s="62">
        <f t="shared" ref="K475:L475" si="162">+K476+K477+K478</f>
        <v>580899.6</v>
      </c>
      <c r="L475" s="62">
        <f t="shared" si="162"/>
        <v>580899.6</v>
      </c>
      <c r="M475" s="61"/>
      <c r="N475" s="61"/>
      <c r="O475" s="180"/>
      <c r="P475" s="180"/>
      <c r="Q475" s="180"/>
      <c r="S475" s="180"/>
    </row>
    <row r="476" spans="1:19" s="1" customFormat="1" ht="62.4" x14ac:dyDescent="0.3">
      <c r="A476" s="116" t="s">
        <v>346</v>
      </c>
      <c r="B476" s="154">
        <v>941</v>
      </c>
      <c r="C476" s="147" t="s">
        <v>13</v>
      </c>
      <c r="D476" s="155" t="s">
        <v>5</v>
      </c>
      <c r="E476" s="171" t="s">
        <v>5</v>
      </c>
      <c r="F476" s="171">
        <v>2</v>
      </c>
      <c r="G476" s="171" t="s">
        <v>2</v>
      </c>
      <c r="H476" s="171">
        <v>78120</v>
      </c>
      <c r="I476" s="146" t="s">
        <v>54</v>
      </c>
      <c r="J476" s="149">
        <v>438931</v>
      </c>
      <c r="K476" s="142">
        <v>438931</v>
      </c>
      <c r="L476" s="142">
        <v>438931</v>
      </c>
      <c r="M476" s="61"/>
      <c r="N476" s="61"/>
      <c r="O476" s="180"/>
      <c r="P476" s="180"/>
      <c r="Q476" s="180"/>
      <c r="S476" s="180"/>
    </row>
    <row r="477" spans="1:19" s="1" customFormat="1" ht="43.8" customHeight="1" x14ac:dyDescent="0.3">
      <c r="A477" s="116" t="s">
        <v>347</v>
      </c>
      <c r="B477" s="154">
        <v>941</v>
      </c>
      <c r="C477" s="147" t="s">
        <v>13</v>
      </c>
      <c r="D477" s="155" t="s">
        <v>5</v>
      </c>
      <c r="E477" s="171" t="s">
        <v>5</v>
      </c>
      <c r="F477" s="171">
        <v>2</v>
      </c>
      <c r="G477" s="171" t="s">
        <v>2</v>
      </c>
      <c r="H477" s="171">
        <v>78120</v>
      </c>
      <c r="I477" s="146" t="s">
        <v>53</v>
      </c>
      <c r="J477" s="149">
        <v>17903.599999999999</v>
      </c>
      <c r="K477" s="142">
        <v>17903.599999999999</v>
      </c>
      <c r="L477" s="142">
        <v>17903.599999999999</v>
      </c>
      <c r="M477" s="61"/>
      <c r="N477" s="61"/>
      <c r="O477" s="180"/>
      <c r="P477" s="180"/>
      <c r="Q477" s="180"/>
      <c r="S477" s="180"/>
    </row>
    <row r="478" spans="1:19" s="1" customFormat="1" ht="77.400000000000006" customHeight="1" x14ac:dyDescent="0.3">
      <c r="A478" s="116" t="s">
        <v>348</v>
      </c>
      <c r="B478" s="154">
        <v>941</v>
      </c>
      <c r="C478" s="147" t="s">
        <v>13</v>
      </c>
      <c r="D478" s="155" t="s">
        <v>5</v>
      </c>
      <c r="E478" s="171" t="s">
        <v>5</v>
      </c>
      <c r="F478" s="171">
        <v>2</v>
      </c>
      <c r="G478" s="171" t="s">
        <v>2</v>
      </c>
      <c r="H478" s="171">
        <v>78120</v>
      </c>
      <c r="I478" s="146" t="s">
        <v>59</v>
      </c>
      <c r="J478" s="149">
        <v>124065</v>
      </c>
      <c r="K478" s="142">
        <v>124065</v>
      </c>
      <c r="L478" s="142">
        <v>124065</v>
      </c>
      <c r="M478" s="61"/>
      <c r="N478" s="61"/>
      <c r="O478" s="180"/>
      <c r="P478" s="180"/>
      <c r="Q478" s="180"/>
      <c r="S478" s="180"/>
    </row>
    <row r="479" spans="1:19" s="1" customFormat="1" ht="33" customHeight="1" x14ac:dyDescent="0.3">
      <c r="A479" s="116" t="s">
        <v>443</v>
      </c>
      <c r="B479" s="210">
        <v>941</v>
      </c>
      <c r="C479" s="166" t="s">
        <v>13</v>
      </c>
      <c r="D479" s="205" t="s">
        <v>5</v>
      </c>
      <c r="E479" s="303" t="s">
        <v>5</v>
      </c>
      <c r="F479" s="303">
        <v>2</v>
      </c>
      <c r="G479" s="303" t="s">
        <v>2</v>
      </c>
      <c r="H479" s="303" t="s">
        <v>228</v>
      </c>
      <c r="I479" s="170"/>
      <c r="J479" s="62">
        <f>+J480+J481+J482+J483</f>
        <v>12530</v>
      </c>
      <c r="K479" s="62">
        <f t="shared" ref="K479:L479" si="163">+K480+K481+K482+K483</f>
        <v>12669.6</v>
      </c>
      <c r="L479" s="62">
        <f t="shared" si="163"/>
        <v>12825.900000000001</v>
      </c>
      <c r="M479" s="61"/>
      <c r="N479" s="61"/>
      <c r="O479" s="180"/>
      <c r="P479" s="180"/>
      <c r="Q479" s="180"/>
      <c r="S479" s="180"/>
    </row>
    <row r="480" spans="1:19" s="1" customFormat="1" ht="56.4" customHeight="1" x14ac:dyDescent="0.3">
      <c r="A480" s="116" t="s">
        <v>410</v>
      </c>
      <c r="B480" s="154">
        <v>941</v>
      </c>
      <c r="C480" s="147" t="s">
        <v>13</v>
      </c>
      <c r="D480" s="155" t="s">
        <v>5</v>
      </c>
      <c r="E480" s="171" t="s">
        <v>5</v>
      </c>
      <c r="F480" s="171">
        <v>2</v>
      </c>
      <c r="G480" s="171" t="s">
        <v>2</v>
      </c>
      <c r="H480" s="171" t="s">
        <v>228</v>
      </c>
      <c r="I480" s="146" t="s">
        <v>53</v>
      </c>
      <c r="J480" s="149">
        <v>4593</v>
      </c>
      <c r="K480" s="142">
        <v>4593</v>
      </c>
      <c r="L480" s="142">
        <v>4557.6000000000004</v>
      </c>
      <c r="M480" s="61"/>
      <c r="N480" s="61"/>
      <c r="O480" s="180"/>
      <c r="P480" s="180"/>
      <c r="Q480" s="180"/>
      <c r="S480" s="180"/>
    </row>
    <row r="481" spans="1:19" s="1" customFormat="1" ht="66" customHeight="1" x14ac:dyDescent="0.3">
      <c r="A481" s="116" t="s">
        <v>411</v>
      </c>
      <c r="B481" s="154">
        <v>941</v>
      </c>
      <c r="C481" s="147" t="s">
        <v>13</v>
      </c>
      <c r="D481" s="155" t="s">
        <v>5</v>
      </c>
      <c r="E481" s="171" t="s">
        <v>5</v>
      </c>
      <c r="F481" s="171">
        <v>2</v>
      </c>
      <c r="G481" s="171" t="s">
        <v>2</v>
      </c>
      <c r="H481" s="171" t="s">
        <v>228</v>
      </c>
      <c r="I481" s="146" t="s">
        <v>59</v>
      </c>
      <c r="J481" s="149">
        <v>1642</v>
      </c>
      <c r="K481" s="142">
        <v>1642</v>
      </c>
      <c r="L481" s="142">
        <v>1642</v>
      </c>
      <c r="M481" s="61"/>
      <c r="N481" s="61"/>
      <c r="O481" s="180"/>
      <c r="P481" s="180"/>
      <c r="Q481" s="180"/>
      <c r="S481" s="180"/>
    </row>
    <row r="482" spans="1:19" s="1" customFormat="1" ht="52.2" customHeight="1" x14ac:dyDescent="0.3">
      <c r="A482" s="116" t="s">
        <v>412</v>
      </c>
      <c r="B482" s="154">
        <v>941</v>
      </c>
      <c r="C482" s="147" t="s">
        <v>13</v>
      </c>
      <c r="D482" s="155" t="s">
        <v>5</v>
      </c>
      <c r="E482" s="171" t="s">
        <v>5</v>
      </c>
      <c r="F482" s="171">
        <v>2</v>
      </c>
      <c r="G482" s="171" t="s">
        <v>2</v>
      </c>
      <c r="H482" s="171" t="s">
        <v>228</v>
      </c>
      <c r="I482" s="146" t="s">
        <v>53</v>
      </c>
      <c r="J482" s="149">
        <v>4653</v>
      </c>
      <c r="K482" s="142">
        <v>4792.6000000000004</v>
      </c>
      <c r="L482" s="142">
        <v>4984.3</v>
      </c>
      <c r="M482" s="61"/>
      <c r="N482" s="61"/>
      <c r="O482" s="180"/>
      <c r="P482" s="180"/>
      <c r="Q482" s="180"/>
      <c r="S482" s="180"/>
    </row>
    <row r="483" spans="1:19" s="1" customFormat="1" ht="53.4" customHeight="1" x14ac:dyDescent="0.3">
      <c r="A483" s="116" t="s">
        <v>413</v>
      </c>
      <c r="B483" s="154">
        <v>941</v>
      </c>
      <c r="C483" s="147" t="s">
        <v>13</v>
      </c>
      <c r="D483" s="155" t="s">
        <v>5</v>
      </c>
      <c r="E483" s="171" t="s">
        <v>5</v>
      </c>
      <c r="F483" s="171">
        <v>2</v>
      </c>
      <c r="G483" s="171" t="s">
        <v>2</v>
      </c>
      <c r="H483" s="171" t="s">
        <v>228</v>
      </c>
      <c r="I483" s="146" t="s">
        <v>59</v>
      </c>
      <c r="J483" s="149">
        <v>1642</v>
      </c>
      <c r="K483" s="142">
        <v>1642</v>
      </c>
      <c r="L483" s="142">
        <v>1642</v>
      </c>
      <c r="M483" s="61"/>
      <c r="N483" s="61"/>
      <c r="O483" s="180"/>
      <c r="P483" s="180"/>
      <c r="Q483" s="180"/>
      <c r="S483" s="180"/>
    </row>
    <row r="484" spans="1:19" s="1" customFormat="1" ht="40.799999999999997" hidden="1" customHeight="1" x14ac:dyDescent="0.3">
      <c r="A484" s="244" t="s">
        <v>446</v>
      </c>
      <c r="B484" s="210">
        <v>941</v>
      </c>
      <c r="C484" s="166" t="s">
        <v>13</v>
      </c>
      <c r="D484" s="205" t="s">
        <v>5</v>
      </c>
      <c r="E484" s="303" t="s">
        <v>5</v>
      </c>
      <c r="F484" s="303" t="s">
        <v>26</v>
      </c>
      <c r="G484" s="303" t="s">
        <v>2</v>
      </c>
      <c r="H484" s="303" t="s">
        <v>447</v>
      </c>
      <c r="I484" s="170"/>
      <c r="J484" s="62">
        <f>+J485+J486+J487+J488</f>
        <v>0</v>
      </c>
      <c r="K484" s="62">
        <f t="shared" ref="K484:L484" si="164">+K485+K486+K487+K488</f>
        <v>0</v>
      </c>
      <c r="L484" s="62">
        <f t="shared" si="164"/>
        <v>0</v>
      </c>
      <c r="M484" s="61"/>
      <c r="N484" s="61"/>
      <c r="O484" s="180"/>
      <c r="P484" s="180"/>
      <c r="Q484" s="180"/>
      <c r="S484" s="180"/>
    </row>
    <row r="485" spans="1:19" s="1" customFormat="1" ht="30.6" hidden="1" customHeight="1" x14ac:dyDescent="0.3">
      <c r="A485" s="116" t="s">
        <v>483</v>
      </c>
      <c r="B485" s="154">
        <v>941</v>
      </c>
      <c r="C485" s="147" t="s">
        <v>13</v>
      </c>
      <c r="D485" s="155" t="s">
        <v>5</v>
      </c>
      <c r="E485" s="171" t="s">
        <v>5</v>
      </c>
      <c r="F485" s="171" t="s">
        <v>26</v>
      </c>
      <c r="G485" s="171" t="s">
        <v>2</v>
      </c>
      <c r="H485" s="171" t="s">
        <v>447</v>
      </c>
      <c r="I485" s="146" t="s">
        <v>53</v>
      </c>
      <c r="J485" s="149"/>
      <c r="K485" s="142"/>
      <c r="L485" s="142"/>
      <c r="M485" s="61">
        <v>540</v>
      </c>
      <c r="N485" s="61"/>
      <c r="O485" s="180"/>
      <c r="P485" s="180"/>
      <c r="Q485" s="180"/>
      <c r="S485" s="180"/>
    </row>
    <row r="486" spans="1:19" s="1" customFormat="1" ht="29.4" hidden="1" customHeight="1" x14ac:dyDescent="0.3">
      <c r="A486" s="116" t="s">
        <v>484</v>
      </c>
      <c r="B486" s="154">
        <v>941</v>
      </c>
      <c r="C486" s="147" t="s">
        <v>13</v>
      </c>
      <c r="D486" s="155" t="s">
        <v>5</v>
      </c>
      <c r="E486" s="171" t="s">
        <v>5</v>
      </c>
      <c r="F486" s="171" t="s">
        <v>26</v>
      </c>
      <c r="G486" s="171" t="s">
        <v>2</v>
      </c>
      <c r="H486" s="171" t="s">
        <v>447</v>
      </c>
      <c r="I486" s="146" t="s">
        <v>59</v>
      </c>
      <c r="J486" s="149"/>
      <c r="K486" s="142"/>
      <c r="L486" s="142"/>
      <c r="M486" s="61">
        <v>125</v>
      </c>
      <c r="N486" s="61"/>
      <c r="O486" s="180"/>
      <c r="P486" s="180"/>
      <c r="Q486" s="180"/>
      <c r="S486" s="180"/>
    </row>
    <row r="487" spans="1:19" s="12" customFormat="1" ht="31.2" hidden="1" x14ac:dyDescent="0.3">
      <c r="A487" s="116" t="s">
        <v>485</v>
      </c>
      <c r="B487" s="154">
        <v>941</v>
      </c>
      <c r="C487" s="147" t="s">
        <v>13</v>
      </c>
      <c r="D487" s="155" t="s">
        <v>5</v>
      </c>
      <c r="E487" s="171" t="s">
        <v>5</v>
      </c>
      <c r="F487" s="171" t="s">
        <v>26</v>
      </c>
      <c r="G487" s="171" t="s">
        <v>2</v>
      </c>
      <c r="H487" s="171" t="s">
        <v>447</v>
      </c>
      <c r="I487" s="146" t="s">
        <v>53</v>
      </c>
      <c r="J487" s="149"/>
      <c r="K487" s="142"/>
      <c r="L487" s="142"/>
      <c r="M487" s="60"/>
      <c r="N487" s="60"/>
      <c r="O487" s="140"/>
      <c r="P487" s="140"/>
      <c r="Q487" s="140"/>
      <c r="S487" s="140"/>
    </row>
    <row r="488" spans="1:19" s="47" customFormat="1" ht="62.4" hidden="1" customHeight="1" x14ac:dyDescent="0.35">
      <c r="A488" s="116" t="s">
        <v>411</v>
      </c>
      <c r="B488" s="154">
        <v>941</v>
      </c>
      <c r="C488" s="147" t="s">
        <v>13</v>
      </c>
      <c r="D488" s="155" t="s">
        <v>5</v>
      </c>
      <c r="E488" s="171" t="s">
        <v>5</v>
      </c>
      <c r="F488" s="171" t="s">
        <v>26</v>
      </c>
      <c r="G488" s="171" t="s">
        <v>2</v>
      </c>
      <c r="H488" s="171" t="s">
        <v>228</v>
      </c>
      <c r="I488" s="146" t="s">
        <v>59</v>
      </c>
      <c r="J488" s="149"/>
      <c r="K488" s="142">
        <v>0</v>
      </c>
      <c r="L488" s="142">
        <v>0</v>
      </c>
      <c r="M488" s="95"/>
      <c r="N488" s="95"/>
      <c r="O488" s="188"/>
      <c r="P488" s="188"/>
      <c r="Q488" s="188"/>
      <c r="S488" s="188"/>
    </row>
    <row r="489" spans="1:19" s="12" customFormat="1" ht="51" customHeight="1" x14ac:dyDescent="0.3">
      <c r="A489" s="116" t="s">
        <v>445</v>
      </c>
      <c r="B489" s="210">
        <v>941</v>
      </c>
      <c r="C489" s="166" t="s">
        <v>13</v>
      </c>
      <c r="D489" s="205" t="s">
        <v>5</v>
      </c>
      <c r="E489" s="303" t="s">
        <v>5</v>
      </c>
      <c r="F489" s="303">
        <v>2</v>
      </c>
      <c r="G489" s="303" t="s">
        <v>2</v>
      </c>
      <c r="H489" s="303" t="s">
        <v>362</v>
      </c>
      <c r="I489" s="170" t="s">
        <v>53</v>
      </c>
      <c r="J489" s="62">
        <v>2860</v>
      </c>
      <c r="K489" s="167">
        <v>100</v>
      </c>
      <c r="L489" s="167">
        <v>100</v>
      </c>
      <c r="M489" s="60"/>
      <c r="N489" s="60"/>
      <c r="O489" s="140"/>
      <c r="P489" s="140"/>
      <c r="Q489" s="140"/>
      <c r="S489" s="140"/>
    </row>
    <row r="490" spans="1:19" s="12" customFormat="1" ht="39.6" customHeight="1" x14ac:dyDescent="0.3">
      <c r="A490" s="244" t="s">
        <v>518</v>
      </c>
      <c r="B490" s="210">
        <v>941</v>
      </c>
      <c r="C490" s="166" t="s">
        <v>13</v>
      </c>
      <c r="D490" s="205" t="s">
        <v>5</v>
      </c>
      <c r="E490" s="303" t="s">
        <v>5</v>
      </c>
      <c r="F490" s="303" t="s">
        <v>26</v>
      </c>
      <c r="G490" s="303" t="s">
        <v>2</v>
      </c>
      <c r="H490" s="303" t="s">
        <v>471</v>
      </c>
      <c r="I490" s="170"/>
      <c r="J490" s="62">
        <f>+J491+J492+J493+J494</f>
        <v>6152.7</v>
      </c>
      <c r="K490" s="167"/>
      <c r="L490" s="167"/>
      <c r="M490" s="60"/>
      <c r="N490" s="60"/>
      <c r="O490" s="140"/>
      <c r="P490" s="140"/>
      <c r="Q490" s="140"/>
      <c r="S490" s="140"/>
    </row>
    <row r="491" spans="1:19" s="12" customFormat="1" ht="49.2" customHeight="1" x14ac:dyDescent="0.3">
      <c r="A491" s="116" t="s">
        <v>472</v>
      </c>
      <c r="B491" s="154">
        <v>941</v>
      </c>
      <c r="C491" s="147" t="s">
        <v>13</v>
      </c>
      <c r="D491" s="155" t="s">
        <v>5</v>
      </c>
      <c r="E491" s="171" t="s">
        <v>5</v>
      </c>
      <c r="F491" s="171" t="s">
        <v>26</v>
      </c>
      <c r="G491" s="171" t="s">
        <v>2</v>
      </c>
      <c r="H491" s="171" t="s">
        <v>471</v>
      </c>
      <c r="I491" s="146" t="s">
        <v>53</v>
      </c>
      <c r="J491" s="149">
        <v>3600</v>
      </c>
      <c r="K491" s="167"/>
      <c r="L491" s="167"/>
      <c r="M491" s="60"/>
      <c r="N491" s="60"/>
      <c r="O491" s="140">
        <v>-1800</v>
      </c>
      <c r="P491" s="140"/>
      <c r="Q491" s="140"/>
      <c r="S491" s="140"/>
    </row>
    <row r="492" spans="1:19" s="37" customFormat="1" ht="48" customHeight="1" x14ac:dyDescent="0.35">
      <c r="A492" s="116" t="s">
        <v>473</v>
      </c>
      <c r="B492" s="154">
        <v>941</v>
      </c>
      <c r="C492" s="147" t="s">
        <v>13</v>
      </c>
      <c r="D492" s="155" t="s">
        <v>5</v>
      </c>
      <c r="E492" s="171" t="s">
        <v>5</v>
      </c>
      <c r="F492" s="171" t="s">
        <v>26</v>
      </c>
      <c r="G492" s="171" t="s">
        <v>2</v>
      </c>
      <c r="H492" s="171" t="s">
        <v>471</v>
      </c>
      <c r="I492" s="146" t="s">
        <v>53</v>
      </c>
      <c r="J492" s="149">
        <v>501.8</v>
      </c>
      <c r="K492" s="167"/>
      <c r="L492" s="167"/>
      <c r="M492" s="94"/>
      <c r="N492" s="94"/>
      <c r="O492" s="15">
        <v>36</v>
      </c>
      <c r="P492" s="15"/>
      <c r="Q492" s="15"/>
      <c r="S492" s="15">
        <v>465.8</v>
      </c>
    </row>
    <row r="493" spans="1:19" s="37" customFormat="1" ht="63.6" customHeight="1" x14ac:dyDescent="0.35">
      <c r="A493" s="116" t="s">
        <v>596</v>
      </c>
      <c r="B493" s="154">
        <v>941</v>
      </c>
      <c r="C493" s="147" t="s">
        <v>13</v>
      </c>
      <c r="D493" s="155" t="s">
        <v>5</v>
      </c>
      <c r="E493" s="171" t="s">
        <v>5</v>
      </c>
      <c r="F493" s="171" t="s">
        <v>26</v>
      </c>
      <c r="G493" s="171" t="s">
        <v>2</v>
      </c>
      <c r="H493" s="171" t="s">
        <v>471</v>
      </c>
      <c r="I493" s="146" t="s">
        <v>59</v>
      </c>
      <c r="J493" s="149">
        <v>1800</v>
      </c>
      <c r="K493" s="167"/>
      <c r="L493" s="167"/>
      <c r="M493" s="94"/>
      <c r="N493" s="94"/>
      <c r="O493" s="15">
        <v>1800</v>
      </c>
      <c r="P493" s="15"/>
      <c r="Q493" s="15"/>
      <c r="S493" s="15"/>
    </row>
    <row r="494" spans="1:19" s="37" customFormat="1" ht="67.8" customHeight="1" x14ac:dyDescent="0.35">
      <c r="A494" s="116" t="s">
        <v>595</v>
      </c>
      <c r="B494" s="154">
        <v>941</v>
      </c>
      <c r="C494" s="147" t="s">
        <v>13</v>
      </c>
      <c r="D494" s="155" t="s">
        <v>5</v>
      </c>
      <c r="E494" s="171" t="s">
        <v>5</v>
      </c>
      <c r="F494" s="171" t="s">
        <v>26</v>
      </c>
      <c r="G494" s="171" t="s">
        <v>2</v>
      </c>
      <c r="H494" s="171" t="s">
        <v>471</v>
      </c>
      <c r="I494" s="146" t="s">
        <v>59</v>
      </c>
      <c r="J494" s="149">
        <v>250.9</v>
      </c>
      <c r="K494" s="167"/>
      <c r="L494" s="167"/>
      <c r="M494" s="94"/>
      <c r="N494" s="94"/>
      <c r="O494" s="15">
        <v>18</v>
      </c>
      <c r="P494" s="15"/>
      <c r="Q494" s="15"/>
      <c r="S494" s="15">
        <v>232.9</v>
      </c>
    </row>
    <row r="495" spans="1:19" s="11" customFormat="1" ht="51" customHeight="1" x14ac:dyDescent="0.35">
      <c r="A495" s="259" t="s">
        <v>431</v>
      </c>
      <c r="B495" s="160">
        <v>941</v>
      </c>
      <c r="C495" s="152" t="s">
        <v>13</v>
      </c>
      <c r="D495" s="224" t="s">
        <v>5</v>
      </c>
      <c r="E495" s="161" t="s">
        <v>5</v>
      </c>
      <c r="F495" s="161" t="s">
        <v>26</v>
      </c>
      <c r="G495" s="161" t="s">
        <v>366</v>
      </c>
      <c r="H495" s="161" t="s">
        <v>120</v>
      </c>
      <c r="I495" s="152"/>
      <c r="J495" s="145">
        <f>+J496</f>
        <v>500</v>
      </c>
      <c r="K495" s="145">
        <f t="shared" ref="K495:L495" si="165">+K496</f>
        <v>500</v>
      </c>
      <c r="L495" s="145">
        <f t="shared" si="165"/>
        <v>500</v>
      </c>
      <c r="M495" s="75"/>
      <c r="N495" s="75"/>
      <c r="O495" s="15"/>
      <c r="P495" s="15"/>
      <c r="Q495" s="15"/>
      <c r="S495" s="15"/>
    </row>
    <row r="496" spans="1:19" s="47" customFormat="1" ht="46.8" x14ac:dyDescent="0.35">
      <c r="A496" s="116" t="s">
        <v>409</v>
      </c>
      <c r="B496" s="154">
        <v>941</v>
      </c>
      <c r="C496" s="147" t="s">
        <v>13</v>
      </c>
      <c r="D496" s="155" t="s">
        <v>5</v>
      </c>
      <c r="E496" s="171" t="s">
        <v>5</v>
      </c>
      <c r="F496" s="171">
        <v>2</v>
      </c>
      <c r="G496" s="171" t="s">
        <v>366</v>
      </c>
      <c r="H496" s="171" t="s">
        <v>363</v>
      </c>
      <c r="I496" s="146" t="s">
        <v>53</v>
      </c>
      <c r="J496" s="149">
        <v>500</v>
      </c>
      <c r="K496" s="142">
        <v>500</v>
      </c>
      <c r="L496" s="142">
        <v>500</v>
      </c>
      <c r="M496" s="95"/>
      <c r="N496" s="95"/>
      <c r="O496" s="188"/>
      <c r="P496" s="188"/>
      <c r="Q496" s="188"/>
      <c r="S496" s="188"/>
    </row>
    <row r="497" spans="1:19" s="12" customFormat="1" x14ac:dyDescent="0.35">
      <c r="A497" s="122" t="s">
        <v>390</v>
      </c>
      <c r="B497" s="160">
        <v>941</v>
      </c>
      <c r="C497" s="152" t="s">
        <v>13</v>
      </c>
      <c r="D497" s="224" t="s">
        <v>5</v>
      </c>
      <c r="E497" s="161" t="s">
        <v>5</v>
      </c>
      <c r="F497" s="161" t="s">
        <v>26</v>
      </c>
      <c r="G497" s="161" t="s">
        <v>391</v>
      </c>
      <c r="H497" s="161" t="s">
        <v>393</v>
      </c>
      <c r="I497" s="304"/>
      <c r="J497" s="145">
        <f>+J498+J499+J500+J501+J502+J503</f>
        <v>3360.8</v>
      </c>
      <c r="K497" s="145">
        <f t="shared" ref="K497:L497" si="166">+K498+K499+K500+K501+K502+K503</f>
        <v>4552.9000000000005</v>
      </c>
      <c r="L497" s="145">
        <f t="shared" si="166"/>
        <v>18189.899999999998</v>
      </c>
      <c r="M497" s="60"/>
      <c r="N497" s="60"/>
      <c r="O497" s="140"/>
      <c r="P497" s="140"/>
      <c r="Q497" s="140"/>
      <c r="S497" s="140"/>
    </row>
    <row r="498" spans="1:19" s="54" customFormat="1" ht="60.6" customHeight="1" x14ac:dyDescent="0.35">
      <c r="A498" s="116" t="s">
        <v>604</v>
      </c>
      <c r="B498" s="154">
        <v>941</v>
      </c>
      <c r="C498" s="147" t="s">
        <v>13</v>
      </c>
      <c r="D498" s="155" t="s">
        <v>5</v>
      </c>
      <c r="E498" s="171" t="s">
        <v>5</v>
      </c>
      <c r="F498" s="171" t="s">
        <v>26</v>
      </c>
      <c r="G498" s="171" t="s">
        <v>391</v>
      </c>
      <c r="H498" s="171" t="s">
        <v>392</v>
      </c>
      <c r="I498" s="305">
        <v>200</v>
      </c>
      <c r="J498" s="149">
        <v>2189.4</v>
      </c>
      <c r="K498" s="149">
        <v>4507.8</v>
      </c>
      <c r="L498" s="149">
        <v>18009.8</v>
      </c>
      <c r="M498" s="110"/>
      <c r="N498" s="110"/>
      <c r="O498" s="30">
        <v>-1117.0999999999999</v>
      </c>
      <c r="P498" s="30"/>
      <c r="Q498" s="30"/>
      <c r="S498" s="30"/>
    </row>
    <row r="499" spans="1:19" s="35" customFormat="1" ht="62.4" x14ac:dyDescent="0.3">
      <c r="A499" s="116" t="s">
        <v>563</v>
      </c>
      <c r="B499" s="154">
        <v>941</v>
      </c>
      <c r="C499" s="147" t="s">
        <v>13</v>
      </c>
      <c r="D499" s="155" t="s">
        <v>5</v>
      </c>
      <c r="E499" s="171" t="s">
        <v>5</v>
      </c>
      <c r="F499" s="171" t="s">
        <v>26</v>
      </c>
      <c r="G499" s="171" t="s">
        <v>391</v>
      </c>
      <c r="H499" s="171" t="s">
        <v>392</v>
      </c>
      <c r="I499" s="305">
        <v>200</v>
      </c>
      <c r="J499" s="149">
        <v>44.7</v>
      </c>
      <c r="K499" s="149"/>
      <c r="L499" s="149"/>
      <c r="M499" s="108"/>
      <c r="N499" s="108"/>
      <c r="O499" s="182">
        <v>1117.0999999999999</v>
      </c>
      <c r="P499" s="182"/>
      <c r="Q499" s="182"/>
      <c r="S499" s="182"/>
    </row>
    <row r="500" spans="1:19" s="11" customFormat="1" ht="61.8" customHeight="1" x14ac:dyDescent="0.35">
      <c r="A500" s="116" t="s">
        <v>564</v>
      </c>
      <c r="B500" s="154">
        <v>941</v>
      </c>
      <c r="C500" s="147" t="s">
        <v>13</v>
      </c>
      <c r="D500" s="155" t="s">
        <v>5</v>
      </c>
      <c r="E500" s="171" t="s">
        <v>5</v>
      </c>
      <c r="F500" s="171" t="s">
        <v>26</v>
      </c>
      <c r="G500" s="171" t="s">
        <v>391</v>
      </c>
      <c r="H500" s="171" t="s">
        <v>392</v>
      </c>
      <c r="I500" s="305">
        <v>200</v>
      </c>
      <c r="J500" s="149">
        <v>6.4</v>
      </c>
      <c r="K500" s="149">
        <v>45.1</v>
      </c>
      <c r="L500" s="149">
        <v>180.1</v>
      </c>
      <c r="M500" s="75"/>
      <c r="N500" s="75"/>
      <c r="O500" s="15">
        <v>22.3</v>
      </c>
      <c r="P500" s="15">
        <v>45.1</v>
      </c>
      <c r="Q500" s="15">
        <v>180.1</v>
      </c>
      <c r="S500" s="15">
        <v>-15.9</v>
      </c>
    </row>
    <row r="501" spans="1:19" s="47" customFormat="1" ht="75.599999999999994" customHeight="1" x14ac:dyDescent="0.35">
      <c r="A501" s="116" t="s">
        <v>603</v>
      </c>
      <c r="B501" s="154">
        <v>941</v>
      </c>
      <c r="C501" s="147" t="s">
        <v>13</v>
      </c>
      <c r="D501" s="155" t="s">
        <v>5</v>
      </c>
      <c r="E501" s="171" t="s">
        <v>5</v>
      </c>
      <c r="F501" s="171" t="s">
        <v>26</v>
      </c>
      <c r="G501" s="171" t="s">
        <v>391</v>
      </c>
      <c r="H501" s="171" t="s">
        <v>392</v>
      </c>
      <c r="I501" s="305">
        <v>600</v>
      </c>
      <c r="J501" s="149">
        <v>1094.8</v>
      </c>
      <c r="K501" s="149"/>
      <c r="L501" s="149"/>
      <c r="M501" s="95"/>
      <c r="N501" s="95"/>
      <c r="O501" s="188">
        <v>11.2</v>
      </c>
      <c r="P501" s="188"/>
      <c r="Q501" s="188"/>
      <c r="S501" s="188"/>
    </row>
    <row r="502" spans="1:19" s="12" customFormat="1" ht="78" x14ac:dyDescent="0.3">
      <c r="A502" s="116" t="s">
        <v>569</v>
      </c>
      <c r="B502" s="154">
        <v>941</v>
      </c>
      <c r="C502" s="147" t="s">
        <v>13</v>
      </c>
      <c r="D502" s="155" t="s">
        <v>5</v>
      </c>
      <c r="E502" s="171" t="s">
        <v>5</v>
      </c>
      <c r="F502" s="171" t="s">
        <v>26</v>
      </c>
      <c r="G502" s="171" t="s">
        <v>391</v>
      </c>
      <c r="H502" s="171" t="s">
        <v>392</v>
      </c>
      <c r="I502" s="146" t="s">
        <v>59</v>
      </c>
      <c r="J502" s="149">
        <v>22.3</v>
      </c>
      <c r="K502" s="142"/>
      <c r="L502" s="142"/>
      <c r="M502" s="60">
        <v>150</v>
      </c>
      <c r="N502" s="60"/>
      <c r="O502" s="140"/>
      <c r="P502" s="140"/>
      <c r="Q502" s="140"/>
      <c r="S502" s="140"/>
    </row>
    <row r="503" spans="1:19" s="12" customFormat="1" ht="78" x14ac:dyDescent="0.3">
      <c r="A503" s="116" t="s">
        <v>570</v>
      </c>
      <c r="B503" s="154">
        <v>941</v>
      </c>
      <c r="C503" s="147" t="s">
        <v>13</v>
      </c>
      <c r="D503" s="155" t="s">
        <v>5</v>
      </c>
      <c r="E503" s="171" t="s">
        <v>5</v>
      </c>
      <c r="F503" s="171" t="s">
        <v>26</v>
      </c>
      <c r="G503" s="171" t="s">
        <v>391</v>
      </c>
      <c r="H503" s="171" t="s">
        <v>392</v>
      </c>
      <c r="I503" s="146" t="s">
        <v>59</v>
      </c>
      <c r="J503" s="149">
        <v>3.2</v>
      </c>
      <c r="K503" s="142"/>
      <c r="L503" s="142"/>
      <c r="M503" s="60">
        <v>35</v>
      </c>
      <c r="N503" s="60"/>
      <c r="O503" s="140"/>
      <c r="P503" s="140"/>
      <c r="Q503" s="140"/>
      <c r="S503" s="140">
        <v>-8</v>
      </c>
    </row>
    <row r="504" spans="1:19" s="12" customFormat="1" x14ac:dyDescent="0.35">
      <c r="A504" s="122" t="s">
        <v>587</v>
      </c>
      <c r="B504" s="160">
        <v>941</v>
      </c>
      <c r="C504" s="152" t="s">
        <v>13</v>
      </c>
      <c r="D504" s="224" t="s">
        <v>5</v>
      </c>
      <c r="E504" s="161" t="s">
        <v>5</v>
      </c>
      <c r="F504" s="161" t="s">
        <v>26</v>
      </c>
      <c r="G504" s="161" t="s">
        <v>588</v>
      </c>
      <c r="H504" s="161" t="s">
        <v>602</v>
      </c>
      <c r="I504" s="304"/>
      <c r="J504" s="145">
        <f>+J505+J506+J507</f>
        <v>1933.7</v>
      </c>
      <c r="K504" s="145">
        <f>+K505+K506+K507+K508+K512+K513</f>
        <v>34748.700000000004</v>
      </c>
      <c r="L504" s="145">
        <f>+L505+L506+L507+L508+L512+L513</f>
        <v>0</v>
      </c>
      <c r="M504" s="60"/>
      <c r="N504" s="60"/>
      <c r="O504" s="140"/>
      <c r="P504" s="140"/>
      <c r="Q504" s="140"/>
      <c r="S504" s="140"/>
    </row>
    <row r="505" spans="1:19" s="12" customFormat="1" ht="46.8" x14ac:dyDescent="0.3">
      <c r="A505" s="244" t="s">
        <v>600</v>
      </c>
      <c r="B505" s="252">
        <v>941</v>
      </c>
      <c r="C505" s="119" t="s">
        <v>13</v>
      </c>
      <c r="D505" s="322" t="s">
        <v>5</v>
      </c>
      <c r="E505" s="253" t="s">
        <v>5</v>
      </c>
      <c r="F505" s="253" t="s">
        <v>26</v>
      </c>
      <c r="G505" s="253" t="s">
        <v>588</v>
      </c>
      <c r="H505" s="171" t="s">
        <v>602</v>
      </c>
      <c r="I505" s="324" t="s">
        <v>53</v>
      </c>
      <c r="J505" s="149">
        <v>1609.5</v>
      </c>
      <c r="K505" s="142"/>
      <c r="L505" s="142"/>
      <c r="M505" s="60"/>
      <c r="N505" s="60"/>
      <c r="O505" s="140"/>
      <c r="P505" s="140"/>
      <c r="Q505" s="140"/>
      <c r="S505" s="140">
        <v>1609.5</v>
      </c>
    </row>
    <row r="506" spans="1:19" s="12" customFormat="1" ht="46.8" x14ac:dyDescent="0.3">
      <c r="A506" s="244" t="s">
        <v>599</v>
      </c>
      <c r="B506" s="252">
        <v>941</v>
      </c>
      <c r="C506" s="119" t="s">
        <v>13</v>
      </c>
      <c r="D506" s="322" t="s">
        <v>5</v>
      </c>
      <c r="E506" s="253" t="s">
        <v>5</v>
      </c>
      <c r="F506" s="253" t="s">
        <v>26</v>
      </c>
      <c r="G506" s="253" t="s">
        <v>588</v>
      </c>
      <c r="H506" s="171" t="s">
        <v>602</v>
      </c>
      <c r="I506" s="324" t="s">
        <v>53</v>
      </c>
      <c r="J506" s="149">
        <v>284</v>
      </c>
      <c r="K506" s="142"/>
      <c r="L506" s="142"/>
      <c r="M506" s="60"/>
      <c r="N506" s="60"/>
      <c r="O506" s="140"/>
      <c r="P506" s="140"/>
      <c r="Q506" s="140"/>
      <c r="S506" s="140">
        <v>284</v>
      </c>
    </row>
    <row r="507" spans="1:19" s="12" customFormat="1" ht="46.8" x14ac:dyDescent="0.3">
      <c r="A507" s="244" t="s">
        <v>601</v>
      </c>
      <c r="B507" s="252">
        <v>941</v>
      </c>
      <c r="C507" s="119" t="s">
        <v>13</v>
      </c>
      <c r="D507" s="322" t="s">
        <v>5</v>
      </c>
      <c r="E507" s="253" t="s">
        <v>5</v>
      </c>
      <c r="F507" s="253" t="s">
        <v>26</v>
      </c>
      <c r="G507" s="253" t="s">
        <v>588</v>
      </c>
      <c r="H507" s="171" t="s">
        <v>602</v>
      </c>
      <c r="I507" s="324" t="s">
        <v>53</v>
      </c>
      <c r="J507" s="149">
        <v>40.200000000000003</v>
      </c>
      <c r="K507" s="142"/>
      <c r="L507" s="142"/>
      <c r="M507" s="60"/>
      <c r="N507" s="60"/>
      <c r="O507" s="140"/>
      <c r="P507" s="140"/>
      <c r="Q507" s="140"/>
      <c r="S507" s="140">
        <v>40.200000000000003</v>
      </c>
    </row>
    <row r="508" spans="1:19" s="12" customFormat="1" x14ac:dyDescent="0.35">
      <c r="A508" s="122" t="s">
        <v>565</v>
      </c>
      <c r="B508" s="160">
        <v>941</v>
      </c>
      <c r="C508" s="152" t="s">
        <v>13</v>
      </c>
      <c r="D508" s="224" t="s">
        <v>5</v>
      </c>
      <c r="E508" s="161" t="s">
        <v>5</v>
      </c>
      <c r="F508" s="161" t="s">
        <v>26</v>
      </c>
      <c r="G508" s="161" t="s">
        <v>566</v>
      </c>
      <c r="H508" s="161" t="s">
        <v>573</v>
      </c>
      <c r="I508" s="304"/>
      <c r="J508" s="145">
        <f>+J509+J510+J511+J512+J513+J514</f>
        <v>6796.7</v>
      </c>
      <c r="K508" s="145">
        <f t="shared" ref="K508:L508" si="167">+K509+K510+K511+K512+K513+K514</f>
        <v>31879.300000000003</v>
      </c>
      <c r="L508" s="145">
        <f t="shared" si="167"/>
        <v>0</v>
      </c>
      <c r="M508" s="60"/>
      <c r="N508" s="60"/>
      <c r="O508" s="140"/>
      <c r="P508" s="140"/>
      <c r="Q508" s="140"/>
      <c r="S508" s="140"/>
    </row>
    <row r="509" spans="1:19" s="12" customFormat="1" ht="31.2" x14ac:dyDescent="0.3">
      <c r="A509" s="116" t="s">
        <v>613</v>
      </c>
      <c r="B509" s="252">
        <v>941</v>
      </c>
      <c r="C509" s="119" t="s">
        <v>13</v>
      </c>
      <c r="D509" s="306" t="s">
        <v>5</v>
      </c>
      <c r="E509" s="253" t="s">
        <v>5</v>
      </c>
      <c r="F509" s="253" t="s">
        <v>26</v>
      </c>
      <c r="G509" s="253" t="s">
        <v>566</v>
      </c>
      <c r="H509" s="171" t="s">
        <v>573</v>
      </c>
      <c r="I509" s="146" t="s">
        <v>53</v>
      </c>
      <c r="J509" s="149">
        <v>2213.9</v>
      </c>
      <c r="K509" s="142">
        <v>28694.3</v>
      </c>
      <c r="L509" s="142"/>
      <c r="M509" s="60"/>
      <c r="N509" s="60"/>
      <c r="O509" s="140">
        <v>-4518.3999999999996</v>
      </c>
      <c r="P509" s="140">
        <v>-2869.4</v>
      </c>
      <c r="Q509" s="140"/>
      <c r="S509" s="140"/>
    </row>
    <row r="510" spans="1:19" s="12" customFormat="1" ht="31.2" x14ac:dyDescent="0.3">
      <c r="A510" s="116" t="s">
        <v>568</v>
      </c>
      <c r="B510" s="252">
        <v>941</v>
      </c>
      <c r="C510" s="119" t="s">
        <v>13</v>
      </c>
      <c r="D510" s="330" t="s">
        <v>5</v>
      </c>
      <c r="E510" s="253" t="s">
        <v>5</v>
      </c>
      <c r="F510" s="253" t="s">
        <v>26</v>
      </c>
      <c r="G510" s="253" t="s">
        <v>566</v>
      </c>
      <c r="H510" s="171" t="s">
        <v>573</v>
      </c>
      <c r="I510" s="331" t="s">
        <v>53</v>
      </c>
      <c r="J510" s="149">
        <v>45.2</v>
      </c>
      <c r="K510" s="142"/>
      <c r="L510" s="142"/>
      <c r="M510" s="60"/>
      <c r="N510" s="60"/>
      <c r="O510" s="140"/>
      <c r="P510" s="140"/>
      <c r="Q510" s="140"/>
      <c r="S510" s="140"/>
    </row>
    <row r="511" spans="1:19" s="12" customFormat="1" ht="31.2" x14ac:dyDescent="0.3">
      <c r="A511" s="116" t="s">
        <v>567</v>
      </c>
      <c r="B511" s="252">
        <v>941</v>
      </c>
      <c r="C511" s="119" t="s">
        <v>13</v>
      </c>
      <c r="D511" s="330" t="s">
        <v>5</v>
      </c>
      <c r="E511" s="253" t="s">
        <v>5</v>
      </c>
      <c r="F511" s="253" t="s">
        <v>26</v>
      </c>
      <c r="G511" s="253" t="s">
        <v>566</v>
      </c>
      <c r="H511" s="171" t="s">
        <v>573</v>
      </c>
      <c r="I511" s="331" t="s">
        <v>53</v>
      </c>
      <c r="J511" s="149">
        <v>6.4</v>
      </c>
      <c r="K511" s="142">
        <v>28.7</v>
      </c>
      <c r="L511" s="142"/>
      <c r="M511" s="60"/>
      <c r="N511" s="60"/>
      <c r="O511" s="140"/>
      <c r="P511" s="140"/>
      <c r="Q511" s="140"/>
      <c r="S511" s="140">
        <v>-38.799999999999997</v>
      </c>
    </row>
    <row r="512" spans="1:19" s="12" customFormat="1" ht="46.8" x14ac:dyDescent="0.3">
      <c r="A512" s="116" t="s">
        <v>616</v>
      </c>
      <c r="B512" s="252">
        <v>941</v>
      </c>
      <c r="C512" s="119" t="s">
        <v>13</v>
      </c>
      <c r="D512" s="306" t="s">
        <v>5</v>
      </c>
      <c r="E512" s="253" t="s">
        <v>5</v>
      </c>
      <c r="F512" s="253" t="s">
        <v>26</v>
      </c>
      <c r="G512" s="253" t="s">
        <v>566</v>
      </c>
      <c r="H512" s="171" t="s">
        <v>573</v>
      </c>
      <c r="I512" s="146" t="s">
        <v>59</v>
      </c>
      <c r="J512" s="149">
        <v>4428</v>
      </c>
      <c r="K512" s="142">
        <v>2869.4</v>
      </c>
      <c r="L512" s="142"/>
      <c r="M512" s="60"/>
      <c r="N512" s="60"/>
      <c r="O512" s="140">
        <v>4518.3999999999996</v>
      </c>
      <c r="P512" s="140">
        <v>2869.4</v>
      </c>
      <c r="Q512" s="140"/>
      <c r="S512" s="140"/>
    </row>
    <row r="513" spans="1:19" s="12" customFormat="1" ht="48.6" customHeight="1" x14ac:dyDescent="0.3">
      <c r="A513" s="116" t="s">
        <v>614</v>
      </c>
      <c r="B513" s="252">
        <v>941</v>
      </c>
      <c r="C513" s="119" t="s">
        <v>13</v>
      </c>
      <c r="D513" s="306" t="s">
        <v>5</v>
      </c>
      <c r="E513" s="253" t="s">
        <v>5</v>
      </c>
      <c r="F513" s="253" t="s">
        <v>26</v>
      </c>
      <c r="G513" s="253" t="s">
        <v>566</v>
      </c>
      <c r="H513" s="171" t="s">
        <v>573</v>
      </c>
      <c r="I513" s="146" t="s">
        <v>59</v>
      </c>
      <c r="J513" s="149">
        <v>90.4</v>
      </c>
      <c r="K513" s="142"/>
      <c r="L513" s="142"/>
      <c r="M513" s="60"/>
      <c r="N513" s="60"/>
      <c r="O513" s="140">
        <v>45.2</v>
      </c>
      <c r="P513" s="140">
        <v>28.7</v>
      </c>
      <c r="Q513" s="140"/>
      <c r="S513" s="140"/>
    </row>
    <row r="514" spans="1:19" s="12" customFormat="1" ht="49.2" customHeight="1" x14ac:dyDescent="0.3">
      <c r="A514" s="116" t="s">
        <v>571</v>
      </c>
      <c r="B514" s="252">
        <v>941</v>
      </c>
      <c r="C514" s="119" t="s">
        <v>13</v>
      </c>
      <c r="D514" s="306" t="s">
        <v>5</v>
      </c>
      <c r="E514" s="253" t="s">
        <v>5</v>
      </c>
      <c r="F514" s="253" t="s">
        <v>26</v>
      </c>
      <c r="G514" s="253" t="s">
        <v>566</v>
      </c>
      <c r="H514" s="171" t="s">
        <v>573</v>
      </c>
      <c r="I514" s="146" t="s">
        <v>59</v>
      </c>
      <c r="J514" s="149">
        <v>12.8</v>
      </c>
      <c r="K514" s="142">
        <v>286.89999999999998</v>
      </c>
      <c r="L514" s="142"/>
      <c r="M514" s="60"/>
      <c r="N514" s="60"/>
      <c r="O514" s="140">
        <v>22.6</v>
      </c>
      <c r="P514" s="140">
        <v>286.89999999999998</v>
      </c>
      <c r="Q514" s="140"/>
      <c r="S514" s="140">
        <v>-9.8000000000000007</v>
      </c>
    </row>
    <row r="515" spans="1:19" s="12" customFormat="1" ht="46.8" hidden="1" x14ac:dyDescent="0.3">
      <c r="A515" s="116" t="s">
        <v>572</v>
      </c>
      <c r="B515" s="252">
        <v>941</v>
      </c>
      <c r="C515" s="119" t="s">
        <v>13</v>
      </c>
      <c r="D515" s="306" t="s">
        <v>5</v>
      </c>
      <c r="E515" s="253" t="s">
        <v>5</v>
      </c>
      <c r="F515" s="253" t="s">
        <v>26</v>
      </c>
      <c r="G515" s="253" t="s">
        <v>566</v>
      </c>
      <c r="H515" s="171" t="s">
        <v>573</v>
      </c>
      <c r="I515" s="146" t="s">
        <v>59</v>
      </c>
      <c r="J515" s="149"/>
      <c r="K515" s="142"/>
      <c r="L515" s="142"/>
      <c r="M515" s="60"/>
      <c r="N515" s="60"/>
      <c r="O515" s="140"/>
      <c r="P515" s="140"/>
      <c r="Q515" s="140"/>
      <c r="S515" s="140"/>
    </row>
    <row r="516" spans="1:19" s="12" customFormat="1" ht="44.4" hidden="1" customHeight="1" x14ac:dyDescent="0.3">
      <c r="A516" s="116" t="s">
        <v>571</v>
      </c>
      <c r="B516" s="252">
        <v>941</v>
      </c>
      <c r="C516" s="119" t="s">
        <v>13</v>
      </c>
      <c r="D516" s="306" t="s">
        <v>5</v>
      </c>
      <c r="E516" s="253" t="s">
        <v>5</v>
      </c>
      <c r="F516" s="253" t="s">
        <v>26</v>
      </c>
      <c r="G516" s="253" t="s">
        <v>566</v>
      </c>
      <c r="H516" s="171" t="s">
        <v>573</v>
      </c>
      <c r="I516" s="146" t="s">
        <v>59</v>
      </c>
      <c r="J516" s="149"/>
      <c r="K516" s="142"/>
      <c r="L516" s="142"/>
      <c r="M516" s="60"/>
      <c r="N516" s="60"/>
      <c r="O516" s="140"/>
      <c r="P516" s="140"/>
      <c r="Q516" s="140"/>
      <c r="S516" s="140"/>
    </row>
    <row r="517" spans="1:19" s="47" customFormat="1" ht="56.4" hidden="1" customHeight="1" x14ac:dyDescent="0.35">
      <c r="A517" s="244"/>
      <c r="B517" s="210"/>
      <c r="C517" s="166"/>
      <c r="D517" s="205"/>
      <c r="E517" s="303"/>
      <c r="F517" s="303"/>
      <c r="G517" s="303"/>
      <c r="H517" s="303"/>
      <c r="I517" s="170"/>
      <c r="J517" s="62"/>
      <c r="K517" s="167"/>
      <c r="L517" s="167"/>
      <c r="M517" s="95"/>
      <c r="N517" s="95"/>
      <c r="O517" s="188"/>
      <c r="P517" s="188"/>
      <c r="Q517" s="188"/>
      <c r="S517" s="188"/>
    </row>
    <row r="518" spans="1:19" s="12" customFormat="1" hidden="1" x14ac:dyDescent="0.3">
      <c r="A518" s="116"/>
      <c r="B518" s="154"/>
      <c r="C518" s="147"/>
      <c r="D518" s="155"/>
      <c r="E518" s="171"/>
      <c r="F518" s="171"/>
      <c r="G518" s="171"/>
      <c r="H518" s="171"/>
      <c r="I518" s="146"/>
      <c r="J518" s="149"/>
      <c r="K518" s="142"/>
      <c r="L518" s="142"/>
      <c r="M518" s="60"/>
      <c r="N518" s="60"/>
      <c r="O518" s="140"/>
      <c r="P518" s="140"/>
      <c r="Q518" s="140"/>
      <c r="S518" s="140"/>
    </row>
    <row r="519" spans="1:19" s="47" customFormat="1" ht="17.399999999999999" hidden="1" x14ac:dyDescent="0.35">
      <c r="A519" s="121" t="s">
        <v>248</v>
      </c>
      <c r="B519" s="158">
        <v>941</v>
      </c>
      <c r="C519" s="159" t="s">
        <v>13</v>
      </c>
      <c r="D519" s="239" t="s">
        <v>5</v>
      </c>
      <c r="E519" s="159" t="s">
        <v>5</v>
      </c>
      <c r="F519" s="159" t="s">
        <v>155</v>
      </c>
      <c r="G519" s="159" t="s">
        <v>114</v>
      </c>
      <c r="H519" s="159" t="s">
        <v>120</v>
      </c>
      <c r="I519" s="225"/>
      <c r="J519" s="144">
        <f>SUM(J520)</f>
        <v>0</v>
      </c>
      <c r="K519" s="144">
        <f t="shared" ref="K519:L519" si="168">SUM(K520)</f>
        <v>0</v>
      </c>
      <c r="L519" s="144">
        <f t="shared" si="168"/>
        <v>0</v>
      </c>
      <c r="M519" s="95"/>
      <c r="N519" s="95"/>
      <c r="O519" s="188"/>
      <c r="P519" s="188"/>
      <c r="Q519" s="188"/>
      <c r="S519" s="188"/>
    </row>
    <row r="520" spans="1:19" s="12" customFormat="1" ht="33.6" hidden="1" x14ac:dyDescent="0.3">
      <c r="A520" s="122" t="s">
        <v>154</v>
      </c>
      <c r="B520" s="160">
        <v>941</v>
      </c>
      <c r="C520" s="152" t="s">
        <v>13</v>
      </c>
      <c r="D520" s="152" t="s">
        <v>5</v>
      </c>
      <c r="E520" s="161" t="s">
        <v>5</v>
      </c>
      <c r="F520" s="161" t="s">
        <v>155</v>
      </c>
      <c r="G520" s="161" t="s">
        <v>5</v>
      </c>
      <c r="H520" s="161" t="s">
        <v>120</v>
      </c>
      <c r="I520" s="151"/>
      <c r="J520" s="145">
        <f>SUM(J521:J523)</f>
        <v>0</v>
      </c>
      <c r="K520" s="145">
        <f t="shared" ref="K520:L520" si="169">SUM(K521:K523)</f>
        <v>0</v>
      </c>
      <c r="L520" s="145">
        <f t="shared" si="169"/>
        <v>0</v>
      </c>
      <c r="M520" s="60">
        <v>100</v>
      </c>
      <c r="N520" s="60"/>
      <c r="O520" s="140"/>
      <c r="P520" s="140"/>
      <c r="Q520" s="140"/>
      <c r="S520" s="140"/>
    </row>
    <row r="521" spans="1:19" s="27" customFormat="1" ht="31.2" hidden="1" x14ac:dyDescent="0.3">
      <c r="A521" s="286" t="s">
        <v>349</v>
      </c>
      <c r="B521" s="154">
        <v>941</v>
      </c>
      <c r="C521" s="147" t="s">
        <v>13</v>
      </c>
      <c r="D521" s="147" t="s">
        <v>5</v>
      </c>
      <c r="E521" s="171" t="s">
        <v>5</v>
      </c>
      <c r="F521" s="171">
        <v>6</v>
      </c>
      <c r="G521" s="171" t="s">
        <v>5</v>
      </c>
      <c r="H521" s="171" t="s">
        <v>278</v>
      </c>
      <c r="I521" s="146" t="s">
        <v>53</v>
      </c>
      <c r="J521" s="142"/>
      <c r="K521" s="142"/>
      <c r="L521" s="142"/>
      <c r="M521" s="78"/>
      <c r="N521" s="78"/>
    </row>
    <row r="522" spans="1:19" s="24" customFormat="1" ht="31.2" hidden="1" x14ac:dyDescent="0.3">
      <c r="A522" s="286" t="s">
        <v>350</v>
      </c>
      <c r="B522" s="154">
        <v>941</v>
      </c>
      <c r="C522" s="147" t="s">
        <v>13</v>
      </c>
      <c r="D522" s="147" t="s">
        <v>5</v>
      </c>
      <c r="E522" s="171" t="s">
        <v>5</v>
      </c>
      <c r="F522" s="171">
        <v>6</v>
      </c>
      <c r="G522" s="171" t="s">
        <v>5</v>
      </c>
      <c r="H522" s="171" t="s">
        <v>278</v>
      </c>
      <c r="I522" s="146" t="s">
        <v>53</v>
      </c>
      <c r="J522" s="142"/>
      <c r="K522" s="142"/>
      <c r="L522" s="142"/>
      <c r="M522" s="79"/>
      <c r="N522" s="79"/>
      <c r="O522" s="182"/>
      <c r="P522" s="182"/>
      <c r="Q522" s="182"/>
      <c r="S522" s="182"/>
    </row>
    <row r="523" spans="1:19" s="23" customFormat="1" ht="31.2" hidden="1" x14ac:dyDescent="0.3">
      <c r="A523" s="123" t="s">
        <v>291</v>
      </c>
      <c r="B523" s="154">
        <v>941</v>
      </c>
      <c r="C523" s="147" t="s">
        <v>13</v>
      </c>
      <c r="D523" s="147" t="s">
        <v>5</v>
      </c>
      <c r="E523" s="171" t="s">
        <v>5</v>
      </c>
      <c r="F523" s="171">
        <v>6</v>
      </c>
      <c r="G523" s="171" t="s">
        <v>5</v>
      </c>
      <c r="H523" s="171">
        <v>88100</v>
      </c>
      <c r="I523" s="146" t="s">
        <v>53</v>
      </c>
      <c r="J523" s="142"/>
      <c r="K523" s="142"/>
      <c r="L523" s="142"/>
      <c r="M523" s="80"/>
      <c r="N523" s="80"/>
      <c r="O523" s="182"/>
      <c r="P523" s="182"/>
      <c r="Q523" s="182"/>
      <c r="S523" s="182"/>
    </row>
    <row r="524" spans="1:19" s="51" customFormat="1" ht="33.6" x14ac:dyDescent="0.3">
      <c r="A524" s="120" t="s">
        <v>147</v>
      </c>
      <c r="B524" s="156">
        <v>941</v>
      </c>
      <c r="C524" s="162" t="s">
        <v>13</v>
      </c>
      <c r="D524" s="242" t="s">
        <v>5</v>
      </c>
      <c r="E524" s="162" t="s">
        <v>32</v>
      </c>
      <c r="F524" s="162" t="s">
        <v>113</v>
      </c>
      <c r="G524" s="162" t="s">
        <v>114</v>
      </c>
      <c r="H524" s="162" t="s">
        <v>120</v>
      </c>
      <c r="I524" s="236"/>
      <c r="J524" s="143">
        <f>SUM(J525)</f>
        <v>1280</v>
      </c>
      <c r="K524" s="143">
        <f t="shared" ref="K524:L526" si="170">SUM(K525)</f>
        <v>1350</v>
      </c>
      <c r="L524" s="143">
        <f t="shared" si="170"/>
        <v>1400</v>
      </c>
      <c r="M524" s="109"/>
      <c r="N524" s="109"/>
      <c r="O524" s="195"/>
      <c r="P524" s="195"/>
      <c r="Q524" s="195"/>
      <c r="S524" s="195"/>
    </row>
    <row r="525" spans="1:19" s="12" customFormat="1" ht="25.8" customHeight="1" x14ac:dyDescent="0.3">
      <c r="A525" s="121" t="s">
        <v>148</v>
      </c>
      <c r="B525" s="158">
        <v>941</v>
      </c>
      <c r="C525" s="163" t="s">
        <v>13</v>
      </c>
      <c r="D525" s="222" t="s">
        <v>5</v>
      </c>
      <c r="E525" s="163" t="s">
        <v>32</v>
      </c>
      <c r="F525" s="163" t="s">
        <v>16</v>
      </c>
      <c r="G525" s="163" t="s">
        <v>114</v>
      </c>
      <c r="H525" s="163" t="s">
        <v>120</v>
      </c>
      <c r="I525" s="225"/>
      <c r="J525" s="144">
        <f>SUM(J526)</f>
        <v>1280</v>
      </c>
      <c r="K525" s="144">
        <f t="shared" si="170"/>
        <v>1350</v>
      </c>
      <c r="L525" s="144">
        <f t="shared" si="170"/>
        <v>1400</v>
      </c>
      <c r="M525" s="60"/>
      <c r="N525" s="60"/>
      <c r="O525" s="140"/>
      <c r="P525" s="140"/>
      <c r="Q525" s="140"/>
      <c r="S525" s="140"/>
    </row>
    <row r="526" spans="1:19" s="12" customFormat="1" ht="28.2" customHeight="1" x14ac:dyDescent="0.3">
      <c r="A526" s="122" t="s">
        <v>208</v>
      </c>
      <c r="B526" s="160">
        <v>941</v>
      </c>
      <c r="C526" s="152" t="s">
        <v>13</v>
      </c>
      <c r="D526" s="224" t="s">
        <v>5</v>
      </c>
      <c r="E526" s="152" t="s">
        <v>32</v>
      </c>
      <c r="F526" s="152" t="s">
        <v>16</v>
      </c>
      <c r="G526" s="152" t="s">
        <v>1</v>
      </c>
      <c r="H526" s="152" t="s">
        <v>120</v>
      </c>
      <c r="I526" s="151"/>
      <c r="J526" s="145">
        <f>SUM(J527)</f>
        <v>1280</v>
      </c>
      <c r="K526" s="145">
        <f t="shared" si="170"/>
        <v>1350</v>
      </c>
      <c r="L526" s="145">
        <f t="shared" si="170"/>
        <v>1400</v>
      </c>
      <c r="M526" s="60"/>
      <c r="N526" s="60"/>
      <c r="O526" s="140"/>
      <c r="P526" s="140"/>
      <c r="Q526" s="140"/>
      <c r="S526" s="140"/>
    </row>
    <row r="527" spans="1:19" s="12" customFormat="1" ht="31.2" x14ac:dyDescent="0.3">
      <c r="A527" s="116" t="s">
        <v>209</v>
      </c>
      <c r="B527" s="154">
        <v>941</v>
      </c>
      <c r="C527" s="147" t="s">
        <v>13</v>
      </c>
      <c r="D527" s="155" t="s">
        <v>5</v>
      </c>
      <c r="E527" s="147" t="s">
        <v>32</v>
      </c>
      <c r="F527" s="147" t="s">
        <v>16</v>
      </c>
      <c r="G527" s="147" t="s">
        <v>1</v>
      </c>
      <c r="H527" s="147" t="s">
        <v>6</v>
      </c>
      <c r="I527" s="146" t="s">
        <v>53</v>
      </c>
      <c r="J527" s="142">
        <v>1280</v>
      </c>
      <c r="K527" s="142">
        <v>1350</v>
      </c>
      <c r="L527" s="142">
        <v>1400</v>
      </c>
      <c r="M527" s="60"/>
      <c r="N527" s="60"/>
      <c r="O527" s="140"/>
      <c r="P527" s="140"/>
      <c r="Q527" s="140"/>
      <c r="S527" s="140"/>
    </row>
    <row r="528" spans="1:19" s="115" customFormat="1" ht="17.399999999999999" x14ac:dyDescent="0.3">
      <c r="A528" s="117" t="s">
        <v>218</v>
      </c>
      <c r="B528" s="118">
        <v>941</v>
      </c>
      <c r="C528" s="124" t="s">
        <v>13</v>
      </c>
      <c r="D528" s="203" t="s">
        <v>2</v>
      </c>
      <c r="E528" s="287"/>
      <c r="F528" s="307"/>
      <c r="G528" s="307"/>
      <c r="H528" s="232"/>
      <c r="I528" s="204"/>
      <c r="J528" s="62">
        <f>SUM(J529)</f>
        <v>112683.70000000001</v>
      </c>
      <c r="K528" s="62">
        <f t="shared" ref="K528:L529" si="171">SUM(K529)</f>
        <v>93808</v>
      </c>
      <c r="L528" s="62">
        <f t="shared" si="171"/>
        <v>94243</v>
      </c>
      <c r="M528" s="114">
        <v>6.2</v>
      </c>
      <c r="N528" s="114"/>
      <c r="O528" s="184"/>
      <c r="P528" s="184"/>
      <c r="Q528" s="184"/>
      <c r="S528" s="184"/>
    </row>
    <row r="529" spans="1:21" s="115" customFormat="1" ht="17.399999999999999" x14ac:dyDescent="0.3">
      <c r="A529" s="120" t="s">
        <v>136</v>
      </c>
      <c r="B529" s="156">
        <v>941</v>
      </c>
      <c r="C529" s="157" t="s">
        <v>13</v>
      </c>
      <c r="D529" s="235" t="s">
        <v>2</v>
      </c>
      <c r="E529" s="157" t="s">
        <v>5</v>
      </c>
      <c r="F529" s="157" t="s">
        <v>113</v>
      </c>
      <c r="G529" s="157" t="s">
        <v>114</v>
      </c>
      <c r="H529" s="157" t="s">
        <v>120</v>
      </c>
      <c r="I529" s="236"/>
      <c r="J529" s="143">
        <f>SUM(J530)</f>
        <v>112683.70000000001</v>
      </c>
      <c r="K529" s="143">
        <f t="shared" si="171"/>
        <v>93808</v>
      </c>
      <c r="L529" s="143">
        <f t="shared" si="171"/>
        <v>94243</v>
      </c>
      <c r="M529" s="114"/>
      <c r="N529" s="114"/>
      <c r="O529" s="184"/>
      <c r="P529" s="184"/>
      <c r="Q529" s="184"/>
      <c r="S529" s="184"/>
    </row>
    <row r="530" spans="1:21" s="12" customFormat="1" ht="17.399999999999999" x14ac:dyDescent="0.3">
      <c r="A530" s="121" t="s">
        <v>141</v>
      </c>
      <c r="B530" s="158">
        <v>941</v>
      </c>
      <c r="C530" s="163" t="s">
        <v>13</v>
      </c>
      <c r="D530" s="222" t="s">
        <v>2</v>
      </c>
      <c r="E530" s="159" t="s">
        <v>5</v>
      </c>
      <c r="F530" s="159" t="s">
        <v>30</v>
      </c>
      <c r="G530" s="159" t="s">
        <v>114</v>
      </c>
      <c r="H530" s="159" t="s">
        <v>120</v>
      </c>
      <c r="I530" s="225"/>
      <c r="J530" s="144">
        <f>SUM(J531+J535+J537)+J539</f>
        <v>112683.70000000001</v>
      </c>
      <c r="K530" s="144">
        <f t="shared" ref="K530:L530" si="172">SUM(K531+K535+K537)+K539</f>
        <v>93808</v>
      </c>
      <c r="L530" s="144">
        <f t="shared" si="172"/>
        <v>94243</v>
      </c>
      <c r="M530" s="60"/>
      <c r="N530" s="60"/>
      <c r="O530" s="140"/>
      <c r="P530" s="140"/>
      <c r="Q530" s="140"/>
      <c r="S530" s="140"/>
    </row>
    <row r="531" spans="1:21" s="12" customFormat="1" ht="33.6" x14ac:dyDescent="0.3">
      <c r="A531" s="122" t="s">
        <v>142</v>
      </c>
      <c r="B531" s="160">
        <v>941</v>
      </c>
      <c r="C531" s="152" t="s">
        <v>13</v>
      </c>
      <c r="D531" s="224" t="s">
        <v>2</v>
      </c>
      <c r="E531" s="161" t="s">
        <v>5</v>
      </c>
      <c r="F531" s="161" t="s">
        <v>30</v>
      </c>
      <c r="G531" s="161" t="s">
        <v>1</v>
      </c>
      <c r="H531" s="161" t="s">
        <v>120</v>
      </c>
      <c r="I531" s="151"/>
      <c r="J531" s="145">
        <f>SUM(J532:J534)</f>
        <v>40997.9</v>
      </c>
      <c r="K531" s="145">
        <f t="shared" ref="K531:L531" si="173">SUM(K532:K534)</f>
        <v>28967</v>
      </c>
      <c r="L531" s="145">
        <f t="shared" si="173"/>
        <v>29290</v>
      </c>
      <c r="M531" s="60">
        <v>143.5</v>
      </c>
      <c r="N531" s="60"/>
      <c r="O531" s="140"/>
      <c r="P531" s="140"/>
      <c r="Q531" s="140"/>
      <c r="S531" s="140"/>
    </row>
    <row r="532" spans="1:21" s="9" customFormat="1" ht="31.2" x14ac:dyDescent="0.35">
      <c r="A532" s="116" t="s">
        <v>105</v>
      </c>
      <c r="B532" s="154">
        <v>941</v>
      </c>
      <c r="C532" s="147" t="s">
        <v>13</v>
      </c>
      <c r="D532" s="155" t="s">
        <v>2</v>
      </c>
      <c r="E532" s="171" t="s">
        <v>5</v>
      </c>
      <c r="F532" s="171">
        <v>3</v>
      </c>
      <c r="G532" s="171" t="s">
        <v>1</v>
      </c>
      <c r="H532" s="171" t="s">
        <v>6</v>
      </c>
      <c r="I532" s="146" t="s">
        <v>53</v>
      </c>
      <c r="J532" s="142">
        <v>33194.1</v>
      </c>
      <c r="K532" s="142">
        <v>20422.5</v>
      </c>
      <c r="L532" s="142">
        <v>20728.900000000001</v>
      </c>
      <c r="M532" s="74"/>
      <c r="N532" s="74"/>
      <c r="O532" s="15"/>
      <c r="P532" s="15"/>
      <c r="Q532" s="15"/>
      <c r="S532" s="15">
        <v>16383.1</v>
      </c>
      <c r="T532" s="9">
        <v>-857.5</v>
      </c>
      <c r="U532" s="9">
        <v>-861.1</v>
      </c>
    </row>
    <row r="533" spans="1:21" s="9" customFormat="1" ht="46.8" x14ac:dyDescent="0.35">
      <c r="A533" s="116" t="s">
        <v>243</v>
      </c>
      <c r="B533" s="154">
        <v>941</v>
      </c>
      <c r="C533" s="147" t="s">
        <v>13</v>
      </c>
      <c r="D533" s="328" t="s">
        <v>2</v>
      </c>
      <c r="E533" s="171" t="s">
        <v>5</v>
      </c>
      <c r="F533" s="171" t="s">
        <v>30</v>
      </c>
      <c r="G533" s="171" t="s">
        <v>1</v>
      </c>
      <c r="H533" s="171" t="s">
        <v>6</v>
      </c>
      <c r="I533" s="329" t="s">
        <v>59</v>
      </c>
      <c r="J533" s="142">
        <v>4544.8</v>
      </c>
      <c r="K533" s="142">
        <v>5285.5</v>
      </c>
      <c r="L533" s="142">
        <v>5302.1</v>
      </c>
      <c r="M533" s="74"/>
      <c r="N533" s="74"/>
      <c r="O533" s="15"/>
      <c r="P533" s="15"/>
      <c r="Q533" s="15"/>
      <c r="S533" s="15">
        <v>4544.8</v>
      </c>
      <c r="T533" s="9">
        <v>5285.5</v>
      </c>
      <c r="U533" s="9">
        <v>5302.1</v>
      </c>
    </row>
    <row r="534" spans="1:21" s="47" customFormat="1" ht="31.2" x14ac:dyDescent="0.35">
      <c r="A534" s="116" t="s">
        <v>108</v>
      </c>
      <c r="B534" s="154">
        <v>941</v>
      </c>
      <c r="C534" s="147" t="s">
        <v>13</v>
      </c>
      <c r="D534" s="155" t="s">
        <v>2</v>
      </c>
      <c r="E534" s="171" t="s">
        <v>5</v>
      </c>
      <c r="F534" s="171">
        <v>3</v>
      </c>
      <c r="G534" s="171" t="s">
        <v>1</v>
      </c>
      <c r="H534" s="171" t="s">
        <v>6</v>
      </c>
      <c r="I534" s="146" t="s">
        <v>55</v>
      </c>
      <c r="J534" s="142">
        <v>3259</v>
      </c>
      <c r="K534" s="142">
        <v>3259</v>
      </c>
      <c r="L534" s="142">
        <v>3259</v>
      </c>
      <c r="M534" s="95"/>
      <c r="N534" s="95"/>
      <c r="O534" s="188"/>
      <c r="P534" s="188"/>
      <c r="Q534" s="188"/>
      <c r="S534" s="188">
        <v>-11</v>
      </c>
      <c r="T534" s="47">
        <v>-11</v>
      </c>
      <c r="U534" s="47">
        <v>-11</v>
      </c>
    </row>
    <row r="535" spans="1:21" s="12" customFormat="1" ht="17.399999999999999" x14ac:dyDescent="0.3">
      <c r="A535" s="122" t="s">
        <v>143</v>
      </c>
      <c r="B535" s="160">
        <v>941</v>
      </c>
      <c r="C535" s="152" t="s">
        <v>13</v>
      </c>
      <c r="D535" s="224" t="s">
        <v>2</v>
      </c>
      <c r="E535" s="161" t="s">
        <v>5</v>
      </c>
      <c r="F535" s="161" t="s">
        <v>30</v>
      </c>
      <c r="G535" s="161" t="s">
        <v>5</v>
      </c>
      <c r="H535" s="161" t="s">
        <v>120</v>
      </c>
      <c r="I535" s="151"/>
      <c r="J535" s="145">
        <f>SUM(J536:J536)</f>
        <v>62081.2</v>
      </c>
      <c r="K535" s="145">
        <f>SUM(K536:K536)</f>
        <v>61536</v>
      </c>
      <c r="L535" s="145">
        <f>SUM(L536:L536)</f>
        <v>61648</v>
      </c>
      <c r="M535" s="60"/>
      <c r="N535" s="60"/>
      <c r="O535" s="140"/>
      <c r="P535" s="140"/>
      <c r="Q535" s="140"/>
      <c r="S535" s="140"/>
    </row>
    <row r="536" spans="1:21" s="18" customFormat="1" ht="46.8" x14ac:dyDescent="0.35">
      <c r="A536" s="116" t="s">
        <v>196</v>
      </c>
      <c r="B536" s="154">
        <v>941</v>
      </c>
      <c r="C536" s="147" t="s">
        <v>13</v>
      </c>
      <c r="D536" s="155" t="s">
        <v>2</v>
      </c>
      <c r="E536" s="171" t="s">
        <v>5</v>
      </c>
      <c r="F536" s="171">
        <v>3</v>
      </c>
      <c r="G536" s="171" t="s">
        <v>5</v>
      </c>
      <c r="H536" s="171" t="s">
        <v>6</v>
      </c>
      <c r="I536" s="146" t="s">
        <v>54</v>
      </c>
      <c r="J536" s="142">
        <v>62081.2</v>
      </c>
      <c r="K536" s="142">
        <v>61536</v>
      </c>
      <c r="L536" s="142">
        <v>61648</v>
      </c>
      <c r="M536" s="69"/>
      <c r="N536" s="69"/>
      <c r="S536" s="332">
        <v>-3736.8</v>
      </c>
      <c r="T536" s="332">
        <v>-4417</v>
      </c>
      <c r="U536" s="332">
        <v>-4430</v>
      </c>
    </row>
    <row r="537" spans="1:21" s="37" customFormat="1" ht="33.6" x14ac:dyDescent="0.35">
      <c r="A537" s="122" t="s">
        <v>189</v>
      </c>
      <c r="B537" s="160">
        <v>941</v>
      </c>
      <c r="C537" s="152" t="s">
        <v>13</v>
      </c>
      <c r="D537" s="224" t="s">
        <v>2</v>
      </c>
      <c r="E537" s="161" t="s">
        <v>5</v>
      </c>
      <c r="F537" s="161" t="s">
        <v>30</v>
      </c>
      <c r="G537" s="161" t="s">
        <v>2</v>
      </c>
      <c r="H537" s="161" t="s">
        <v>120</v>
      </c>
      <c r="I537" s="151"/>
      <c r="J537" s="145">
        <f>SUM(J538)</f>
        <v>3305</v>
      </c>
      <c r="K537" s="145">
        <f t="shared" ref="K537:L537" si="174">SUM(K538)</f>
        <v>3305</v>
      </c>
      <c r="L537" s="145">
        <f t="shared" si="174"/>
        <v>3305</v>
      </c>
      <c r="M537" s="94"/>
      <c r="N537" s="94"/>
      <c r="O537" s="15"/>
      <c r="P537" s="15"/>
      <c r="Q537" s="15"/>
      <c r="S537" s="15"/>
    </row>
    <row r="538" spans="1:21" s="11" customFormat="1" ht="31.2" x14ac:dyDescent="0.35">
      <c r="A538" s="116" t="s">
        <v>105</v>
      </c>
      <c r="B538" s="154">
        <v>941</v>
      </c>
      <c r="C538" s="147" t="s">
        <v>13</v>
      </c>
      <c r="D538" s="155" t="s">
        <v>2</v>
      </c>
      <c r="E538" s="171" t="s">
        <v>5</v>
      </c>
      <c r="F538" s="171">
        <v>3</v>
      </c>
      <c r="G538" s="171" t="s">
        <v>2</v>
      </c>
      <c r="H538" s="171" t="s">
        <v>6</v>
      </c>
      <c r="I538" s="146" t="s">
        <v>53</v>
      </c>
      <c r="J538" s="142">
        <v>3305</v>
      </c>
      <c r="K538" s="142">
        <v>3305</v>
      </c>
      <c r="L538" s="142">
        <v>3305</v>
      </c>
      <c r="M538" s="75"/>
      <c r="N538" s="75"/>
      <c r="O538" s="15"/>
      <c r="P538" s="15"/>
      <c r="Q538" s="15"/>
      <c r="S538" s="15"/>
    </row>
    <row r="539" spans="1:21" s="11" customFormat="1" ht="17.399999999999999" x14ac:dyDescent="0.35">
      <c r="A539" s="122" t="s">
        <v>587</v>
      </c>
      <c r="B539" s="160">
        <v>941</v>
      </c>
      <c r="C539" s="152" t="s">
        <v>13</v>
      </c>
      <c r="D539" s="224" t="s">
        <v>2</v>
      </c>
      <c r="E539" s="161" t="s">
        <v>5</v>
      </c>
      <c r="F539" s="161" t="s">
        <v>30</v>
      </c>
      <c r="G539" s="161" t="s">
        <v>588</v>
      </c>
      <c r="H539" s="161" t="s">
        <v>589</v>
      </c>
      <c r="I539" s="151"/>
      <c r="J539" s="145">
        <f>+J540+J541+J542</f>
        <v>6299.6</v>
      </c>
      <c r="K539" s="145">
        <f t="shared" ref="K539:L539" si="175">+K540+K542</f>
        <v>0</v>
      </c>
      <c r="L539" s="145">
        <f t="shared" si="175"/>
        <v>0</v>
      </c>
      <c r="M539" s="75"/>
      <c r="N539" s="75"/>
      <c r="O539" s="15"/>
      <c r="P539" s="15"/>
      <c r="Q539" s="15"/>
      <c r="S539" s="15"/>
    </row>
    <row r="540" spans="1:21" s="11" customFormat="1" ht="52.2" customHeight="1" x14ac:dyDescent="0.35">
      <c r="A540" s="244" t="s">
        <v>610</v>
      </c>
      <c r="B540" s="252">
        <v>941</v>
      </c>
      <c r="C540" s="119" t="s">
        <v>13</v>
      </c>
      <c r="D540" s="306" t="s">
        <v>2</v>
      </c>
      <c r="E540" s="253" t="s">
        <v>5</v>
      </c>
      <c r="F540" s="253" t="s">
        <v>30</v>
      </c>
      <c r="G540" s="253" t="s">
        <v>588</v>
      </c>
      <c r="H540" s="253" t="s">
        <v>589</v>
      </c>
      <c r="I540" s="146" t="s">
        <v>59</v>
      </c>
      <c r="J540" s="142">
        <v>6156.2</v>
      </c>
      <c r="K540" s="142"/>
      <c r="L540" s="142"/>
      <c r="M540" s="75"/>
      <c r="N540" s="75"/>
      <c r="O540" s="15"/>
      <c r="P540" s="15"/>
      <c r="Q540" s="15"/>
      <c r="S540" s="15"/>
    </row>
    <row r="541" spans="1:21" s="11" customFormat="1" ht="54" customHeight="1" x14ac:dyDescent="0.35">
      <c r="A541" s="244" t="s">
        <v>611</v>
      </c>
      <c r="B541" s="252">
        <v>941</v>
      </c>
      <c r="C541" s="119" t="s">
        <v>13</v>
      </c>
      <c r="D541" s="327" t="s">
        <v>2</v>
      </c>
      <c r="E541" s="253" t="s">
        <v>5</v>
      </c>
      <c r="F541" s="253" t="s">
        <v>30</v>
      </c>
      <c r="G541" s="253" t="s">
        <v>588</v>
      </c>
      <c r="H541" s="253" t="s">
        <v>589</v>
      </c>
      <c r="I541" s="326" t="s">
        <v>59</v>
      </c>
      <c r="J541" s="142">
        <v>125.6</v>
      </c>
      <c r="K541" s="142"/>
      <c r="L541" s="142"/>
      <c r="M541" s="75"/>
      <c r="N541" s="75"/>
      <c r="O541" s="15"/>
      <c r="P541" s="15"/>
      <c r="Q541" s="15"/>
      <c r="S541" s="15"/>
    </row>
    <row r="542" spans="1:21" s="11" customFormat="1" ht="55.8" customHeight="1" x14ac:dyDescent="0.35">
      <c r="A542" s="244" t="s">
        <v>612</v>
      </c>
      <c r="B542" s="252">
        <v>941</v>
      </c>
      <c r="C542" s="119" t="s">
        <v>13</v>
      </c>
      <c r="D542" s="306" t="s">
        <v>2</v>
      </c>
      <c r="E542" s="253" t="s">
        <v>5</v>
      </c>
      <c r="F542" s="253" t="s">
        <v>30</v>
      </c>
      <c r="G542" s="253" t="s">
        <v>588</v>
      </c>
      <c r="H542" s="253" t="s">
        <v>589</v>
      </c>
      <c r="I542" s="146" t="s">
        <v>59</v>
      </c>
      <c r="J542" s="142">
        <v>17.8</v>
      </c>
      <c r="K542" s="142"/>
      <c r="L542" s="142"/>
      <c r="M542" s="75"/>
      <c r="N542" s="75"/>
      <c r="O542" s="200">
        <v>62.8</v>
      </c>
      <c r="P542" s="15"/>
      <c r="Q542" s="15"/>
      <c r="S542" s="15"/>
    </row>
    <row r="543" spans="1:21" s="47" customFormat="1" x14ac:dyDescent="0.35">
      <c r="A543" s="117" t="s">
        <v>81</v>
      </c>
      <c r="B543" s="118">
        <v>941</v>
      </c>
      <c r="C543" s="219" t="s">
        <v>13</v>
      </c>
      <c r="D543" s="219" t="s">
        <v>13</v>
      </c>
      <c r="E543" s="371"/>
      <c r="F543" s="349"/>
      <c r="G543" s="349"/>
      <c r="H543" s="350"/>
      <c r="I543" s="119"/>
      <c r="J543" s="62">
        <f>SUM(J544)</f>
        <v>13414.2</v>
      </c>
      <c r="K543" s="62">
        <f t="shared" ref="K543:L543" si="176">SUM(K544)</f>
        <v>13207.4</v>
      </c>
      <c r="L543" s="62">
        <f t="shared" si="176"/>
        <v>13402.4</v>
      </c>
      <c r="M543" s="95"/>
      <c r="N543" s="95"/>
      <c r="O543" s="188"/>
      <c r="P543" s="188"/>
      <c r="Q543" s="188"/>
      <c r="S543" s="188"/>
    </row>
    <row r="544" spans="1:21" s="12" customFormat="1" x14ac:dyDescent="0.3">
      <c r="A544" s="120" t="s">
        <v>136</v>
      </c>
      <c r="B544" s="156">
        <v>941</v>
      </c>
      <c r="C544" s="157" t="s">
        <v>13</v>
      </c>
      <c r="D544" s="157" t="s">
        <v>13</v>
      </c>
      <c r="E544" s="162" t="s">
        <v>5</v>
      </c>
      <c r="F544" s="162" t="s">
        <v>113</v>
      </c>
      <c r="G544" s="162" t="s">
        <v>114</v>
      </c>
      <c r="H544" s="162" t="s">
        <v>120</v>
      </c>
      <c r="I544" s="220"/>
      <c r="J544" s="143">
        <f>SUM(J545+J553)</f>
        <v>13414.2</v>
      </c>
      <c r="K544" s="143">
        <f>SUM(K545+K553)</f>
        <v>13207.4</v>
      </c>
      <c r="L544" s="143">
        <f>SUM(L545+L553)</f>
        <v>13402.4</v>
      </c>
      <c r="M544" s="60"/>
      <c r="N544" s="60"/>
      <c r="O544" s="140"/>
      <c r="P544" s="140"/>
      <c r="Q544" s="140"/>
      <c r="S544" s="140"/>
    </row>
    <row r="545" spans="1:19" s="12" customFormat="1" x14ac:dyDescent="0.3">
      <c r="A545" s="121" t="s">
        <v>149</v>
      </c>
      <c r="B545" s="158">
        <v>941</v>
      </c>
      <c r="C545" s="159" t="s">
        <v>13</v>
      </c>
      <c r="D545" s="159" t="s">
        <v>13</v>
      </c>
      <c r="E545" s="163" t="s">
        <v>5</v>
      </c>
      <c r="F545" s="163" t="s">
        <v>31</v>
      </c>
      <c r="G545" s="163" t="s">
        <v>114</v>
      </c>
      <c r="H545" s="163" t="s">
        <v>120</v>
      </c>
      <c r="I545" s="221"/>
      <c r="J545" s="144">
        <f>SUM(J546)</f>
        <v>13264.2</v>
      </c>
      <c r="K545" s="144">
        <f t="shared" ref="K545:L545" si="177">SUM(K546)</f>
        <v>13057.4</v>
      </c>
      <c r="L545" s="144">
        <f t="shared" si="177"/>
        <v>13252.4</v>
      </c>
      <c r="M545" s="60"/>
      <c r="N545" s="60"/>
      <c r="O545" s="140"/>
      <c r="P545" s="140"/>
      <c r="Q545" s="140"/>
      <c r="S545" s="140"/>
    </row>
    <row r="546" spans="1:19" s="47" customFormat="1" ht="33.6" x14ac:dyDescent="0.35">
      <c r="A546" s="243" t="s">
        <v>211</v>
      </c>
      <c r="B546" s="160">
        <v>941</v>
      </c>
      <c r="C546" s="161" t="s">
        <v>13</v>
      </c>
      <c r="D546" s="161" t="s">
        <v>13</v>
      </c>
      <c r="E546" s="152" t="s">
        <v>5</v>
      </c>
      <c r="F546" s="152" t="s">
        <v>31</v>
      </c>
      <c r="G546" s="152" t="s">
        <v>2</v>
      </c>
      <c r="H546" s="152" t="s">
        <v>120</v>
      </c>
      <c r="I546" s="152"/>
      <c r="J546" s="145">
        <f>SUM(J547:J552)</f>
        <v>13264.2</v>
      </c>
      <c r="K546" s="145">
        <f>SUM(K547:K552)</f>
        <v>13057.4</v>
      </c>
      <c r="L546" s="145">
        <f>SUM(L547:L552)</f>
        <v>13252.4</v>
      </c>
      <c r="M546" s="95"/>
      <c r="N546" s="95"/>
      <c r="O546" s="188"/>
      <c r="P546" s="188"/>
      <c r="Q546" s="188"/>
      <c r="S546" s="188"/>
    </row>
    <row r="547" spans="1:19" s="12" customFormat="1" ht="46.8" x14ac:dyDescent="0.3">
      <c r="A547" s="116" t="s">
        <v>414</v>
      </c>
      <c r="B547" s="154">
        <v>941</v>
      </c>
      <c r="C547" s="147" t="s">
        <v>13</v>
      </c>
      <c r="D547" s="155" t="s">
        <v>13</v>
      </c>
      <c r="E547" s="171" t="s">
        <v>5</v>
      </c>
      <c r="F547" s="171">
        <v>4</v>
      </c>
      <c r="G547" s="171" t="s">
        <v>2</v>
      </c>
      <c r="H547" s="171" t="s">
        <v>229</v>
      </c>
      <c r="I547" s="146" t="s">
        <v>53</v>
      </c>
      <c r="J547" s="142">
        <v>5664.2</v>
      </c>
      <c r="K547" s="142">
        <v>5269.4</v>
      </c>
      <c r="L547" s="142">
        <v>5269.4</v>
      </c>
      <c r="M547" s="60"/>
      <c r="N547" s="60"/>
      <c r="O547" s="140"/>
      <c r="P547" s="140"/>
      <c r="Q547" s="140"/>
      <c r="S547" s="140"/>
    </row>
    <row r="548" spans="1:19" s="12" customFormat="1" ht="46.8" x14ac:dyDescent="0.3">
      <c r="A548" s="116" t="s">
        <v>618</v>
      </c>
      <c r="B548" s="154">
        <v>941</v>
      </c>
      <c r="C548" s="147" t="s">
        <v>13</v>
      </c>
      <c r="D548" s="155" t="s">
        <v>13</v>
      </c>
      <c r="E548" s="171" t="s">
        <v>5</v>
      </c>
      <c r="F548" s="171">
        <v>4</v>
      </c>
      <c r="G548" s="171" t="s">
        <v>2</v>
      </c>
      <c r="H548" s="171" t="s">
        <v>229</v>
      </c>
      <c r="I548" s="146" t="s">
        <v>59</v>
      </c>
      <c r="J548" s="142">
        <v>1200</v>
      </c>
      <c r="K548" s="142">
        <v>1200</v>
      </c>
      <c r="L548" s="142">
        <v>1200</v>
      </c>
      <c r="M548" s="60"/>
      <c r="N548" s="60"/>
      <c r="O548" s="140"/>
      <c r="P548" s="140"/>
      <c r="Q548" s="140"/>
      <c r="S548" s="140"/>
    </row>
    <row r="549" spans="1:19" s="12" customFormat="1" ht="31.2" x14ac:dyDescent="0.3">
      <c r="A549" s="116" t="s">
        <v>619</v>
      </c>
      <c r="B549" s="154">
        <v>941</v>
      </c>
      <c r="C549" s="147" t="s">
        <v>13</v>
      </c>
      <c r="D549" s="155" t="s">
        <v>13</v>
      </c>
      <c r="E549" s="171" t="s">
        <v>5</v>
      </c>
      <c r="F549" s="171">
        <v>4</v>
      </c>
      <c r="G549" s="171" t="s">
        <v>2</v>
      </c>
      <c r="H549" s="171" t="s">
        <v>230</v>
      </c>
      <c r="I549" s="138" t="s">
        <v>55</v>
      </c>
      <c r="J549" s="142">
        <v>4700</v>
      </c>
      <c r="K549" s="142">
        <v>4888</v>
      </c>
      <c r="L549" s="142">
        <v>5083</v>
      </c>
      <c r="M549" s="60"/>
      <c r="N549" s="60"/>
      <c r="O549" s="140"/>
      <c r="P549" s="140"/>
      <c r="Q549" s="140"/>
      <c r="S549" s="140"/>
    </row>
    <row r="550" spans="1:19" s="12" customFormat="1" ht="34.200000000000003" customHeight="1" x14ac:dyDescent="0.3">
      <c r="A550" s="116" t="s">
        <v>415</v>
      </c>
      <c r="B550" s="154">
        <v>941</v>
      </c>
      <c r="C550" s="147" t="s">
        <v>13</v>
      </c>
      <c r="D550" s="155" t="s">
        <v>13</v>
      </c>
      <c r="E550" s="171" t="s">
        <v>5</v>
      </c>
      <c r="F550" s="171">
        <v>4</v>
      </c>
      <c r="G550" s="171" t="s">
        <v>2</v>
      </c>
      <c r="H550" s="171" t="s">
        <v>229</v>
      </c>
      <c r="I550" s="146" t="s">
        <v>53</v>
      </c>
      <c r="J550" s="142">
        <v>1370</v>
      </c>
      <c r="K550" s="142">
        <v>1370</v>
      </c>
      <c r="L550" s="142">
        <v>1370</v>
      </c>
      <c r="M550" s="60"/>
      <c r="N550" s="60"/>
      <c r="O550" s="140">
        <v>-130</v>
      </c>
      <c r="P550" s="140">
        <v>-130</v>
      </c>
      <c r="Q550" s="140">
        <v>-130</v>
      </c>
      <c r="S550" s="140"/>
    </row>
    <row r="551" spans="1:19" s="12" customFormat="1" ht="46.8" x14ac:dyDescent="0.3">
      <c r="A551" s="116" t="s">
        <v>617</v>
      </c>
      <c r="B551" s="154">
        <v>941</v>
      </c>
      <c r="C551" s="147" t="s">
        <v>13</v>
      </c>
      <c r="D551" s="155" t="s">
        <v>13</v>
      </c>
      <c r="E551" s="171" t="s">
        <v>5</v>
      </c>
      <c r="F551" s="171">
        <v>4</v>
      </c>
      <c r="G551" s="171" t="s">
        <v>2</v>
      </c>
      <c r="H551" s="171" t="s">
        <v>229</v>
      </c>
      <c r="I551" s="146" t="s">
        <v>59</v>
      </c>
      <c r="J551" s="142">
        <v>130</v>
      </c>
      <c r="K551" s="142">
        <v>130</v>
      </c>
      <c r="L551" s="142">
        <v>130</v>
      </c>
      <c r="M551" s="60"/>
      <c r="N551" s="60"/>
      <c r="O551" s="140">
        <v>130</v>
      </c>
      <c r="P551" s="140">
        <v>130</v>
      </c>
      <c r="Q551" s="140">
        <v>130</v>
      </c>
      <c r="S551" s="140"/>
    </row>
    <row r="552" spans="1:19" s="12" customFormat="1" ht="37.799999999999997" customHeight="1" x14ac:dyDescent="0.3">
      <c r="A552" s="116" t="s">
        <v>620</v>
      </c>
      <c r="B552" s="154">
        <v>941</v>
      </c>
      <c r="C552" s="147" t="s">
        <v>13</v>
      </c>
      <c r="D552" s="155" t="s">
        <v>13</v>
      </c>
      <c r="E552" s="171" t="s">
        <v>5</v>
      </c>
      <c r="F552" s="171">
        <v>4</v>
      </c>
      <c r="G552" s="171" t="s">
        <v>2</v>
      </c>
      <c r="H552" s="171" t="s">
        <v>230</v>
      </c>
      <c r="I552" s="138" t="s">
        <v>55</v>
      </c>
      <c r="J552" s="142">
        <v>200</v>
      </c>
      <c r="K552" s="142">
        <v>200</v>
      </c>
      <c r="L552" s="142">
        <v>200</v>
      </c>
      <c r="M552" s="60"/>
      <c r="N552" s="60"/>
      <c r="O552" s="140"/>
      <c r="P552" s="140"/>
      <c r="Q552" s="140"/>
      <c r="S552" s="140"/>
    </row>
    <row r="553" spans="1:19" s="12" customFormat="1" ht="33.6" x14ac:dyDescent="0.3">
      <c r="A553" s="121" t="s">
        <v>150</v>
      </c>
      <c r="B553" s="308">
        <v>941</v>
      </c>
      <c r="C553" s="163" t="s">
        <v>13</v>
      </c>
      <c r="D553" s="222" t="s">
        <v>13</v>
      </c>
      <c r="E553" s="159" t="s">
        <v>5</v>
      </c>
      <c r="F553" s="159" t="s">
        <v>52</v>
      </c>
      <c r="G553" s="159" t="s">
        <v>114</v>
      </c>
      <c r="H553" s="159" t="s">
        <v>120</v>
      </c>
      <c r="I553" s="223"/>
      <c r="J553" s="144">
        <f>SUM(J554)</f>
        <v>150</v>
      </c>
      <c r="K553" s="144">
        <f t="shared" ref="K553:L554" si="178">SUM(K554)</f>
        <v>150</v>
      </c>
      <c r="L553" s="144">
        <f t="shared" si="178"/>
        <v>150</v>
      </c>
      <c r="M553" s="60"/>
      <c r="N553" s="60"/>
      <c r="O553" s="140"/>
      <c r="P553" s="140"/>
      <c r="Q553" s="140"/>
      <c r="S553" s="140"/>
    </row>
    <row r="554" spans="1:19" s="12" customFormat="1" ht="50.4" x14ac:dyDescent="0.3">
      <c r="A554" s="243" t="s">
        <v>212</v>
      </c>
      <c r="B554" s="160">
        <v>941</v>
      </c>
      <c r="C554" s="152" t="s">
        <v>13</v>
      </c>
      <c r="D554" s="224" t="s">
        <v>13</v>
      </c>
      <c r="E554" s="161" t="s">
        <v>5</v>
      </c>
      <c r="F554" s="161" t="s">
        <v>52</v>
      </c>
      <c r="G554" s="161" t="s">
        <v>2</v>
      </c>
      <c r="H554" s="161" t="s">
        <v>120</v>
      </c>
      <c r="I554" s="151"/>
      <c r="J554" s="145">
        <f>SUM(J555)</f>
        <v>150</v>
      </c>
      <c r="K554" s="145">
        <f t="shared" si="178"/>
        <v>150</v>
      </c>
      <c r="L554" s="145">
        <f t="shared" si="178"/>
        <v>150</v>
      </c>
      <c r="M554" s="60"/>
      <c r="N554" s="60"/>
      <c r="O554" s="140"/>
      <c r="P554" s="140"/>
      <c r="Q554" s="140"/>
      <c r="S554" s="140"/>
    </row>
    <row r="555" spans="1:19" s="12" customFormat="1" ht="31.2" customHeight="1" x14ac:dyDescent="0.3">
      <c r="A555" s="116" t="s">
        <v>351</v>
      </c>
      <c r="B555" s="154">
        <v>941</v>
      </c>
      <c r="C555" s="147" t="s">
        <v>13</v>
      </c>
      <c r="D555" s="155" t="s">
        <v>13</v>
      </c>
      <c r="E555" s="171" t="s">
        <v>5</v>
      </c>
      <c r="F555" s="171" t="s">
        <v>52</v>
      </c>
      <c r="G555" s="171" t="s">
        <v>2</v>
      </c>
      <c r="H555" s="171" t="s">
        <v>56</v>
      </c>
      <c r="I555" s="146" t="s">
        <v>53</v>
      </c>
      <c r="J555" s="142">
        <v>150</v>
      </c>
      <c r="K555" s="142">
        <v>150</v>
      </c>
      <c r="L555" s="142">
        <v>150</v>
      </c>
      <c r="M555" s="60"/>
      <c r="N555" s="60"/>
      <c r="O555" s="140"/>
      <c r="P555" s="140"/>
      <c r="Q555" s="140"/>
      <c r="S555" s="140"/>
    </row>
    <row r="556" spans="1:19" s="12" customFormat="1" x14ac:dyDescent="0.3">
      <c r="A556" s="125" t="s">
        <v>82</v>
      </c>
      <c r="B556" s="118">
        <v>941</v>
      </c>
      <c r="C556" s="219" t="s">
        <v>13</v>
      </c>
      <c r="D556" s="219" t="s">
        <v>15</v>
      </c>
      <c r="E556" s="365"/>
      <c r="F556" s="366"/>
      <c r="G556" s="366"/>
      <c r="H556" s="367"/>
      <c r="I556" s="119"/>
      <c r="J556" s="62">
        <f>SUM(J557+J566)</f>
        <v>81153.899999999994</v>
      </c>
      <c r="K556" s="62">
        <f t="shared" ref="K556:L556" si="179">SUM(K557+K566)</f>
        <v>23740</v>
      </c>
      <c r="L556" s="62">
        <f t="shared" si="179"/>
        <v>24635</v>
      </c>
      <c r="M556" s="60">
        <v>219.1</v>
      </c>
      <c r="N556" s="60">
        <v>546.20000000000005</v>
      </c>
      <c r="O556" s="140"/>
      <c r="P556" s="140"/>
      <c r="Q556" s="140"/>
      <c r="S556" s="140"/>
    </row>
    <row r="557" spans="1:19" s="12" customFormat="1" ht="17.399999999999999" x14ac:dyDescent="0.3">
      <c r="A557" s="120" t="s">
        <v>136</v>
      </c>
      <c r="B557" s="156">
        <v>941</v>
      </c>
      <c r="C557" s="157" t="s">
        <v>13</v>
      </c>
      <c r="D557" s="235" t="s">
        <v>15</v>
      </c>
      <c r="E557" s="157" t="s">
        <v>5</v>
      </c>
      <c r="F557" s="157" t="s">
        <v>113</v>
      </c>
      <c r="G557" s="157" t="s">
        <v>114</v>
      </c>
      <c r="H557" s="157" t="s">
        <v>120</v>
      </c>
      <c r="I557" s="236"/>
      <c r="J557" s="143">
        <f>SUM(J558)</f>
        <v>23005</v>
      </c>
      <c r="K557" s="143">
        <f t="shared" ref="K557:L557" si="180">SUM(K558)</f>
        <v>23740</v>
      </c>
      <c r="L557" s="143">
        <f t="shared" si="180"/>
        <v>24635</v>
      </c>
      <c r="M557" s="60"/>
      <c r="N557" s="60"/>
      <c r="O557" s="140"/>
      <c r="P557" s="140"/>
      <c r="Q557" s="140"/>
      <c r="S557" s="140"/>
    </row>
    <row r="558" spans="1:19" s="12" customFormat="1" ht="17.399999999999999" x14ac:dyDescent="0.3">
      <c r="A558" s="121" t="s">
        <v>151</v>
      </c>
      <c r="B558" s="158">
        <v>941</v>
      </c>
      <c r="C558" s="159" t="s">
        <v>13</v>
      </c>
      <c r="D558" s="239" t="s">
        <v>15</v>
      </c>
      <c r="E558" s="159" t="s">
        <v>5</v>
      </c>
      <c r="F558" s="159" t="s">
        <v>8</v>
      </c>
      <c r="G558" s="159" t="s">
        <v>114</v>
      </c>
      <c r="H558" s="159" t="s">
        <v>120</v>
      </c>
      <c r="I558" s="225"/>
      <c r="J558" s="144">
        <f>SUM(J559+J562)</f>
        <v>23005</v>
      </c>
      <c r="K558" s="144">
        <f t="shared" ref="K558:L558" si="181">SUM(K559+K562)</f>
        <v>23740</v>
      </c>
      <c r="L558" s="144">
        <f t="shared" si="181"/>
        <v>24635</v>
      </c>
      <c r="M558" s="60"/>
      <c r="N558" s="60"/>
      <c r="O558" s="140"/>
      <c r="P558" s="140"/>
      <c r="Q558" s="140"/>
      <c r="S558" s="140"/>
    </row>
    <row r="559" spans="1:19" s="12" customFormat="1" ht="67.2" x14ac:dyDescent="0.3">
      <c r="A559" s="122" t="s">
        <v>152</v>
      </c>
      <c r="B559" s="160">
        <v>941</v>
      </c>
      <c r="C559" s="161" t="s">
        <v>13</v>
      </c>
      <c r="D559" s="241" t="s">
        <v>15</v>
      </c>
      <c r="E559" s="161" t="s">
        <v>5</v>
      </c>
      <c r="F559" s="161" t="s">
        <v>8</v>
      </c>
      <c r="G559" s="161" t="s">
        <v>1</v>
      </c>
      <c r="H559" s="161" t="s">
        <v>120</v>
      </c>
      <c r="I559" s="151"/>
      <c r="J559" s="145">
        <f>SUM(J560:J561)</f>
        <v>12323</v>
      </c>
      <c r="K559" s="145">
        <f t="shared" ref="K559:L559" si="182">SUM(K560:K561)</f>
        <v>12744</v>
      </c>
      <c r="L559" s="145">
        <f t="shared" si="182"/>
        <v>13230</v>
      </c>
      <c r="M559" s="60"/>
      <c r="N559" s="60"/>
      <c r="O559" s="140"/>
      <c r="P559" s="140"/>
      <c r="Q559" s="140"/>
      <c r="S559" s="140"/>
    </row>
    <row r="560" spans="1:19" s="12" customFormat="1" ht="46.8" x14ac:dyDescent="0.3">
      <c r="A560" s="116" t="s">
        <v>352</v>
      </c>
      <c r="B560" s="154">
        <v>941</v>
      </c>
      <c r="C560" s="147" t="s">
        <v>13</v>
      </c>
      <c r="D560" s="155" t="s">
        <v>15</v>
      </c>
      <c r="E560" s="171" t="s">
        <v>5</v>
      </c>
      <c r="F560" s="171" t="s">
        <v>8</v>
      </c>
      <c r="G560" s="171" t="s">
        <v>1</v>
      </c>
      <c r="H560" s="171">
        <v>80300</v>
      </c>
      <c r="I560" s="146" t="s">
        <v>54</v>
      </c>
      <c r="J560" s="142">
        <v>11234</v>
      </c>
      <c r="K560" s="142">
        <v>11681</v>
      </c>
      <c r="L560" s="142">
        <v>12142</v>
      </c>
      <c r="M560" s="60"/>
      <c r="N560" s="60"/>
      <c r="O560" s="140"/>
      <c r="P560" s="140"/>
      <c r="Q560" s="140"/>
      <c r="S560" s="140"/>
    </row>
    <row r="561" spans="1:19" s="12" customFormat="1" ht="31.2" x14ac:dyDescent="0.3">
      <c r="A561" s="116" t="s">
        <v>353</v>
      </c>
      <c r="B561" s="154">
        <v>941</v>
      </c>
      <c r="C561" s="147" t="s">
        <v>13</v>
      </c>
      <c r="D561" s="155" t="s">
        <v>15</v>
      </c>
      <c r="E561" s="171" t="s">
        <v>5</v>
      </c>
      <c r="F561" s="171" t="s">
        <v>8</v>
      </c>
      <c r="G561" s="171" t="s">
        <v>1</v>
      </c>
      <c r="H561" s="171">
        <v>80300</v>
      </c>
      <c r="I561" s="146" t="s">
        <v>53</v>
      </c>
      <c r="J561" s="142">
        <v>1089</v>
      </c>
      <c r="K561" s="142">
        <v>1063</v>
      </c>
      <c r="L561" s="142">
        <v>1088</v>
      </c>
      <c r="M561" s="60"/>
      <c r="N561" s="60"/>
      <c r="O561" s="140"/>
      <c r="P561" s="140"/>
      <c r="Q561" s="140"/>
      <c r="S561" s="140"/>
    </row>
    <row r="562" spans="1:19" s="12" customFormat="1" ht="36" customHeight="1" x14ac:dyDescent="0.3">
      <c r="A562" s="122" t="s">
        <v>153</v>
      </c>
      <c r="B562" s="160">
        <v>941</v>
      </c>
      <c r="C562" s="152" t="s">
        <v>13</v>
      </c>
      <c r="D562" s="224" t="s">
        <v>15</v>
      </c>
      <c r="E562" s="161" t="s">
        <v>5</v>
      </c>
      <c r="F562" s="161" t="s">
        <v>8</v>
      </c>
      <c r="G562" s="161" t="s">
        <v>5</v>
      </c>
      <c r="H562" s="161" t="s">
        <v>120</v>
      </c>
      <c r="I562" s="151"/>
      <c r="J562" s="145">
        <f>SUM(J563:J565)</f>
        <v>10682</v>
      </c>
      <c r="K562" s="145">
        <f t="shared" ref="K562:L562" si="183">SUM(K563:K565)</f>
        <v>10996</v>
      </c>
      <c r="L562" s="145">
        <f t="shared" si="183"/>
        <v>11405</v>
      </c>
      <c r="M562" s="60"/>
      <c r="N562" s="60"/>
      <c r="O562" s="140"/>
      <c r="P562" s="140"/>
      <c r="Q562" s="140"/>
      <c r="S562" s="140"/>
    </row>
    <row r="563" spans="1:19" s="12" customFormat="1" ht="46.8" x14ac:dyDescent="0.3">
      <c r="A563" s="116" t="s">
        <v>354</v>
      </c>
      <c r="B563" s="154">
        <v>941</v>
      </c>
      <c r="C563" s="147" t="s">
        <v>13</v>
      </c>
      <c r="D563" s="155" t="s">
        <v>15</v>
      </c>
      <c r="E563" s="171" t="s">
        <v>5</v>
      </c>
      <c r="F563" s="171">
        <v>5</v>
      </c>
      <c r="G563" s="171" t="s">
        <v>5</v>
      </c>
      <c r="H563" s="171">
        <v>80300</v>
      </c>
      <c r="I563" s="146" t="s">
        <v>54</v>
      </c>
      <c r="J563" s="142">
        <v>9845</v>
      </c>
      <c r="K563" s="142">
        <v>10237</v>
      </c>
      <c r="L563" s="142">
        <v>10644</v>
      </c>
      <c r="M563" s="60"/>
      <c r="N563" s="60"/>
      <c r="O563" s="140"/>
      <c r="P563" s="140"/>
      <c r="Q563" s="140"/>
      <c r="S563" s="140"/>
    </row>
    <row r="564" spans="1:19" s="12" customFormat="1" ht="31.2" x14ac:dyDescent="0.3">
      <c r="A564" s="116" t="s">
        <v>353</v>
      </c>
      <c r="B564" s="154">
        <v>941</v>
      </c>
      <c r="C564" s="147" t="s">
        <v>13</v>
      </c>
      <c r="D564" s="155" t="s">
        <v>15</v>
      </c>
      <c r="E564" s="171" t="s">
        <v>5</v>
      </c>
      <c r="F564" s="171">
        <v>5</v>
      </c>
      <c r="G564" s="171" t="s">
        <v>5</v>
      </c>
      <c r="H564" s="171">
        <v>80300</v>
      </c>
      <c r="I564" s="146" t="s">
        <v>53</v>
      </c>
      <c r="J564" s="142">
        <v>835</v>
      </c>
      <c r="K564" s="142">
        <v>757</v>
      </c>
      <c r="L564" s="142">
        <v>759</v>
      </c>
      <c r="M564" s="60"/>
      <c r="N564" s="60"/>
      <c r="O564" s="140"/>
      <c r="P564" s="140"/>
      <c r="Q564" s="140"/>
      <c r="S564" s="140"/>
    </row>
    <row r="565" spans="1:19" s="12" customFormat="1" ht="31.2" x14ac:dyDescent="0.3">
      <c r="A565" s="116" t="s">
        <v>355</v>
      </c>
      <c r="B565" s="154">
        <v>941</v>
      </c>
      <c r="C565" s="147" t="s">
        <v>13</v>
      </c>
      <c r="D565" s="155" t="s">
        <v>15</v>
      </c>
      <c r="E565" s="171" t="s">
        <v>5</v>
      </c>
      <c r="F565" s="171">
        <v>5</v>
      </c>
      <c r="G565" s="171" t="s">
        <v>5</v>
      </c>
      <c r="H565" s="171">
        <v>80300</v>
      </c>
      <c r="I565" s="146" t="s">
        <v>55</v>
      </c>
      <c r="J565" s="142">
        <v>2</v>
      </c>
      <c r="K565" s="142">
        <v>2</v>
      </c>
      <c r="L565" s="142">
        <v>2</v>
      </c>
      <c r="M565" s="60"/>
      <c r="N565" s="60"/>
      <c r="O565" s="140"/>
      <c r="P565" s="140"/>
      <c r="Q565" s="140"/>
      <c r="S565" s="140"/>
    </row>
    <row r="566" spans="1:19" s="12" customFormat="1" ht="17.399999999999999" x14ac:dyDescent="0.3">
      <c r="A566" s="121" t="s">
        <v>248</v>
      </c>
      <c r="B566" s="158">
        <v>941</v>
      </c>
      <c r="C566" s="159" t="s">
        <v>13</v>
      </c>
      <c r="D566" s="239" t="s">
        <v>15</v>
      </c>
      <c r="E566" s="159" t="s">
        <v>5</v>
      </c>
      <c r="F566" s="159" t="s">
        <v>155</v>
      </c>
      <c r="G566" s="159" t="s">
        <v>114</v>
      </c>
      <c r="H566" s="159" t="s">
        <v>120</v>
      </c>
      <c r="I566" s="225"/>
      <c r="J566" s="144">
        <f>SUM(J591+J595+J567+J586)</f>
        <v>58148.9</v>
      </c>
      <c r="K566" s="144">
        <f>SUM(K591+K595+K567)</f>
        <v>0</v>
      </c>
      <c r="L566" s="144">
        <f t="shared" ref="L566" si="184">SUM(L591)</f>
        <v>0</v>
      </c>
      <c r="M566" s="60"/>
      <c r="N566" s="60"/>
      <c r="O566" s="140"/>
      <c r="P566" s="140"/>
      <c r="Q566" s="140"/>
      <c r="S566" s="140"/>
    </row>
    <row r="567" spans="1:19" s="12" customFormat="1" ht="33.6" x14ac:dyDescent="0.3">
      <c r="A567" s="284" t="s">
        <v>416</v>
      </c>
      <c r="B567" s="126">
        <v>941</v>
      </c>
      <c r="C567" s="245" t="s">
        <v>13</v>
      </c>
      <c r="D567" s="245" t="s">
        <v>15</v>
      </c>
      <c r="E567" s="245" t="s">
        <v>5</v>
      </c>
      <c r="F567" s="245" t="s">
        <v>155</v>
      </c>
      <c r="G567" s="245" t="s">
        <v>417</v>
      </c>
      <c r="H567" s="245" t="s">
        <v>120</v>
      </c>
      <c r="I567" s="202"/>
      <c r="J567" s="128">
        <f>+J568+J572+J575+J579</f>
        <v>58148.9</v>
      </c>
      <c r="K567" s="128">
        <f t="shared" ref="K567:L567" si="185">+K568+K572+K575+K579</f>
        <v>0</v>
      </c>
      <c r="L567" s="128">
        <f t="shared" si="185"/>
        <v>0</v>
      </c>
      <c r="M567" s="60"/>
      <c r="N567" s="60"/>
      <c r="O567" s="140"/>
      <c r="P567" s="140"/>
      <c r="Q567" s="140"/>
      <c r="S567" s="140"/>
    </row>
    <row r="568" spans="1:19" s="12" customFormat="1" ht="16.8" customHeight="1" x14ac:dyDescent="0.3">
      <c r="A568" s="123" t="s">
        <v>459</v>
      </c>
      <c r="B568" s="118">
        <v>941</v>
      </c>
      <c r="C568" s="219" t="s">
        <v>13</v>
      </c>
      <c r="D568" s="219" t="s">
        <v>15</v>
      </c>
      <c r="E568" s="219" t="s">
        <v>5</v>
      </c>
      <c r="F568" s="219" t="s">
        <v>155</v>
      </c>
      <c r="G568" s="219" t="s">
        <v>417</v>
      </c>
      <c r="H568" s="219" t="s">
        <v>419</v>
      </c>
      <c r="I568" s="202"/>
      <c r="J568" s="62">
        <f>+J569+J570+J571</f>
        <v>19330.099999999999</v>
      </c>
      <c r="K568" s="62">
        <f t="shared" ref="K568:L568" si="186">+K569+K570+K571</f>
        <v>0</v>
      </c>
      <c r="L568" s="62">
        <f t="shared" si="186"/>
        <v>0</v>
      </c>
      <c r="M568" s="60"/>
      <c r="N568" s="60"/>
      <c r="O568" s="140"/>
      <c r="P568" s="140"/>
      <c r="Q568" s="140"/>
      <c r="S568" s="140"/>
    </row>
    <row r="569" spans="1:19" s="12" customFormat="1" ht="31.2" x14ac:dyDescent="0.3">
      <c r="A569" s="123" t="s">
        <v>448</v>
      </c>
      <c r="B569" s="252">
        <v>941</v>
      </c>
      <c r="C569" s="253" t="s">
        <v>13</v>
      </c>
      <c r="D569" s="253" t="s">
        <v>15</v>
      </c>
      <c r="E569" s="253" t="s">
        <v>5</v>
      </c>
      <c r="F569" s="253" t="s">
        <v>155</v>
      </c>
      <c r="G569" s="253" t="s">
        <v>417</v>
      </c>
      <c r="H569" s="253" t="s">
        <v>419</v>
      </c>
      <c r="I569" s="138" t="s">
        <v>57</v>
      </c>
      <c r="J569" s="149">
        <v>18779.5</v>
      </c>
      <c r="K569" s="149"/>
      <c r="L569" s="149"/>
      <c r="M569" s="60"/>
      <c r="N569" s="60"/>
      <c r="O569" s="140"/>
      <c r="P569" s="140"/>
      <c r="Q569" s="140"/>
      <c r="S569" s="140"/>
    </row>
    <row r="570" spans="1:19" s="12" customFormat="1" ht="30" customHeight="1" x14ac:dyDescent="0.3">
      <c r="A570" s="123" t="s">
        <v>449</v>
      </c>
      <c r="B570" s="252">
        <v>941</v>
      </c>
      <c r="C570" s="253" t="s">
        <v>13</v>
      </c>
      <c r="D570" s="253" t="s">
        <v>15</v>
      </c>
      <c r="E570" s="253" t="s">
        <v>5</v>
      </c>
      <c r="F570" s="253" t="s">
        <v>155</v>
      </c>
      <c r="G570" s="253" t="s">
        <v>417</v>
      </c>
      <c r="H570" s="253" t="s">
        <v>419</v>
      </c>
      <c r="I570" s="138" t="s">
        <v>57</v>
      </c>
      <c r="J570" s="149">
        <v>384</v>
      </c>
      <c r="K570" s="149"/>
      <c r="L570" s="149"/>
      <c r="M570" s="60"/>
      <c r="N570" s="60"/>
      <c r="O570" s="140"/>
      <c r="P570" s="140"/>
      <c r="Q570" s="140"/>
      <c r="S570" s="140"/>
    </row>
    <row r="571" spans="1:19" s="12" customFormat="1" ht="31.2" x14ac:dyDescent="0.3">
      <c r="A571" s="123" t="s">
        <v>450</v>
      </c>
      <c r="B571" s="252">
        <v>941</v>
      </c>
      <c r="C571" s="253" t="s">
        <v>13</v>
      </c>
      <c r="D571" s="253" t="s">
        <v>15</v>
      </c>
      <c r="E571" s="253" t="s">
        <v>5</v>
      </c>
      <c r="F571" s="253" t="s">
        <v>155</v>
      </c>
      <c r="G571" s="253" t="s">
        <v>417</v>
      </c>
      <c r="H571" s="253" t="s">
        <v>419</v>
      </c>
      <c r="I571" s="138" t="s">
        <v>57</v>
      </c>
      <c r="J571" s="149">
        <v>166.6</v>
      </c>
      <c r="K571" s="149"/>
      <c r="L571" s="149"/>
      <c r="M571" s="60"/>
      <c r="N571" s="60"/>
      <c r="O571" s="140"/>
      <c r="P571" s="140"/>
      <c r="Q571" s="140"/>
      <c r="S571" s="140"/>
    </row>
    <row r="572" spans="1:19" s="12" customFormat="1" ht="17.399999999999999" x14ac:dyDescent="0.3">
      <c r="A572" s="123" t="s">
        <v>461</v>
      </c>
      <c r="B572" s="118">
        <v>941</v>
      </c>
      <c r="C572" s="219" t="s">
        <v>13</v>
      </c>
      <c r="D572" s="219" t="s">
        <v>15</v>
      </c>
      <c r="E572" s="219" t="s">
        <v>5</v>
      </c>
      <c r="F572" s="219" t="s">
        <v>155</v>
      </c>
      <c r="G572" s="219" t="s">
        <v>423</v>
      </c>
      <c r="H572" s="219" t="s">
        <v>505</v>
      </c>
      <c r="I572" s="204"/>
      <c r="J572" s="62">
        <f>+J573+J574</f>
        <v>38818.800000000003</v>
      </c>
      <c r="K572" s="62">
        <f t="shared" ref="K572" si="187">+K573+K574+K575+K576+K577+K578</f>
        <v>0</v>
      </c>
      <c r="L572" s="62">
        <f t="shared" ref="L572" si="188">+L573+L574+L575+L576+L577+L578</f>
        <v>0</v>
      </c>
      <c r="M572" s="60"/>
      <c r="N572" s="60"/>
      <c r="O572" s="140"/>
      <c r="P572" s="140"/>
      <c r="Q572" s="140"/>
      <c r="S572" s="140"/>
    </row>
    <row r="573" spans="1:19" s="12" customFormat="1" ht="31.2" x14ac:dyDescent="0.3">
      <c r="A573" s="123" t="s">
        <v>513</v>
      </c>
      <c r="B573" s="252">
        <v>941</v>
      </c>
      <c r="C573" s="253" t="s">
        <v>13</v>
      </c>
      <c r="D573" s="253" t="s">
        <v>15</v>
      </c>
      <c r="E573" s="253" t="s">
        <v>5</v>
      </c>
      <c r="F573" s="253" t="s">
        <v>155</v>
      </c>
      <c r="G573" s="253" t="s">
        <v>423</v>
      </c>
      <c r="H573" s="253" t="s">
        <v>505</v>
      </c>
      <c r="I573" s="138" t="s">
        <v>57</v>
      </c>
      <c r="J573" s="149">
        <v>23852.400000000001</v>
      </c>
      <c r="K573" s="149"/>
      <c r="L573" s="149"/>
      <c r="M573" s="60"/>
      <c r="N573" s="60"/>
      <c r="O573" s="140"/>
      <c r="P573" s="140"/>
      <c r="Q573" s="140"/>
      <c r="S573" s="140"/>
    </row>
    <row r="574" spans="1:19" s="47" customFormat="1" ht="27.6" customHeight="1" x14ac:dyDescent="0.35">
      <c r="A574" s="123" t="s">
        <v>514</v>
      </c>
      <c r="B574" s="252">
        <v>941</v>
      </c>
      <c r="C574" s="253" t="s">
        <v>13</v>
      </c>
      <c r="D574" s="253" t="s">
        <v>15</v>
      </c>
      <c r="E574" s="253" t="s">
        <v>5</v>
      </c>
      <c r="F574" s="253" t="s">
        <v>155</v>
      </c>
      <c r="G574" s="253" t="s">
        <v>423</v>
      </c>
      <c r="H574" s="253" t="s">
        <v>505</v>
      </c>
      <c r="I574" s="138" t="s">
        <v>57</v>
      </c>
      <c r="J574" s="149">
        <v>14966.4</v>
      </c>
      <c r="K574" s="149"/>
      <c r="L574" s="149"/>
      <c r="M574" s="95"/>
      <c r="N574" s="95"/>
      <c r="O574" s="188"/>
      <c r="P574" s="188"/>
      <c r="Q574" s="188"/>
      <c r="S574" s="188">
        <v>3100</v>
      </c>
    </row>
    <row r="575" spans="1:19" s="12" customFormat="1" ht="31.2" hidden="1" x14ac:dyDescent="0.3">
      <c r="A575" s="286" t="s">
        <v>460</v>
      </c>
      <c r="B575" s="118">
        <v>941</v>
      </c>
      <c r="C575" s="219" t="s">
        <v>13</v>
      </c>
      <c r="D575" s="219" t="s">
        <v>15</v>
      </c>
      <c r="E575" s="219" t="s">
        <v>5</v>
      </c>
      <c r="F575" s="219" t="s">
        <v>155</v>
      </c>
      <c r="G575" s="219" t="s">
        <v>417</v>
      </c>
      <c r="H575" s="219" t="s">
        <v>418</v>
      </c>
      <c r="I575" s="204"/>
      <c r="J575" s="62">
        <f>+J576+J577+J578</f>
        <v>0</v>
      </c>
      <c r="K575" s="62">
        <f t="shared" ref="K575:L575" si="189">+K576+K577+K578</f>
        <v>0</v>
      </c>
      <c r="L575" s="62">
        <f t="shared" si="189"/>
        <v>0</v>
      </c>
      <c r="M575" s="60"/>
      <c r="N575" s="60"/>
      <c r="O575" s="140"/>
      <c r="P575" s="140"/>
      <c r="Q575" s="140"/>
      <c r="S575" s="140"/>
    </row>
    <row r="576" spans="1:19" s="12" customFormat="1" ht="23.4" hidden="1" customHeight="1" x14ac:dyDescent="0.3">
      <c r="A576" s="123" t="s">
        <v>451</v>
      </c>
      <c r="B576" s="252">
        <v>941</v>
      </c>
      <c r="C576" s="253" t="s">
        <v>13</v>
      </c>
      <c r="D576" s="253" t="s">
        <v>15</v>
      </c>
      <c r="E576" s="253" t="s">
        <v>5</v>
      </c>
      <c r="F576" s="253" t="s">
        <v>155</v>
      </c>
      <c r="G576" s="253" t="s">
        <v>417</v>
      </c>
      <c r="H576" s="253" t="s">
        <v>418</v>
      </c>
      <c r="I576" s="138" t="s">
        <v>57</v>
      </c>
      <c r="J576" s="149"/>
      <c r="K576" s="149"/>
      <c r="L576" s="149"/>
      <c r="M576" s="60"/>
      <c r="N576" s="60"/>
      <c r="O576" s="140"/>
      <c r="P576" s="140"/>
      <c r="Q576" s="140"/>
      <c r="S576" s="140"/>
    </row>
    <row r="577" spans="1:19" s="12" customFormat="1" ht="46.2" hidden="1" customHeight="1" x14ac:dyDescent="0.3">
      <c r="A577" s="123" t="s">
        <v>452</v>
      </c>
      <c r="B577" s="252">
        <v>941</v>
      </c>
      <c r="C577" s="253" t="s">
        <v>13</v>
      </c>
      <c r="D577" s="253" t="s">
        <v>15</v>
      </c>
      <c r="E577" s="253" t="s">
        <v>5</v>
      </c>
      <c r="F577" s="253" t="s">
        <v>155</v>
      </c>
      <c r="G577" s="253" t="s">
        <v>417</v>
      </c>
      <c r="H577" s="253" t="s">
        <v>418</v>
      </c>
      <c r="I577" s="138" t="s">
        <v>57</v>
      </c>
      <c r="J577" s="149"/>
      <c r="K577" s="149"/>
      <c r="L577" s="149"/>
      <c r="M577" s="60"/>
      <c r="N577" s="60"/>
      <c r="O577" s="140"/>
      <c r="P577" s="140"/>
      <c r="Q577" s="140"/>
      <c r="S577" s="140"/>
    </row>
    <row r="578" spans="1:19" s="12" customFormat="1" ht="31.2" hidden="1" x14ac:dyDescent="0.3">
      <c r="A578" s="123" t="s">
        <v>453</v>
      </c>
      <c r="B578" s="252">
        <v>941</v>
      </c>
      <c r="C578" s="253" t="s">
        <v>13</v>
      </c>
      <c r="D578" s="253" t="s">
        <v>15</v>
      </c>
      <c r="E578" s="253" t="s">
        <v>5</v>
      </c>
      <c r="F578" s="253" t="s">
        <v>155</v>
      </c>
      <c r="G578" s="253" t="s">
        <v>417</v>
      </c>
      <c r="H578" s="253" t="s">
        <v>418</v>
      </c>
      <c r="I578" s="138" t="s">
        <v>57</v>
      </c>
      <c r="J578" s="149"/>
      <c r="K578" s="149"/>
      <c r="L578" s="149"/>
      <c r="M578" s="60"/>
      <c r="N578" s="60"/>
      <c r="O578" s="140"/>
      <c r="P578" s="140"/>
      <c r="Q578" s="140"/>
      <c r="S578" s="140"/>
    </row>
    <row r="579" spans="1:19" s="12" customFormat="1" ht="17.399999999999999" hidden="1" x14ac:dyDescent="0.3">
      <c r="A579" s="123" t="s">
        <v>461</v>
      </c>
      <c r="B579" s="118">
        <v>941</v>
      </c>
      <c r="C579" s="219" t="s">
        <v>13</v>
      </c>
      <c r="D579" s="219" t="s">
        <v>15</v>
      </c>
      <c r="E579" s="219" t="s">
        <v>5</v>
      </c>
      <c r="F579" s="219" t="s">
        <v>155</v>
      </c>
      <c r="G579" s="219" t="s">
        <v>423</v>
      </c>
      <c r="H579" s="219" t="s">
        <v>504</v>
      </c>
      <c r="I579" s="204"/>
      <c r="J579" s="62">
        <f>+J580+J581+J582+J583</f>
        <v>0</v>
      </c>
      <c r="K579" s="62">
        <f t="shared" ref="K579:L579" si="190">+K580+K581+K582+K583+K584+K585</f>
        <v>0</v>
      </c>
      <c r="L579" s="62">
        <f t="shared" si="190"/>
        <v>0</v>
      </c>
      <c r="M579" s="60"/>
      <c r="N579" s="60"/>
      <c r="O579" s="140"/>
      <c r="P579" s="140"/>
      <c r="Q579" s="140"/>
      <c r="S579" s="140"/>
    </row>
    <row r="580" spans="1:19" s="28" customFormat="1" ht="31.2" hidden="1" x14ac:dyDescent="0.3">
      <c r="A580" s="123" t="s">
        <v>452</v>
      </c>
      <c r="B580" s="252">
        <v>941</v>
      </c>
      <c r="C580" s="253" t="s">
        <v>13</v>
      </c>
      <c r="D580" s="253" t="s">
        <v>15</v>
      </c>
      <c r="E580" s="253" t="s">
        <v>5</v>
      </c>
      <c r="F580" s="253" t="s">
        <v>155</v>
      </c>
      <c r="G580" s="253" t="s">
        <v>423</v>
      </c>
      <c r="H580" s="253" t="s">
        <v>504</v>
      </c>
      <c r="I580" s="138" t="s">
        <v>57</v>
      </c>
      <c r="J580" s="149"/>
      <c r="K580" s="149"/>
      <c r="L580" s="149"/>
      <c r="M580" s="83"/>
      <c r="N580" s="83"/>
      <c r="O580" s="58"/>
      <c r="P580" s="58"/>
      <c r="Q580" s="58"/>
      <c r="S580" s="58"/>
    </row>
    <row r="581" spans="1:19" s="32" customFormat="1" ht="31.2" hidden="1" x14ac:dyDescent="0.35">
      <c r="A581" s="123" t="s">
        <v>452</v>
      </c>
      <c r="B581" s="252">
        <v>941</v>
      </c>
      <c r="C581" s="253" t="s">
        <v>13</v>
      </c>
      <c r="D581" s="253" t="s">
        <v>15</v>
      </c>
      <c r="E581" s="253" t="s">
        <v>5</v>
      </c>
      <c r="F581" s="253" t="s">
        <v>155</v>
      </c>
      <c r="G581" s="253" t="s">
        <v>423</v>
      </c>
      <c r="H581" s="253" t="s">
        <v>504</v>
      </c>
      <c r="I581" s="138" t="s">
        <v>53</v>
      </c>
      <c r="J581" s="149"/>
      <c r="K581" s="149"/>
      <c r="L581" s="149"/>
      <c r="M581" s="101"/>
      <c r="N581" s="101"/>
      <c r="O581" s="18"/>
      <c r="P581" s="18"/>
      <c r="Q581" s="18"/>
      <c r="S581" s="18"/>
    </row>
    <row r="582" spans="1:19" s="37" customFormat="1" ht="31.2" hidden="1" x14ac:dyDescent="0.35">
      <c r="A582" s="123" t="s">
        <v>515</v>
      </c>
      <c r="B582" s="252">
        <v>941</v>
      </c>
      <c r="C582" s="253" t="s">
        <v>13</v>
      </c>
      <c r="D582" s="253" t="s">
        <v>15</v>
      </c>
      <c r="E582" s="253" t="s">
        <v>5</v>
      </c>
      <c r="F582" s="253" t="s">
        <v>155</v>
      </c>
      <c r="G582" s="253" t="s">
        <v>423</v>
      </c>
      <c r="H582" s="253" t="s">
        <v>504</v>
      </c>
      <c r="I582" s="138" t="s">
        <v>57</v>
      </c>
      <c r="J582" s="149"/>
      <c r="K582" s="149"/>
      <c r="L582" s="149"/>
      <c r="M582" s="94"/>
      <c r="N582" s="94"/>
      <c r="O582" s="15"/>
      <c r="P582" s="15"/>
      <c r="Q582" s="15"/>
      <c r="S582" s="15"/>
    </row>
    <row r="583" spans="1:19" s="11" customFormat="1" ht="31.2" hidden="1" x14ac:dyDescent="0.35">
      <c r="A583" s="123" t="s">
        <v>515</v>
      </c>
      <c r="B583" s="252">
        <v>941</v>
      </c>
      <c r="C583" s="253" t="s">
        <v>13</v>
      </c>
      <c r="D583" s="253" t="s">
        <v>15</v>
      </c>
      <c r="E583" s="253" t="s">
        <v>5</v>
      </c>
      <c r="F583" s="253" t="s">
        <v>155</v>
      </c>
      <c r="G583" s="253" t="s">
        <v>423</v>
      </c>
      <c r="H583" s="253" t="s">
        <v>504</v>
      </c>
      <c r="I583" s="138" t="s">
        <v>53</v>
      </c>
      <c r="J583" s="149"/>
      <c r="K583" s="149"/>
      <c r="L583" s="149"/>
      <c r="M583" s="75"/>
      <c r="N583" s="75"/>
      <c r="O583" s="15"/>
      <c r="P583" s="15"/>
      <c r="Q583" s="15"/>
      <c r="S583" s="15"/>
    </row>
    <row r="584" spans="1:19" s="47" customFormat="1" ht="31.2" hidden="1" x14ac:dyDescent="0.35">
      <c r="A584" s="123" t="s">
        <v>454</v>
      </c>
      <c r="B584" s="252">
        <v>941</v>
      </c>
      <c r="C584" s="253" t="s">
        <v>13</v>
      </c>
      <c r="D584" s="253" t="s">
        <v>15</v>
      </c>
      <c r="E584" s="253" t="s">
        <v>5</v>
      </c>
      <c r="F584" s="253" t="s">
        <v>155</v>
      </c>
      <c r="G584" s="253" t="s">
        <v>417</v>
      </c>
      <c r="H584" s="253" t="s">
        <v>278</v>
      </c>
      <c r="I584" s="138" t="s">
        <v>57</v>
      </c>
      <c r="J584" s="149"/>
      <c r="K584" s="149"/>
      <c r="L584" s="149"/>
      <c r="M584" s="95"/>
      <c r="N584" s="95"/>
      <c r="O584" s="188"/>
      <c r="P584" s="188"/>
      <c r="Q584" s="188"/>
      <c r="S584" s="188"/>
    </row>
    <row r="585" spans="1:19" s="47" customFormat="1" ht="31.2" hidden="1" x14ac:dyDescent="0.35">
      <c r="A585" s="123" t="s">
        <v>454</v>
      </c>
      <c r="B585" s="252">
        <v>941</v>
      </c>
      <c r="C585" s="253" t="s">
        <v>13</v>
      </c>
      <c r="D585" s="253" t="s">
        <v>15</v>
      </c>
      <c r="E585" s="253" t="s">
        <v>5</v>
      </c>
      <c r="F585" s="253" t="s">
        <v>155</v>
      </c>
      <c r="G585" s="253" t="s">
        <v>417</v>
      </c>
      <c r="H585" s="253" t="s">
        <v>278</v>
      </c>
      <c r="I585" s="138" t="s">
        <v>53</v>
      </c>
      <c r="J585" s="149"/>
      <c r="K585" s="149"/>
      <c r="L585" s="149"/>
      <c r="M585" s="95"/>
      <c r="N585" s="95"/>
      <c r="O585" s="188"/>
      <c r="P585" s="188"/>
      <c r="Q585" s="188"/>
      <c r="S585" s="188"/>
    </row>
    <row r="586" spans="1:19" s="47" customFormat="1" ht="33.6" hidden="1" x14ac:dyDescent="0.35">
      <c r="A586" s="284" t="s">
        <v>481</v>
      </c>
      <c r="B586" s="309">
        <v>941</v>
      </c>
      <c r="C586" s="310" t="s">
        <v>13</v>
      </c>
      <c r="D586" s="310" t="s">
        <v>15</v>
      </c>
      <c r="E586" s="310" t="s">
        <v>5</v>
      </c>
      <c r="F586" s="310" t="s">
        <v>155</v>
      </c>
      <c r="G586" s="310" t="s">
        <v>1</v>
      </c>
      <c r="H586" s="310" t="s">
        <v>120</v>
      </c>
      <c r="I586" s="311"/>
      <c r="J586" s="312">
        <f>+J587</f>
        <v>0</v>
      </c>
      <c r="K586" s="149"/>
      <c r="L586" s="149"/>
      <c r="M586" s="95"/>
      <c r="N586" s="95"/>
      <c r="O586" s="188"/>
      <c r="P586" s="188"/>
      <c r="Q586" s="188"/>
      <c r="S586" s="188"/>
    </row>
    <row r="587" spans="1:19" s="47" customFormat="1" hidden="1" x14ac:dyDescent="0.35">
      <c r="A587" s="286" t="s">
        <v>486</v>
      </c>
      <c r="B587" s="118">
        <v>941</v>
      </c>
      <c r="C587" s="219" t="s">
        <v>13</v>
      </c>
      <c r="D587" s="219" t="s">
        <v>15</v>
      </c>
      <c r="E587" s="219" t="s">
        <v>5</v>
      </c>
      <c r="F587" s="219" t="s">
        <v>155</v>
      </c>
      <c r="G587" s="219" t="s">
        <v>1</v>
      </c>
      <c r="H587" s="219" t="s">
        <v>25</v>
      </c>
      <c r="I587" s="204"/>
      <c r="J587" s="62">
        <f>+J588+J589+J590</f>
        <v>0</v>
      </c>
      <c r="K587" s="149"/>
      <c r="L587" s="149"/>
      <c r="M587" s="95"/>
      <c r="N587" s="95"/>
      <c r="O587" s="188"/>
      <c r="P587" s="188"/>
      <c r="Q587" s="188"/>
      <c r="S587" s="188"/>
    </row>
    <row r="588" spans="1:19" s="47" customFormat="1" ht="31.2" hidden="1" x14ac:dyDescent="0.35">
      <c r="A588" s="286" t="s">
        <v>357</v>
      </c>
      <c r="B588" s="252">
        <v>941</v>
      </c>
      <c r="C588" s="253" t="s">
        <v>13</v>
      </c>
      <c r="D588" s="253" t="s">
        <v>15</v>
      </c>
      <c r="E588" s="253" t="s">
        <v>5</v>
      </c>
      <c r="F588" s="253" t="s">
        <v>155</v>
      </c>
      <c r="G588" s="253" t="s">
        <v>1</v>
      </c>
      <c r="H588" s="253" t="s">
        <v>25</v>
      </c>
      <c r="I588" s="138" t="s">
        <v>57</v>
      </c>
      <c r="J588" s="149"/>
      <c r="K588" s="149"/>
      <c r="L588" s="149"/>
      <c r="M588" s="95"/>
      <c r="N588" s="95"/>
      <c r="O588" s="188"/>
      <c r="P588" s="188"/>
      <c r="Q588" s="188"/>
      <c r="S588" s="188"/>
    </row>
    <row r="589" spans="1:19" s="47" customFormat="1" hidden="1" x14ac:dyDescent="0.35">
      <c r="A589" s="123" t="s">
        <v>486</v>
      </c>
      <c r="B589" s="252">
        <v>941</v>
      </c>
      <c r="C589" s="253" t="s">
        <v>13</v>
      </c>
      <c r="D589" s="253" t="s">
        <v>15</v>
      </c>
      <c r="E589" s="253" t="s">
        <v>5</v>
      </c>
      <c r="F589" s="253" t="s">
        <v>155</v>
      </c>
      <c r="G589" s="253" t="s">
        <v>1</v>
      </c>
      <c r="H589" s="253" t="s">
        <v>25</v>
      </c>
      <c r="I589" s="138" t="s">
        <v>53</v>
      </c>
      <c r="J589" s="149"/>
      <c r="K589" s="149"/>
      <c r="L589" s="149"/>
      <c r="M589" s="95"/>
      <c r="N589" s="95"/>
      <c r="O589" s="188"/>
      <c r="P589" s="188"/>
      <c r="Q589" s="188"/>
      <c r="S589" s="188"/>
    </row>
    <row r="590" spans="1:19" s="12" customFormat="1" ht="46.8" hidden="1" x14ac:dyDescent="0.3">
      <c r="A590" s="123" t="s">
        <v>493</v>
      </c>
      <c r="B590" s="252">
        <v>941</v>
      </c>
      <c r="C590" s="253" t="s">
        <v>13</v>
      </c>
      <c r="D590" s="253" t="s">
        <v>15</v>
      </c>
      <c r="E590" s="253" t="s">
        <v>5</v>
      </c>
      <c r="F590" s="253" t="s">
        <v>155</v>
      </c>
      <c r="G590" s="253" t="s">
        <v>1</v>
      </c>
      <c r="H590" s="253" t="s">
        <v>492</v>
      </c>
      <c r="I590" s="138" t="s">
        <v>53</v>
      </c>
      <c r="J590" s="149"/>
      <c r="K590" s="149"/>
      <c r="L590" s="149"/>
      <c r="M590" s="60"/>
      <c r="N590" s="60"/>
      <c r="O590" s="140"/>
      <c r="P590" s="140"/>
      <c r="Q590" s="140"/>
      <c r="S590" s="140"/>
    </row>
    <row r="591" spans="1:19" s="47" customFormat="1" ht="33.6" hidden="1" x14ac:dyDescent="0.35">
      <c r="A591" s="122" t="s">
        <v>154</v>
      </c>
      <c r="B591" s="160">
        <v>941</v>
      </c>
      <c r="C591" s="152" t="s">
        <v>13</v>
      </c>
      <c r="D591" s="152" t="s">
        <v>15</v>
      </c>
      <c r="E591" s="161" t="s">
        <v>5</v>
      </c>
      <c r="F591" s="161" t="s">
        <v>155</v>
      </c>
      <c r="G591" s="161" t="s">
        <v>5</v>
      </c>
      <c r="H591" s="161" t="s">
        <v>120</v>
      </c>
      <c r="I591" s="151"/>
      <c r="J591" s="145">
        <f>SUM(J592:J594)</f>
        <v>0</v>
      </c>
      <c r="K591" s="145">
        <f>SUM(K592:K594)</f>
        <v>0</v>
      </c>
      <c r="L591" s="145">
        <f>SUM(L592:L594)</f>
        <v>0</v>
      </c>
      <c r="M591" s="95"/>
      <c r="N591" s="95"/>
      <c r="O591" s="188"/>
      <c r="P591" s="188"/>
      <c r="Q591" s="188"/>
      <c r="S591" s="188"/>
    </row>
    <row r="592" spans="1:19" s="12" customFormat="1" ht="31.2" hidden="1" x14ac:dyDescent="0.3">
      <c r="A592" s="286" t="s">
        <v>356</v>
      </c>
      <c r="B592" s="154">
        <v>941</v>
      </c>
      <c r="C592" s="147" t="s">
        <v>13</v>
      </c>
      <c r="D592" s="147" t="s">
        <v>15</v>
      </c>
      <c r="E592" s="171" t="s">
        <v>5</v>
      </c>
      <c r="F592" s="171">
        <v>6</v>
      </c>
      <c r="G592" s="171" t="s">
        <v>5</v>
      </c>
      <c r="H592" s="171" t="s">
        <v>278</v>
      </c>
      <c r="I592" s="146" t="s">
        <v>57</v>
      </c>
      <c r="J592" s="142"/>
      <c r="K592" s="142"/>
      <c r="L592" s="142"/>
      <c r="M592" s="60">
        <v>-531.5</v>
      </c>
      <c r="N592" s="60"/>
      <c r="O592" s="140"/>
      <c r="P592" s="140"/>
      <c r="Q592" s="140"/>
      <c r="S592" s="140"/>
    </row>
    <row r="593" spans="1:19" s="12" customFormat="1" ht="31.2" hidden="1" x14ac:dyDescent="0.3">
      <c r="A593" s="286" t="s">
        <v>358</v>
      </c>
      <c r="B593" s="154">
        <v>941</v>
      </c>
      <c r="C593" s="147" t="s">
        <v>13</v>
      </c>
      <c r="D593" s="147" t="s">
        <v>15</v>
      </c>
      <c r="E593" s="171" t="s">
        <v>5</v>
      </c>
      <c r="F593" s="171">
        <v>6</v>
      </c>
      <c r="G593" s="171" t="s">
        <v>5</v>
      </c>
      <c r="H593" s="171" t="s">
        <v>278</v>
      </c>
      <c r="I593" s="146" t="s">
        <v>57</v>
      </c>
      <c r="J593" s="142"/>
      <c r="K593" s="142"/>
      <c r="L593" s="142"/>
      <c r="M593" s="60"/>
      <c r="N593" s="60"/>
      <c r="O593" s="140"/>
      <c r="P593" s="140"/>
      <c r="Q593" s="140"/>
      <c r="S593" s="140"/>
    </row>
    <row r="594" spans="1:19" s="12" customFormat="1" ht="31.2" hidden="1" x14ac:dyDescent="0.3">
      <c r="A594" s="286" t="s">
        <v>357</v>
      </c>
      <c r="B594" s="154">
        <v>941</v>
      </c>
      <c r="C594" s="147" t="s">
        <v>13</v>
      </c>
      <c r="D594" s="147" t="s">
        <v>15</v>
      </c>
      <c r="E594" s="171" t="s">
        <v>5</v>
      </c>
      <c r="F594" s="171">
        <v>6</v>
      </c>
      <c r="G594" s="171" t="s">
        <v>5</v>
      </c>
      <c r="H594" s="171">
        <v>88100</v>
      </c>
      <c r="I594" s="146" t="s">
        <v>57</v>
      </c>
      <c r="J594" s="142"/>
      <c r="K594" s="142"/>
      <c r="L594" s="142"/>
      <c r="M594" s="60"/>
      <c r="N594" s="60"/>
      <c r="O594" s="140"/>
      <c r="P594" s="140"/>
      <c r="Q594" s="140"/>
      <c r="S594" s="140"/>
    </row>
    <row r="595" spans="1:19" s="12" customFormat="1" ht="33.6" hidden="1" x14ac:dyDescent="0.3">
      <c r="A595" s="122" t="s">
        <v>249</v>
      </c>
      <c r="B595" s="160">
        <v>941</v>
      </c>
      <c r="C595" s="152" t="s">
        <v>13</v>
      </c>
      <c r="D595" s="152" t="s">
        <v>15</v>
      </c>
      <c r="E595" s="161" t="s">
        <v>5</v>
      </c>
      <c r="F595" s="161" t="s">
        <v>155</v>
      </c>
      <c r="G595" s="161" t="s">
        <v>2</v>
      </c>
      <c r="H595" s="161" t="s">
        <v>120</v>
      </c>
      <c r="I595" s="151"/>
      <c r="J595" s="145">
        <f>SUM(J596)</f>
        <v>0</v>
      </c>
      <c r="K595" s="145">
        <f t="shared" ref="K595:L595" si="191">SUM(K596)</f>
        <v>0</v>
      </c>
      <c r="L595" s="145">
        <f t="shared" si="191"/>
        <v>0</v>
      </c>
      <c r="M595" s="60"/>
      <c r="N595" s="60"/>
      <c r="O595" s="140"/>
      <c r="P595" s="140"/>
      <c r="Q595" s="140"/>
      <c r="S595" s="140"/>
    </row>
    <row r="596" spans="1:19" s="12" customFormat="1" ht="31.2" hidden="1" x14ac:dyDescent="0.3">
      <c r="A596" s="123" t="s">
        <v>321</v>
      </c>
      <c r="B596" s="154">
        <v>941</v>
      </c>
      <c r="C596" s="147" t="s">
        <v>13</v>
      </c>
      <c r="D596" s="147" t="s">
        <v>15</v>
      </c>
      <c r="E596" s="171" t="s">
        <v>5</v>
      </c>
      <c r="F596" s="171">
        <v>6</v>
      </c>
      <c r="G596" s="171" t="s">
        <v>2</v>
      </c>
      <c r="H596" s="171">
        <v>88100</v>
      </c>
      <c r="I596" s="146" t="s">
        <v>57</v>
      </c>
      <c r="J596" s="142"/>
      <c r="K596" s="142"/>
      <c r="L596" s="142"/>
      <c r="M596" s="60"/>
      <c r="N596" s="60"/>
      <c r="O596" s="140"/>
      <c r="P596" s="140"/>
      <c r="Q596" s="140"/>
      <c r="S596" s="140"/>
    </row>
    <row r="597" spans="1:19" s="12" customFormat="1" ht="16.8" customHeight="1" x14ac:dyDescent="0.3">
      <c r="A597" s="126" t="s">
        <v>87</v>
      </c>
      <c r="B597" s="127">
        <v>941</v>
      </c>
      <c r="C597" s="257">
        <v>10</v>
      </c>
      <c r="D597" s="359"/>
      <c r="E597" s="360"/>
      <c r="F597" s="360"/>
      <c r="G597" s="360"/>
      <c r="H597" s="361"/>
      <c r="I597" s="248"/>
      <c r="J597" s="128">
        <f>SUM(J603+J616+J598)</f>
        <v>42668.7</v>
      </c>
      <c r="K597" s="128">
        <f>SUM(K603)</f>
        <v>45262.5</v>
      </c>
      <c r="L597" s="128">
        <f>SUM(L603)</f>
        <v>46197.9</v>
      </c>
      <c r="M597" s="60"/>
      <c r="N597" s="60"/>
      <c r="O597" s="140"/>
      <c r="P597" s="140"/>
      <c r="Q597" s="140"/>
      <c r="S597" s="140"/>
    </row>
    <row r="598" spans="1:19" s="12" customFormat="1" hidden="1" x14ac:dyDescent="0.3">
      <c r="A598" s="117" t="s">
        <v>430</v>
      </c>
      <c r="B598" s="231">
        <v>941</v>
      </c>
      <c r="C598" s="232" t="s">
        <v>27</v>
      </c>
      <c r="D598" s="203" t="s">
        <v>1</v>
      </c>
      <c r="E598" s="349"/>
      <c r="F598" s="349"/>
      <c r="G598" s="349"/>
      <c r="H598" s="350"/>
      <c r="I598" s="138"/>
      <c r="J598" s="62">
        <f>+J599</f>
        <v>0</v>
      </c>
      <c r="K598" s="62"/>
      <c r="L598" s="62"/>
      <c r="M598" s="60">
        <v>3000</v>
      </c>
      <c r="N598" s="60"/>
      <c r="O598" s="140"/>
      <c r="P598" s="140"/>
      <c r="Q598" s="140"/>
      <c r="S598" s="140"/>
    </row>
    <row r="599" spans="1:19" s="47" customFormat="1" ht="33.6" hidden="1" x14ac:dyDescent="0.35">
      <c r="A599" s="120" t="s">
        <v>161</v>
      </c>
      <c r="B599" s="233">
        <v>941</v>
      </c>
      <c r="C599" s="234" t="s">
        <v>27</v>
      </c>
      <c r="D599" s="235" t="s">
        <v>1</v>
      </c>
      <c r="E599" s="162" t="s">
        <v>2</v>
      </c>
      <c r="F599" s="162" t="s">
        <v>113</v>
      </c>
      <c r="G599" s="162" t="s">
        <v>114</v>
      </c>
      <c r="H599" s="162" t="s">
        <v>120</v>
      </c>
      <c r="I599" s="236"/>
      <c r="J599" s="143">
        <f>+J600</f>
        <v>0</v>
      </c>
      <c r="K599" s="143">
        <f t="shared" ref="K599:L599" si="192">+K600</f>
        <v>0</v>
      </c>
      <c r="L599" s="143">
        <f t="shared" si="192"/>
        <v>0</v>
      </c>
      <c r="M599" s="164">
        <f t="shared" ref="K599:N612" si="193">+M600</f>
        <v>0</v>
      </c>
      <c r="N599" s="164">
        <f t="shared" si="193"/>
        <v>0</v>
      </c>
      <c r="O599" s="188"/>
      <c r="P599" s="188"/>
      <c r="Q599" s="188"/>
      <c r="S599" s="188"/>
    </row>
    <row r="600" spans="1:19" s="12" customFormat="1" ht="17.399999999999999" hidden="1" x14ac:dyDescent="0.3">
      <c r="A600" s="121" t="s">
        <v>162</v>
      </c>
      <c r="B600" s="237">
        <v>941</v>
      </c>
      <c r="C600" s="238" t="s">
        <v>27</v>
      </c>
      <c r="D600" s="239" t="s">
        <v>1</v>
      </c>
      <c r="E600" s="163" t="s">
        <v>2</v>
      </c>
      <c r="F600" s="163" t="s">
        <v>16</v>
      </c>
      <c r="G600" s="163" t="s">
        <v>114</v>
      </c>
      <c r="H600" s="163" t="s">
        <v>120</v>
      </c>
      <c r="I600" s="225"/>
      <c r="J600" s="144">
        <f>+J601</f>
        <v>0</v>
      </c>
      <c r="K600" s="128"/>
      <c r="L600" s="128"/>
      <c r="M600" s="60"/>
      <c r="N600" s="60"/>
      <c r="O600" s="140"/>
      <c r="P600" s="140"/>
      <c r="Q600" s="140"/>
      <c r="S600" s="140"/>
    </row>
    <row r="601" spans="1:19" s="12" customFormat="1" ht="17.399999999999999" hidden="1" x14ac:dyDescent="0.3">
      <c r="A601" s="122" t="s">
        <v>163</v>
      </c>
      <c r="B601" s="150">
        <v>941</v>
      </c>
      <c r="C601" s="240" t="s">
        <v>27</v>
      </c>
      <c r="D601" s="241" t="s">
        <v>1</v>
      </c>
      <c r="E601" s="152" t="s">
        <v>2</v>
      </c>
      <c r="F601" s="152" t="s">
        <v>16</v>
      </c>
      <c r="G601" s="152" t="s">
        <v>1</v>
      </c>
      <c r="H601" s="152" t="s">
        <v>120</v>
      </c>
      <c r="I601" s="151"/>
      <c r="J601" s="128">
        <f>+J602</f>
        <v>0</v>
      </c>
      <c r="K601" s="128"/>
      <c r="L601" s="128"/>
      <c r="M601" s="60"/>
      <c r="N601" s="60"/>
      <c r="O601" s="140"/>
      <c r="P601" s="140"/>
      <c r="Q601" s="140"/>
      <c r="S601" s="140"/>
    </row>
    <row r="602" spans="1:19" s="12" customFormat="1" ht="31.2" hidden="1" x14ac:dyDescent="0.3">
      <c r="A602" s="116" t="s">
        <v>203</v>
      </c>
      <c r="B602" s="154">
        <v>941</v>
      </c>
      <c r="C602" s="147" t="s">
        <v>27</v>
      </c>
      <c r="D602" s="155" t="s">
        <v>1</v>
      </c>
      <c r="E602" s="171" t="s">
        <v>2</v>
      </c>
      <c r="F602" s="171" t="s">
        <v>16</v>
      </c>
      <c r="G602" s="171" t="s">
        <v>1</v>
      </c>
      <c r="H602" s="171" t="s">
        <v>17</v>
      </c>
      <c r="I602" s="146" t="s">
        <v>58</v>
      </c>
      <c r="J602" s="149"/>
      <c r="K602" s="149"/>
      <c r="L602" s="149"/>
      <c r="M602" s="60"/>
      <c r="N602" s="60"/>
      <c r="O602" s="140"/>
      <c r="P602" s="140"/>
      <c r="Q602" s="140"/>
      <c r="S602" s="140"/>
    </row>
    <row r="603" spans="1:19" s="12" customFormat="1" ht="17.399999999999999" x14ac:dyDescent="0.3">
      <c r="A603" s="125" t="s">
        <v>90</v>
      </c>
      <c r="B603" s="231">
        <v>941</v>
      </c>
      <c r="C603" s="232" t="s">
        <v>27</v>
      </c>
      <c r="D603" s="219" t="s">
        <v>7</v>
      </c>
      <c r="E603" s="372"/>
      <c r="F603" s="373"/>
      <c r="G603" s="373"/>
      <c r="H603" s="374"/>
      <c r="I603" s="124"/>
      <c r="J603" s="62">
        <f>SUM(J604)</f>
        <v>42628.1</v>
      </c>
      <c r="K603" s="62">
        <f t="shared" ref="K603:L604" si="194">SUM(K604)</f>
        <v>45262.5</v>
      </c>
      <c r="L603" s="62">
        <f t="shared" si="194"/>
        <v>46197.9</v>
      </c>
      <c r="M603" s="60"/>
      <c r="N603" s="60"/>
      <c r="O603" s="140"/>
      <c r="P603" s="140"/>
      <c r="Q603" s="140"/>
      <c r="S603" s="140"/>
    </row>
    <row r="604" spans="1:19" s="12" customFormat="1" ht="25.2" customHeight="1" x14ac:dyDescent="0.3">
      <c r="A604" s="120" t="s">
        <v>136</v>
      </c>
      <c r="B604" s="233">
        <v>941</v>
      </c>
      <c r="C604" s="234" t="s">
        <v>27</v>
      </c>
      <c r="D604" s="235" t="s">
        <v>7</v>
      </c>
      <c r="E604" s="162" t="s">
        <v>5</v>
      </c>
      <c r="F604" s="162" t="s">
        <v>113</v>
      </c>
      <c r="G604" s="162" t="s">
        <v>114</v>
      </c>
      <c r="H604" s="162" t="s">
        <v>120</v>
      </c>
      <c r="I604" s="236"/>
      <c r="J604" s="143">
        <f>+J605</f>
        <v>42628.1</v>
      </c>
      <c r="K604" s="143">
        <f t="shared" si="194"/>
        <v>45262.5</v>
      </c>
      <c r="L604" s="143">
        <f t="shared" si="194"/>
        <v>46197.9</v>
      </c>
      <c r="M604" s="60"/>
      <c r="N604" s="60"/>
      <c r="O604" s="140"/>
      <c r="P604" s="140"/>
      <c r="Q604" s="140"/>
      <c r="S604" s="140"/>
    </row>
    <row r="605" spans="1:19" s="12" customFormat="1" ht="25.2" customHeight="1" x14ac:dyDescent="0.3">
      <c r="A605" s="121" t="s">
        <v>167</v>
      </c>
      <c r="B605" s="237">
        <v>941</v>
      </c>
      <c r="C605" s="238" t="s">
        <v>27</v>
      </c>
      <c r="D605" s="239" t="s">
        <v>7</v>
      </c>
      <c r="E605" s="163" t="s">
        <v>5</v>
      </c>
      <c r="F605" s="163" t="s">
        <v>9</v>
      </c>
      <c r="G605" s="163" t="s">
        <v>114</v>
      </c>
      <c r="H605" s="163" t="s">
        <v>120</v>
      </c>
      <c r="I605" s="225"/>
      <c r="J605" s="144">
        <f>+J606+J608+J610+J612+J614</f>
        <v>42628.1</v>
      </c>
      <c r="K605" s="144">
        <f>SUM(K606+K608+K610+K612+K614)</f>
        <v>45262.5</v>
      </c>
      <c r="L605" s="144">
        <f>SUM(L606+L608+L610+L612+L614)</f>
        <v>46197.9</v>
      </c>
      <c r="M605" s="60"/>
      <c r="N605" s="60"/>
      <c r="O605" s="140"/>
      <c r="P605" s="140"/>
      <c r="Q605" s="140"/>
      <c r="S605" s="140"/>
    </row>
    <row r="606" spans="1:19" s="1" customFormat="1" ht="38.4" customHeight="1" x14ac:dyDescent="0.3">
      <c r="A606" s="122" t="s">
        <v>168</v>
      </c>
      <c r="B606" s="150">
        <v>941</v>
      </c>
      <c r="C606" s="240" t="s">
        <v>27</v>
      </c>
      <c r="D606" s="241" t="s">
        <v>7</v>
      </c>
      <c r="E606" s="152" t="s">
        <v>5</v>
      </c>
      <c r="F606" s="152" t="s">
        <v>9</v>
      </c>
      <c r="G606" s="152" t="s">
        <v>1</v>
      </c>
      <c r="H606" s="152" t="s">
        <v>120</v>
      </c>
      <c r="I606" s="151"/>
      <c r="J606" s="145">
        <f>+J607</f>
        <v>1043.0999999999999</v>
      </c>
      <c r="K606" s="145">
        <f t="shared" ref="K606:L606" si="195">SUM(K607)</f>
        <v>1140.5</v>
      </c>
      <c r="L606" s="145">
        <f t="shared" si="195"/>
        <v>836.9</v>
      </c>
      <c r="M606" s="61"/>
      <c r="N606" s="61"/>
      <c r="O606" s="180"/>
      <c r="P606" s="180"/>
      <c r="Q606" s="180"/>
      <c r="S606" s="180"/>
    </row>
    <row r="607" spans="1:19" s="1" customFormat="1" ht="46.8" x14ac:dyDescent="0.3">
      <c r="A607" s="116" t="s">
        <v>365</v>
      </c>
      <c r="B607" s="154">
        <v>941</v>
      </c>
      <c r="C607" s="147" t="s">
        <v>27</v>
      </c>
      <c r="D607" s="155" t="s">
        <v>7</v>
      </c>
      <c r="E607" s="171" t="s">
        <v>5</v>
      </c>
      <c r="F607" s="171" t="s">
        <v>9</v>
      </c>
      <c r="G607" s="171" t="s">
        <v>1</v>
      </c>
      <c r="H607" s="171" t="s">
        <v>10</v>
      </c>
      <c r="I607" s="146" t="s">
        <v>58</v>
      </c>
      <c r="J607" s="142">
        <v>1043.0999999999999</v>
      </c>
      <c r="K607" s="142">
        <v>1140.5</v>
      </c>
      <c r="L607" s="142">
        <v>836.9</v>
      </c>
      <c r="M607" s="61"/>
      <c r="N607" s="61"/>
      <c r="O607" s="180"/>
      <c r="P607" s="197"/>
      <c r="Q607" s="180"/>
      <c r="S607" s="180"/>
    </row>
    <row r="608" spans="1:19" s="18" customFormat="1" ht="33.6" x14ac:dyDescent="0.35">
      <c r="A608" s="243" t="s">
        <v>169</v>
      </c>
      <c r="B608" s="160">
        <v>941</v>
      </c>
      <c r="C608" s="152" t="s">
        <v>27</v>
      </c>
      <c r="D608" s="224" t="s">
        <v>7</v>
      </c>
      <c r="E608" s="161" t="s">
        <v>5</v>
      </c>
      <c r="F608" s="161" t="s">
        <v>9</v>
      </c>
      <c r="G608" s="161" t="s">
        <v>7</v>
      </c>
      <c r="H608" s="161" t="s">
        <v>120</v>
      </c>
      <c r="I608" s="151"/>
      <c r="J608" s="145">
        <f>+J609</f>
        <v>8285</v>
      </c>
      <c r="K608" s="145">
        <f t="shared" ref="K608:L608" si="196">SUM(K609)</f>
        <v>9047</v>
      </c>
      <c r="L608" s="145">
        <f t="shared" si="196"/>
        <v>9443</v>
      </c>
      <c r="M608" s="69"/>
      <c r="N608" s="69"/>
    </row>
    <row r="609" spans="1:19" s="4" customFormat="1" ht="31.2" x14ac:dyDescent="0.35">
      <c r="A609" s="116" t="s">
        <v>364</v>
      </c>
      <c r="B609" s="154">
        <v>941</v>
      </c>
      <c r="C609" s="147" t="s">
        <v>27</v>
      </c>
      <c r="D609" s="155" t="s">
        <v>7</v>
      </c>
      <c r="E609" s="171" t="s">
        <v>5</v>
      </c>
      <c r="F609" s="171" t="s">
        <v>9</v>
      </c>
      <c r="G609" s="171" t="s">
        <v>7</v>
      </c>
      <c r="H609" s="171" t="s">
        <v>371</v>
      </c>
      <c r="I609" s="146" t="s">
        <v>58</v>
      </c>
      <c r="J609" s="142">
        <v>8285</v>
      </c>
      <c r="K609" s="142">
        <v>9047</v>
      </c>
      <c r="L609" s="142">
        <v>9443</v>
      </c>
      <c r="M609" s="72"/>
      <c r="N609" s="72"/>
      <c r="O609" s="15">
        <v>-981</v>
      </c>
      <c r="P609" s="15">
        <v>-1315</v>
      </c>
      <c r="Q609" s="15">
        <v>-1261</v>
      </c>
      <c r="S609" s="15"/>
    </row>
    <row r="610" spans="1:19" s="4" customFormat="1" ht="33.6" x14ac:dyDescent="0.35">
      <c r="A610" s="243" t="s">
        <v>385</v>
      </c>
      <c r="B610" s="160">
        <v>941</v>
      </c>
      <c r="C610" s="152" t="s">
        <v>27</v>
      </c>
      <c r="D610" s="224" t="s">
        <v>7</v>
      </c>
      <c r="E610" s="161" t="s">
        <v>5</v>
      </c>
      <c r="F610" s="161" t="s">
        <v>9</v>
      </c>
      <c r="G610" s="161" t="s">
        <v>11</v>
      </c>
      <c r="H610" s="161" t="s">
        <v>372</v>
      </c>
      <c r="I610" s="151"/>
      <c r="J610" s="145">
        <f>J611</f>
        <v>8881</v>
      </c>
      <c r="K610" s="145">
        <f>K611</f>
        <v>9668</v>
      </c>
      <c r="L610" s="145">
        <f>L611</f>
        <v>8836</v>
      </c>
      <c r="M610" s="72"/>
      <c r="N610" s="72"/>
      <c r="O610" s="15"/>
      <c r="P610" s="15"/>
      <c r="Q610" s="15"/>
      <c r="S610" s="15"/>
    </row>
    <row r="611" spans="1:19" s="40" customFormat="1" ht="46.8" x14ac:dyDescent="0.35">
      <c r="A611" s="313" t="s">
        <v>383</v>
      </c>
      <c r="B611" s="252">
        <v>941</v>
      </c>
      <c r="C611" s="119" t="s">
        <v>27</v>
      </c>
      <c r="D611" s="306" t="s">
        <v>7</v>
      </c>
      <c r="E611" s="253" t="s">
        <v>5</v>
      </c>
      <c r="F611" s="253" t="s">
        <v>9</v>
      </c>
      <c r="G611" s="253" t="s">
        <v>11</v>
      </c>
      <c r="H611" s="253" t="s">
        <v>372</v>
      </c>
      <c r="I611" s="138" t="s">
        <v>58</v>
      </c>
      <c r="J611" s="149">
        <v>8881</v>
      </c>
      <c r="K611" s="149">
        <v>9668</v>
      </c>
      <c r="L611" s="149">
        <v>8836</v>
      </c>
      <c r="M611" s="71"/>
      <c r="N611" s="71"/>
      <c r="O611" s="15">
        <v>-669</v>
      </c>
      <c r="P611" s="15">
        <v>-1039</v>
      </c>
      <c r="Q611" s="15">
        <v>-2179</v>
      </c>
      <c r="S611" s="15"/>
    </row>
    <row r="612" spans="1:19" s="12" customFormat="1" ht="33.6" x14ac:dyDescent="0.3">
      <c r="A612" s="243" t="s">
        <v>386</v>
      </c>
      <c r="B612" s="160">
        <v>941</v>
      </c>
      <c r="C612" s="152" t="s">
        <v>27</v>
      </c>
      <c r="D612" s="224" t="s">
        <v>7</v>
      </c>
      <c r="E612" s="161" t="s">
        <v>5</v>
      </c>
      <c r="F612" s="161" t="s">
        <v>9</v>
      </c>
      <c r="G612" s="161" t="s">
        <v>3</v>
      </c>
      <c r="H612" s="161" t="s">
        <v>120</v>
      </c>
      <c r="I612" s="151"/>
      <c r="J612" s="145">
        <f>+J613</f>
        <v>23472</v>
      </c>
      <c r="K612" s="145">
        <f t="shared" si="193"/>
        <v>24460</v>
      </c>
      <c r="L612" s="145">
        <f t="shared" si="193"/>
        <v>26135</v>
      </c>
      <c r="M612" s="60">
        <v>266</v>
      </c>
      <c r="N612" s="60"/>
      <c r="O612" s="140"/>
      <c r="P612" s="140"/>
      <c r="Q612" s="140"/>
      <c r="S612" s="140"/>
    </row>
    <row r="613" spans="1:19" s="12" customFormat="1" ht="46.8" x14ac:dyDescent="0.3">
      <c r="A613" s="313" t="s">
        <v>384</v>
      </c>
      <c r="B613" s="154">
        <v>941</v>
      </c>
      <c r="C613" s="147" t="s">
        <v>27</v>
      </c>
      <c r="D613" s="155" t="s">
        <v>7</v>
      </c>
      <c r="E613" s="171" t="s">
        <v>5</v>
      </c>
      <c r="F613" s="171" t="s">
        <v>9</v>
      </c>
      <c r="G613" s="171" t="s">
        <v>3</v>
      </c>
      <c r="H613" s="171" t="s">
        <v>373</v>
      </c>
      <c r="I613" s="146" t="s">
        <v>58</v>
      </c>
      <c r="J613" s="142">
        <v>23472</v>
      </c>
      <c r="K613" s="142">
        <v>24460</v>
      </c>
      <c r="L613" s="142">
        <v>26135</v>
      </c>
      <c r="M613" s="60"/>
      <c r="N613" s="60"/>
      <c r="O613" s="140">
        <v>1650</v>
      </c>
      <c r="P613" s="140">
        <v>2354</v>
      </c>
      <c r="Q613" s="140">
        <v>3440</v>
      </c>
      <c r="S613" s="140"/>
    </row>
    <row r="614" spans="1:19" s="12" customFormat="1" ht="67.2" x14ac:dyDescent="0.3">
      <c r="A614" s="314" t="s">
        <v>213</v>
      </c>
      <c r="B614" s="160">
        <v>941</v>
      </c>
      <c r="C614" s="152" t="s">
        <v>27</v>
      </c>
      <c r="D614" s="224" t="s">
        <v>7</v>
      </c>
      <c r="E614" s="161" t="s">
        <v>5</v>
      </c>
      <c r="F614" s="161" t="s">
        <v>9</v>
      </c>
      <c r="G614" s="161" t="s">
        <v>15</v>
      </c>
      <c r="H614" s="161" t="s">
        <v>120</v>
      </c>
      <c r="I614" s="151"/>
      <c r="J614" s="145">
        <f>+J615</f>
        <v>947</v>
      </c>
      <c r="K614" s="145">
        <f t="shared" ref="K614:L614" si="197">SUM(K615)</f>
        <v>947</v>
      </c>
      <c r="L614" s="145">
        <f t="shared" si="197"/>
        <v>947</v>
      </c>
      <c r="M614" s="60"/>
      <c r="N614" s="60"/>
      <c r="O614" s="140">
        <f>SUM(O1:O613)</f>
        <v>713.1</v>
      </c>
      <c r="P614" s="140">
        <f>SUM(P1:P613)</f>
        <v>-4302.5000000000009</v>
      </c>
      <c r="Q614" s="140">
        <f>SUM(Q1:Q613)</f>
        <v>-870.29999999999927</v>
      </c>
      <c r="R614" s="140">
        <f>SUM(R1:R613)</f>
        <v>4610.1000000000004</v>
      </c>
      <c r="S614" s="140"/>
    </row>
    <row r="615" spans="1:19" s="18" customFormat="1" ht="59.4" customHeight="1" x14ac:dyDescent="0.35">
      <c r="A615" s="116" t="s">
        <v>214</v>
      </c>
      <c r="B615" s="154">
        <v>941</v>
      </c>
      <c r="C615" s="147" t="s">
        <v>27</v>
      </c>
      <c r="D615" s="155" t="s">
        <v>7</v>
      </c>
      <c r="E615" s="171" t="s">
        <v>5</v>
      </c>
      <c r="F615" s="171" t="s">
        <v>9</v>
      </c>
      <c r="G615" s="171" t="s">
        <v>15</v>
      </c>
      <c r="H615" s="171" t="s">
        <v>215</v>
      </c>
      <c r="I615" s="146" t="s">
        <v>58</v>
      </c>
      <c r="J615" s="142">
        <v>947</v>
      </c>
      <c r="K615" s="142">
        <v>947</v>
      </c>
      <c r="L615" s="142">
        <v>947</v>
      </c>
      <c r="M615" s="69"/>
      <c r="N615" s="69"/>
    </row>
    <row r="616" spans="1:19" s="4" customFormat="1" x14ac:dyDescent="0.35">
      <c r="A616" s="117" t="s">
        <v>91</v>
      </c>
      <c r="B616" s="231">
        <v>941</v>
      </c>
      <c r="C616" s="231">
        <v>10</v>
      </c>
      <c r="D616" s="219" t="s">
        <v>3</v>
      </c>
      <c r="E616" s="346"/>
      <c r="F616" s="347"/>
      <c r="G616" s="347"/>
      <c r="H616" s="348"/>
      <c r="I616" s="146"/>
      <c r="J616" s="167">
        <f>+J617</f>
        <v>40.6</v>
      </c>
      <c r="K616" s="167">
        <f t="shared" ref="K616:L616" si="198">+K617</f>
        <v>0</v>
      </c>
      <c r="L616" s="167">
        <f t="shared" si="198"/>
        <v>0</v>
      </c>
      <c r="M616" s="72"/>
      <c r="N616" s="72"/>
      <c r="O616" s="15"/>
      <c r="P616" s="15"/>
      <c r="Q616" s="15"/>
      <c r="S616" s="15"/>
    </row>
    <row r="617" spans="1:19" s="4" customFormat="1" ht="33.6" customHeight="1" x14ac:dyDescent="0.35">
      <c r="A617" s="120" t="s">
        <v>136</v>
      </c>
      <c r="B617" s="156">
        <v>941</v>
      </c>
      <c r="C617" s="157" t="s">
        <v>27</v>
      </c>
      <c r="D617" s="235" t="s">
        <v>3</v>
      </c>
      <c r="E617" s="162" t="s">
        <v>5</v>
      </c>
      <c r="F617" s="162" t="s">
        <v>113</v>
      </c>
      <c r="G617" s="162" t="s">
        <v>114</v>
      </c>
      <c r="H617" s="162" t="s">
        <v>120</v>
      </c>
      <c r="I617" s="236"/>
      <c r="J617" s="143">
        <f>SUM(J618)</f>
        <v>40.6</v>
      </c>
      <c r="K617" s="143">
        <f t="shared" ref="K617:L618" si="199">SUM(K618)</f>
        <v>0</v>
      </c>
      <c r="L617" s="143">
        <f t="shared" si="199"/>
        <v>0</v>
      </c>
      <c r="M617" s="72"/>
      <c r="N617" s="72"/>
      <c r="O617" s="15"/>
      <c r="P617" s="15"/>
      <c r="Q617" s="15"/>
      <c r="S617" s="15"/>
    </row>
    <row r="618" spans="1:19" s="40" customFormat="1" ht="24" customHeight="1" x14ac:dyDescent="0.35">
      <c r="A618" s="121" t="s">
        <v>609</v>
      </c>
      <c r="B618" s="158">
        <v>941</v>
      </c>
      <c r="C618" s="159" t="s">
        <v>27</v>
      </c>
      <c r="D618" s="239" t="s">
        <v>3</v>
      </c>
      <c r="E618" s="163" t="s">
        <v>5</v>
      </c>
      <c r="F618" s="163" t="s">
        <v>26</v>
      </c>
      <c r="G618" s="163" t="s">
        <v>114</v>
      </c>
      <c r="H618" s="163" t="s">
        <v>120</v>
      </c>
      <c r="I618" s="225"/>
      <c r="J618" s="144">
        <f>SUM(J619)</f>
        <v>40.6</v>
      </c>
      <c r="K618" s="144">
        <f t="shared" si="199"/>
        <v>0</v>
      </c>
      <c r="L618" s="144">
        <f t="shared" si="199"/>
        <v>0</v>
      </c>
      <c r="M618" s="71"/>
      <c r="N618" s="71"/>
      <c r="O618" s="15"/>
      <c r="P618" s="15"/>
      <c r="Q618" s="15"/>
      <c r="S618" s="15"/>
    </row>
    <row r="619" spans="1:19" s="12" customFormat="1" ht="16.2" customHeight="1" x14ac:dyDescent="0.3">
      <c r="A619" s="122" t="s">
        <v>608</v>
      </c>
      <c r="B619" s="160">
        <v>941</v>
      </c>
      <c r="C619" s="161" t="s">
        <v>27</v>
      </c>
      <c r="D619" s="241" t="s">
        <v>3</v>
      </c>
      <c r="E619" s="152" t="s">
        <v>5</v>
      </c>
      <c r="F619" s="152" t="s">
        <v>26</v>
      </c>
      <c r="G619" s="152" t="s">
        <v>2</v>
      </c>
      <c r="H619" s="152" t="s">
        <v>120</v>
      </c>
      <c r="I619" s="151"/>
      <c r="J619" s="145">
        <f>+J620+J621+J622</f>
        <v>40.6</v>
      </c>
      <c r="K619" s="145">
        <f t="shared" ref="K619:L619" si="200">+K620+K621+K622</f>
        <v>0</v>
      </c>
      <c r="L619" s="145">
        <f t="shared" si="200"/>
        <v>0</v>
      </c>
      <c r="M619" s="60">
        <v>88</v>
      </c>
      <c r="N619" s="60"/>
      <c r="O619" s="140"/>
      <c r="P619" s="140"/>
      <c r="Q619" s="140"/>
      <c r="S619" s="140"/>
    </row>
    <row r="620" spans="1:19" s="40" customFormat="1" ht="62.4" hidden="1" x14ac:dyDescent="0.35">
      <c r="A620" s="116" t="s">
        <v>455</v>
      </c>
      <c r="B620" s="148">
        <v>941</v>
      </c>
      <c r="C620" s="147" t="s">
        <v>27</v>
      </c>
      <c r="D620" s="147" t="s">
        <v>3</v>
      </c>
      <c r="E620" s="171" t="s">
        <v>5</v>
      </c>
      <c r="F620" s="171" t="s">
        <v>26</v>
      </c>
      <c r="G620" s="171" t="s">
        <v>2</v>
      </c>
      <c r="H620" s="171" t="s">
        <v>458</v>
      </c>
      <c r="I620" s="146" t="s">
        <v>53</v>
      </c>
      <c r="J620" s="142"/>
      <c r="K620" s="142"/>
      <c r="L620" s="142"/>
      <c r="M620" s="71"/>
      <c r="N620" s="71"/>
      <c r="O620" s="15"/>
      <c r="P620" s="15"/>
      <c r="Q620" s="15"/>
      <c r="S620" s="15"/>
    </row>
    <row r="621" spans="1:19" s="12" customFormat="1" ht="62.4" hidden="1" x14ac:dyDescent="0.3">
      <c r="A621" s="116" t="s">
        <v>456</v>
      </c>
      <c r="B621" s="148">
        <v>941</v>
      </c>
      <c r="C621" s="147" t="s">
        <v>27</v>
      </c>
      <c r="D621" s="147" t="s">
        <v>3</v>
      </c>
      <c r="E621" s="171" t="s">
        <v>5</v>
      </c>
      <c r="F621" s="171" t="s">
        <v>26</v>
      </c>
      <c r="G621" s="171" t="s">
        <v>2</v>
      </c>
      <c r="H621" s="171" t="s">
        <v>458</v>
      </c>
      <c r="I621" s="146" t="s">
        <v>53</v>
      </c>
      <c r="J621" s="142"/>
      <c r="K621" s="142"/>
      <c r="L621" s="142"/>
      <c r="M621" s="60">
        <v>7</v>
      </c>
      <c r="N621" s="60"/>
      <c r="O621" s="140"/>
      <c r="P621" s="140"/>
      <c r="Q621" s="140"/>
      <c r="S621" s="140"/>
    </row>
    <row r="622" spans="1:19" ht="62.4" x14ac:dyDescent="0.3">
      <c r="A622" s="116" t="s">
        <v>457</v>
      </c>
      <c r="B622" s="148">
        <v>941</v>
      </c>
      <c r="C622" s="147" t="s">
        <v>27</v>
      </c>
      <c r="D622" s="147" t="s">
        <v>3</v>
      </c>
      <c r="E622" s="171" t="s">
        <v>5</v>
      </c>
      <c r="F622" s="171" t="s">
        <v>26</v>
      </c>
      <c r="G622" s="171" t="s">
        <v>2</v>
      </c>
      <c r="H622" s="171" t="s">
        <v>458</v>
      </c>
      <c r="I622" s="146" t="s">
        <v>53</v>
      </c>
      <c r="J622" s="142">
        <v>40.6</v>
      </c>
      <c r="K622" s="142"/>
      <c r="L622" s="142"/>
    </row>
    <row r="623" spans="1:19" ht="40.799999999999997" x14ac:dyDescent="0.3">
      <c r="A623" s="129" t="s">
        <v>244</v>
      </c>
      <c r="B623" s="165">
        <v>947</v>
      </c>
      <c r="C623" s="351"/>
      <c r="D623" s="352"/>
      <c r="E623" s="357"/>
      <c r="F623" s="357"/>
      <c r="G623" s="357"/>
      <c r="H623" s="358"/>
      <c r="I623" s="166"/>
      <c r="J623" s="167">
        <f>SUM(J624)</f>
        <v>4102</v>
      </c>
      <c r="K623" s="167">
        <f t="shared" ref="K623:L623" si="201">SUM(K624)</f>
        <v>4250</v>
      </c>
      <c r="L623" s="167">
        <f t="shared" si="201"/>
        <v>4419</v>
      </c>
    </row>
    <row r="624" spans="1:19" ht="17.399999999999999" x14ac:dyDescent="0.3">
      <c r="A624" s="126" t="s">
        <v>62</v>
      </c>
      <c r="B624" s="127">
        <v>947</v>
      </c>
      <c r="C624" s="172" t="s">
        <v>1</v>
      </c>
      <c r="D624" s="341"/>
      <c r="E624" s="341"/>
      <c r="F624" s="341"/>
      <c r="G624" s="341"/>
      <c r="H624" s="342"/>
      <c r="I624" s="202"/>
      <c r="J624" s="128">
        <f>SUM(J625+J632)</f>
        <v>4102</v>
      </c>
      <c r="K624" s="128">
        <f t="shared" ref="K624:L624" si="202">SUM(K625+K632)</f>
        <v>4250</v>
      </c>
      <c r="L624" s="128">
        <f t="shared" si="202"/>
        <v>4419</v>
      </c>
    </row>
    <row r="625" spans="1:15" ht="52.2" x14ac:dyDescent="0.3">
      <c r="A625" s="125" t="s">
        <v>64</v>
      </c>
      <c r="B625" s="118">
        <v>947</v>
      </c>
      <c r="C625" s="124" t="s">
        <v>1</v>
      </c>
      <c r="D625" s="124" t="s">
        <v>2</v>
      </c>
      <c r="E625" s="387"/>
      <c r="F625" s="388"/>
      <c r="G625" s="388"/>
      <c r="H625" s="389"/>
      <c r="I625" s="124"/>
      <c r="J625" s="62">
        <f>SUM(J626)</f>
        <v>2119</v>
      </c>
      <c r="K625" s="62">
        <f t="shared" ref="K625:L627" si="203">SUM(K626)</f>
        <v>2191</v>
      </c>
      <c r="L625" s="62">
        <f t="shared" si="203"/>
        <v>2278</v>
      </c>
    </row>
    <row r="626" spans="1:15" ht="50.4" x14ac:dyDescent="0.3">
      <c r="A626" s="120" t="s">
        <v>116</v>
      </c>
      <c r="B626" s="156">
        <v>947</v>
      </c>
      <c r="C626" s="162" t="s">
        <v>1</v>
      </c>
      <c r="D626" s="162" t="s">
        <v>2</v>
      </c>
      <c r="E626" s="157" t="s">
        <v>42</v>
      </c>
      <c r="F626" s="157" t="s">
        <v>113</v>
      </c>
      <c r="G626" s="157" t="s">
        <v>114</v>
      </c>
      <c r="H626" s="157" t="s">
        <v>120</v>
      </c>
      <c r="I626" s="163"/>
      <c r="J626" s="143">
        <f>SUM(J627)</f>
        <v>2119</v>
      </c>
      <c r="K626" s="143">
        <f t="shared" si="203"/>
        <v>2191</v>
      </c>
      <c r="L626" s="143">
        <f t="shared" si="203"/>
        <v>2278</v>
      </c>
    </row>
    <row r="627" spans="1:15" ht="33.6" x14ac:dyDescent="0.3">
      <c r="A627" s="121" t="s">
        <v>117</v>
      </c>
      <c r="B627" s="158">
        <v>947</v>
      </c>
      <c r="C627" s="163" t="s">
        <v>1</v>
      </c>
      <c r="D627" s="163" t="s">
        <v>2</v>
      </c>
      <c r="E627" s="159" t="s">
        <v>42</v>
      </c>
      <c r="F627" s="159" t="s">
        <v>30</v>
      </c>
      <c r="G627" s="159" t="s">
        <v>114</v>
      </c>
      <c r="H627" s="159" t="s">
        <v>120</v>
      </c>
      <c r="I627" s="163"/>
      <c r="J627" s="144">
        <f>SUM(J628)</f>
        <v>2119</v>
      </c>
      <c r="K627" s="144">
        <f t="shared" si="203"/>
        <v>2191</v>
      </c>
      <c r="L627" s="144">
        <f t="shared" si="203"/>
        <v>2278</v>
      </c>
    </row>
    <row r="628" spans="1:15" ht="33.6" x14ac:dyDescent="0.3">
      <c r="A628" s="122" t="s">
        <v>118</v>
      </c>
      <c r="B628" s="160">
        <v>947</v>
      </c>
      <c r="C628" s="152" t="s">
        <v>1</v>
      </c>
      <c r="D628" s="152" t="s">
        <v>2</v>
      </c>
      <c r="E628" s="161" t="s">
        <v>42</v>
      </c>
      <c r="F628" s="161" t="s">
        <v>30</v>
      </c>
      <c r="G628" s="161" t="s">
        <v>1</v>
      </c>
      <c r="H628" s="161" t="s">
        <v>120</v>
      </c>
      <c r="I628" s="152"/>
      <c r="J628" s="145">
        <f>SUM(J629:J631)</f>
        <v>2119</v>
      </c>
      <c r="K628" s="145">
        <f t="shared" ref="K628:L628" si="204">SUM(K629:K631)</f>
        <v>2191</v>
      </c>
      <c r="L628" s="145">
        <f t="shared" si="204"/>
        <v>2278</v>
      </c>
    </row>
    <row r="629" spans="1:15" ht="62.4" x14ac:dyDescent="0.3">
      <c r="A629" s="116" t="s">
        <v>359</v>
      </c>
      <c r="B629" s="154">
        <v>947</v>
      </c>
      <c r="C629" s="147" t="s">
        <v>1</v>
      </c>
      <c r="D629" s="155" t="s">
        <v>2</v>
      </c>
      <c r="E629" s="147" t="s">
        <v>42</v>
      </c>
      <c r="F629" s="147" t="s">
        <v>30</v>
      </c>
      <c r="G629" s="147" t="s">
        <v>1</v>
      </c>
      <c r="H629" s="147" t="s">
        <v>41</v>
      </c>
      <c r="I629" s="146" t="s">
        <v>54</v>
      </c>
      <c r="J629" s="142">
        <v>1311</v>
      </c>
      <c r="K629" s="142">
        <v>1361</v>
      </c>
      <c r="L629" s="142">
        <v>1415</v>
      </c>
    </row>
    <row r="630" spans="1:15" ht="51.6" customHeight="1" x14ac:dyDescent="0.3">
      <c r="A630" s="116" t="s">
        <v>360</v>
      </c>
      <c r="B630" s="154">
        <v>947</v>
      </c>
      <c r="C630" s="147" t="s">
        <v>1</v>
      </c>
      <c r="D630" s="155" t="s">
        <v>2</v>
      </c>
      <c r="E630" s="147" t="s">
        <v>42</v>
      </c>
      <c r="F630" s="147" t="s">
        <v>30</v>
      </c>
      <c r="G630" s="147" t="s">
        <v>1</v>
      </c>
      <c r="H630" s="147" t="s">
        <v>41</v>
      </c>
      <c r="I630" s="146" t="s">
        <v>53</v>
      </c>
      <c r="J630" s="142">
        <v>808</v>
      </c>
      <c r="K630" s="142">
        <v>830</v>
      </c>
      <c r="L630" s="142">
        <v>863</v>
      </c>
    </row>
    <row r="631" spans="1:15" ht="46.8" hidden="1" x14ac:dyDescent="0.3">
      <c r="A631" s="116" t="s">
        <v>361</v>
      </c>
      <c r="B631" s="154">
        <v>947</v>
      </c>
      <c r="C631" s="147" t="s">
        <v>1</v>
      </c>
      <c r="D631" s="155" t="s">
        <v>2</v>
      </c>
      <c r="E631" s="147" t="s">
        <v>42</v>
      </c>
      <c r="F631" s="147" t="s">
        <v>30</v>
      </c>
      <c r="G631" s="147" t="s">
        <v>1</v>
      </c>
      <c r="H631" s="147" t="s">
        <v>41</v>
      </c>
      <c r="I631" s="146" t="s">
        <v>55</v>
      </c>
      <c r="J631" s="142"/>
      <c r="K631" s="142"/>
      <c r="L631" s="142"/>
    </row>
    <row r="632" spans="1:15" ht="17.399999999999999" x14ac:dyDescent="0.3">
      <c r="A632" s="117" t="s">
        <v>66</v>
      </c>
      <c r="B632" s="118">
        <v>947</v>
      </c>
      <c r="C632" s="124" t="s">
        <v>1</v>
      </c>
      <c r="D632" s="124" t="s">
        <v>3</v>
      </c>
      <c r="E632" s="387"/>
      <c r="F632" s="388"/>
      <c r="G632" s="388"/>
      <c r="H632" s="389"/>
      <c r="I632" s="124"/>
      <c r="J632" s="62">
        <f>SUM(J633)</f>
        <v>1983</v>
      </c>
      <c r="K632" s="62">
        <f t="shared" ref="K632:L633" si="205">SUM(K633)</f>
        <v>2059</v>
      </c>
      <c r="L632" s="62">
        <f t="shared" si="205"/>
        <v>2141</v>
      </c>
    </row>
    <row r="633" spans="1:15" ht="34.799999999999997" x14ac:dyDescent="0.3">
      <c r="A633" s="130" t="s">
        <v>235</v>
      </c>
      <c r="B633" s="156">
        <v>947</v>
      </c>
      <c r="C633" s="162" t="s">
        <v>1</v>
      </c>
      <c r="D633" s="162" t="s">
        <v>3</v>
      </c>
      <c r="E633" s="157" t="s">
        <v>290</v>
      </c>
      <c r="F633" s="157" t="s">
        <v>113</v>
      </c>
      <c r="G633" s="157" t="s">
        <v>114</v>
      </c>
      <c r="H633" s="157" t="s">
        <v>120</v>
      </c>
      <c r="I633" s="163"/>
      <c r="J633" s="143">
        <f>SUM(J634)</f>
        <v>1983</v>
      </c>
      <c r="K633" s="143">
        <f t="shared" si="205"/>
        <v>2059</v>
      </c>
      <c r="L633" s="143">
        <f t="shared" si="205"/>
        <v>2141</v>
      </c>
    </row>
    <row r="634" spans="1:15" ht="34.799999999999997" x14ac:dyDescent="0.3">
      <c r="A634" s="131" t="s">
        <v>282</v>
      </c>
      <c r="B634" s="158">
        <v>947</v>
      </c>
      <c r="C634" s="163" t="s">
        <v>1</v>
      </c>
      <c r="D634" s="163" t="s">
        <v>3</v>
      </c>
      <c r="E634" s="159" t="s">
        <v>285</v>
      </c>
      <c r="F634" s="159" t="s">
        <v>30</v>
      </c>
      <c r="G634" s="159" t="s">
        <v>114</v>
      </c>
      <c r="H634" s="159" t="s">
        <v>120</v>
      </c>
      <c r="I634" s="163"/>
      <c r="J634" s="144">
        <f>SUM(J635+J637)</f>
        <v>1983</v>
      </c>
      <c r="K634" s="144">
        <f t="shared" ref="K634:L634" si="206">SUM(K635+K637)</f>
        <v>2059</v>
      </c>
      <c r="L634" s="144">
        <f t="shared" si="206"/>
        <v>2141</v>
      </c>
    </row>
    <row r="635" spans="1:15" ht="33.6" x14ac:dyDescent="0.3">
      <c r="A635" s="132" t="s">
        <v>283</v>
      </c>
      <c r="B635" s="160">
        <v>947</v>
      </c>
      <c r="C635" s="152" t="s">
        <v>1</v>
      </c>
      <c r="D635" s="152" t="s">
        <v>3</v>
      </c>
      <c r="E635" s="161" t="s">
        <v>285</v>
      </c>
      <c r="F635" s="161" t="s">
        <v>16</v>
      </c>
      <c r="G635" s="161" t="s">
        <v>114</v>
      </c>
      <c r="H635" s="161" t="s">
        <v>120</v>
      </c>
      <c r="I635" s="152"/>
      <c r="J635" s="145">
        <f>SUM(J636)</f>
        <v>1288</v>
      </c>
      <c r="K635" s="145">
        <f t="shared" ref="K635:L635" si="207">SUM(K636)</f>
        <v>1337</v>
      </c>
      <c r="L635" s="145">
        <f t="shared" si="207"/>
        <v>1390</v>
      </c>
    </row>
    <row r="636" spans="1:15" ht="33.6" x14ac:dyDescent="0.3">
      <c r="A636" s="133" t="s">
        <v>284</v>
      </c>
      <c r="B636" s="154">
        <v>947</v>
      </c>
      <c r="C636" s="147" t="s">
        <v>1</v>
      </c>
      <c r="D636" s="155" t="s">
        <v>3</v>
      </c>
      <c r="E636" s="147" t="s">
        <v>285</v>
      </c>
      <c r="F636" s="147" t="s">
        <v>16</v>
      </c>
      <c r="G636" s="147" t="s">
        <v>114</v>
      </c>
      <c r="H636" s="147" t="s">
        <v>286</v>
      </c>
      <c r="I636" s="146" t="s">
        <v>54</v>
      </c>
      <c r="J636" s="142">
        <v>1288</v>
      </c>
      <c r="K636" s="142">
        <v>1337</v>
      </c>
      <c r="L636" s="142">
        <v>1390</v>
      </c>
    </row>
    <row r="637" spans="1:15" ht="26.4" customHeight="1" x14ac:dyDescent="0.3">
      <c r="A637" s="134" t="s">
        <v>288</v>
      </c>
      <c r="B637" s="160">
        <v>947</v>
      </c>
      <c r="C637" s="152" t="s">
        <v>1</v>
      </c>
      <c r="D637" s="152" t="s">
        <v>3</v>
      </c>
      <c r="E637" s="161" t="s">
        <v>285</v>
      </c>
      <c r="F637" s="161" t="s">
        <v>287</v>
      </c>
      <c r="G637" s="161" t="s">
        <v>114</v>
      </c>
      <c r="H637" s="161" t="s">
        <v>120</v>
      </c>
      <c r="I637" s="152"/>
      <c r="J637" s="145">
        <f>SUM(J638)</f>
        <v>695</v>
      </c>
      <c r="K637" s="145">
        <f t="shared" ref="K637:L637" si="208">SUM(K638)</f>
        <v>722</v>
      </c>
      <c r="L637" s="145">
        <f t="shared" si="208"/>
        <v>751</v>
      </c>
    </row>
    <row r="638" spans="1:15" ht="39.6" customHeight="1" x14ac:dyDescent="0.3">
      <c r="A638" s="116" t="s">
        <v>289</v>
      </c>
      <c r="B638" s="154">
        <v>947</v>
      </c>
      <c r="C638" s="147" t="s">
        <v>1</v>
      </c>
      <c r="D638" s="155" t="s">
        <v>3</v>
      </c>
      <c r="E638" s="147" t="s">
        <v>285</v>
      </c>
      <c r="F638" s="147" t="s">
        <v>287</v>
      </c>
      <c r="G638" s="147" t="s">
        <v>114</v>
      </c>
      <c r="H638" s="147" t="s">
        <v>41</v>
      </c>
      <c r="I638" s="146" t="s">
        <v>54</v>
      </c>
      <c r="J638" s="142">
        <v>695</v>
      </c>
      <c r="K638" s="142">
        <v>722</v>
      </c>
      <c r="L638" s="142">
        <v>751</v>
      </c>
      <c r="O638" s="197"/>
    </row>
  </sheetData>
  <mergeCells count="74">
    <mergeCell ref="E300:H300"/>
    <mergeCell ref="D624:H624"/>
    <mergeCell ref="E632:H632"/>
    <mergeCell ref="E284:H284"/>
    <mergeCell ref="E177:H177"/>
    <mergeCell ref="D182:H182"/>
    <mergeCell ref="E232:H232"/>
    <mergeCell ref="E248:H248"/>
    <mergeCell ref="E241:H241"/>
    <mergeCell ref="D240:H240"/>
    <mergeCell ref="D397:H397"/>
    <mergeCell ref="E183:H183"/>
    <mergeCell ref="E389:H389"/>
    <mergeCell ref="E314:H314"/>
    <mergeCell ref="C239:H239"/>
    <mergeCell ref="E375:H375"/>
    <mergeCell ref="E625:H625"/>
    <mergeCell ref="A1:L1"/>
    <mergeCell ref="D369:H369"/>
    <mergeCell ref="E265:H265"/>
    <mergeCell ref="A2:L2"/>
    <mergeCell ref="E14:H14"/>
    <mergeCell ref="E36:H36"/>
    <mergeCell ref="D66:H66"/>
    <mergeCell ref="E67:H67"/>
    <mergeCell ref="E5:H5"/>
    <mergeCell ref="E4:H4"/>
    <mergeCell ref="E336:H336"/>
    <mergeCell ref="D142:H142"/>
    <mergeCell ref="E143:H143"/>
    <mergeCell ref="E171:H171"/>
    <mergeCell ref="E210:H210"/>
    <mergeCell ref="E108:H108"/>
    <mergeCell ref="D79:H79"/>
    <mergeCell ref="D221:H221"/>
    <mergeCell ref="E222:H222"/>
    <mergeCell ref="E188:H188"/>
    <mergeCell ref="D128:H128"/>
    <mergeCell ref="E129:H129"/>
    <mergeCell ref="D119:H119"/>
    <mergeCell ref="D176:H176"/>
    <mergeCell ref="E103:H103"/>
    <mergeCell ref="C623:H623"/>
    <mergeCell ref="E603:H603"/>
    <mergeCell ref="D597:H597"/>
    <mergeCell ref="E120:H120"/>
    <mergeCell ref="E227:H227"/>
    <mergeCell ref="E215:H215"/>
    <mergeCell ref="E398:H398"/>
    <mergeCell ref="D403:H403"/>
    <mergeCell ref="E404:H404"/>
    <mergeCell ref="E410:H410"/>
    <mergeCell ref="E415:H415"/>
    <mergeCell ref="D258:H258"/>
    <mergeCell ref="D264:H264"/>
    <mergeCell ref="D335:H335"/>
    <mergeCell ref="D299:H299"/>
    <mergeCell ref="E434:H434"/>
    <mergeCell ref="E6:H6"/>
    <mergeCell ref="D8:H8"/>
    <mergeCell ref="E259:H259"/>
    <mergeCell ref="E616:H616"/>
    <mergeCell ref="E598:H598"/>
    <mergeCell ref="E429:H429"/>
    <mergeCell ref="D428:H428"/>
    <mergeCell ref="E9:H9"/>
    <mergeCell ref="C427:H427"/>
    <mergeCell ref="D441:H441"/>
    <mergeCell ref="E442:H442"/>
    <mergeCell ref="E465:H465"/>
    <mergeCell ref="E382:H382"/>
    <mergeCell ref="E543:H543"/>
    <mergeCell ref="E556:H556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2020-03-10T08:28:02Z</cp:lastPrinted>
  <dcterms:created xsi:type="dcterms:W3CDTF">2015-10-05T11:25:45Z</dcterms:created>
  <dcterms:modified xsi:type="dcterms:W3CDTF">2020-03-10T08:28:08Z</dcterms:modified>
</cp:coreProperties>
</file>