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672" windowWidth="9372" windowHeight="6708"/>
  </bookViews>
  <sheets>
    <sheet name="программы" sheetId="1" r:id="rId1"/>
    <sheet name="Лист3" sheetId="3" r:id="rId2"/>
  </sheets>
  <definedNames>
    <definedName name="_xlnm._FilterDatabase" localSheetId="0" hidden="1">программы!$J$1:$J$811</definedName>
    <definedName name="sub_102" localSheetId="0">программы!$A$114</definedName>
    <definedName name="_xlnm.Print_Titles" localSheetId="0">программы!$4:$4</definedName>
    <definedName name="_xlnm.Print_Area" localSheetId="0">программы!$A$1:$L$811</definedName>
  </definedNames>
  <calcPr calcId="145621"/>
</workbook>
</file>

<file path=xl/calcChain.xml><?xml version="1.0" encoding="utf-8"?>
<calcChain xmlns="http://schemas.openxmlformats.org/spreadsheetml/2006/main">
  <c r="J303" i="1" l="1"/>
  <c r="J459" i="1" l="1"/>
  <c r="J457" i="1" s="1"/>
  <c r="K459" i="1"/>
  <c r="L459" i="1"/>
  <c r="J585" i="1" l="1"/>
  <c r="J113" i="1" l="1"/>
  <c r="K113" i="1" l="1"/>
  <c r="L113" i="1"/>
  <c r="L781" i="1" l="1"/>
  <c r="L780" i="1" s="1"/>
  <c r="K781" i="1"/>
  <c r="K780" i="1" s="1"/>
  <c r="J781" i="1"/>
  <c r="J780" i="1" s="1"/>
  <c r="J775" i="1" l="1"/>
  <c r="J689" i="1" l="1"/>
  <c r="J521" i="1" l="1"/>
  <c r="K181" i="1" l="1"/>
  <c r="K180" i="1" s="1"/>
  <c r="K179" i="1" s="1"/>
  <c r="L181" i="1"/>
  <c r="L180" i="1" s="1"/>
  <c r="L179" i="1" s="1"/>
  <c r="J181" i="1"/>
  <c r="J180" i="1" s="1"/>
  <c r="J179" i="1" s="1"/>
  <c r="J379" i="1"/>
  <c r="J662" i="1" l="1"/>
  <c r="J661" i="1" s="1"/>
  <c r="J530" i="1" l="1"/>
  <c r="J558" i="1"/>
  <c r="J668" i="1" l="1"/>
  <c r="J672" i="1"/>
  <c r="J606" i="1"/>
  <c r="J667" i="1" l="1"/>
  <c r="L351" i="1"/>
  <c r="L350" i="1" s="1"/>
  <c r="L349" i="1" s="1"/>
  <c r="L348" i="1" s="1"/>
  <c r="K351" i="1"/>
  <c r="K350" i="1" s="1"/>
  <c r="K349" i="1" s="1"/>
  <c r="K348" i="1" s="1"/>
  <c r="J351" i="1"/>
  <c r="J350" i="1" s="1"/>
  <c r="J349" i="1" s="1"/>
  <c r="J348" i="1" s="1"/>
  <c r="K679" i="1" l="1"/>
  <c r="L679" i="1"/>
  <c r="J679" i="1"/>
  <c r="K689" i="1"/>
  <c r="L689" i="1"/>
  <c r="K571" i="1" l="1"/>
  <c r="L571" i="1"/>
  <c r="J571" i="1"/>
  <c r="K606" i="1"/>
  <c r="L606" i="1"/>
  <c r="K74" i="1"/>
  <c r="K73" i="1" s="1"/>
  <c r="K72" i="1" s="1"/>
  <c r="L74" i="1"/>
  <c r="L73" i="1" s="1"/>
  <c r="L72" i="1" s="1"/>
  <c r="L416" i="1" l="1"/>
  <c r="K320" i="1" l="1"/>
  <c r="K319" i="1" s="1"/>
  <c r="K318" i="1" s="1"/>
  <c r="L320" i="1"/>
  <c r="L319" i="1" s="1"/>
  <c r="L318" i="1" s="1"/>
  <c r="J320" i="1"/>
  <c r="J319" i="1" s="1"/>
  <c r="J318" i="1" s="1"/>
  <c r="J74" i="1" l="1"/>
  <c r="J73" i="1" s="1"/>
  <c r="J72" i="1" s="1"/>
  <c r="J233" i="1"/>
  <c r="L450" i="1"/>
  <c r="K450" i="1"/>
  <c r="L444" i="1" l="1"/>
  <c r="K444" i="1"/>
  <c r="J444" i="1"/>
  <c r="K667" i="1" l="1"/>
  <c r="L667" i="1"/>
  <c r="K435" i="1" l="1"/>
  <c r="K434" i="1" s="1"/>
  <c r="L435" i="1"/>
  <c r="L434" i="1" s="1"/>
  <c r="J435" i="1"/>
  <c r="J434" i="1" s="1"/>
  <c r="J416" i="1"/>
  <c r="L47" i="1" l="1"/>
  <c r="K47" i="1"/>
  <c r="J47" i="1"/>
  <c r="K84" i="1"/>
  <c r="L84" i="1"/>
  <c r="J84" i="1"/>
  <c r="L514" i="1" l="1"/>
  <c r="K514" i="1"/>
  <c r="J514" i="1"/>
  <c r="K78" i="1" l="1"/>
  <c r="K77" i="1" s="1"/>
  <c r="L78" i="1"/>
  <c r="L77" i="1" s="1"/>
  <c r="K313" i="1" l="1"/>
  <c r="K312" i="1" s="1"/>
  <c r="L313" i="1"/>
  <c r="L312" i="1" s="1"/>
  <c r="J313" i="1"/>
  <c r="J312" i="1" s="1"/>
  <c r="L175" i="1" l="1"/>
  <c r="L174" i="1" s="1"/>
  <c r="L173" i="1" s="1"/>
  <c r="K175" i="1"/>
  <c r="K174" i="1" s="1"/>
  <c r="K173" i="1" s="1"/>
  <c r="J175" i="1"/>
  <c r="J174" i="1" s="1"/>
  <c r="J173" i="1" s="1"/>
  <c r="J450" i="1" l="1"/>
  <c r="J448" i="1" l="1"/>
  <c r="K644" i="1"/>
  <c r="L644" i="1"/>
  <c r="K594" i="1" l="1"/>
  <c r="L594" i="1"/>
  <c r="K793" i="1" l="1"/>
  <c r="L793" i="1"/>
  <c r="J793" i="1"/>
  <c r="K790" i="1"/>
  <c r="L790" i="1"/>
  <c r="J790" i="1"/>
  <c r="K775" i="1"/>
  <c r="L775" i="1"/>
  <c r="K640" i="1"/>
  <c r="L640" i="1"/>
  <c r="J640" i="1"/>
  <c r="K633" i="1"/>
  <c r="L633" i="1"/>
  <c r="J633" i="1"/>
  <c r="K618" i="1"/>
  <c r="L618" i="1"/>
  <c r="J789" i="1" l="1"/>
  <c r="J788" i="1" s="1"/>
  <c r="J787" i="1" s="1"/>
  <c r="K789" i="1"/>
  <c r="K788" i="1" s="1"/>
  <c r="K787" i="1" s="1"/>
  <c r="L789" i="1"/>
  <c r="L788" i="1" s="1"/>
  <c r="L787" i="1" s="1"/>
  <c r="K632" i="1"/>
  <c r="J632" i="1"/>
  <c r="L632" i="1"/>
  <c r="K108" i="1"/>
  <c r="K107" i="1" s="1"/>
  <c r="K106" i="1" s="1"/>
  <c r="K105" i="1" s="1"/>
  <c r="L108" i="1"/>
  <c r="L107" i="1" s="1"/>
  <c r="L106" i="1" s="1"/>
  <c r="L105" i="1" s="1"/>
  <c r="J108" i="1"/>
  <c r="J107" i="1" s="1"/>
  <c r="J106" i="1" s="1"/>
  <c r="J105" i="1" s="1"/>
  <c r="K194" i="1" l="1"/>
  <c r="L194" i="1"/>
  <c r="J194" i="1"/>
  <c r="K220" i="1"/>
  <c r="L220" i="1"/>
  <c r="J220" i="1"/>
  <c r="K495" i="1" l="1"/>
  <c r="K494" i="1" s="1"/>
  <c r="K493" i="1" s="1"/>
  <c r="K492" i="1" s="1"/>
  <c r="K491" i="1" s="1"/>
  <c r="L495" i="1"/>
  <c r="L494" i="1" s="1"/>
  <c r="L493" i="1" s="1"/>
  <c r="L492" i="1" s="1"/>
  <c r="L491" i="1" s="1"/>
  <c r="J495" i="1"/>
  <c r="J494" i="1" s="1"/>
  <c r="J493" i="1" s="1"/>
  <c r="J492" i="1" s="1"/>
  <c r="J491" i="1" s="1"/>
  <c r="K379" i="1"/>
  <c r="L379" i="1"/>
  <c r="K394" i="1"/>
  <c r="L394" i="1"/>
  <c r="K448" i="1"/>
  <c r="L448" i="1"/>
  <c r="J660" i="1" l="1"/>
  <c r="L662" i="1"/>
  <c r="L661" i="1" s="1"/>
  <c r="L660" i="1" s="1"/>
  <c r="K662" i="1"/>
  <c r="K661" i="1" s="1"/>
  <c r="K660" i="1" s="1"/>
  <c r="L91" i="1" l="1"/>
  <c r="K91" i="1"/>
  <c r="J91" i="1"/>
  <c r="L93" i="1"/>
  <c r="K93" i="1"/>
  <c r="J93" i="1"/>
  <c r="L95" i="1"/>
  <c r="K95" i="1"/>
  <c r="J95" i="1"/>
  <c r="J90" i="1" s="1"/>
  <c r="J89" i="1" s="1"/>
  <c r="L97" i="1"/>
  <c r="K97" i="1"/>
  <c r="J97" i="1"/>
  <c r="K209" i="1"/>
  <c r="L216" i="1"/>
  <c r="K216" i="1"/>
  <c r="J216" i="1"/>
  <c r="L224" i="1"/>
  <c r="K224" i="1"/>
  <c r="J224" i="1"/>
  <c r="L204" i="1"/>
  <c r="L203" i="1" s="1"/>
  <c r="L202" i="1" s="1"/>
  <c r="K204" i="1"/>
  <c r="K203" i="1" s="1"/>
  <c r="K202" i="1" s="1"/>
  <c r="J204" i="1"/>
  <c r="L808" i="1"/>
  <c r="J203" i="1" l="1"/>
  <c r="K208" i="1"/>
  <c r="K207" i="1" s="1"/>
  <c r="L86" i="1"/>
  <c r="L83" i="1" s="1"/>
  <c r="K86" i="1"/>
  <c r="K83" i="1" s="1"/>
  <c r="J86" i="1"/>
  <c r="J202" i="1" l="1"/>
  <c r="J83" i="1"/>
  <c r="J82" i="1" s="1"/>
  <c r="J81" i="1" s="1"/>
  <c r="K82" i="1"/>
  <c r="K81" i="1" s="1"/>
  <c r="L82" i="1"/>
  <c r="L81" i="1" s="1"/>
  <c r="L276" i="1"/>
  <c r="L275" i="1" s="1"/>
  <c r="L274" i="1" s="1"/>
  <c r="L273" i="1" s="1"/>
  <c r="K276" i="1"/>
  <c r="K275" i="1" s="1"/>
  <c r="K274" i="1" s="1"/>
  <c r="K273" i="1" s="1"/>
  <c r="J276" i="1"/>
  <c r="J275" i="1" s="1"/>
  <c r="J274" i="1" l="1"/>
  <c r="J273" i="1" s="1"/>
  <c r="L164" i="1"/>
  <c r="K164" i="1"/>
  <c r="J164" i="1"/>
  <c r="L163" i="1"/>
  <c r="L162" i="1" s="1"/>
  <c r="L161" i="1" s="1"/>
  <c r="L160" i="1" s="1"/>
  <c r="L159" i="1" s="1"/>
  <c r="K163" i="1"/>
  <c r="K162" i="1" s="1"/>
  <c r="K161" i="1" s="1"/>
  <c r="K160" i="1" s="1"/>
  <c r="K159" i="1" s="1"/>
  <c r="J163" i="1" l="1"/>
  <c r="J162" i="1" s="1"/>
  <c r="J161" i="1" s="1"/>
  <c r="J160" i="1" s="1"/>
  <c r="J594" i="1"/>
  <c r="J626" i="1" l="1"/>
  <c r="J566" i="1" l="1"/>
  <c r="K686" i="1" l="1"/>
  <c r="L686" i="1"/>
  <c r="J686" i="1"/>
  <c r="J35" i="1" l="1"/>
  <c r="J38" i="1"/>
  <c r="J613" i="1" l="1"/>
  <c r="L151" i="1" l="1"/>
  <c r="K151" i="1"/>
  <c r="J151" i="1"/>
  <c r="L149" i="1"/>
  <c r="K149" i="1"/>
  <c r="J149" i="1"/>
  <c r="L153" i="1" l="1"/>
  <c r="K153" i="1"/>
  <c r="J153" i="1"/>
  <c r="J727" i="1" l="1"/>
  <c r="K676" i="1" l="1"/>
  <c r="L676" i="1"/>
  <c r="J676" i="1"/>
  <c r="J666" i="1" s="1"/>
  <c r="K303" i="1" l="1"/>
  <c r="L303" i="1"/>
  <c r="L708" i="1" l="1"/>
  <c r="K708" i="1"/>
  <c r="J708" i="1"/>
  <c r="J186" i="1" l="1"/>
  <c r="J185" i="1" s="1"/>
  <c r="J184" i="1" s="1"/>
  <c r="J192" i="1" l="1"/>
  <c r="J648" i="1"/>
  <c r="J682" i="1"/>
  <c r="J665" i="1" s="1"/>
  <c r="J717" i="1"/>
  <c r="J723" i="1"/>
  <c r="K613" i="1" l="1"/>
  <c r="L613" i="1"/>
  <c r="L131" i="1" l="1"/>
  <c r="K131" i="1"/>
  <c r="J131" i="1"/>
  <c r="J526" i="1" l="1"/>
  <c r="J529" i="1" l="1"/>
  <c r="J528" i="1" s="1"/>
  <c r="L457" i="1"/>
  <c r="L456" i="1" s="1"/>
  <c r="K457" i="1"/>
  <c r="K456" i="1" s="1"/>
  <c r="J456" i="1"/>
  <c r="L455" i="1" l="1"/>
  <c r="L447" i="1" s="1"/>
  <c r="K455" i="1"/>
  <c r="K447" i="1" s="1"/>
  <c r="J455" i="1"/>
  <c r="J447" i="1" s="1"/>
  <c r="K76" i="1"/>
  <c r="L76" i="1"/>
  <c r="J78" i="1"/>
  <c r="J77" i="1" s="1"/>
  <c r="J76" i="1" l="1"/>
  <c r="K623" i="1"/>
  <c r="L623" i="1"/>
  <c r="J623" i="1"/>
  <c r="J553" i="1" l="1"/>
  <c r="K585" i="1"/>
  <c r="L585" i="1"/>
  <c r="K356" i="1" l="1"/>
  <c r="L356" i="1"/>
  <c r="K553" i="1" l="1"/>
  <c r="L553" i="1"/>
  <c r="J356" i="1"/>
  <c r="K648" i="1" l="1"/>
  <c r="L648" i="1"/>
  <c r="J472" i="1" l="1"/>
  <c r="J644" i="1"/>
  <c r="J618" i="1" l="1"/>
  <c r="J601" i="1" l="1"/>
  <c r="K682" i="1" l="1"/>
  <c r="L682" i="1"/>
  <c r="K440" i="1" l="1"/>
  <c r="K439" i="1" s="1"/>
  <c r="K433" i="1" s="1"/>
  <c r="L440" i="1"/>
  <c r="L439" i="1" s="1"/>
  <c r="L433" i="1" s="1"/>
  <c r="K393" i="1" l="1"/>
  <c r="K392" i="1" s="1"/>
  <c r="L393" i="1"/>
  <c r="L392" i="1" s="1"/>
  <c r="K368" i="1" l="1"/>
  <c r="L368" i="1"/>
  <c r="J368" i="1"/>
  <c r="J367" i="1" s="1"/>
  <c r="J366" i="1" s="1"/>
  <c r="K362" i="1"/>
  <c r="L362" i="1"/>
  <c r="J362" i="1"/>
  <c r="L398" i="1"/>
  <c r="K398" i="1"/>
  <c r="J398" i="1"/>
  <c r="L397" i="1"/>
  <c r="L396" i="1" s="1"/>
  <c r="L391" i="1" s="1"/>
  <c r="K397" i="1"/>
  <c r="K396" i="1" s="1"/>
  <c r="K391" i="1" s="1"/>
  <c r="J397" i="1"/>
  <c r="J396" i="1" s="1"/>
  <c r="K472" i="1" l="1"/>
  <c r="K471" i="1" s="1"/>
  <c r="K470" i="1" s="1"/>
  <c r="L472" i="1"/>
  <c r="L471" i="1" s="1"/>
  <c r="L470" i="1" s="1"/>
  <c r="J471" i="1"/>
  <c r="J470" i="1" s="1"/>
  <c r="K147" i="1" l="1"/>
  <c r="L147" i="1"/>
  <c r="L38" i="1" l="1"/>
  <c r="L37" i="1" s="1"/>
  <c r="K38" i="1"/>
  <c r="K37" i="1" s="1"/>
  <c r="J37" i="1"/>
  <c r="J43" i="1"/>
  <c r="K43" i="1"/>
  <c r="L43" i="1"/>
  <c r="L67" i="1"/>
  <c r="K67" i="1"/>
  <c r="J67" i="1"/>
  <c r="K32" i="1" l="1"/>
  <c r="K35" i="1"/>
  <c r="K34" i="1" s="1"/>
  <c r="K33" i="1" s="1"/>
  <c r="L32" i="1"/>
  <c r="L35" i="1"/>
  <c r="L34" i="1" s="1"/>
  <c r="L33" i="1" s="1"/>
  <c r="J34" i="1"/>
  <c r="J33" i="1" s="1"/>
  <c r="J32" i="1" s="1"/>
  <c r="J99" i="1"/>
  <c r="K99" i="1"/>
  <c r="K90" i="1" s="1"/>
  <c r="L99" i="1"/>
  <c r="L90" i="1" s="1"/>
  <c r="K387" i="1" l="1"/>
  <c r="L387" i="1"/>
  <c r="K412" i="1" l="1"/>
  <c r="L412" i="1"/>
  <c r="K408" i="1"/>
  <c r="L408" i="1"/>
  <c r="J412" i="1"/>
  <c r="J408" i="1"/>
  <c r="J407" i="1" l="1"/>
  <c r="L407" i="1"/>
  <c r="K407" i="1"/>
  <c r="J734" i="1"/>
  <c r="J730" i="1" l="1"/>
  <c r="K386" i="1"/>
  <c r="K734" i="1" l="1"/>
  <c r="L734" i="1"/>
  <c r="K416" i="1" l="1"/>
  <c r="K415" i="1" s="1"/>
  <c r="K414" i="1" s="1"/>
  <c r="L415" i="1"/>
  <c r="L414" i="1" s="1"/>
  <c r="J415" i="1"/>
  <c r="J414" i="1" s="1"/>
  <c r="J757" i="1" l="1"/>
  <c r="J756" i="1" s="1"/>
  <c r="J755" i="1" s="1"/>
  <c r="J754" i="1" s="1"/>
  <c r="L755" i="1"/>
  <c r="K755" i="1"/>
  <c r="J62" i="1" l="1"/>
  <c r="J61" i="1" s="1"/>
  <c r="J764" i="1" l="1"/>
  <c r="K768" i="1"/>
  <c r="L768" i="1"/>
  <c r="J770" i="1"/>
  <c r="J768" i="1"/>
  <c r="J762" i="1"/>
  <c r="J394" i="1" l="1"/>
  <c r="J393" i="1" s="1"/>
  <c r="J392" i="1" s="1"/>
  <c r="J391" i="1" s="1"/>
  <c r="K526" i="1" l="1"/>
  <c r="K525" i="1" s="1"/>
  <c r="K524" i="1" s="1"/>
  <c r="L526" i="1"/>
  <c r="L525" i="1" s="1"/>
  <c r="L524" i="1" s="1"/>
  <c r="J525" i="1"/>
  <c r="J524" i="1" s="1"/>
  <c r="J291" i="1" l="1"/>
  <c r="J742" i="1" l="1"/>
  <c r="J375" i="1" l="1"/>
  <c r="J374" i="1" s="1"/>
  <c r="J373" i="1" s="1"/>
  <c r="K375" i="1"/>
  <c r="K374" i="1" s="1"/>
  <c r="K373" i="1" s="1"/>
  <c r="L375" i="1"/>
  <c r="L374" i="1" s="1"/>
  <c r="L373" i="1" s="1"/>
  <c r="K58" i="1" l="1"/>
  <c r="L58" i="1"/>
  <c r="J741" i="1" l="1"/>
  <c r="J147" i="1" l="1"/>
  <c r="K406" i="1" l="1"/>
  <c r="K405" i="1" s="1"/>
  <c r="L406" i="1"/>
  <c r="L405" i="1" s="1"/>
  <c r="K723" i="1" l="1"/>
  <c r="L723" i="1"/>
  <c r="K730" i="1"/>
  <c r="K727" i="1" s="1"/>
  <c r="L730" i="1"/>
  <c r="L727" i="1" s="1"/>
  <c r="J722" i="1"/>
  <c r="L722" i="1" l="1"/>
  <c r="K722" i="1"/>
  <c r="K774" i="1"/>
  <c r="K773" i="1" s="1"/>
  <c r="K772" i="1" s="1"/>
  <c r="L774" i="1"/>
  <c r="L773" i="1" s="1"/>
  <c r="L772" i="1" s="1"/>
  <c r="J774" i="1"/>
  <c r="J773" i="1" l="1"/>
  <c r="J772" i="1" s="1"/>
  <c r="J590" i="1"/>
  <c r="J581" i="1"/>
  <c r="K545" i="1"/>
  <c r="L545" i="1"/>
  <c r="L544" i="1" s="1"/>
  <c r="J545" i="1"/>
  <c r="J544" i="1" s="1"/>
  <c r="K539" i="1"/>
  <c r="L539" i="1"/>
  <c r="J539" i="1"/>
  <c r="J58" i="1"/>
  <c r="K55" i="1"/>
  <c r="L55" i="1"/>
  <c r="J55" i="1"/>
  <c r="K52" i="1"/>
  <c r="L52" i="1"/>
  <c r="J52" i="1"/>
  <c r="K186" i="1"/>
  <c r="K185" i="1" s="1"/>
  <c r="K184" i="1" s="1"/>
  <c r="L186" i="1"/>
  <c r="L185" i="1" s="1"/>
  <c r="L184" i="1" s="1"/>
  <c r="L209" i="1"/>
  <c r="J209" i="1"/>
  <c r="J228" i="1"/>
  <c r="K423" i="1"/>
  <c r="L423" i="1"/>
  <c r="J429" i="1"/>
  <c r="J425" i="1"/>
  <c r="J440" i="1"/>
  <c r="J439" i="1" s="1"/>
  <c r="J433" i="1" s="1"/>
  <c r="K465" i="1"/>
  <c r="K464" i="1" s="1"/>
  <c r="K449" i="1" s="1"/>
  <c r="L465" i="1"/>
  <c r="L464" i="1" s="1"/>
  <c r="L449" i="1" s="1"/>
  <c r="J208" i="1" l="1"/>
  <c r="J207" i="1" s="1"/>
  <c r="L208" i="1"/>
  <c r="L207" i="1" s="1"/>
  <c r="J580" i="1"/>
  <c r="J423" i="1"/>
  <c r="K51" i="1"/>
  <c r="J51" i="1"/>
  <c r="L51" i="1"/>
  <c r="K544" i="1"/>
  <c r="K543" i="1" s="1"/>
  <c r="K542" i="1" s="1"/>
  <c r="K541" i="1" s="1"/>
  <c r="L543" i="1"/>
  <c r="L542" i="1" s="1"/>
  <c r="L541" i="1" s="1"/>
  <c r="J543" i="1"/>
  <c r="J542" i="1" s="1"/>
  <c r="J541" i="1" s="1"/>
  <c r="K601" i="1"/>
  <c r="L601" i="1"/>
  <c r="K590" i="1"/>
  <c r="L590" i="1"/>
  <c r="K581" i="1"/>
  <c r="L581" i="1"/>
  <c r="K566" i="1"/>
  <c r="L566" i="1"/>
  <c r="K562" i="1"/>
  <c r="L562" i="1"/>
  <c r="J562" i="1"/>
  <c r="J552" i="1" s="1"/>
  <c r="K630" i="1"/>
  <c r="L630" i="1"/>
  <c r="J630" i="1"/>
  <c r="L580" i="1" l="1"/>
  <c r="L579" i="1" s="1"/>
  <c r="L578" i="1" s="1"/>
  <c r="K580" i="1"/>
  <c r="K579" i="1" s="1"/>
  <c r="K578" i="1" s="1"/>
  <c r="J579" i="1"/>
  <c r="J578" i="1" s="1"/>
  <c r="K552" i="1"/>
  <c r="K551" i="1" s="1"/>
  <c r="K550" i="1" s="1"/>
  <c r="K549" i="1" s="1"/>
  <c r="L552" i="1"/>
  <c r="L551" i="1" s="1"/>
  <c r="L550" i="1" s="1"/>
  <c r="L549" i="1" s="1"/>
  <c r="K125" i="1" l="1"/>
  <c r="K124" i="1" s="1"/>
  <c r="K123" i="1" s="1"/>
  <c r="L125" i="1"/>
  <c r="L124" i="1" s="1"/>
  <c r="L123" i="1" s="1"/>
  <c r="J125" i="1"/>
  <c r="J124" i="1" s="1"/>
  <c r="J123" i="1" s="1"/>
  <c r="J266" i="1" l="1"/>
  <c r="J467" i="1" l="1"/>
  <c r="J466" i="1" s="1"/>
  <c r="J465" i="1" s="1"/>
  <c r="J464" i="1" s="1"/>
  <c r="J449" i="1" s="1"/>
  <c r="L766" i="1" l="1"/>
  <c r="K766" i="1"/>
  <c r="J766" i="1"/>
  <c r="J761" i="1" l="1"/>
  <c r="J760" i="1" s="1"/>
  <c r="L157" i="1"/>
  <c r="L156" i="1" s="1"/>
  <c r="L155" i="1" s="1"/>
  <c r="K157" i="1"/>
  <c r="K156" i="1" s="1"/>
  <c r="K155" i="1" s="1"/>
  <c r="J157" i="1"/>
  <c r="J156" i="1" s="1"/>
  <c r="J155" i="1" s="1"/>
  <c r="L135" i="1" l="1"/>
  <c r="L134" i="1" s="1"/>
  <c r="L133" i="1" s="1"/>
  <c r="K135" i="1"/>
  <c r="K134" i="1" s="1"/>
  <c r="K133" i="1" s="1"/>
  <c r="J135" i="1"/>
  <c r="J134" i="1" s="1"/>
  <c r="J133" i="1" s="1"/>
  <c r="J240" i="1" l="1"/>
  <c r="L140" i="1" l="1"/>
  <c r="L139" i="1" s="1"/>
  <c r="L138" i="1" s="1"/>
  <c r="L137" i="1" s="1"/>
  <c r="K140" i="1"/>
  <c r="K139" i="1" s="1"/>
  <c r="K138" i="1" s="1"/>
  <c r="K137" i="1" s="1"/>
  <c r="J140" i="1"/>
  <c r="J139" i="1" s="1"/>
  <c r="J145" i="1"/>
  <c r="J144" i="1" s="1"/>
  <c r="J143" i="1" s="1"/>
  <c r="J142" i="1" s="1"/>
  <c r="K145" i="1"/>
  <c r="K144" i="1" s="1"/>
  <c r="K143" i="1" s="1"/>
  <c r="K142" i="1" s="1"/>
  <c r="L145" i="1"/>
  <c r="L144" i="1" s="1"/>
  <c r="L143" i="1" s="1"/>
  <c r="L142" i="1" s="1"/>
  <c r="J138" i="1" l="1"/>
  <c r="J137" i="1" s="1"/>
  <c r="L378" i="1"/>
  <c r="L377" i="1" s="1"/>
  <c r="L372" i="1" s="1"/>
  <c r="K378" i="1"/>
  <c r="K377" i="1" s="1"/>
  <c r="K372" i="1" s="1"/>
  <c r="J378" i="1"/>
  <c r="J377" i="1" s="1"/>
  <c r="J372" i="1" s="1"/>
  <c r="J746" i="1" l="1"/>
  <c r="K746" i="1"/>
  <c r="L746" i="1"/>
  <c r="L129" i="1" l="1"/>
  <c r="L128" i="1" s="1"/>
  <c r="K129" i="1"/>
  <c r="K128" i="1" s="1"/>
  <c r="J129" i="1"/>
  <c r="J128" i="1" s="1"/>
  <c r="J127" i="1" l="1"/>
  <c r="J122" i="1" s="1"/>
  <c r="K127" i="1"/>
  <c r="K122" i="1" s="1"/>
  <c r="L127" i="1"/>
  <c r="L122" i="1" s="1"/>
  <c r="L291" i="1"/>
  <c r="K291" i="1"/>
  <c r="J696" i="1" l="1"/>
  <c r="J406" i="1"/>
  <c r="J405" i="1" s="1"/>
  <c r="J400" i="1" s="1"/>
  <c r="J389" i="1"/>
  <c r="J388" i="1" s="1"/>
  <c r="J387" i="1" s="1"/>
  <c r="J386" i="1" l="1"/>
  <c r="L486" i="1" l="1"/>
  <c r="K486" i="1"/>
  <c r="J486" i="1"/>
  <c r="L45" i="1"/>
  <c r="L42" i="1" s="1"/>
  <c r="L41" i="1" s="1"/>
  <c r="K45" i="1"/>
  <c r="K42" i="1" s="1"/>
  <c r="K41" i="1" s="1"/>
  <c r="J45" i="1"/>
  <c r="L810" i="1"/>
  <c r="K810" i="1"/>
  <c r="K808" i="1"/>
  <c r="J810" i="1"/>
  <c r="J808" i="1"/>
  <c r="J42" i="1" l="1"/>
  <c r="J41" i="1" s="1"/>
  <c r="K807" i="1"/>
  <c r="K806" i="1" s="1"/>
  <c r="K805" i="1" s="1"/>
  <c r="L807" i="1"/>
  <c r="L806" i="1" s="1"/>
  <c r="L805" i="1" s="1"/>
  <c r="J807" i="1"/>
  <c r="J806" i="1" s="1"/>
  <c r="J805" i="1" s="1"/>
  <c r="L403" i="1"/>
  <c r="L402" i="1" s="1"/>
  <c r="L401" i="1" s="1"/>
  <c r="K403" i="1"/>
  <c r="K402" i="1" s="1"/>
  <c r="K401" i="1" s="1"/>
  <c r="J403" i="1"/>
  <c r="J402" i="1" s="1"/>
  <c r="J401" i="1" s="1"/>
  <c r="J385" i="1" l="1"/>
  <c r="L521" i="1" l="1"/>
  <c r="K521" i="1"/>
  <c r="J485" i="1" l="1"/>
  <c r="J484" i="1" s="1"/>
  <c r="J483" i="1" s="1"/>
  <c r="J361" i="1"/>
  <c r="J360" i="1" s="1"/>
  <c r="L361" i="1"/>
  <c r="L360" i="1" s="1"/>
  <c r="K361" i="1"/>
  <c r="K360" i="1" s="1"/>
  <c r="L367" i="1"/>
  <c r="L366" i="1" s="1"/>
  <c r="K367" i="1"/>
  <c r="K366" i="1" s="1"/>
  <c r="L485" i="1"/>
  <c r="L484" i="1" s="1"/>
  <c r="L483" i="1" s="1"/>
  <c r="K485" i="1"/>
  <c r="K484" i="1" s="1"/>
  <c r="K483" i="1" s="1"/>
  <c r="K721" i="1"/>
  <c r="J721" i="1"/>
  <c r="L171" i="1" l="1"/>
  <c r="K171" i="1"/>
  <c r="J171" i="1"/>
  <c r="L30" i="1" l="1"/>
  <c r="L29" i="1" s="1"/>
  <c r="L28" i="1" s="1"/>
  <c r="K30" i="1"/>
  <c r="K29" i="1" s="1"/>
  <c r="K28" i="1" s="1"/>
  <c r="J30" i="1"/>
  <c r="J29" i="1" s="1"/>
  <c r="J28" i="1" s="1"/>
  <c r="L721" i="1" l="1"/>
  <c r="L422" i="1" l="1"/>
  <c r="L421" i="1" s="1"/>
  <c r="L420" i="1" s="1"/>
  <c r="K422" i="1"/>
  <c r="K421" i="1" s="1"/>
  <c r="K420" i="1" s="1"/>
  <c r="J422" i="1"/>
  <c r="J421" i="1" s="1"/>
  <c r="J420" i="1" s="1"/>
  <c r="L286" i="1"/>
  <c r="L285" i="1" s="1"/>
  <c r="L284" i="1" s="1"/>
  <c r="L283" i="1" s="1"/>
  <c r="K286" i="1"/>
  <c r="K285" i="1" s="1"/>
  <c r="K284" i="1" s="1"/>
  <c r="K283" i="1" s="1"/>
  <c r="L249" i="1"/>
  <c r="L248" i="1" s="1"/>
  <c r="L247" i="1" s="1"/>
  <c r="L246" i="1" s="1"/>
  <c r="K249" i="1"/>
  <c r="K248" i="1" s="1"/>
  <c r="K247" i="1" s="1"/>
  <c r="K246" i="1" s="1"/>
  <c r="J249" i="1"/>
  <c r="J248" i="1" s="1"/>
  <c r="J247" i="1" s="1"/>
  <c r="J246" i="1" s="1"/>
  <c r="L770" i="1"/>
  <c r="K770" i="1"/>
  <c r="L764" i="1"/>
  <c r="K764" i="1"/>
  <c r="L762" i="1"/>
  <c r="K762" i="1"/>
  <c r="L717" i="1"/>
  <c r="K717" i="1"/>
  <c r="L714" i="1"/>
  <c r="K714" i="1"/>
  <c r="L706" i="1"/>
  <c r="L705" i="1" s="1"/>
  <c r="K706" i="1"/>
  <c r="K705" i="1" s="1"/>
  <c r="L696" i="1"/>
  <c r="L695" i="1" s="1"/>
  <c r="K696" i="1"/>
  <c r="K695" i="1" s="1"/>
  <c r="L666" i="1"/>
  <c r="K666" i="1"/>
  <c r="L657" i="1"/>
  <c r="L656" i="1" s="1"/>
  <c r="L655" i="1" s="1"/>
  <c r="L577" i="1" s="1"/>
  <c r="K657" i="1"/>
  <c r="K656" i="1" s="1"/>
  <c r="K655" i="1" s="1"/>
  <c r="K577" i="1" s="1"/>
  <c r="L538" i="1"/>
  <c r="L537" i="1" s="1"/>
  <c r="L536" i="1" s="1"/>
  <c r="L535" i="1" s="1"/>
  <c r="K538" i="1"/>
  <c r="K537" i="1" s="1"/>
  <c r="K536" i="1" s="1"/>
  <c r="K535" i="1" s="1"/>
  <c r="L302" i="1"/>
  <c r="L301" i="1" s="1"/>
  <c r="L300" i="1" s="1"/>
  <c r="K302" i="1"/>
  <c r="K301" i="1" s="1"/>
  <c r="K300" i="1" s="1"/>
  <c r="L290" i="1"/>
  <c r="L289" i="1" s="1"/>
  <c r="L288" i="1" s="1"/>
  <c r="K290" i="1"/>
  <c r="K289" i="1" s="1"/>
  <c r="K288" i="1" s="1"/>
  <c r="L112" i="1"/>
  <c r="L111" i="1" s="1"/>
  <c r="K112" i="1"/>
  <c r="K111" i="1" s="1"/>
  <c r="L519" i="1"/>
  <c r="L518" i="1" s="1"/>
  <c r="L517" i="1" s="1"/>
  <c r="L516" i="1" s="1"/>
  <c r="K519" i="1"/>
  <c r="K518" i="1" s="1"/>
  <c r="K517" i="1" s="1"/>
  <c r="K516" i="1" s="1"/>
  <c r="L512" i="1"/>
  <c r="L511" i="1" s="1"/>
  <c r="L510" i="1" s="1"/>
  <c r="K512" i="1"/>
  <c r="K511" i="1" s="1"/>
  <c r="K510" i="1" s="1"/>
  <c r="L509" i="1"/>
  <c r="K509" i="1"/>
  <c r="L507" i="1"/>
  <c r="L506" i="1" s="1"/>
  <c r="L505" i="1" s="1"/>
  <c r="K507" i="1"/>
  <c r="K506" i="1" s="1"/>
  <c r="K505" i="1" s="1"/>
  <c r="L501" i="1"/>
  <c r="L500" i="1" s="1"/>
  <c r="L499" i="1" s="1"/>
  <c r="L498" i="1" s="1"/>
  <c r="L497" i="1" s="1"/>
  <c r="K501" i="1"/>
  <c r="K500" i="1" s="1"/>
  <c r="K499" i="1" s="1"/>
  <c r="K498" i="1" s="1"/>
  <c r="K497" i="1" s="1"/>
  <c r="L479" i="1"/>
  <c r="L478" i="1" s="1"/>
  <c r="L477" i="1" s="1"/>
  <c r="L476" i="1" s="1"/>
  <c r="K479" i="1"/>
  <c r="K478" i="1" s="1"/>
  <c r="K477" i="1" s="1"/>
  <c r="K476" i="1" s="1"/>
  <c r="L469" i="1"/>
  <c r="K469" i="1"/>
  <c r="L355" i="1"/>
  <c r="L354" i="1" s="1"/>
  <c r="K355" i="1"/>
  <c r="K354" i="1" s="1"/>
  <c r="L345" i="1"/>
  <c r="L344" i="1" s="1"/>
  <c r="L343" i="1" s="1"/>
  <c r="L342" i="1" s="1"/>
  <c r="L341" i="1" s="1"/>
  <c r="K345" i="1"/>
  <c r="K344" i="1" s="1"/>
  <c r="K343" i="1" s="1"/>
  <c r="K342" i="1" s="1"/>
  <c r="K341" i="1" s="1"/>
  <c r="L339" i="1"/>
  <c r="L337" i="1" s="1"/>
  <c r="L336" i="1" s="1"/>
  <c r="K339" i="1"/>
  <c r="K337" i="1" s="1"/>
  <c r="K336" i="1" s="1"/>
  <c r="L334" i="1"/>
  <c r="L333" i="1" s="1"/>
  <c r="L332" i="1" s="1"/>
  <c r="L331" i="1" s="1"/>
  <c r="K334" i="1"/>
  <c r="K333" i="1" s="1"/>
  <c r="K332" i="1" s="1"/>
  <c r="K331" i="1" s="1"/>
  <c r="L327" i="1"/>
  <c r="L326" i="1" s="1"/>
  <c r="L325" i="1" s="1"/>
  <c r="L324" i="1" s="1"/>
  <c r="K327" i="1"/>
  <c r="K326" i="1" s="1"/>
  <c r="K325" i="1" s="1"/>
  <c r="K324" i="1" s="1"/>
  <c r="L311" i="1"/>
  <c r="L310" i="1" s="1"/>
  <c r="L309" i="1" s="1"/>
  <c r="K311" i="1"/>
  <c r="K310" i="1" s="1"/>
  <c r="K309" i="1" s="1"/>
  <c r="L298" i="1"/>
  <c r="L297" i="1" s="1"/>
  <c r="L296" i="1" s="1"/>
  <c r="K298" i="1"/>
  <c r="K297" i="1" s="1"/>
  <c r="K296" i="1" s="1"/>
  <c r="L295" i="1"/>
  <c r="K295" i="1"/>
  <c r="L281" i="1"/>
  <c r="L280" i="1" s="1"/>
  <c r="L279" i="1" s="1"/>
  <c r="K281" i="1"/>
  <c r="K280" i="1" s="1"/>
  <c r="K279" i="1" s="1"/>
  <c r="L271" i="1"/>
  <c r="K271" i="1"/>
  <c r="L269" i="1"/>
  <c r="K269" i="1"/>
  <c r="L266" i="1"/>
  <c r="K266" i="1"/>
  <c r="L261" i="1"/>
  <c r="L260" i="1" s="1"/>
  <c r="L259" i="1" s="1"/>
  <c r="L258" i="1" s="1"/>
  <c r="K261" i="1"/>
  <c r="K260" i="1" s="1"/>
  <c r="K259" i="1" s="1"/>
  <c r="K258" i="1" s="1"/>
  <c r="L255" i="1"/>
  <c r="L254" i="1" s="1"/>
  <c r="L253" i="1" s="1"/>
  <c r="L252" i="1" s="1"/>
  <c r="L251" i="1" s="1"/>
  <c r="K255" i="1"/>
  <c r="K254" i="1" s="1"/>
  <c r="K253" i="1" s="1"/>
  <c r="K252" i="1" s="1"/>
  <c r="K251" i="1" s="1"/>
  <c r="L244" i="1"/>
  <c r="L243" i="1" s="1"/>
  <c r="L242" i="1" s="1"/>
  <c r="K244" i="1"/>
  <c r="K243" i="1" s="1"/>
  <c r="K242" i="1" s="1"/>
  <c r="L240" i="1"/>
  <c r="L239" i="1" s="1"/>
  <c r="K240" i="1"/>
  <c r="K239" i="1" s="1"/>
  <c r="L233" i="1"/>
  <c r="L232" i="1" s="1"/>
  <c r="K233" i="1"/>
  <c r="K232" i="1" s="1"/>
  <c r="L183" i="1"/>
  <c r="K183" i="1"/>
  <c r="L170" i="1"/>
  <c r="L169" i="1" s="1"/>
  <c r="K170" i="1"/>
  <c r="K169" i="1" s="1"/>
  <c r="L120" i="1"/>
  <c r="L119" i="1" s="1"/>
  <c r="L118" i="1" s="1"/>
  <c r="K120" i="1"/>
  <c r="K119" i="1" s="1"/>
  <c r="K118" i="1" s="1"/>
  <c r="L102" i="1"/>
  <c r="L101" i="1" s="1"/>
  <c r="L89" i="1" s="1"/>
  <c r="K102" i="1"/>
  <c r="K101" i="1" s="1"/>
  <c r="K89" i="1" s="1"/>
  <c r="L62" i="1"/>
  <c r="L61" i="1" s="1"/>
  <c r="K62" i="1"/>
  <c r="K61" i="1" s="1"/>
  <c r="L50" i="1"/>
  <c r="K50" i="1"/>
  <c r="L24" i="1"/>
  <c r="L23" i="1" s="1"/>
  <c r="K24" i="1"/>
  <c r="K23" i="1" s="1"/>
  <c r="L21" i="1"/>
  <c r="L20" i="1" s="1"/>
  <c r="K21" i="1"/>
  <c r="K20" i="1" s="1"/>
  <c r="L17" i="1"/>
  <c r="L16" i="1" s="1"/>
  <c r="K17" i="1"/>
  <c r="K16" i="1" s="1"/>
  <c r="L801" i="1"/>
  <c r="L800" i="1" s="1"/>
  <c r="L799" i="1" s="1"/>
  <c r="L798" i="1" s="1"/>
  <c r="K801" i="1"/>
  <c r="K800" i="1" s="1"/>
  <c r="K799" i="1" s="1"/>
  <c r="K798" i="1" s="1"/>
  <c r="L12" i="1"/>
  <c r="L11" i="1" s="1"/>
  <c r="L10" i="1" s="1"/>
  <c r="L9" i="1" s="1"/>
  <c r="K12" i="1"/>
  <c r="K11" i="1" s="1"/>
  <c r="K10" i="1" s="1"/>
  <c r="K9" i="1" s="1"/>
  <c r="J170" i="1"/>
  <c r="J169" i="1" s="1"/>
  <c r="J469" i="1"/>
  <c r="J281" i="1"/>
  <c r="J280" i="1" s="1"/>
  <c r="J279" i="1" s="1"/>
  <c r="J311" i="1"/>
  <c r="J310" i="1" s="1"/>
  <c r="J309" i="1" s="1"/>
  <c r="J479" i="1"/>
  <c r="J478" i="1" s="1"/>
  <c r="J477" i="1" s="1"/>
  <c r="J476" i="1" s="1"/>
  <c r="J695" i="1"/>
  <c r="J120" i="1"/>
  <c r="J119" i="1" s="1"/>
  <c r="J118" i="1" s="1"/>
  <c r="J339" i="1"/>
  <c r="J337" i="1" s="1"/>
  <c r="J336" i="1" s="1"/>
  <c r="J286" i="1"/>
  <c r="J285" i="1" s="1"/>
  <c r="J284" i="1" s="1"/>
  <c r="J283" i="1" s="1"/>
  <c r="J232" i="1"/>
  <c r="J551" i="1"/>
  <c r="J550" i="1" s="1"/>
  <c r="J549" i="1" s="1"/>
  <c r="J657" i="1"/>
  <c r="J656" i="1" s="1"/>
  <c r="J655" i="1" s="1"/>
  <c r="J706" i="1"/>
  <c r="J705" i="1" s="1"/>
  <c r="J714" i="1"/>
  <c r="J102" i="1"/>
  <c r="J101" i="1" s="1"/>
  <c r="J12" i="1"/>
  <c r="J11" i="1" s="1"/>
  <c r="J10" i="1" s="1"/>
  <c r="J9" i="1" s="1"/>
  <c r="J801" i="1"/>
  <c r="J800" i="1" s="1"/>
  <c r="J799" i="1" s="1"/>
  <c r="J798" i="1" s="1"/>
  <c r="J17" i="1"/>
  <c r="J16" i="1" s="1"/>
  <c r="J21" i="1"/>
  <c r="J20" i="1" s="1"/>
  <c r="J24" i="1"/>
  <c r="J23" i="1" s="1"/>
  <c r="J50" i="1"/>
  <c r="J49" i="1" s="1"/>
  <c r="J40" i="1" s="1"/>
  <c r="J239" i="1"/>
  <c r="J244" i="1"/>
  <c r="J243" i="1" s="1"/>
  <c r="J242" i="1" s="1"/>
  <c r="J261" i="1"/>
  <c r="J260" i="1" s="1"/>
  <c r="J259" i="1" s="1"/>
  <c r="J258" i="1" s="1"/>
  <c r="J269" i="1"/>
  <c r="J271" i="1"/>
  <c r="J183" i="1"/>
  <c r="J355" i="1"/>
  <c r="J354" i="1" s="1"/>
  <c r="J353" i="1" s="1"/>
  <c r="J347" i="1" s="1"/>
  <c r="J345" i="1"/>
  <c r="J344" i="1" s="1"/>
  <c r="J343" i="1" s="1"/>
  <c r="J342" i="1" s="1"/>
  <c r="J341" i="1" s="1"/>
  <c r="J538" i="1"/>
  <c r="J537" i="1" s="1"/>
  <c r="J536" i="1" s="1"/>
  <c r="J535" i="1" s="1"/>
  <c r="J519" i="1"/>
  <c r="J518" i="1" s="1"/>
  <c r="J517" i="1" s="1"/>
  <c r="J516" i="1" s="1"/>
  <c r="J302" i="1"/>
  <c r="J301" i="1" s="1"/>
  <c r="J300" i="1" s="1"/>
  <c r="J290" i="1"/>
  <c r="J289" i="1" s="1"/>
  <c r="J288" i="1" s="1"/>
  <c r="J112" i="1"/>
  <c r="J111" i="1" s="1"/>
  <c r="J334" i="1"/>
  <c r="J333" i="1" s="1"/>
  <c r="J332" i="1" s="1"/>
  <c r="J331" i="1" s="1"/>
  <c r="J501" i="1"/>
  <c r="J500" i="1" s="1"/>
  <c r="J499" i="1" s="1"/>
  <c r="J498" i="1" s="1"/>
  <c r="J497" i="1" s="1"/>
  <c r="J507" i="1"/>
  <c r="J506" i="1" s="1"/>
  <c r="J505" i="1" s="1"/>
  <c r="J512" i="1"/>
  <c r="J511" i="1" s="1"/>
  <c r="J510" i="1" s="1"/>
  <c r="J327" i="1"/>
  <c r="J326" i="1" s="1"/>
  <c r="J325" i="1" s="1"/>
  <c r="J324" i="1" s="1"/>
  <c r="J298" i="1"/>
  <c r="J297" i="1" s="1"/>
  <c r="J296" i="1" s="1"/>
  <c r="J255" i="1"/>
  <c r="J254" i="1" s="1"/>
  <c r="J253" i="1" s="1"/>
  <c r="J252" i="1" s="1"/>
  <c r="J251" i="1" s="1"/>
  <c r="J509" i="1"/>
  <c r="J295" i="1"/>
  <c r="K178" i="1" l="1"/>
  <c r="K177" i="1" s="1"/>
  <c r="L178" i="1"/>
  <c r="L177" i="1" s="1"/>
  <c r="J178" i="1"/>
  <c r="J177" i="1" s="1"/>
  <c r="J504" i="1"/>
  <c r="J503" i="1" s="1"/>
  <c r="K503" i="1"/>
  <c r="K504" i="1"/>
  <c r="L504" i="1"/>
  <c r="L503" i="1"/>
  <c r="K665" i="1"/>
  <c r="K659" i="1" s="1"/>
  <c r="L665" i="1"/>
  <c r="L659" i="1" s="1"/>
  <c r="K49" i="1"/>
  <c r="K40" i="1" s="1"/>
  <c r="L49" i="1"/>
  <c r="L40" i="1" s="1"/>
  <c r="K353" i="1"/>
  <c r="K347" i="1" s="1"/>
  <c r="L353" i="1"/>
  <c r="L347" i="1" s="1"/>
  <c r="K463" i="1"/>
  <c r="L463" i="1"/>
  <c r="J463" i="1"/>
  <c r="J577" i="1"/>
  <c r="K761" i="1"/>
  <c r="K760" i="1" s="1"/>
  <c r="K759" i="1" s="1"/>
  <c r="K753" i="1" s="1"/>
  <c r="J759" i="1"/>
  <c r="J753" i="1" s="1"/>
  <c r="L761" i="1"/>
  <c r="L760" i="1" s="1"/>
  <c r="L759" i="1" s="1"/>
  <c r="L753" i="1" s="1"/>
  <c r="K713" i="1"/>
  <c r="K712" i="1" s="1"/>
  <c r="K711" i="1" s="1"/>
  <c r="L713" i="1"/>
  <c r="L712" i="1" s="1"/>
  <c r="L711" i="1" s="1"/>
  <c r="L694" i="1"/>
  <c r="L693" i="1" s="1"/>
  <c r="K265" i="1"/>
  <c r="K264" i="1" s="1"/>
  <c r="K263" i="1" s="1"/>
  <c r="K694" i="1"/>
  <c r="K693" i="1" s="1"/>
  <c r="J797" i="1"/>
  <c r="J796" i="1" s="1"/>
  <c r="J786" i="1" s="1"/>
  <c r="L797" i="1"/>
  <c r="L796" i="1" s="1"/>
  <c r="L786" i="1" s="1"/>
  <c r="K797" i="1"/>
  <c r="K796" i="1" s="1"/>
  <c r="K786" i="1" s="1"/>
  <c r="L294" i="1"/>
  <c r="L265" i="1"/>
  <c r="L264" i="1" s="1"/>
  <c r="L263" i="1" s="1"/>
  <c r="K294" i="1"/>
  <c r="L338" i="1"/>
  <c r="J294" i="1"/>
  <c r="J110" i="1"/>
  <c r="J104" i="1" s="1"/>
  <c r="K206" i="1"/>
  <c r="L110" i="1"/>
  <c r="L104" i="1" s="1"/>
  <c r="K110" i="1"/>
  <c r="K104" i="1" s="1"/>
  <c r="J206" i="1"/>
  <c r="J201" i="1" s="1"/>
  <c r="L206" i="1"/>
  <c r="L201" i="1" s="1"/>
  <c r="K15" i="1"/>
  <c r="K14" i="1" s="1"/>
  <c r="L15" i="1"/>
  <c r="L14" i="1" s="1"/>
  <c r="J265" i="1"/>
  <c r="J264" i="1" s="1"/>
  <c r="J263" i="1" s="1"/>
  <c r="J659" i="1"/>
  <c r="J713" i="1"/>
  <c r="J712" i="1" s="1"/>
  <c r="J15" i="1"/>
  <c r="J14" i="1" s="1"/>
  <c r="J694" i="1"/>
  <c r="J693" i="1" s="1"/>
  <c r="L323" i="1"/>
  <c r="J159" i="1"/>
  <c r="K338" i="1"/>
  <c r="K323" i="1"/>
  <c r="J323" i="1"/>
  <c r="J338" i="1"/>
  <c r="L200" i="1" l="1"/>
  <c r="K201" i="1"/>
  <c r="K200" i="1" s="1"/>
  <c r="K257" i="1"/>
  <c r="J257" i="1"/>
  <c r="L257" i="1"/>
  <c r="J8" i="1"/>
  <c r="L8" i="1"/>
  <c r="L88" i="1"/>
  <c r="L80" i="1" s="1"/>
  <c r="J88" i="1"/>
  <c r="J80" i="1" s="1"/>
  <c r="L548" i="1"/>
  <c r="L534" i="1" s="1"/>
  <c r="K548" i="1"/>
  <c r="K534" i="1" s="1"/>
  <c r="K8" i="1"/>
  <c r="J200" i="1"/>
  <c r="K88" i="1"/>
  <c r="K80" i="1" s="1"/>
  <c r="J711" i="1"/>
  <c r="J548" i="1" s="1"/>
  <c r="J534" i="1" s="1"/>
  <c r="J7" i="1" l="1"/>
  <c r="K7" i="1"/>
  <c r="L7" i="1"/>
  <c r="L419" i="1"/>
  <c r="K419" i="1"/>
  <c r="J419" i="1" l="1"/>
  <c r="K400" i="1"/>
  <c r="L400" i="1" l="1"/>
  <c r="L385" i="1" s="1"/>
  <c r="L322" i="1" s="1"/>
  <c r="L6" i="1" s="1"/>
  <c r="J322" i="1"/>
  <c r="J6" i="1" s="1"/>
  <c r="K385" i="1"/>
  <c r="K322" i="1" l="1"/>
  <c r="K6" i="1" s="1"/>
</calcChain>
</file>

<file path=xl/sharedStrings.xml><?xml version="1.0" encoding="utf-8"?>
<sst xmlns="http://schemas.openxmlformats.org/spreadsheetml/2006/main" count="5531" uniqueCount="758">
  <si>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</si>
  <si>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</si>
  <si>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</si>
  <si>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</si>
  <si>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</si>
  <si>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</si>
  <si>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</si>
  <si>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</si>
  <si>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</si>
  <si>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</si>
  <si>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</si>
  <si>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</si>
  <si>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78190</t>
  </si>
  <si>
    <t>07</t>
  </si>
  <si>
    <t>08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</si>
  <si>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</si>
  <si>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</si>
  <si>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</si>
  <si>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</si>
  <si>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</si>
  <si>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</si>
  <si>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</si>
  <si>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</si>
  <si>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</si>
  <si>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</si>
  <si>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</si>
  <si>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</si>
  <si>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</si>
  <si>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</si>
  <si>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</si>
  <si>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</si>
  <si>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</si>
  <si>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</si>
  <si>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</si>
  <si>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</si>
  <si>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</si>
  <si>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</si>
  <si>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</si>
  <si>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</si>
  <si>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</si>
  <si>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</si>
  <si>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</si>
  <si>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</si>
  <si>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</si>
  <si>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</si>
  <si>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</si>
  <si>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</si>
  <si>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</si>
  <si>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</si>
  <si>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</si>
  <si>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</si>
  <si>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</si>
  <si>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</si>
  <si>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</si>
  <si>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</si>
  <si>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</si>
  <si>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</si>
  <si>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</si>
  <si>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</si>
  <si>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</si>
  <si>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</si>
  <si>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</si>
  <si>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</si>
  <si>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</si>
  <si>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</si>
  <si>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</si>
  <si>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</si>
  <si>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</si>
  <si>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</si>
  <si>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</si>
  <si>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</si>
  <si>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</si>
  <si>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</si>
  <si>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</si>
  <si>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</si>
  <si>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</si>
  <si>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</si>
  <si>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</si>
  <si>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</si>
  <si>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</si>
  <si>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</si>
  <si>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</si>
  <si>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</si>
  <si>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</si>
  <si>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</si>
  <si>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</si>
  <si>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</si>
  <si>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</si>
  <si>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</si>
  <si>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</si>
  <si>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</si>
  <si>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</si>
  <si>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</si>
  <si>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</si>
  <si>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</si>
  <si>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</si>
  <si>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</si>
  <si>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</si>
  <si>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</si>
  <si>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</si>
  <si>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</si>
  <si>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</si>
  <si>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</si>
  <si>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</si>
  <si>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</si>
  <si>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</si>
  <si>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</si>
  <si>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</si>
  <si>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</si>
  <si>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</si>
  <si>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78050</t>
  </si>
  <si>
    <t>0</t>
  </si>
  <si>
    <t>00</t>
  </si>
  <si>
    <t>ГРБС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</si>
  <si>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</si>
  <si>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</si>
  <si>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</si>
  <si>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</si>
  <si>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00000</t>
  </si>
  <si>
    <t>Подпрограмма «Информационное  общество»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</si>
  <si>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</si>
  <si>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</si>
  <si>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</si>
  <si>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</si>
  <si>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</si>
  <si>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</si>
  <si>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</si>
  <si>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</si>
  <si>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</si>
  <si>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</si>
  <si>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</si>
  <si>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</si>
  <si>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</si>
  <si>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</si>
  <si>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</si>
  <si>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</si>
  <si>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</si>
  <si>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</si>
  <si>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</si>
  <si>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</si>
  <si>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</si>
  <si>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</si>
  <si>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</si>
  <si>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</si>
  <si>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</si>
  <si>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</si>
  <si>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</si>
  <si>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</si>
  <si>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</si>
  <si>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</si>
  <si>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</si>
  <si>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</si>
  <si>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</si>
  <si>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Подпрограмма «Обеспечение реализации муниципальной программы»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</si>
  <si>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</si>
  <si>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</si>
  <si>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</si>
  <si>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</si>
  <si>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</si>
  <si>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</si>
  <si>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</si>
  <si>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</si>
  <si>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</si>
  <si>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</si>
  <si>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</si>
  <si>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</si>
  <si>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</si>
  <si>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</si>
  <si>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914</t>
  </si>
  <si>
    <t xml:space="preserve">ОТДЕЛ ПО ФИНАНСАМ И БЮДЖЕТНОЙ ПОЛИТИКЕ АДМИНИСТРАЦИИ ЛИСКИНСКОГО МУНИЦИПАЛЬНОГО РАЙОНА 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</si>
  <si>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</si>
  <si>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</si>
  <si>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</si>
  <si>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</si>
  <si>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</si>
  <si>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</si>
  <si>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</si>
  <si>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</si>
  <si>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</si>
  <si>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</si>
  <si>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Подпрограмма «Развитие сельского хозяйства Лискинского муниципального района»</t>
  </si>
  <si>
    <t>Основное мероприятие «Социальная поддержка ветеранов войны и труда»</t>
  </si>
  <si>
    <t>Основное мероприятие «Система конкурсных мероприятий и развитие одаренных детей»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</si>
  <si>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</si>
  <si>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</si>
  <si>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ОТДЕЛ ОБРАЗОВАНИЯ АДМИНИСТРАЦИИ ЛИСКИНСКОГО МУНИЦИПАЛЬНОГО РАЙОНА </t>
  </si>
  <si>
    <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</si>
  <si>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</si>
  <si>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</si>
  <si>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Основное мероприятие«Ремонт автомобильных дорог общего пользования местного значения»</t>
  </si>
  <si>
    <t>81290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</si>
  <si>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</si>
  <si>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</si>
  <si>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</si>
  <si>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</si>
  <si>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Процентные платежи по муниципальному долгу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</si>
  <si>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</si>
  <si>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функций органами, казенными учреждениями</t>
    </r>
  </si>
  <si>
    <t>Основное мероприятие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</si>
  <si>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</si>
  <si>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</si>
  <si>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</si>
  <si>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</si>
  <si>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</si>
  <si>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color theme="1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</si>
  <si>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78150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</si>
  <si>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Межбюджетные трасферты</t>
    </r>
  </si>
  <si>
    <t>Муниципальная программа Лискинского муниципального района «Развитие транспортной системы »</t>
  </si>
  <si>
    <t>Дополнительное образование детей</t>
  </si>
  <si>
    <t>Подпрограмма «Развитие туризма»</t>
  </si>
  <si>
    <t>Основное мероприятие «Продвижение турисского потенциала Лискинского района на областном, межрегиональном и международном уровне»</t>
  </si>
  <si>
    <t>Основное мероприятие «Софиансирование приориететных социально значимых расходов местных бюджетов»</t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</si>
  <si>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</si>
  <si>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t>80100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</si>
  <si>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</si>
  <si>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</si>
  <si>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</si>
  <si>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Другие вопросы в области культуры , кинематографии</t>
  </si>
  <si>
    <t>S8130</t>
  </si>
  <si>
    <t>S8320</t>
  </si>
  <si>
    <t>S8410</t>
  </si>
  <si>
    <t>Основное мероприятие «Повышение безопасности дорожного движения»</t>
  </si>
  <si>
    <t>L5190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</si>
  <si>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</si>
  <si>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</si>
  <si>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</si>
  <si>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</si>
  <si>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58</t>
  </si>
  <si>
    <t>78380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</si>
  <si>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</si>
  <si>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</si>
  <si>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</si>
  <si>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</si>
  <si>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 xml:space="preserve">СОВЕТ НАРОДНЫХ ДЕПУТАТОВ  ЛИСКИНСКОГО МУНИЦИПАЛЬНОГО РАЙОНА </t>
  </si>
  <si>
    <t>Подпрограмма «Строительство и реконструкция учреждений образования»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</si>
  <si>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</si>
  <si>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78100</t>
  </si>
  <si>
    <t>71480</t>
  </si>
  <si>
    <t xml:space="preserve"> Государственная программа Воронежской области
"Доступная среда"</t>
  </si>
  <si>
    <t>Подпрограмма "Обеспечение условий доступности
приоритетных объектов и услуг в приоритетных сферах
жизнедеятельности инвалидов и других МГН"</t>
  </si>
  <si>
    <t>Основное мероприятие "Адаптация приоритетных спортивных объектов, востребованных для занятий адаптивной физической культурой и спортом инвалидов с нарушениями опорно-двигательного аппарата, зрения и слуха"</t>
  </si>
  <si>
    <r>
      <rPr>
        <b/>
        <sz val="12"/>
        <color theme="1"/>
        <rFont val="Times New Roman"/>
        <family val="1"/>
        <charset val="204"/>
      </rPr>
      <t xml:space="preserve"> Мероприятия государственной программы Воронежской области "Доступная среда"
</t>
    </r>
    <r>
      <rPr>
        <sz val="12"/>
        <color theme="1"/>
        <rFont val="Times New Roman"/>
        <family val="1"/>
        <charset val="204"/>
      </rPr>
      <t>Межбюджетные трасферты</t>
    </r>
  </si>
  <si>
    <t>56</t>
  </si>
  <si>
    <t>L4970</t>
  </si>
  <si>
    <t xml:space="preserve"> Государственная программа Воронежской области
"Развитие транспортной системы"</t>
  </si>
  <si>
    <t>24</t>
  </si>
  <si>
    <t>78850</t>
  </si>
  <si>
    <t>"Подпрограмма "Развитие дорожного хозяйства
Воронежской области"</t>
  </si>
  <si>
    <t>Основное мероприятие "Развитие сети автомобильных дорог общего пользования"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</si>
  <si>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</si>
  <si>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R0270</t>
  </si>
  <si>
    <t>70100</t>
  </si>
  <si>
    <t>39</t>
  </si>
  <si>
    <t>88040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</si>
  <si>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</si>
  <si>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r>
      <rPr>
        <b/>
        <sz val="12"/>
        <color theme="1"/>
        <rFont val="Times New Roman"/>
        <family val="1"/>
        <charset val="204"/>
      </rPr>
      <t>Иные межбюджетные трансферты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</si>
  <si>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Подпрограмма "Развитие системы теплоснабжения,
водоснабжения и водоотведения Воронежской области"</t>
  </si>
  <si>
    <t>S8100</t>
  </si>
  <si>
    <t>Государственная программа Воронежской области
"Обеспечение доступным и комфортным жильем населения
Воронежской области"</t>
  </si>
  <si>
    <t>Подпрограмма "Создание условий для обеспечения
доступным и комфортным жильем населения Воронежской области"</t>
  </si>
  <si>
    <t>Основное мероприятие "Создание инфраструктуры на земельных участках, предназначенных для предоставления семьям, имеющим трех и более детей"</t>
  </si>
  <si>
    <t>Обеспечение деятельности Контрольно-счетной палаты Лискинского муниципального района</t>
  </si>
  <si>
    <t>Председатель Контрольно-счетной палаты Лискинского муниципального района и его заместители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</si>
  <si>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</si>
  <si>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93</t>
  </si>
  <si>
    <t>82050</t>
  </si>
  <si>
    <t>9</t>
  </si>
  <si>
    <t xml:space="preserve">Контрольно-счетной палата Лискинского муниципального района </t>
  </si>
  <si>
    <t>Расходы на выплаты персоналу в целях обеспечения выполнения функций муниципальными органами, казенными учреждениями</t>
  </si>
  <si>
    <t>90</t>
  </si>
  <si>
    <t>S8300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</si>
  <si>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</si>
  <si>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</si>
  <si>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</si>
  <si>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20540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</si>
  <si>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</si>
  <si>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</si>
  <si>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2021 год</t>
  </si>
  <si>
    <t>81300</t>
  </si>
  <si>
    <t>Транспорт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</si>
  <si>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</si>
  <si>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</si>
  <si>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</si>
  <si>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Осуществление полномочий по составлению (изменению) списков кандидатов в присяжные заседатели федеральных судов общей юрисдикции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</si>
  <si>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</si>
  <si>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</si>
  <si>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</si>
  <si>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</si>
  <si>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</si>
  <si>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</si>
  <si>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пассажирского автомобильного транспорта 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</si>
  <si>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</si>
  <si>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</si>
  <si>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(сектор методической службы)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</si>
  <si>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</si>
  <si>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</si>
  <si>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политики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</si>
  <si>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</si>
  <si>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Развитие улично-дорожной сети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</si>
  <si>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(за счёт областной субвенции)вознаграждения,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</si>
  <si>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</si>
  <si>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социальной поддержке ветеранов войны и труда 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</si>
  <si>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</si>
  <si>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</si>
  <si>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</si>
  <si>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Расходы на передачу полномочий по бибилиотекам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</si>
  <si>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(фед)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</si>
  <si>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(обл)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</si>
  <si>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(соф)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</si>
  <si>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(фед)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</si>
  <si>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(обл)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</si>
  <si>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(соф)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</si>
  <si>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</si>
  <si>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Иные межбюджетные трансферты на поощрение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городских и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</si>
  <si>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</si>
  <si>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</si>
  <si>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</si>
  <si>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</si>
  <si>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</si>
  <si>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</si>
  <si>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</si>
  <si>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</si>
  <si>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</si>
  <si>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</si>
  <si>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</si>
  <si>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</si>
  <si>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</si>
  <si>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</si>
  <si>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t>78400</t>
  </si>
  <si>
    <r>
      <rPr>
        <b/>
        <sz val="12"/>
        <color theme="1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</si>
  <si>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 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</si>
  <si>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</si>
  <si>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</si>
  <si>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</si>
  <si>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78541</t>
  </si>
  <si>
    <t>78542</t>
  </si>
  <si>
    <t>78543</t>
  </si>
  <si>
    <t>Основное мероприятие «Частичная компенсация непкрытых убытков вследствии недополученных доходов по межтарифной разнице»</t>
  </si>
  <si>
    <t>80830</t>
  </si>
  <si>
    <r>
      <t xml:space="preserve">Расходы на частичную компенсацию межтарифной разницы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</si>
  <si>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78391</t>
  </si>
  <si>
    <t>78392</t>
  </si>
  <si>
    <t>Подпрограмма «Строительство и реконструкция объектов муниципальной и областной собственности»</t>
  </si>
  <si>
    <t>Основное мероприятие «Строительство и реконструкция объектов здравоохранения»</t>
  </si>
  <si>
    <r>
      <t xml:space="preserve">осуществление отдельных государственных полномочий по обеспечению выплат вознагрождения, причитающегося приемному родителю                     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</si>
  <si>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</si>
  <si>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«Выплата вознаграждения, причитающегося приемному родителю»</t>
  </si>
  <si>
    <t>Основное мероприятие «Выплата семьям опекунов на содержание подопечных детей »</t>
  </si>
  <si>
    <t>Региональный проект "Современная школа"</t>
  </si>
  <si>
    <t>Е1</t>
  </si>
  <si>
    <t>51690</t>
  </si>
  <si>
    <t>0000</t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</si>
  <si>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(финансовое обеспечение непредвиденных расходов)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</si>
  <si>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</si>
  <si>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</si>
  <si>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</si>
  <si>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t xml:space="preserve">Внесение взносов в уставные капиталы акционерных обществ 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</si>
  <si>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</si>
  <si>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</si>
  <si>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</si>
  <si>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(фед)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</si>
  <si>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</si>
  <si>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 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</si>
  <si>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трансфертов на формирование системы для организации обучения детей с ОВЗ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</si>
  <si>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</si>
  <si>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учащихся общеобразовательных учреждений молочной продукцией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</si>
  <si>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за счет областной субсидии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</si>
  <si>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 на организацию отдыха и оздоровления детей и молодежи 
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</si>
  <si>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t>Региональный проект " Содействие занятости женщин-создание условий дошкольного образования для детей в возрасте до трех лет"</t>
  </si>
  <si>
    <t>P2</t>
  </si>
  <si>
    <t>51590</t>
  </si>
  <si>
    <t>52320</t>
  </si>
  <si>
    <t>Региональный проект "Чистая вода"</t>
  </si>
  <si>
    <t>52430</t>
  </si>
  <si>
    <t>Р2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</si>
  <si>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</si>
  <si>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(обл.)</t>
    </r>
  </si>
  <si>
    <r>
      <rPr>
        <b/>
        <sz val="12"/>
        <rFont val="Times New Roman"/>
        <family val="1"/>
        <charset val="204"/>
      </rPr>
      <t>Расходы 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</si>
  <si>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</si>
  <si>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(обл)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</si>
  <si>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(соф)</t>
    </r>
  </si>
  <si>
    <t>Пенсионное обеспечение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</si>
  <si>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возможностей"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</si>
  <si>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</si>
  <si>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</si>
  <si>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</t>
    </r>
  </si>
  <si>
    <t xml:space="preserve">Расходы на обеспечение деятельности ( оказание услуг) муниципальных учреждений </t>
  </si>
  <si>
    <t>Региональный проект "Культурная среда"</t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</si>
  <si>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</si>
  <si>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</si>
  <si>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</si>
  <si>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</si>
  <si>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</si>
  <si>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 
</t>
    </r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</si>
  <si>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</si>
  <si>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</si>
  <si>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</si>
  <si>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</si>
  <si>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</si>
  <si>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</si>
  <si>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</si>
  <si>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</si>
  <si>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</si>
  <si>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</si>
  <si>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t>S8750</t>
  </si>
  <si>
    <t>78590</t>
  </si>
  <si>
    <t>S8850</t>
  </si>
  <si>
    <t>78840</t>
  </si>
  <si>
    <t>АДМИНИСТРАЦИЯ ЛИСКИНСКОГО МУНИЦИПАЛЬНОГО РАЙОНА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</si>
  <si>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</si>
  <si>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</si>
  <si>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</si>
  <si>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</si>
  <si>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t>78490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</si>
  <si>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</si>
  <si>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</si>
  <si>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20570</t>
  </si>
  <si>
    <t>Благоустройство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</si>
  <si>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</si>
  <si>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</si>
  <si>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</si>
  <si>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t>30</t>
  </si>
  <si>
    <t>78670</t>
  </si>
  <si>
    <r>
      <t xml:space="preserve">Расходы на социальные выплаты гражданам </t>
    </r>
    <r>
      <rPr>
        <sz val="12"/>
        <color theme="1"/>
        <rFont val="Times New Roman"/>
        <family val="1"/>
        <charset val="204"/>
      </rPr>
      <t>пособия компенсации и иные социальные выплаты гражданам</t>
    </r>
  </si>
  <si>
    <t>Д1590</t>
  </si>
  <si>
    <t>Д2320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</si>
  <si>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 
Межбюджетные траснферты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</si>
  <si>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</si>
  <si>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 xml:space="preserve">Реализация мероприятий по устойчивому развитию сельских территорий за счет областной субсидии (обл)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</si>
  <si>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</si>
  <si>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</si>
  <si>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Реализация мероприятий по устойчивому развитию сельских территорий за счет областной субсидии</t>
  </si>
  <si>
    <t>Подпрограмма «Обеспечение жильем работников бюджетной сферы»</t>
  </si>
  <si>
    <t>2022 год</t>
  </si>
  <si>
    <t>Основное мероприятие «Приобретение квартир для работников бюджетной сферы»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</si>
  <si>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</si>
  <si>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</si>
  <si>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</si>
  <si>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</si>
  <si>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t>Подпрограмма «Обеспечение деятельности казенных учреждений Лискинского муниципального района»</t>
  </si>
  <si>
    <t>Подпрограмма «Комплексное развитие сельских территорий Лискинского муниципального района»</t>
  </si>
  <si>
    <t>Основное мероприятие «Создание условий для обеспечения доступным и комфортным жильем сельского населения»</t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</si>
  <si>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(соф)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</si>
  <si>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</si>
  <si>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Основное мероприятие «Правовое обучение потребителей, пропаганда законодательства о защите прав потребителей»</t>
  </si>
  <si>
    <r>
      <t xml:space="preserve">Выполнение други расходных обязательств                                                                              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</si>
  <si>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18</t>
  </si>
  <si>
    <t>Подпрограмма «Защита прав потребителей в Лискинском муниципальном районе»</t>
  </si>
  <si>
    <r>
      <t>Иные межбюджетны трансферты за счет субсидии на строительство ,рекострукцию автомобильных дорог общего пользования местного значенияс твердым покрытием до населенных пунктов, не имеющих круглогодичной связи с сетью автодорог общего пользования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</si>
  <si>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t>78870</t>
  </si>
  <si>
    <t>Государственная программа Воронежской области "Содействие развитию муниципальных образований и местного самоуправления"</t>
  </si>
  <si>
    <t>Подпрограмма "Реализация государственной политики в сфере социально-экономического развития муниципальных образований"</t>
  </si>
  <si>
    <t>Основное мероприятие "Повышение эффектовности деятельности органов местного самоуправления"</t>
  </si>
  <si>
    <r>
      <rPr>
        <b/>
        <sz val="12"/>
        <color theme="1"/>
        <rFont val="Times New Roman"/>
        <family val="1"/>
        <charset val="204"/>
      </rPr>
      <t>Иные межбюджетные трансферты за счет субсидии на подготовку и проведение празднования памятных дат</t>
    </r>
    <r>
      <rPr>
        <sz val="12"/>
        <color theme="1"/>
        <rFont val="Times New Roman"/>
        <family val="1"/>
        <charset val="204"/>
      </rPr>
      <t xml:space="preserve">
Межбюджетные трансферты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</si>
  <si>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</si>
  <si>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"Содействие сохранению и развитию муниципальных учреджений культуры"</t>
  </si>
  <si>
    <t>Государственная программа Воронежской области «Развитие сельского хозяйства, производства пищевых продуктов и  инфраструктуры рынка АПК»</t>
  </si>
  <si>
    <t>Подпрограмма «Комплексное развитие сельских территорий Воронежской области»</t>
  </si>
  <si>
    <t>Основное мероприятие «Создание и развитие инфраструктуры на сельских территориях»</t>
  </si>
  <si>
    <t>R5760</t>
  </si>
  <si>
    <t>52330</t>
  </si>
  <si>
    <t>Основное мероприятие "Региональный стратегический проект "Решаем вместе. vrn"</t>
  </si>
  <si>
    <r>
      <t xml:space="preserve">Иные межбюджетные трансферты за счет областной субсидии бюджетам муниципальных образований наблагоустройство муниципальных образований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</si>
  <si>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78070</t>
  </si>
  <si>
    <t>К</t>
  </si>
  <si>
    <t>R3720</t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</si>
  <si>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настроительство и реконструкцию автодорог, ведущих к ближайшим общественно значимым объктам сельских населенных пунктов, а также  к объектам производста и переработки с/х продукции </t>
    </r>
    <r>
      <rPr>
        <sz val="12"/>
        <color theme="1"/>
        <rFont val="Times New Roman"/>
        <family val="1"/>
        <charset val="204"/>
      </rPr>
      <t xml:space="preserve"> 
 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</si>
  <si>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настроительство и реконструкцию автодорог, ведущих к ближайшим общественно значимым объктам сельских населенных пунктов, а также  к объектам производста и переработки с/х продукции </t>
    </r>
    <r>
      <rPr>
        <sz val="12"/>
        <color theme="1"/>
        <rFont val="Times New Roman"/>
        <family val="1"/>
        <charset val="204"/>
      </rPr>
      <t xml:space="preserve"> 
 Межбюджетные трасферты (соф)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</si>
  <si>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</si>
  <si>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</si>
  <si>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t>Региональный проект "Цифровая образовательная среда"</t>
  </si>
  <si>
    <t>Е4</t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</si>
  <si>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</si>
  <si>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</si>
  <si>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</si>
  <si>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 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</si>
  <si>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</si>
  <si>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52100</t>
  </si>
  <si>
    <t>Э</t>
  </si>
  <si>
    <t>Основное мероприятие  «Обеспечение проведения противоэпизоотических мероприятий»</t>
  </si>
  <si>
    <t>Подпрограмма  «Обеспечение эпизоотического и ветеринарно-санитарного благополучия на территории Воронежской области»</t>
  </si>
  <si>
    <t>78450</t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</si>
  <si>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Лискинского муниципального района»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</si>
  <si>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«Финансовое обеспечение деятельности МКУ «Централизованная бухгалтерия сельских поселений»</t>
  </si>
  <si>
    <t>Подпрограмма "Устойчивое развитие сельских территорий Воронежской области"</t>
  </si>
  <si>
    <t>Основное мероприятие "Создание и развитие инфраструктуры на сельских территориях"</t>
  </si>
  <si>
    <t>Региональный проект "Успех каждого ребенка"</t>
  </si>
  <si>
    <t>Е2</t>
  </si>
  <si>
    <t>54910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</si>
  <si>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</si>
  <si>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</si>
  <si>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</si>
  <si>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</si>
  <si>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50970</t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</si>
  <si>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</si>
  <si>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</si>
  <si>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color theme="1"/>
        <rFont val="Times New Roman"/>
        <family val="1"/>
        <charset val="204"/>
      </rPr>
      <t xml:space="preserve"> (фед)
 Межбюджетные трасферты</t>
    </r>
  </si>
  <si>
    <t>L5760</t>
  </si>
  <si>
    <t>S8870</t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</si>
  <si>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</si>
  <si>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</si>
  <si>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</si>
  <si>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</si>
  <si>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 (обл)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</si>
  <si>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</si>
  <si>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rPr>
        <b/>
        <sz val="12"/>
        <color theme="1"/>
        <rFont val="Times New Roman"/>
        <family val="1"/>
        <charset val="204"/>
      </rPr>
      <t xml:space="preserve">Расходы  на организацию отдыха и оздоровления детей и молодежи 
</t>
    </r>
    <r>
      <rPr>
        <sz val="12"/>
        <color theme="1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 (соф) 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</si>
  <si>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за счет областной субсидии 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</si>
  <si>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Расходы за счет областной субсидии на оздоровление детей</t>
    </r>
    <r>
      <rPr>
        <sz val="12"/>
        <color theme="1"/>
        <rFont val="Times New Roman"/>
        <family val="1"/>
        <charset val="204"/>
      </rPr>
      <t xml:space="preserve"> 
Иные бюджетные ассигновния (обл)</t>
    </r>
  </si>
  <si>
    <r>
      <rPr>
        <b/>
        <sz val="12"/>
        <color theme="1"/>
        <rFont val="Times New Roman"/>
        <family val="1"/>
        <charset val="204"/>
      </rPr>
      <t xml:space="preserve">Расходы на оздоровление детей 
</t>
    </r>
    <r>
      <rPr>
        <sz val="12"/>
        <color theme="1"/>
        <rFont val="Times New Roman"/>
        <family val="1"/>
        <charset val="204"/>
      </rPr>
      <t xml:space="preserve">Иные бюджетные ассигнования (соф) </t>
    </r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</si>
  <si>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обеспечение развития и укрепления МТБ  ДК в населенных пунктах с числом жителей до 50 тыс. 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</si>
  <si>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t xml:space="preserve">Реализация мероприятий подпрограммы "Комплексное развитие сельских территорий" </t>
  </si>
  <si>
    <r>
      <t xml:space="preserve">Реализация мероприятий подпрограммы "Комплексное развитие сельских территорий" </t>
    </r>
    <r>
      <rPr>
        <sz val="12"/>
        <color theme="1"/>
        <rFont val="Times New Roman"/>
        <family val="1"/>
        <charset val="204"/>
      </rPr>
      <t>(соф)Капитальные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</si>
  <si>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</t>
    </r>
    <r>
      <rPr>
        <sz val="12"/>
        <color theme="1"/>
        <rFont val="Times New Roman"/>
        <family val="1"/>
        <charset val="204"/>
      </rPr>
      <t>(обл) Капитальные вложения в объекты муниципальной собственности</t>
    </r>
  </si>
  <si>
    <t xml:space="preserve">Выполнение других расходных обязательств
</t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</si>
  <si>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
</t>
    </r>
    <r>
      <rPr>
        <sz val="12"/>
        <color theme="1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</si>
  <si>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</si>
  <si>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</si>
  <si>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</si>
  <si>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</si>
  <si>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(соф)</t>
    </r>
  </si>
  <si>
    <t>L3060</t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</si>
  <si>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</t>
    </r>
  </si>
  <si>
    <t>53030</t>
  </si>
  <si>
    <r>
      <rPr>
        <b/>
        <sz val="12"/>
        <color theme="1"/>
        <rFont val="Times New Roman"/>
        <family val="1"/>
        <charset val="204"/>
      </rPr>
      <t>Расходы на проведение Всероссийской переписи населения 2020 года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</si>
  <si>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54690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</si>
  <si>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</si>
  <si>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</si>
  <si>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</si>
  <si>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 xml:space="preserve">Реализация мероприятий по комплексному развитию сельских территорий за счет областной субсидии </t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</si>
  <si>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</si>
  <si>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</si>
  <si>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</si>
  <si>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(фед)</t>
    </r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</si>
  <si>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(обл)</t>
    </r>
  </si>
  <si>
    <t xml:space="preserve">Другие вопросы в области культуры, кинематографии </t>
  </si>
  <si>
    <t>Основное мероприятие «Организация транспортного обслуживаия населения»</t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</si>
  <si>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</si>
  <si>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S8940</t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</si>
  <si>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</si>
  <si>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</si>
  <si>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Расходы на мероприятия по развитию сети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</si>
  <si>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Расходы на мероприятия по развитию сети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</si>
  <si>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t>Основное мероприятие «Введение механизма персонифицированного финансирования в системе дполнительного образования детей»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</si>
  <si>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</t>
    </r>
  </si>
  <si>
    <t>78270</t>
  </si>
  <si>
    <t xml:space="preserve">Расходы за счет гранта за наращивание налогового потенциала </t>
  </si>
  <si>
    <t>Расходы за счет гранта за наращивание налогового потенциала Закупка товаров, работ и услуг для муниципальных нужд</t>
  </si>
  <si>
    <t>W0</t>
  </si>
  <si>
    <t>Региональный проект "Социальная активность"</t>
  </si>
  <si>
    <t>Е8</t>
  </si>
  <si>
    <t>54120</t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</si>
  <si>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</si>
  <si>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</si>
  <si>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П1</t>
  </si>
  <si>
    <t>78280</t>
  </si>
  <si>
    <t>78790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</si>
  <si>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             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</si>
  <si>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             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(софинансирование) </t>
    </r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</si>
  <si>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</si>
  <si>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уплате лизинговых платежей и первого взноса (аванса) по договору (договорам) лизинга, заключенному с российской лизинговой организацией в целях создания и развития либо модернизации производства товаров, работ (услуг)»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</si>
  <si>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</si>
  <si>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</si>
  <si>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Основное мероприятие "Содействие комиссиям в осуществлении информирования граждан при проведении выборов и референдумов"»</t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</si>
  <si>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</si>
  <si>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</si>
  <si>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</si>
  <si>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</si>
  <si>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</si>
  <si>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</si>
  <si>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</si>
  <si>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t>L3040</t>
  </si>
  <si>
    <t>Подпрограмма «Обеспечение жильем молодых семей»</t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</si>
  <si>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организациям(обл)</t>
    </r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</si>
  <si>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</si>
  <si>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</si>
  <si>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78420</t>
  </si>
  <si>
    <t xml:space="preserve"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</t>
  </si>
  <si>
    <t>L2550</t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</si>
  <si>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</si>
  <si>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</si>
  <si>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</si>
  <si>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</si>
  <si>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</si>
  <si>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</si>
  <si>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</si>
  <si>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S8340</t>
  </si>
  <si>
    <r>
      <rPr>
        <b/>
        <sz val="12"/>
        <color theme="1"/>
        <rFont val="Times New Roman"/>
        <family val="1"/>
        <charset val="204"/>
      </rPr>
      <t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</si>
  <si>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Основное мероприятие  «Мероприятия по противодействию терроризма»</t>
  </si>
  <si>
    <t>Подпрограмма "Комплексные еры профилактики правонарушений в Лискинском муниципальном районе на 2021-2025 годы"</t>
  </si>
  <si>
    <t xml:space="preserve">Муниципальная программа Лискинского муниципального района «Обеспечение общественного порядка и противодействие преступности в Лискинском муниципальном районе на 2021-2025 годы» </t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</si>
  <si>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на создание виртуального концертного зала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</t>
    </r>
  </si>
  <si>
    <t>А3</t>
  </si>
  <si>
    <t>54530</t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</si>
  <si>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</si>
  <si>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Закупка товаров, работ и услуг для муниципальных нужд (соф)</t>
    </r>
  </si>
  <si>
    <t>Основное мероприятие «Информационно-профилактические мероприятия по профилактике наркомании »</t>
  </si>
  <si>
    <r>
      <rPr>
        <b/>
        <sz val="12"/>
        <color theme="1"/>
        <rFont val="Times New Roman"/>
        <family val="1"/>
        <charset val="204"/>
      </rPr>
      <t>Мероприятия по профилактики наркомании среди подростков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</si>
  <si>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Мероприятия по  материально-техническому обеспечению мероприятий по охране противопорядка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</si>
  <si>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t xml:space="preserve">Мероприятия по профилактики рецидивной преступности </t>
    </r>
    <r>
      <rPr>
        <sz val="13"/>
        <rFont val="Times New Roman"/>
        <family val="1"/>
        <charset val="204"/>
      </rPr>
      <t xml:space="preserve">
Закупка товаров, работ и услуг для муниципальных нужд</t>
    </r>
  </si>
  <si>
    <t>Основное мероприятие «Материально-техническоое  обеспечение мероприятий по охране противопорядка"</t>
  </si>
  <si>
    <t>Основное мероприятие «Мероприятия по профилактике рецидивной преступности"</t>
  </si>
  <si>
    <r>
      <rPr>
        <b/>
        <sz val="13"/>
        <rFont val="Times New Roman"/>
        <family val="1"/>
        <charset val="204"/>
      </rPr>
      <t>Мероприятия по противодействию терроризма</t>
    </r>
    <r>
      <rPr>
        <b/>
        <sz val="13"/>
        <color rgb="FF0000FF"/>
        <rFont val="Times New Roman"/>
        <family val="1"/>
        <charset val="204"/>
      </rPr>
      <t xml:space="preserve">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</si>
  <si>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противодействию терроризма"</t>
  </si>
  <si>
    <r>
      <t xml:space="preserve">Мероприятия по стимулированию граждан, оказывающих ОМВД содействие в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</si>
  <si>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стимулированию граждан, оказывающих ОМВД содействие в охране общественного порядка"</t>
  </si>
  <si>
    <r>
      <t xml:space="preserve">Мероприятия по профилактике правонарушений и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</si>
  <si>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профилактике правонарушений и охране общественного порядка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</si>
  <si>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на 2020-2025 годы»</t>
  </si>
  <si>
    <t>Муниципальная программа Лискинского муниципального района «Развитие и поддержка малого и среднего предпринимательства в Лискинском муниципальном районе Воронежской области»</t>
  </si>
  <si>
    <r>
      <rPr>
        <b/>
        <sz val="13"/>
        <rFont val="Times New Roman"/>
        <family val="1"/>
        <charset val="204"/>
      </rPr>
      <t>Мероприятия по противодействию терроризму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</si>
  <si>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"Мероприятия по профилактике правонарушений и охране общественного порядка"</t>
  </si>
  <si>
    <t>Подпрограмма "Комплексные меры профилактики правонарушений в Лискинском муниципальном районе"</t>
  </si>
  <si>
    <t>Муниципальная программа "Обеспечение общественного порядка и противодействие преступности"</t>
  </si>
  <si>
    <t>Муниципальная программа «Обеспечение общественного порядка и противодействие преступностина 2021-2025 годы»</t>
  </si>
  <si>
    <t>Подпрограмма «Комплексные меры профилактики правонарушений в Лискинском муниципальном районе на 2021-2025 годы»</t>
  </si>
  <si>
    <t xml:space="preserve">Ведомственная структура расходов бюджета Лискинского муниципального района Воронежской области на 2021 и плановый период 2022 и 2023 годов </t>
  </si>
  <si>
    <t>2023 год</t>
  </si>
  <si>
    <t>Д2330</t>
  </si>
  <si>
    <t>Государственная программа Воронежской области «Развитие физической культуры и спорта»</t>
  </si>
  <si>
    <t xml:space="preserve">                                          Физическая культура и спорт</t>
  </si>
  <si>
    <t xml:space="preserve">                                                                                                  Физическая культура</t>
  </si>
  <si>
    <t xml:space="preserve">Подпрограмма «Развитие физической культуры и массового спорта» </t>
  </si>
  <si>
    <t>Основное мероприятие «Совершенствование мероприятий по развитию физической культуры и массового спорта в Воронежской области»</t>
  </si>
  <si>
    <r>
      <rPr>
        <b/>
        <sz val="12"/>
        <color theme="1"/>
        <rFont val="Times New Roman"/>
        <family val="1"/>
        <charset val="204"/>
      </rPr>
      <t xml:space="preserve"> Расходы на реализацию мероприятий по созданию условий для развития физической культуры и массового спорта</t>
    </r>
    <r>
      <rPr>
        <sz val="12"/>
        <color theme="1"/>
        <rFont val="Times New Roman"/>
        <family val="1"/>
        <charset val="204"/>
      </rPr>
      <t xml:space="preserve"> (Межбюджетные трансферты)</t>
    </r>
  </si>
  <si>
    <t>L3720</t>
  </si>
  <si>
    <t>L4670</t>
  </si>
  <si>
    <t>L4660</t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</si>
  <si>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поселений за счет субвенции по расчету и предоставлению дотаций бюджетам городских, сельских поселений 
</t>
    </r>
    <r>
      <rPr>
        <sz val="12"/>
        <color theme="1"/>
        <rFont val="Times New Roman"/>
        <family val="1"/>
        <charset val="204"/>
      </rPr>
      <t>Межбюджетные трасферты</t>
    </r>
  </si>
  <si>
    <t>Региональный проект "Цифровая культура"</t>
  </si>
  <si>
    <r>
      <t>Расходы на реализацию мероприятий по созданию модельных муниципальных библиотек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</si>
  <si>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54540</t>
  </si>
  <si>
    <r>
      <t>Расходы на реализацию мероприятий по созданию модельных муниципальных библиотек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</si>
  <si>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>Расходы на реализацию мероприятий по созданию модельных муниципальных библиотек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</si>
  <si>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t>55190</t>
  </si>
  <si>
    <t>Общеэкономический вопросы</t>
  </si>
  <si>
    <t>Государственная программа Воронежской области "Содействие занятости населения"</t>
  </si>
  <si>
    <t>Подпрограмма "Активная политика занятости населения и социальная поддержка безработных граждан"</t>
  </si>
  <si>
    <t>Основное мероприятие "Реализация мероприятий активной политики занятости населения "</t>
  </si>
  <si>
    <r>
      <t xml:space="preserve">Расходы на организацию проведения оплачиваемых общественных работ </t>
    </r>
    <r>
      <rPr>
        <sz val="12"/>
        <rFont val="Times New Roman"/>
        <family val="1"/>
        <charset val="204"/>
      </rPr>
      <t>Иные бюджетные ассингования</t>
    </r>
  </si>
  <si>
    <t>78430</t>
  </si>
  <si>
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</si>
  <si>
    <t>Создание детских парков "Кванториум"</t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</si>
  <si>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 (фед)</t>
    </r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</si>
  <si>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(обл)</t>
    </r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</si>
  <si>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(соф)</t>
    </r>
  </si>
  <si>
    <t>51730</t>
  </si>
  <si>
    <t>Основное мероприятие «Развитие сети дошкольного  образования».</t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</si>
  <si>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</si>
  <si>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</si>
  <si>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t>S8950</t>
  </si>
  <si>
    <t>Региональный проект "Спорт - норма жизни"</t>
  </si>
  <si>
    <r>
      <rPr>
        <b/>
        <sz val="12"/>
        <color theme="1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color theme="1"/>
        <rFont val="Times New Roman"/>
        <family val="1"/>
        <charset val="204"/>
      </rPr>
      <t xml:space="preserve">  Закупка товаров , работ и услуг (соф)</t>
    </r>
  </si>
  <si>
    <r>
      <rPr>
        <b/>
        <sz val="12"/>
        <color theme="1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color theme="1"/>
        <rFont val="Times New Roman"/>
        <family val="1"/>
        <charset val="204"/>
      </rPr>
      <t xml:space="preserve">  Закупка товаров , работ и услуг (обл)</t>
    </r>
  </si>
  <si>
    <t>Р5</t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</si>
  <si>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(соф)</t>
    </r>
  </si>
  <si>
    <r>
      <rPr>
        <b/>
        <sz val="12"/>
        <color theme="1"/>
        <rFont val="Times New Roman"/>
        <family val="1"/>
        <charset val="204"/>
      </rPr>
      <t xml:space="preserve">Расходы  на организацию отдыха и оздоровления детей и молодежи 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 (обл) </t>
    </r>
  </si>
  <si>
    <t xml:space="preserve">                                   Прочие межбюджетные трансферты общего характера </t>
  </si>
  <si>
    <t>Муниципальная программа Лискинского муниципального района Воронежской области «Развитие сельского хозяйства, производства пищевых продуктов и инфраструктуры агропродовольственного рынка»</t>
  </si>
  <si>
    <t>Реализация мероприятий подпрограммы "Комплексное развитие сельских территорий"Капитальные вложения в объекты муниципальной собственности</t>
  </si>
  <si>
    <t xml:space="preserve"> Подпрограмма "Развитие культуры поселений Лискинского муниципального района Воронежской области"</t>
  </si>
  <si>
    <t>Д2281</t>
  </si>
  <si>
    <t>Основное мероприятие «Обеспечение выполнения распоряжений (решений) по приобретению нежилого здания в собственность Лискинского муниципального района для решения социально-значимых задач»</t>
  </si>
  <si>
    <t>Основное мероприятие «Мероприятия в сфере защиты населения от чрезвычайных ситуаций на территории Лискинского муниципального района»</t>
  </si>
  <si>
    <r>
      <rPr>
        <b/>
        <sz val="12"/>
        <color theme="1"/>
        <rFont val="Times New Roman"/>
        <family val="1"/>
        <charset val="204"/>
      </rPr>
      <t>Мероприятия по укреплению материально- технической базы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</si>
  <si>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81310</t>
  </si>
  <si>
    <t>F5</t>
  </si>
  <si>
    <r>
      <t xml:space="preserve">Расходы за счет межбюджетных трансфертов, передаваемых бюджетам для компенсации доп расходов, возникающих в результате решений, принятых органами власти другого уровня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</si>
  <si>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Региональный проект "Творческие люди"</t>
  </si>
  <si>
    <t>А2</t>
  </si>
  <si>
    <t>19</t>
  </si>
  <si>
    <t>Муниципальная программа  "Содействие развитию муниципальных образований и местного самоуправления Лискинского муниципального района Воронежской области"</t>
  </si>
  <si>
    <t xml:space="preserve">Подпрограмма  "Строительство, реконструкция, капитальный и текущий ремонт объектов муниципальной и областной собственности" </t>
  </si>
  <si>
    <t>Основное мероприятие " Строительство, реконструкция, капитальный и текущий ремонт объектов муниципальной и областной собственности"</t>
  </si>
  <si>
    <r>
      <rPr>
        <b/>
        <sz val="12"/>
        <rFont val="Times New Roman"/>
        <family val="1"/>
        <charset val="204"/>
      </rPr>
      <t>Мероприятия по укреплению материально- технической базы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</si>
  <si>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3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</si>
  <si>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r>
      <rPr>
        <b/>
        <sz val="13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нужд(соф)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</si>
  <si>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</si>
  <si>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t xml:space="preserve">Расходы на обеспечение деятельности ( оказание услуг) муниципальных учреждений- система конкурсных мероприятий и развитие одаренных детей 
</t>
    </r>
    <r>
      <rPr>
        <sz val="13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</si>
  <si>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t xml:space="preserve">Расходы на реализацию мероприятий областной адресной программы капитального ремонта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</si>
  <si>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 (соф.)</t>
    </r>
  </si>
  <si>
    <r>
      <rPr>
        <b/>
        <sz val="12"/>
        <color theme="1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</si>
  <si>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 xml:space="preserve">Расходы  на реализацию мероприятий областной адресной программы капитального ремонта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</si>
  <si>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</si>
  <si>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88110</t>
  </si>
  <si>
    <r>
      <rPr>
        <b/>
        <sz val="12"/>
        <color theme="1"/>
        <rFont val="Times New Roman"/>
        <family val="1"/>
        <charset val="204"/>
      </rPr>
      <t xml:space="preserve">Капитальный ремонт объектов муниципальной собственности 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</si>
  <si>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t>Расходы за счет межбюджетных трансфертов, передаваемых бюджетам для компенсации доп расходов, возникающих в результате решений, принятых органами власти другого уровня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</si>
  <si>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 xml:space="preserve">Расходы за счет межбюджетных трансфертов, передаваемых бюджетам для компенсации доп расходов, возникающих в результате решений, принятых органами власти другого уровня </t>
  </si>
  <si>
    <r>
      <t xml:space="preserve">Расходы за счет ИМТ на поощрение муниципальных образований Воронежской области за наращивание налогового  (экономического ) потенциала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</si>
  <si>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 на организацию отдыха и оздоровления детей и молодежи 
</t>
    </r>
    <r>
      <rPr>
        <sz val="12"/>
        <color theme="1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 (обл) </t>
    </r>
  </si>
  <si>
    <t>L576F</t>
  </si>
  <si>
    <r>
      <t xml:space="preserve">Иные межбюджетные трансферты на обеспечение комплексного развития территорий за счет средств резервного фонда Правительства РФ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</si>
  <si>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 на поощрение муниципальных районов по итогам ежегодного экономического соревнования в агропромышленном комплексе Воронежской области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</si>
  <si>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</si>
  <si>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Расходы на комплексное развитие сельских территорий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(соф)</t>
    </r>
  </si>
  <si>
    <r>
      <rPr>
        <b/>
        <sz val="12"/>
        <rFont val="Times New Roman"/>
        <family val="1"/>
        <charset val="204"/>
      </rPr>
      <t xml:space="preserve">Расходы на комплексное развитие сельских территорий    </t>
    </r>
    <r>
      <rPr>
        <sz val="12"/>
        <rFont val="Times New Roman"/>
        <family val="1"/>
        <charset val="204"/>
      </rPr>
      <t xml:space="preserve">                                               Капитальные вложения в объекты муниципальной собственности (обл)</t>
    </r>
  </si>
  <si>
    <r>
      <t>Иные межбюджетны трансферты на капитальный ремонт и ремонт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(обл)</t>
    </r>
  </si>
  <si>
    <r>
      <t>Иные межбюджетны трансферты  на капитальный ремонт и ремонт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</si>
  <si>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r>
      <t>Иные межбюджетны трансферты на строительство (рекострукцию)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</si>
  <si>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на развитие транспортной инфраструктуры на сельских территориях </t>
    </r>
    <r>
      <rPr>
        <sz val="12"/>
        <color theme="1"/>
        <rFont val="Times New Roman"/>
        <family val="1"/>
        <charset val="204"/>
      </rPr>
      <t xml:space="preserve"> 
 Межбюджетные трасферты (обл)</t>
    </r>
  </si>
  <si>
    <r>
      <t xml:space="preserve">Расходы на мероприятия по развитию градостроительной деятельности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</si>
  <si>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 на благоустройство сельских территорий </t>
    </r>
    <r>
      <rPr>
        <sz val="12"/>
        <color theme="1"/>
        <rFont val="Times New Roman"/>
        <family val="1"/>
        <charset val="204"/>
      </rPr>
      <t xml:space="preserve"> (обл)
 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</si>
  <si>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на благоустройство сельских территорий </t>
    </r>
    <r>
      <rPr>
        <sz val="12"/>
        <color theme="1"/>
        <rFont val="Times New Roman"/>
        <family val="1"/>
        <charset val="204"/>
      </rPr>
      <t xml:space="preserve"> (соф)
 Межбюджетные трасферты</t>
    </r>
  </si>
  <si>
    <r>
      <t xml:space="preserve">Иные межбюджетные трансферты на уличное освещение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</si>
  <si>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Иные межбюджетные трансферты на строительство и реконструкцию (модернизацию) объектов питьевого водоснабжения</t>
    </r>
    <r>
      <rPr>
        <sz val="12"/>
        <rFont val="Times New Roman"/>
        <family val="1"/>
        <charset val="204"/>
      </rPr>
      <t xml:space="preserve"> Межбюджетные трасферты</t>
    </r>
  </si>
  <si>
    <r>
      <rPr>
        <b/>
        <sz val="12"/>
        <rFont val="Times New Roman"/>
        <family val="1"/>
        <charset val="204"/>
      </rPr>
      <t>Иные межбюджетные трансферты на строительство и реконструкцию (модернизацию) объектов питьевого водоснабжения</t>
    </r>
    <r>
      <rPr>
        <sz val="12"/>
        <rFont val="Times New Roman"/>
        <family val="1"/>
        <charset val="204"/>
      </rPr>
      <t xml:space="preserve"> Межбюджетные трасферты (соф)</t>
    </r>
  </si>
  <si>
    <r>
      <rPr>
        <b/>
        <sz val="12"/>
        <rFont val="Times New Roman"/>
        <family val="1"/>
        <charset val="204"/>
      </rPr>
      <t xml:space="preserve">Иные межбюджетые трансферты на обеспечение развития и укрепления МТБ  ДК в населенных пунктах с числом жителей до 50 тыс. 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</si>
  <si>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межбюджетые трансферты на обеспечение развития и укрепления МТБ  ДК в населенных пунктах с числом жителей до 50 тыс. 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</si>
  <si>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межбюджетые трансферты на обеспечение развития и укрепления МТБ  ДК в населенных пунктах с числом жителей до 50 тыс. 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</si>
  <si>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t>Иные межбджетные трансферты на обеспечение развития МТБ муниципальных театров в населенных пунктах с числом жителей до 300 тыс. чел.</t>
  </si>
  <si>
    <r>
      <rPr>
        <b/>
        <sz val="12"/>
        <rFont val="Times New Roman"/>
        <family val="1"/>
        <charset val="204"/>
      </rPr>
      <t xml:space="preserve">Иные межбджетные трансферты 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</si>
  <si>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межбджетные трансферты 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</si>
  <si>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(обл)</t>
    </r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</si>
  <si>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(соф)</t>
    </r>
  </si>
  <si>
    <r>
      <t xml:space="preserve">Иные межбюджетные трансферты на создание центров культурного развития в городах с числом до 300 тыс. чел. </t>
    </r>
    <r>
      <rPr>
        <sz val="12"/>
        <rFont val="Times New Roman"/>
        <family val="1"/>
        <charset val="204"/>
      </rPr>
      <t>Межбюджетные трансферты (обл)</t>
    </r>
  </si>
  <si>
    <t>Иные межбюджетные трансферты на создание центров культурного развития в городах с числом до 300 тыс. чел. Межбюджетные трансферты (соф)</t>
  </si>
  <si>
    <r>
      <t xml:space="preserve">Иные межбюджетные трансферты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(обл)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</si>
  <si>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</si>
  <si>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t xml:space="preserve">Реализация мероприятий по комплексному развитию сельских территорий </t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</si>
  <si>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</si>
  <si>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color theme="1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</si>
  <si>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Расходы 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</si>
  <si>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 на обеспечение учащихся общеобразовательных учреждений молочной продукцией 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</si>
  <si>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 xml:space="preserve">Расходы на мероприятия по развитию сети общеобразовательных организаций 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</si>
  <si>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>Расходы  на мероприятия по развитию сети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</si>
  <si>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 на мероприятия по развитию сети общеобразовательных организаций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</si>
  <si>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 xml:space="preserve">Расходы  на мероприятия по развитию сети общеобразовательных организаций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</si>
  <si>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 xml:space="preserve">Расходы на материально-техническое оснащение муниципальных общеобразовательных организаций
</t>
  </si>
  <si>
    <r>
      <t xml:space="preserve">Расходы 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</si>
  <si>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</si>
  <si>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Расходы  на реализацию мероприятий областной адресной программы капитального ремонта</t>
  </si>
  <si>
    <r>
      <rPr>
        <b/>
        <sz val="12"/>
        <color theme="1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</si>
  <si>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</si>
  <si>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</si>
  <si>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 xml:space="preserve">Расходы 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</si>
  <si>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Расходы 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</si>
  <si>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</si>
  <si>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Основное мероприятие «Строительство и реконструкция систем теплоснабжения"</t>
  </si>
  <si>
    <r>
      <t xml:space="preserve">Иные межбюджетные трансферты за счет областной субсидии на софинансирование расходов по реализации мероприятий по ремонту объектов теплоэнергетического хозяйства, находящихся в муниципальной собственности к очередному зимнему отопительному периоду на 2021 год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</si>
  <si>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79120</t>
  </si>
  <si>
    <r>
      <t xml:space="preserve">Иные межбюджетные трансферты на обеспечение комплексного развития территорий за счет средств резервного фонда Правительства РФ (софинансирование)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</si>
  <si>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927</t>
  </si>
  <si>
    <r>
      <rPr>
        <b/>
        <sz val="12"/>
        <color theme="1"/>
        <rFont val="Times New Roman"/>
        <family val="1"/>
        <charset val="204"/>
      </rPr>
      <t>Иные межбюджетные трансферты за счет добровольных пожертвований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</si>
  <si>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88060</t>
  </si>
  <si>
    <r>
      <rPr>
        <b/>
        <sz val="13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3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</si>
  <si>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</si>
  <si>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</si>
  <si>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t>Приложение №4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 
            от  __________________________2021г. № ______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6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 проекте бюджета Лискинского 
муниципального района Воронежской области 
на 2021 год и на плановый период 2022 и 2023 годов"  
  от  29 декабря 2020г. № 20</t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</si>
  <si>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</si>
  <si>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</si>
  <si>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L519F</t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</si>
  <si>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</si>
  <si>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</si>
  <si>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на  гос поддержку отрасли культуры за счет резервного фонда Правительства РФ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</si>
  <si>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>Расходы на  гос поддержку отрасли культуры за счет резервного фонда Правительства РФ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</si>
  <si>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>Расходы на  гос поддержку отрасли культуры за счет резервного фонда Правительства РФ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</si>
  <si>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 xml:space="preserve">Расходы на гос поддержку отрасли культуры за счет резервного фонда Правительства РФ 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</si>
  <si>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 на поощрение муниципальных районов по итогам ежегодного экономического соревнования в агропромышленном комплексе Воронежской области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</si>
  <si>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t xml:space="preserve">Иные межбюджетные трансферты на софинансирование капитальных вложений в объекты муниципальной собственности </t>
    </r>
    <r>
      <rPr>
        <sz val="12"/>
        <rFont val="Times New Roman"/>
        <family val="1"/>
        <charset val="204"/>
      </rPr>
      <t>Межбюджетные трансферты (обл)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</si>
</sst>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7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660033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color rgb="FFFF0000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b/>
      <sz val="13"/>
      <color rgb="FF800080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color rgb="FF6600CC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b/>
      <sz val="13"/>
      <color rgb="FF7030A0"/>
      <name val="Calibri"/>
      <family val="2"/>
      <charset val="204"/>
      <scheme val="minor"/>
    </font>
    <font>
      <b/>
      <sz val="14"/>
      <color rgb="FF800080"/>
      <name val="Times New Roman"/>
      <family val="1"/>
      <charset val="204"/>
    </font>
    <font>
      <sz val="14"/>
      <color rgb="FF6600CC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3"/>
      <color rgb="FFFF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3"/>
      <color theme="1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i/>
      <sz val="14"/>
      <color rgb="FF80008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4"/>
      <color rgb="FF800080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color rgb="FF6600CC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4"/>
      <color rgb="FFC0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14"/>
      <color rgb="FF800080"/>
      <name val="Times New Roman"/>
      <family val="1"/>
      <charset val="204"/>
    </font>
    <font>
      <b/>
      <sz val="14"/>
      <color rgb="FF7030A0"/>
      <name val="Times New Roman"/>
      <family val="1"/>
      <charset val="204"/>
    </font>
    <font>
      <i/>
      <sz val="14"/>
      <color rgb="FF800080"/>
      <name val="Times New Roman"/>
      <family val="1"/>
      <charset val="204"/>
    </font>
    <font>
      <b/>
      <sz val="12"/>
      <color rgb="FF800080"/>
      <name val="Times New Roman"/>
      <family val="1"/>
      <charset val="204"/>
    </font>
    <font>
      <b/>
      <sz val="14"/>
      <color rgb="FF800080"/>
      <name val="Calibri"/>
      <family val="2"/>
      <charset val="204"/>
      <scheme val="minor"/>
    </font>
    <font>
      <b/>
      <sz val="13"/>
      <color rgb="FF6600CC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14"/>
      <name val="Times New Roman"/>
      <family val="1"/>
      <charset val="204"/>
    </font>
    <font>
      <b/>
      <sz val="14"/>
      <color rgb="FF9900CC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rgb="FF800080"/>
      <name val="Calibri"/>
      <family val="2"/>
      <charset val="204"/>
      <scheme val="minor"/>
    </font>
    <font>
      <b/>
      <i/>
      <sz val="12"/>
      <color rgb="FF800080"/>
      <name val="Calibri"/>
      <family val="2"/>
      <charset val="204"/>
      <scheme val="minor"/>
    </font>
    <font>
      <i/>
      <sz val="12"/>
      <color rgb="FF800080"/>
      <name val="Calibri"/>
      <family val="2"/>
      <charset val="204"/>
      <scheme val="minor"/>
    </font>
    <font>
      <b/>
      <sz val="14"/>
      <color rgb="FF0000FF"/>
      <name val="Calibri"/>
      <family val="2"/>
      <charset val="204"/>
      <scheme val="minor"/>
    </font>
    <font>
      <b/>
      <i/>
      <sz val="13"/>
      <color rgb="FFFF0000"/>
      <name val="Calibri"/>
      <family val="2"/>
      <charset val="204"/>
      <scheme val="minor"/>
    </font>
    <font>
      <b/>
      <i/>
      <sz val="13"/>
      <color rgb="FF6600CC"/>
      <name val="Calibri"/>
      <family val="2"/>
      <charset val="204"/>
      <scheme val="minor"/>
    </font>
    <font>
      <b/>
      <i/>
      <sz val="13"/>
      <color rgb="FF0000FF"/>
      <name val="Calibri"/>
      <family val="2"/>
      <charset val="204"/>
      <scheme val="minor"/>
    </font>
    <font>
      <b/>
      <sz val="11"/>
      <color rgb="FF800080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i/>
      <sz val="12"/>
      <color rgb="FF80008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51">
    <xf numFmtId="0" fontId="0" fillId="0" borderId="0" xfId="0"/>
    <xf numFmtId="0" fontId="0" fillId="0" borderId="0" xfId="0"/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3" fillId="2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39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38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center" vertical="center"/>
    </xf>
    <xf numFmtId="0" fontId="17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23" fillId="2" borderId="0" xfId="0" applyFont="1" applyFill="1" applyAlignment="1">
      <alignment horizontal="center" vertical="center"/>
    </xf>
    <xf numFmtId="0" fontId="25" fillId="2" borderId="0" xfId="0" applyFont="1" applyFill="1"/>
    <xf numFmtId="0" fontId="19" fillId="2" borderId="0" xfId="0" applyFont="1" applyFill="1"/>
    <xf numFmtId="0" fontId="31" fillId="2" borderId="0" xfId="0" applyFont="1" applyFill="1"/>
    <xf numFmtId="0" fontId="3" fillId="2" borderId="0" xfId="0" applyFont="1" applyFill="1"/>
    <xf numFmtId="0" fontId="22" fillId="2" borderId="0" xfId="0" applyFont="1" applyFill="1"/>
    <xf numFmtId="0" fontId="9" fillId="2" borderId="0" xfId="0" applyFont="1" applyFill="1"/>
    <xf numFmtId="0" fontId="11" fillId="2" borderId="0" xfId="0" applyFont="1" applyFill="1"/>
    <xf numFmtId="0" fontId="41" fillId="2" borderId="0" xfId="0" applyFont="1" applyFill="1"/>
    <xf numFmtId="0" fontId="25" fillId="2" borderId="0" xfId="0" applyFont="1" applyFill="1" applyAlignment="1">
      <alignment horizontal="right" vertical="center"/>
    </xf>
    <xf numFmtId="0" fontId="29" fillId="2" borderId="0" xfId="0" applyFont="1" applyFill="1" applyAlignment="1">
      <alignment horizontal="right" vertical="center"/>
    </xf>
    <xf numFmtId="0" fontId="9" fillId="2" borderId="0" xfId="0" applyFont="1" applyFill="1" applyAlignment="1">
      <alignment horizontal="right" vertical="center"/>
    </xf>
    <xf numFmtId="0" fontId="30" fillId="2" borderId="0" xfId="0" applyFont="1" applyFill="1"/>
    <xf numFmtId="0" fontId="43" fillId="2" borderId="0" xfId="0" applyFont="1" applyFill="1"/>
    <xf numFmtId="0" fontId="34" fillId="2" borderId="0" xfId="0" applyFont="1" applyFill="1" applyAlignment="1">
      <alignment horizontal="center" vertical="center"/>
    </xf>
    <xf numFmtId="0" fontId="66" fillId="2" borderId="0" xfId="0" applyFont="1" applyFill="1"/>
    <xf numFmtId="0" fontId="50" fillId="2" borderId="0" xfId="0" applyFont="1" applyFill="1"/>
    <xf numFmtId="0" fontId="65" fillId="2" borderId="0" xfId="0" applyFont="1" applyFill="1"/>
    <xf numFmtId="0" fontId="64" fillId="2" borderId="0" xfId="0" applyFont="1" applyFill="1"/>
    <xf numFmtId="0" fontId="10" fillId="2" borderId="0" xfId="0" applyFont="1" applyFill="1" applyAlignment="1">
      <alignment horizontal="center" vertical="center"/>
    </xf>
    <xf numFmtId="0" fontId="67" fillId="2" borderId="0" xfId="0" applyFont="1" applyFill="1" applyAlignment="1">
      <alignment horizontal="center" vertical="center"/>
    </xf>
    <xf numFmtId="0" fontId="35" fillId="2" borderId="0" xfId="0" applyFont="1" applyFill="1" applyAlignment="1">
      <alignment horizontal="center" vertical="center"/>
    </xf>
    <xf numFmtId="0" fontId="46" fillId="2" borderId="0" xfId="0" applyFont="1" applyFill="1" applyAlignment="1">
      <alignment horizontal="center" vertical="center"/>
    </xf>
    <xf numFmtId="0" fontId="25" fillId="2" borderId="0" xfId="0" applyFont="1" applyFill="1" applyAlignment="1">
      <alignment horizontal="center" vertical="center"/>
    </xf>
    <xf numFmtId="0" fontId="37" fillId="2" borderId="0" xfId="0" applyFont="1" applyFill="1" applyAlignment="1">
      <alignment horizontal="right"/>
    </xf>
    <xf numFmtId="0" fontId="11" fillId="2" borderId="0" xfId="0" applyFont="1" applyFill="1" applyAlignment="1">
      <alignment horizontal="right"/>
    </xf>
    <xf numFmtId="0" fontId="42" fillId="2" borderId="0" xfId="0" applyFont="1" applyFill="1" applyAlignment="1">
      <alignment horizontal="right"/>
    </xf>
    <xf numFmtId="0" fontId="25" fillId="2" borderId="0" xfId="0" applyFont="1" applyFill="1" applyAlignment="1">
      <alignment vertical="center"/>
    </xf>
    <xf numFmtId="0" fontId="37" fillId="2" borderId="0" xfId="0" applyFont="1" applyFill="1" applyAlignment="1">
      <alignment vertical="center"/>
    </xf>
    <xf numFmtId="0" fontId="11" fillId="2" borderId="0" xfId="0" applyFont="1" applyFill="1" applyAlignment="1">
      <alignment vertical="center"/>
    </xf>
    <xf numFmtId="0" fontId="42" fillId="2" borderId="0" xfId="0" applyFont="1" applyFill="1" applyAlignment="1">
      <alignment vertical="center"/>
    </xf>
    <xf numFmtId="0" fontId="10" fillId="2" borderId="0" xfId="0" applyFont="1" applyFill="1"/>
    <xf numFmtId="0" fontId="35" fillId="2" borderId="0" xfId="0" applyFont="1" applyFill="1"/>
    <xf numFmtId="0" fontId="44" fillId="2" borderId="0" xfId="0" applyFont="1" applyFill="1"/>
    <xf numFmtId="0" fontId="37" fillId="2" borderId="0" xfId="0" applyFont="1" applyFill="1"/>
    <xf numFmtId="0" fontId="42" fillId="2" borderId="0" xfId="0" applyFont="1" applyFill="1"/>
    <xf numFmtId="0" fontId="63" fillId="2" borderId="0" xfId="0" applyFont="1" applyFill="1"/>
    <xf numFmtId="0" fontId="32" fillId="2" borderId="0" xfId="0" applyFont="1" applyFill="1"/>
    <xf numFmtId="0" fontId="36" fillId="2" borderId="0" xfId="0" applyFont="1" applyFill="1"/>
    <xf numFmtId="0" fontId="29" fillId="2" borderId="0" xfId="0" applyFont="1" applyFill="1"/>
    <xf numFmtId="0" fontId="39" fillId="2" borderId="0" xfId="0" applyFont="1" applyFill="1"/>
    <xf numFmtId="0" fontId="8" fillId="2" borderId="0" xfId="0" applyFont="1" applyFill="1"/>
    <xf numFmtId="0" fontId="27" fillId="2" borderId="0" xfId="0" applyFont="1" applyFill="1"/>
    <xf numFmtId="0" fontId="0" fillId="2" borderId="0" xfId="0" applyFill="1"/>
    <xf numFmtId="0" fontId="25" fillId="2" borderId="0" xfId="0" applyFont="1" applyFill="1" applyAlignment="1">
      <alignment horizontal="right"/>
    </xf>
    <xf numFmtId="0" fontId="37" fillId="2" borderId="0" xfId="0" applyFont="1" applyFill="1" applyAlignment="1">
      <alignment horizontal="right" vertical="center"/>
    </xf>
    <xf numFmtId="0" fontId="11" fillId="2" borderId="0" xfId="0" applyFont="1" applyFill="1" applyAlignment="1">
      <alignment horizontal="right" vertical="center"/>
    </xf>
    <xf numFmtId="0" fontId="42" fillId="2" borderId="0" xfId="0" applyFont="1" applyFill="1" applyAlignment="1">
      <alignment horizontal="right" vertical="center"/>
    </xf>
    <xf numFmtId="0" fontId="60" fillId="2" borderId="0" xfId="0" applyFont="1" applyFill="1"/>
    <xf numFmtId="0" fontId="36" fillId="2" borderId="0" xfId="0" applyFont="1" applyFill="1" applyAlignment="1">
      <alignment horizontal="right"/>
    </xf>
    <xf numFmtId="0" fontId="68" fillId="2" borderId="0" xfId="0" applyFont="1" applyFill="1"/>
    <xf numFmtId="0" fontId="69" fillId="2" borderId="0" xfId="0" applyFont="1" applyFill="1"/>
    <xf numFmtId="0" fontId="70" fillId="2" borderId="0" xfId="0" applyFont="1" applyFill="1"/>
    <xf numFmtId="0" fontId="71" fillId="2" borderId="0" xfId="0" applyFont="1" applyFill="1"/>
    <xf numFmtId="164" fontId="1" fillId="0" borderId="1" xfId="0" applyNumberFormat="1" applyFont="1" applyFill="1" applyBorder="1" applyAlignment="1">
      <alignment horizontal="center" vertical="center"/>
    </xf>
    <xf numFmtId="0" fontId="28" fillId="2" borderId="0" xfId="0" applyFont="1" applyFill="1" applyAlignment="1">
      <alignment horizontal="center" vertical="center"/>
    </xf>
    <xf numFmtId="0" fontId="26" fillId="2" borderId="0" xfId="0" applyFont="1" applyFill="1" applyAlignment="1">
      <alignment horizontal="right" vertical="center"/>
    </xf>
    <xf numFmtId="0" fontId="21" fillId="2" borderId="0" xfId="0" applyFont="1" applyFill="1"/>
    <xf numFmtId="0" fontId="72" fillId="2" borderId="0" xfId="0" applyFont="1" applyFill="1"/>
    <xf numFmtId="0" fontId="73" fillId="2" borderId="0" xfId="0" applyFont="1" applyFill="1"/>
    <xf numFmtId="0" fontId="17" fillId="0" borderId="1" xfId="0" applyFont="1" applyFill="1" applyBorder="1" applyAlignment="1">
      <alignment horizontal="right" vertical="center" wrapText="1"/>
    </xf>
    <xf numFmtId="0" fontId="17" fillId="0" borderId="5" xfId="0" applyFont="1" applyFill="1" applyBorder="1" applyAlignment="1">
      <alignment horizontal="center" vertical="center" wrapText="1"/>
    </xf>
    <xf numFmtId="49" fontId="17" fillId="0" borderId="5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49" fontId="26" fillId="0" borderId="1" xfId="0" applyNumberFormat="1" applyFont="1" applyFill="1" applyBorder="1" applyAlignment="1">
      <alignment horizontal="center" vertical="center"/>
    </xf>
    <xf numFmtId="164" fontId="17" fillId="0" borderId="1" xfId="0" applyNumberFormat="1" applyFont="1" applyFill="1" applyBorder="1" applyAlignment="1">
      <alignment horizontal="center" vertical="center"/>
    </xf>
    <xf numFmtId="0" fontId="13" fillId="0" borderId="0" xfId="0" applyFont="1" applyFill="1"/>
    <xf numFmtId="0" fontId="7" fillId="0" borderId="1" xfId="0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center" vertical="center" wrapText="1"/>
    </xf>
    <xf numFmtId="49" fontId="24" fillId="0" borderId="1" xfId="0" applyNumberFormat="1" applyFont="1" applyFill="1" applyBorder="1" applyAlignment="1">
      <alignment horizontal="center" vertical="center"/>
    </xf>
    <xf numFmtId="164" fontId="24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164" fontId="51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 wrapText="1"/>
    </xf>
    <xf numFmtId="164" fontId="16" fillId="0" borderId="1" xfId="0" applyNumberFormat="1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 wrapText="1"/>
    </xf>
    <xf numFmtId="49" fontId="33" fillId="0" borderId="1" xfId="0" applyNumberFormat="1" applyFont="1" applyFill="1" applyBorder="1" applyAlignment="1">
      <alignment horizontal="center" vertical="center"/>
    </xf>
    <xf numFmtId="49" fontId="33" fillId="0" borderId="1" xfId="0" applyNumberFormat="1" applyFont="1" applyFill="1" applyBorder="1" applyAlignment="1">
      <alignment horizontal="center" vertical="center" wrapText="1"/>
    </xf>
    <xf numFmtId="164" fontId="33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38" fillId="0" borderId="1" xfId="0" applyFont="1" applyFill="1" applyBorder="1" applyAlignment="1">
      <alignment horizontal="center" vertical="center" wrapText="1"/>
    </xf>
    <xf numFmtId="49" fontId="38" fillId="0" borderId="1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164" fontId="38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right" wrapText="1"/>
    </xf>
    <xf numFmtId="49" fontId="52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49" fontId="53" fillId="0" borderId="1" xfId="0" applyNumberFormat="1" applyFont="1" applyFill="1" applyBorder="1" applyAlignment="1">
      <alignment horizontal="center" vertical="center"/>
    </xf>
    <xf numFmtId="164" fontId="16" fillId="0" borderId="1" xfId="0" applyNumberFormat="1" applyFont="1" applyFill="1" applyBorder="1" applyAlignment="1">
      <alignment horizontal="center" vertical="center"/>
    </xf>
    <xf numFmtId="164" fontId="33" fillId="0" borderId="1" xfId="0" applyNumberFormat="1" applyFont="1" applyFill="1" applyBorder="1" applyAlignment="1">
      <alignment horizontal="center" vertical="center"/>
    </xf>
    <xf numFmtId="49" fontId="38" fillId="0" borderId="2" xfId="0" applyNumberFormat="1" applyFont="1" applyFill="1" applyBorder="1" applyAlignment="1">
      <alignment horizontal="center" vertical="center"/>
    </xf>
    <xf numFmtId="49" fontId="16" fillId="0" borderId="2" xfId="0" applyNumberFormat="1" applyFont="1" applyFill="1" applyBorder="1" applyAlignment="1">
      <alignment horizontal="center" vertical="center"/>
    </xf>
    <xf numFmtId="49" fontId="53" fillId="0" borderId="5" xfId="0" applyNumberFormat="1" applyFont="1" applyFill="1" applyBorder="1" applyAlignment="1">
      <alignment horizontal="center" vertical="center"/>
    </xf>
    <xf numFmtId="49" fontId="33" fillId="0" borderId="2" xfId="0" applyNumberFormat="1" applyFont="1" applyFill="1" applyBorder="1" applyAlignment="1">
      <alignment horizontal="center" vertical="center"/>
    </xf>
    <xf numFmtId="49" fontId="33" fillId="0" borderId="5" xfId="0" applyNumberFormat="1" applyFont="1" applyFill="1" applyBorder="1" applyAlignment="1">
      <alignment horizontal="center" vertical="center"/>
    </xf>
    <xf numFmtId="49" fontId="16" fillId="0" borderId="5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49" fontId="1" fillId="0" borderId="2" xfId="0" applyNumberFormat="1" applyFont="1" applyFill="1" applyBorder="1" applyAlignment="1">
      <alignment horizontal="right" vertical="center"/>
    </xf>
    <xf numFmtId="49" fontId="1" fillId="0" borderId="4" xfId="0" applyNumberFormat="1" applyFont="1" applyFill="1" applyBorder="1" applyAlignment="1">
      <alignment horizontal="right" vertical="center"/>
    </xf>
    <xf numFmtId="49" fontId="1" fillId="0" borderId="5" xfId="0" applyNumberFormat="1" applyFont="1" applyFill="1" applyBorder="1" applyAlignment="1">
      <alignment horizontal="right" vertical="center"/>
    </xf>
    <xf numFmtId="49" fontId="1" fillId="0" borderId="1" xfId="0" applyNumberFormat="1" applyFont="1" applyFill="1" applyBorder="1" applyAlignment="1">
      <alignment horizontal="right" vertical="center"/>
    </xf>
    <xf numFmtId="49" fontId="62" fillId="0" borderId="1" xfId="0" applyNumberFormat="1" applyFont="1" applyFill="1" applyBorder="1" applyAlignment="1">
      <alignment horizontal="center" vertical="center"/>
    </xf>
    <xf numFmtId="0" fontId="38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horizontal="center" vertical="center" wrapText="1"/>
    </xf>
    <xf numFmtId="49" fontId="16" fillId="0" borderId="5" xfId="0" applyNumberFormat="1" applyFont="1" applyFill="1" applyBorder="1" applyAlignment="1">
      <alignment horizontal="center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49" fontId="33" fillId="0" borderId="5" xfId="0" applyNumberFormat="1" applyFont="1" applyFill="1" applyBorder="1" applyAlignment="1">
      <alignment horizontal="center" vertical="center" wrapText="1"/>
    </xf>
    <xf numFmtId="49" fontId="33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7" fillId="0" borderId="2" xfId="0" applyFont="1" applyFill="1" applyBorder="1" applyAlignment="1">
      <alignment horizontal="left" vertical="center" wrapText="1"/>
    </xf>
    <xf numFmtId="49" fontId="17" fillId="0" borderId="2" xfId="0" applyNumberFormat="1" applyFont="1" applyFill="1" applyBorder="1" applyAlignment="1">
      <alignment horizontal="center" vertical="center"/>
    </xf>
    <xf numFmtId="49" fontId="17" fillId="0" borderId="5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49" fontId="24" fillId="0" borderId="1" xfId="0" applyNumberFormat="1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/>
    </xf>
    <xf numFmtId="164" fontId="24" fillId="0" borderId="1" xfId="0" applyNumberFormat="1" applyFont="1" applyFill="1" applyBorder="1" applyAlignment="1">
      <alignment horizontal="center" vertical="center"/>
    </xf>
    <xf numFmtId="0" fontId="17" fillId="0" borderId="1" xfId="0" applyNumberFormat="1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33" fillId="0" borderId="1" xfId="0" applyNumberFormat="1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/>
    </xf>
    <xf numFmtId="0" fontId="26" fillId="0" borderId="1" xfId="0" applyNumberFormat="1" applyFont="1" applyFill="1" applyBorder="1" applyAlignment="1">
      <alignment horizontal="center" vertical="center" wrapText="1"/>
    </xf>
    <xf numFmtId="49" fontId="26" fillId="0" borderId="1" xfId="0" applyNumberFormat="1" applyFont="1" applyFill="1" applyBorder="1" applyAlignment="1">
      <alignment horizontal="center" vertical="center" wrapText="1"/>
    </xf>
    <xf numFmtId="164" fontId="26" fillId="0" borderId="1" xfId="0" applyNumberFormat="1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right" vertical="center" wrapText="1"/>
    </xf>
    <xf numFmtId="0" fontId="48" fillId="0" borderId="2" xfId="0" applyFont="1" applyFill="1" applyBorder="1" applyAlignment="1">
      <alignment horizontal="left" vertical="center" wrapText="1"/>
    </xf>
    <xf numFmtId="0" fontId="26" fillId="0" borderId="1" xfId="0" applyFont="1" applyFill="1" applyBorder="1" applyAlignment="1">
      <alignment horizontal="center" vertical="center" wrapText="1"/>
    </xf>
    <xf numFmtId="49" fontId="26" fillId="0" borderId="2" xfId="0" applyNumberFormat="1" applyFont="1" applyFill="1" applyBorder="1" applyAlignment="1">
      <alignment horizontal="center" vertical="center"/>
    </xf>
    <xf numFmtId="49" fontId="26" fillId="0" borderId="5" xfId="0" applyNumberFormat="1" applyFont="1" applyFill="1" applyBorder="1" applyAlignment="1">
      <alignment horizontal="center" vertical="center"/>
    </xf>
    <xf numFmtId="49" fontId="38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49" fontId="28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33" fillId="0" borderId="1" xfId="0" applyFont="1" applyFill="1" applyBorder="1" applyAlignment="1">
      <alignment horizontal="left" vertical="center" wrapText="1"/>
    </xf>
    <xf numFmtId="49" fontId="54" fillId="0" borderId="1" xfId="0" applyNumberFormat="1" applyFont="1" applyFill="1" applyBorder="1" applyAlignment="1">
      <alignment horizontal="center" vertical="center"/>
    </xf>
    <xf numFmtId="0" fontId="40" fillId="0" borderId="1" xfId="0" applyFont="1" applyFill="1" applyBorder="1" applyAlignment="1">
      <alignment horizontal="left" vertical="center" wrapText="1"/>
    </xf>
    <xf numFmtId="49" fontId="17" fillId="0" borderId="7" xfId="0" applyNumberFormat="1" applyFont="1" applyFill="1" applyBorder="1" applyAlignment="1">
      <alignment horizontal="center" vertical="center" wrapText="1"/>
    </xf>
    <xf numFmtId="49" fontId="17" fillId="0" borderId="8" xfId="0" applyNumberFormat="1" applyFont="1" applyFill="1" applyBorder="1" applyAlignment="1">
      <alignment horizontal="center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49" fontId="23" fillId="0" borderId="2" xfId="0" applyNumberFormat="1" applyFont="1" applyFill="1" applyBorder="1" applyAlignment="1">
      <alignment horizontal="center" vertical="center" wrapText="1"/>
    </xf>
    <xf numFmtId="49" fontId="23" fillId="0" borderId="1" xfId="0" applyNumberFormat="1" applyFont="1" applyFill="1" applyBorder="1" applyAlignment="1">
      <alignment horizontal="center" vertical="center"/>
    </xf>
    <xf numFmtId="49" fontId="23" fillId="0" borderId="5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center" vertical="center" wrapText="1"/>
    </xf>
    <xf numFmtId="49" fontId="24" fillId="0" borderId="5" xfId="0" applyNumberFormat="1" applyFont="1" applyFill="1" applyBorder="1" applyAlignment="1">
      <alignment horizontal="center" vertical="center" wrapText="1"/>
    </xf>
    <xf numFmtId="0" fontId="33" fillId="0" borderId="5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left" vertical="center" wrapText="1"/>
    </xf>
    <xf numFmtId="0" fontId="55" fillId="0" borderId="1" xfId="0" applyFont="1" applyFill="1" applyBorder="1" applyAlignment="1">
      <alignment horizontal="center" vertical="center" wrapText="1"/>
    </xf>
    <xf numFmtId="49" fontId="55" fillId="0" borderId="1" xfId="0" applyNumberFormat="1" applyFont="1" applyFill="1" applyBorder="1" applyAlignment="1">
      <alignment horizontal="center" vertical="center"/>
    </xf>
    <xf numFmtId="49" fontId="55" fillId="0" borderId="2" xfId="0" applyNumberFormat="1" applyFont="1" applyFill="1" applyBorder="1" applyAlignment="1">
      <alignment horizontal="center" vertical="center"/>
    </xf>
    <xf numFmtId="49" fontId="55" fillId="0" borderId="5" xfId="0" applyNumberFormat="1" applyFont="1" applyFill="1" applyBorder="1" applyAlignment="1">
      <alignment horizontal="center" vertical="center"/>
    </xf>
    <xf numFmtId="164" fontId="55" fillId="0" borderId="1" xfId="0" applyNumberFormat="1" applyFont="1" applyFill="1" applyBorder="1" applyAlignment="1">
      <alignment horizontal="center" vertical="center"/>
    </xf>
    <xf numFmtId="164" fontId="2" fillId="0" borderId="5" xfId="0" applyNumberFormat="1" applyFont="1" applyFill="1" applyBorder="1" applyAlignment="1">
      <alignment horizontal="center" vertical="center"/>
    </xf>
    <xf numFmtId="164" fontId="16" fillId="0" borderId="5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top" wrapText="1"/>
    </xf>
    <xf numFmtId="164" fontId="1" fillId="0" borderId="5" xfId="0" applyNumberFormat="1" applyFont="1" applyFill="1" applyBorder="1" applyAlignment="1">
      <alignment horizontal="center" vertical="center"/>
    </xf>
    <xf numFmtId="164" fontId="38" fillId="0" borderId="5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0" fontId="17" fillId="0" borderId="1" xfId="0" applyNumberFormat="1" applyFont="1" applyFill="1" applyBorder="1" applyAlignment="1">
      <alignment horizontal="right" vertical="center" wrapText="1"/>
    </xf>
    <xf numFmtId="0" fontId="17" fillId="0" borderId="5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16" fillId="0" borderId="5" xfId="0" applyNumberFormat="1" applyFont="1" applyFill="1" applyBorder="1" applyAlignment="1">
      <alignment horizontal="center" vertical="center" wrapText="1"/>
    </xf>
    <xf numFmtId="0" fontId="33" fillId="0" borderId="5" xfId="0" applyNumberFormat="1" applyFont="1" applyFill="1" applyBorder="1" applyAlignment="1">
      <alignment horizontal="center" vertical="center" wrapText="1"/>
    </xf>
    <xf numFmtId="0" fontId="49" fillId="0" borderId="1" xfId="0" applyFont="1" applyFill="1" applyBorder="1" applyAlignment="1">
      <alignment horizontal="left" vertical="center" wrapText="1"/>
    </xf>
    <xf numFmtId="49" fontId="24" fillId="0" borderId="2" xfId="0" applyNumberFormat="1" applyFont="1" applyFill="1" applyBorder="1" applyAlignment="1">
      <alignment horizontal="center" vertical="center"/>
    </xf>
    <xf numFmtId="49" fontId="24" fillId="0" borderId="5" xfId="0" applyNumberFormat="1" applyFont="1" applyFill="1" applyBorder="1" applyAlignment="1">
      <alignment horizontal="center" vertical="center"/>
    </xf>
    <xf numFmtId="49" fontId="56" fillId="0" borderId="5" xfId="0" applyNumberFormat="1" applyFont="1" applyFill="1" applyBorder="1" applyAlignment="1">
      <alignment horizontal="center" vertical="center"/>
    </xf>
    <xf numFmtId="49" fontId="61" fillId="0" borderId="5" xfId="0" applyNumberFormat="1" applyFont="1" applyFill="1" applyBorder="1" applyAlignment="1">
      <alignment horizontal="center" vertical="center"/>
    </xf>
    <xf numFmtId="49" fontId="17" fillId="0" borderId="2" xfId="0" applyNumberFormat="1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right" vertical="center" wrapText="1"/>
    </xf>
    <xf numFmtId="49" fontId="26" fillId="0" borderId="4" xfId="0" applyNumberFormat="1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left" vertical="center" wrapText="1"/>
    </xf>
    <xf numFmtId="49" fontId="24" fillId="0" borderId="4" xfId="0" applyNumberFormat="1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 wrapText="1"/>
    </xf>
    <xf numFmtId="49" fontId="20" fillId="0" borderId="5" xfId="0" applyNumberFormat="1" applyFont="1" applyFill="1" applyBorder="1" applyAlignment="1">
      <alignment horizontal="center" vertical="center"/>
    </xf>
    <xf numFmtId="49" fontId="20" fillId="0" borderId="1" xfId="0" applyNumberFormat="1" applyFont="1" applyFill="1" applyBorder="1" applyAlignment="1">
      <alignment horizontal="center" vertical="center"/>
    </xf>
    <xf numFmtId="164" fontId="20" fillId="0" borderId="1" xfId="0" applyNumberFormat="1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0" fontId="23" fillId="0" borderId="5" xfId="0" applyFont="1" applyFill="1" applyBorder="1" applyAlignment="1">
      <alignment horizontal="center" vertical="center" wrapText="1"/>
    </xf>
    <xf numFmtId="164" fontId="23" fillId="0" borderId="1" xfId="0" applyNumberFormat="1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 vertical="center"/>
    </xf>
    <xf numFmtId="49" fontId="23" fillId="0" borderId="2" xfId="0" applyNumberFormat="1" applyFont="1" applyFill="1" applyBorder="1" applyAlignment="1">
      <alignment horizontal="center" vertical="center"/>
    </xf>
    <xf numFmtId="0" fontId="47" fillId="0" borderId="5" xfId="0" applyFont="1" applyFill="1" applyBorder="1" applyAlignment="1">
      <alignment horizontal="center" vertical="center" wrapText="1"/>
    </xf>
    <xf numFmtId="49" fontId="47" fillId="0" borderId="5" xfId="0" applyNumberFormat="1" applyFont="1" applyFill="1" applyBorder="1" applyAlignment="1">
      <alignment horizontal="center" vertical="center"/>
    </xf>
    <xf numFmtId="49" fontId="47" fillId="0" borderId="2" xfId="0" applyNumberFormat="1" applyFont="1" applyFill="1" applyBorder="1" applyAlignment="1">
      <alignment horizontal="center" vertical="center"/>
    </xf>
    <xf numFmtId="49" fontId="45" fillId="0" borderId="1" xfId="0" applyNumberFormat="1" applyFont="1" applyFill="1" applyBorder="1" applyAlignment="1">
      <alignment horizontal="center" vertical="center"/>
    </xf>
    <xf numFmtId="49" fontId="47" fillId="0" borderId="1" xfId="0" applyNumberFormat="1" applyFont="1" applyFill="1" applyBorder="1" applyAlignment="1">
      <alignment horizontal="center" vertical="center"/>
    </xf>
    <xf numFmtId="164" fontId="47" fillId="0" borderId="1" xfId="0" applyNumberFormat="1" applyFont="1" applyFill="1" applyBorder="1" applyAlignment="1">
      <alignment horizontal="center" vertical="center"/>
    </xf>
    <xf numFmtId="49" fontId="20" fillId="0" borderId="2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left" vertical="center"/>
    </xf>
    <xf numFmtId="49" fontId="38" fillId="0" borderId="2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0" fontId="42" fillId="3" borderId="0" xfId="0" applyFont="1" applyFill="1"/>
    <xf numFmtId="0" fontId="13" fillId="3" borderId="0" xfId="0" applyFont="1" applyFill="1"/>
    <xf numFmtId="0" fontId="68" fillId="3" borderId="0" xfId="0" applyFont="1" applyFill="1"/>
    <xf numFmtId="0" fontId="70" fillId="3" borderId="0" xfId="0" applyFont="1" applyFill="1"/>
    <xf numFmtId="0" fontId="13" fillId="4" borderId="0" xfId="0" applyFont="1" applyFill="1"/>
    <xf numFmtId="0" fontId="0" fillId="3" borderId="0" xfId="0" applyFill="1"/>
    <xf numFmtId="0" fontId="3" fillId="3" borderId="0" xfId="0" applyFont="1" applyFill="1"/>
    <xf numFmtId="0" fontId="74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0" fontId="75" fillId="2" borderId="1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center" vertical="center" wrapText="1"/>
    </xf>
    <xf numFmtId="49" fontId="16" fillId="2" borderId="1" xfId="0" applyNumberFormat="1" applyFont="1" applyFill="1" applyBorder="1" applyAlignment="1">
      <alignment horizontal="center" vertical="center"/>
    </xf>
    <xf numFmtId="49" fontId="16" fillId="2" borderId="2" xfId="0" applyNumberFormat="1" applyFont="1" applyFill="1" applyBorder="1" applyAlignment="1">
      <alignment horizontal="center" vertical="center"/>
    </xf>
    <xf numFmtId="49" fontId="16" fillId="2" borderId="5" xfId="0" applyNumberFormat="1" applyFont="1" applyFill="1" applyBorder="1" applyAlignment="1">
      <alignment horizontal="center" vertical="center"/>
    </xf>
    <xf numFmtId="0" fontId="76" fillId="2" borderId="1" xfId="0" applyFont="1" applyFill="1" applyBorder="1" applyAlignment="1">
      <alignment horizontal="left" vertical="center" wrapText="1"/>
    </xf>
    <xf numFmtId="0" fontId="33" fillId="2" borderId="1" xfId="0" applyFont="1" applyFill="1" applyBorder="1" applyAlignment="1">
      <alignment horizontal="center" vertical="center" wrapText="1"/>
    </xf>
    <xf numFmtId="49" fontId="33" fillId="2" borderId="1" xfId="0" applyNumberFormat="1" applyFont="1" applyFill="1" applyBorder="1" applyAlignment="1">
      <alignment horizontal="center" vertical="center"/>
    </xf>
    <xf numFmtId="49" fontId="33" fillId="2" borderId="2" xfId="0" applyNumberFormat="1" applyFont="1" applyFill="1" applyBorder="1" applyAlignment="1">
      <alignment horizontal="center" vertical="center"/>
    </xf>
    <xf numFmtId="49" fontId="33" fillId="2" borderId="5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left" vertical="center" wrapText="1"/>
    </xf>
    <xf numFmtId="0" fontId="38" fillId="2" borderId="1" xfId="0" applyFont="1" applyFill="1" applyBorder="1" applyAlignment="1">
      <alignment horizontal="center" vertical="center" wrapText="1"/>
    </xf>
    <xf numFmtId="49" fontId="38" fillId="2" borderId="1" xfId="0" applyNumberFormat="1" applyFont="1" applyFill="1" applyBorder="1" applyAlignment="1">
      <alignment horizontal="center" vertical="center"/>
    </xf>
    <xf numFmtId="49" fontId="38" fillId="2" borderId="2" xfId="0" applyNumberFormat="1" applyFont="1" applyFill="1" applyBorder="1" applyAlignment="1">
      <alignment horizontal="center" vertical="center"/>
    </xf>
    <xf numFmtId="49" fontId="38" fillId="2" borderId="5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0" fontId="74" fillId="2" borderId="1" xfId="0" applyFont="1" applyFill="1" applyBorder="1" applyAlignment="1">
      <alignment horizontal="left" vertical="top" wrapText="1"/>
    </xf>
    <xf numFmtId="0" fontId="75" fillId="2" borderId="1" xfId="0" applyFont="1" applyFill="1" applyBorder="1" applyAlignment="1">
      <alignment horizontal="left" vertical="top" wrapText="1"/>
    </xf>
    <xf numFmtId="0" fontId="76" fillId="2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left" vertical="top" wrapText="1"/>
    </xf>
    <xf numFmtId="0" fontId="17" fillId="2" borderId="1" xfId="0" applyFont="1" applyFill="1" applyBorder="1" applyAlignment="1">
      <alignment horizontal="right" vertical="center" wrapText="1"/>
    </xf>
    <xf numFmtId="0" fontId="17" fillId="2" borderId="1" xfId="0" applyFont="1" applyFill="1" applyBorder="1" applyAlignment="1">
      <alignment horizontal="center" vertical="center" wrapText="1"/>
    </xf>
    <xf numFmtId="49" fontId="17" fillId="2" borderId="1" xfId="0" applyNumberFormat="1" applyFont="1" applyFill="1" applyBorder="1" applyAlignment="1">
      <alignment horizontal="center" vertical="center" wrapText="1"/>
    </xf>
    <xf numFmtId="49" fontId="28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52" fillId="2" borderId="1" xfId="0" applyNumberFormat="1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left" vertical="center" wrapText="1"/>
    </xf>
    <xf numFmtId="49" fontId="16" fillId="2" borderId="1" xfId="0" applyNumberFormat="1" applyFont="1" applyFill="1" applyBorder="1" applyAlignment="1">
      <alignment horizontal="center" vertical="center" wrapText="1"/>
    </xf>
    <xf numFmtId="49" fontId="53" fillId="2" borderId="1" xfId="0" applyNumberFormat="1" applyFont="1" applyFill="1" applyBorder="1" applyAlignment="1">
      <alignment horizontal="center" vertical="center"/>
    </xf>
    <xf numFmtId="0" fontId="33" fillId="2" borderId="1" xfId="0" applyFont="1" applyFill="1" applyBorder="1" applyAlignment="1">
      <alignment horizontal="left" vertical="center" wrapText="1"/>
    </xf>
    <xf numFmtId="49" fontId="33" fillId="2" borderId="1" xfId="0" applyNumberFormat="1" applyFont="1" applyFill="1" applyBorder="1" applyAlignment="1">
      <alignment horizontal="center" vertical="center" wrapText="1"/>
    </xf>
    <xf numFmtId="49" fontId="54" fillId="2" borderId="1" xfId="0" applyNumberFormat="1" applyFont="1" applyFill="1" applyBorder="1" applyAlignment="1">
      <alignment horizontal="center" vertical="center"/>
    </xf>
    <xf numFmtId="0" fontId="40" fillId="2" borderId="1" xfId="0" applyFont="1" applyFill="1" applyBorder="1" applyAlignment="1">
      <alignment horizontal="left" vertical="center" wrapText="1"/>
    </xf>
    <xf numFmtId="0" fontId="26" fillId="2" borderId="1" xfId="0" applyFont="1" applyFill="1" applyBorder="1" applyAlignment="1">
      <alignment horizontal="center" vertical="center" wrapText="1"/>
    </xf>
    <xf numFmtId="49" fontId="26" fillId="2" borderId="1" xfId="0" applyNumberFormat="1" applyFont="1" applyFill="1" applyBorder="1" applyAlignment="1">
      <alignment horizontal="center" vertical="center" wrapText="1"/>
    </xf>
    <xf numFmtId="49" fontId="26" fillId="2" borderId="1" xfId="0" applyNumberFormat="1" applyFont="1" applyFill="1" applyBorder="1" applyAlignment="1">
      <alignment horizontal="center" vertical="center"/>
    </xf>
    <xf numFmtId="0" fontId="38" fillId="2" borderId="5" xfId="0" applyFont="1" applyFill="1" applyBorder="1" applyAlignment="1">
      <alignment horizontal="center" vertical="center" wrapText="1"/>
    </xf>
    <xf numFmtId="49" fontId="26" fillId="2" borderId="5" xfId="0" applyNumberFormat="1" applyFont="1" applyFill="1" applyBorder="1" applyAlignment="1">
      <alignment horizontal="center" vertical="center"/>
    </xf>
    <xf numFmtId="49" fontId="38" fillId="2" borderId="1" xfId="0" applyNumberFormat="1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49" fontId="16" fillId="2" borderId="2" xfId="0" applyNumberFormat="1" applyFont="1" applyFill="1" applyBorder="1" applyAlignment="1">
      <alignment horizontal="center" vertical="center" wrapText="1"/>
    </xf>
    <xf numFmtId="0" fontId="27" fillId="2" borderId="1" xfId="0" applyFont="1" applyFill="1" applyBorder="1" applyAlignment="1">
      <alignment horizontal="left" vertical="center" wrapText="1"/>
    </xf>
    <xf numFmtId="49" fontId="33" fillId="2" borderId="2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horizontal="left" vertical="center" wrapText="1"/>
    </xf>
    <xf numFmtId="0" fontId="57" fillId="2" borderId="1" xfId="0" applyFont="1" applyFill="1" applyBorder="1" applyAlignment="1">
      <alignment horizontal="left" vertical="center" wrapText="1"/>
    </xf>
    <xf numFmtId="0" fontId="58" fillId="2" borderId="1" xfId="0" applyFont="1" applyFill="1" applyBorder="1"/>
    <xf numFmtId="49" fontId="17" fillId="2" borderId="1" xfId="0" applyNumberFormat="1" applyFont="1" applyFill="1" applyBorder="1" applyAlignment="1">
      <alignment horizontal="center" vertical="center"/>
    </xf>
    <xf numFmtId="49" fontId="17" fillId="2" borderId="2" xfId="0" applyNumberFormat="1" applyFont="1" applyFill="1" applyBorder="1" applyAlignment="1">
      <alignment horizontal="center" vertical="center"/>
    </xf>
    <xf numFmtId="0" fontId="36" fillId="2" borderId="5" xfId="0" applyFont="1" applyFill="1" applyBorder="1"/>
    <xf numFmtId="0" fontId="26" fillId="2" borderId="5" xfId="0" applyFont="1" applyFill="1" applyBorder="1" applyAlignment="1">
      <alignment horizontal="center" vertical="center"/>
    </xf>
    <xf numFmtId="49" fontId="26" fillId="2" borderId="2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left" vertical="center" wrapText="1"/>
    </xf>
    <xf numFmtId="49" fontId="17" fillId="2" borderId="2" xfId="0" applyNumberFormat="1" applyFont="1" applyFill="1" applyBorder="1" applyAlignment="1">
      <alignment horizontal="center" vertical="center" wrapText="1"/>
    </xf>
    <xf numFmtId="49" fontId="17" fillId="2" borderId="4" xfId="0" applyNumberFormat="1" applyFont="1" applyFill="1" applyBorder="1" applyAlignment="1">
      <alignment horizontal="center" vertical="center" wrapText="1"/>
    </xf>
    <xf numFmtId="49" fontId="17" fillId="2" borderId="5" xfId="0" applyNumberFormat="1" applyFont="1" applyFill="1" applyBorder="1" applyAlignment="1">
      <alignment horizontal="center" vertical="center" wrapText="1"/>
    </xf>
    <xf numFmtId="49" fontId="17" fillId="2" borderId="5" xfId="0" applyNumberFormat="1" applyFont="1" applyFill="1" applyBorder="1" applyAlignment="1">
      <alignment horizontal="center" vertical="center"/>
    </xf>
    <xf numFmtId="0" fontId="47" fillId="2" borderId="1" xfId="0" applyFont="1" applyFill="1" applyBorder="1" applyAlignment="1">
      <alignment horizontal="left" vertical="center" wrapText="1"/>
    </xf>
    <xf numFmtId="0" fontId="45" fillId="2" borderId="1" xfId="0" applyFont="1" applyFill="1" applyBorder="1" applyAlignment="1">
      <alignment horizontal="left" vertical="center" wrapText="1"/>
    </xf>
    <xf numFmtId="0" fontId="27" fillId="2" borderId="2" xfId="0" applyFont="1" applyFill="1" applyBorder="1" applyAlignment="1">
      <alignment horizontal="left" vertical="center" wrapText="1"/>
    </xf>
    <xf numFmtId="0" fontId="53" fillId="2" borderId="1" xfId="0" applyFont="1" applyFill="1" applyBorder="1" applyAlignment="1">
      <alignment horizontal="center" vertical="center" wrapText="1"/>
    </xf>
    <xf numFmtId="49" fontId="53" fillId="2" borderId="5" xfId="0" applyNumberFormat="1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right" wrapText="1"/>
    </xf>
    <xf numFmtId="0" fontId="49" fillId="2" borderId="1" xfId="0" applyFont="1" applyFill="1" applyBorder="1" applyAlignment="1">
      <alignment horizontal="left" vertical="center" wrapText="1"/>
    </xf>
    <xf numFmtId="0" fontId="24" fillId="2" borderId="1" xfId="0" applyFont="1" applyFill="1" applyBorder="1" applyAlignment="1">
      <alignment horizontal="center" vertical="center" wrapText="1"/>
    </xf>
    <xf numFmtId="49" fontId="24" fillId="2" borderId="1" xfId="0" applyNumberFormat="1" applyFont="1" applyFill="1" applyBorder="1" applyAlignment="1">
      <alignment horizontal="center" vertical="center" wrapText="1"/>
    </xf>
    <xf numFmtId="49" fontId="24" fillId="2" borderId="5" xfId="0" applyNumberFormat="1" applyFont="1" applyFill="1" applyBorder="1" applyAlignment="1">
      <alignment horizontal="center" vertical="center"/>
    </xf>
    <xf numFmtId="0" fontId="59" fillId="2" borderId="1" xfId="0" applyFont="1" applyFill="1" applyBorder="1" applyAlignment="1">
      <alignment horizontal="center" vertical="center" wrapText="1"/>
    </xf>
    <xf numFmtId="49" fontId="59" fillId="2" borderId="1" xfId="0" applyNumberFormat="1" applyFont="1" applyFill="1" applyBorder="1" applyAlignment="1">
      <alignment horizontal="center" vertical="center" wrapText="1"/>
    </xf>
    <xf numFmtId="49" fontId="59" fillId="2" borderId="5" xfId="0" applyNumberFormat="1" applyFont="1" applyFill="1" applyBorder="1" applyAlignment="1">
      <alignment horizontal="center" vertical="center"/>
    </xf>
    <xf numFmtId="0" fontId="24" fillId="2" borderId="5" xfId="0" applyFont="1" applyFill="1" applyBorder="1" applyAlignment="1">
      <alignment horizontal="center" vertical="center" wrapText="1"/>
    </xf>
    <xf numFmtId="49" fontId="24" fillId="2" borderId="5" xfId="0" applyNumberFormat="1" applyFont="1" applyFill="1" applyBorder="1" applyAlignment="1">
      <alignment horizontal="center" vertical="center" wrapText="1"/>
    </xf>
    <xf numFmtId="0" fontId="17" fillId="2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49" fontId="16" fillId="2" borderId="5" xfId="0" applyNumberFormat="1" applyFont="1" applyFill="1" applyBorder="1" applyAlignment="1">
      <alignment horizontal="center" vertical="center" wrapText="1"/>
    </xf>
    <xf numFmtId="0" fontId="33" fillId="2" borderId="5" xfId="0" applyFont="1" applyFill="1" applyBorder="1" applyAlignment="1">
      <alignment horizontal="center" vertical="center" wrapText="1"/>
    </xf>
    <xf numFmtId="49" fontId="33" fillId="2" borderId="5" xfId="0" applyNumberFormat="1" applyFont="1" applyFill="1" applyBorder="1" applyAlignment="1">
      <alignment horizontal="center" vertical="center" wrapText="1"/>
    </xf>
    <xf numFmtId="0" fontId="40" fillId="2" borderId="2" xfId="0" applyFont="1" applyFill="1" applyBorder="1" applyAlignment="1">
      <alignment horizontal="left" vertical="center" wrapText="1"/>
    </xf>
    <xf numFmtId="49" fontId="27" fillId="2" borderId="1" xfId="0" applyNumberFormat="1" applyFont="1" applyFill="1" applyBorder="1" applyAlignment="1">
      <alignment horizontal="left" vertical="center" wrapText="1"/>
    </xf>
    <xf numFmtId="49" fontId="33" fillId="2" borderId="4" xfId="0" applyNumberFormat="1" applyFont="1" applyFill="1" applyBorder="1" applyAlignment="1">
      <alignment horizontal="center" vertical="center"/>
    </xf>
    <xf numFmtId="49" fontId="33" fillId="2" borderId="4" xfId="0" applyNumberFormat="1" applyFont="1" applyFill="1" applyBorder="1" applyAlignment="1">
      <alignment horizontal="center" vertical="center" wrapText="1"/>
    </xf>
    <xf numFmtId="49" fontId="17" fillId="2" borderId="1" xfId="0" applyNumberFormat="1" applyFont="1" applyFill="1" applyBorder="1" applyAlignment="1">
      <alignment vertical="center"/>
    </xf>
    <xf numFmtId="0" fontId="7" fillId="2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49" fontId="2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48" fillId="2" borderId="1" xfId="0" applyFont="1" applyFill="1" applyBorder="1" applyAlignment="1">
      <alignment horizontal="left" vertical="center" wrapText="1"/>
    </xf>
    <xf numFmtId="49" fontId="38" fillId="0" borderId="2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26" fillId="2" borderId="5" xfId="0" applyNumberFormat="1" applyFont="1" applyFill="1" applyBorder="1" applyAlignment="1">
      <alignment horizontal="center" vertical="center"/>
    </xf>
    <xf numFmtId="49" fontId="38" fillId="0" borderId="2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49" fontId="26" fillId="0" borderId="5" xfId="0" applyNumberFormat="1" applyFont="1" applyFill="1" applyBorder="1" applyAlignment="1">
      <alignment horizontal="center" vertical="center"/>
    </xf>
    <xf numFmtId="49" fontId="26" fillId="2" borderId="5" xfId="0" applyNumberFormat="1" applyFont="1" applyFill="1" applyBorder="1" applyAlignment="1">
      <alignment horizontal="center" vertical="center"/>
    </xf>
    <xf numFmtId="49" fontId="26" fillId="2" borderId="2" xfId="0" applyNumberFormat="1" applyFont="1" applyFill="1" applyBorder="1" applyAlignment="1">
      <alignment horizontal="center" vertical="center"/>
    </xf>
    <xf numFmtId="49" fontId="38" fillId="0" borderId="2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49" fontId="26" fillId="2" borderId="5" xfId="0" applyNumberFormat="1" applyFont="1" applyFill="1" applyBorder="1" applyAlignment="1">
      <alignment horizontal="center" vertical="center"/>
    </xf>
    <xf numFmtId="49" fontId="26" fillId="2" borderId="2" xfId="0" applyNumberFormat="1" applyFont="1" applyFill="1" applyBorder="1" applyAlignment="1">
      <alignment horizontal="center" vertical="center"/>
    </xf>
    <xf numFmtId="49" fontId="26" fillId="2" borderId="1" xfId="0" applyNumberFormat="1" applyFont="1" applyFill="1" applyBorder="1" applyAlignment="1">
      <alignment vertical="center" wrapText="1"/>
    </xf>
    <xf numFmtId="164" fontId="39" fillId="0" borderId="0" xfId="0" applyNumberFormat="1" applyFont="1" applyFill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164" fontId="33" fillId="0" borderId="5" xfId="0" applyNumberFormat="1" applyFont="1" applyFill="1" applyBorder="1" applyAlignment="1">
      <alignment horizontal="center" vertical="center"/>
    </xf>
    <xf numFmtId="164" fontId="59" fillId="0" borderId="1" xfId="0" applyNumberFormat="1" applyFont="1" applyFill="1" applyBorder="1" applyAlignment="1">
      <alignment horizontal="center" vertical="center"/>
    </xf>
    <xf numFmtId="49" fontId="38" fillId="0" borderId="2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49" fontId="38" fillId="0" borderId="2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38" fillId="0" borderId="2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164" fontId="0" fillId="2" borderId="0" xfId="0" applyNumberFormat="1" applyFill="1"/>
    <xf numFmtId="0" fontId="38" fillId="0" borderId="3" xfId="0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24" fillId="2" borderId="4" xfId="0" applyNumberFormat="1" applyFont="1" applyFill="1" applyBorder="1" applyAlignment="1">
      <alignment horizontal="center" vertical="center"/>
    </xf>
    <xf numFmtId="49" fontId="24" fillId="2" borderId="5" xfId="0" applyNumberFormat="1" applyFont="1" applyFill="1" applyBorder="1" applyAlignment="1">
      <alignment horizontal="center" vertical="center"/>
    </xf>
    <xf numFmtId="49" fontId="26" fillId="0" borderId="2" xfId="0" applyNumberFormat="1" applyFont="1" applyFill="1" applyBorder="1" applyAlignment="1">
      <alignment horizontal="center" vertical="center"/>
    </xf>
    <xf numFmtId="49" fontId="26" fillId="0" borderId="4" xfId="0" applyNumberFormat="1" applyFont="1" applyFill="1" applyBorder="1" applyAlignment="1">
      <alignment horizontal="center" vertical="center"/>
    </xf>
    <xf numFmtId="49" fontId="26" fillId="0" borderId="5" xfId="0" applyNumberFormat="1" applyFont="1" applyFill="1" applyBorder="1" applyAlignment="1">
      <alignment horizontal="center" vertical="center"/>
    </xf>
    <xf numFmtId="49" fontId="24" fillId="0" borderId="2" xfId="0" applyNumberFormat="1" applyFont="1" applyFill="1" applyBorder="1" applyAlignment="1">
      <alignment horizontal="center" vertical="center" wrapText="1"/>
    </xf>
    <xf numFmtId="49" fontId="24" fillId="0" borderId="4" xfId="0" applyNumberFormat="1" applyFont="1" applyFill="1" applyBorder="1" applyAlignment="1">
      <alignment horizontal="center" vertical="center" wrapText="1"/>
    </xf>
    <xf numFmtId="49" fontId="24" fillId="0" borderId="5" xfId="0" applyNumberFormat="1" applyFont="1" applyFill="1" applyBorder="1" applyAlignment="1">
      <alignment horizontal="center" vertical="center" wrapText="1"/>
    </xf>
    <xf numFmtId="49" fontId="26" fillId="0" borderId="6" xfId="0" applyNumberFormat="1" applyFont="1" applyFill="1" applyBorder="1" applyAlignment="1">
      <alignment horizontal="center" vertical="center"/>
    </xf>
    <xf numFmtId="49" fontId="26" fillId="0" borderId="7" xfId="0" applyNumberFormat="1" applyFont="1" applyFill="1" applyBorder="1" applyAlignment="1">
      <alignment horizontal="center" vertical="center"/>
    </xf>
    <xf numFmtId="49" fontId="26" fillId="0" borderId="8" xfId="0" applyNumberFormat="1" applyFont="1" applyFill="1" applyBorder="1" applyAlignment="1">
      <alignment horizontal="center" vertical="center"/>
    </xf>
    <xf numFmtId="49" fontId="26" fillId="0" borderId="6" xfId="0" applyNumberFormat="1" applyFont="1" applyFill="1" applyBorder="1" applyAlignment="1">
      <alignment horizontal="center" vertical="center" wrapText="1"/>
    </xf>
    <xf numFmtId="49" fontId="26" fillId="0" borderId="7" xfId="0" applyNumberFormat="1" applyFont="1" applyFill="1" applyBorder="1" applyAlignment="1">
      <alignment horizontal="center" vertical="center" wrapText="1"/>
    </xf>
    <xf numFmtId="49" fontId="26" fillId="0" borderId="8" xfId="0" applyNumberFormat="1" applyFont="1" applyFill="1" applyBorder="1" applyAlignment="1">
      <alignment horizontal="center" vertical="center" wrapText="1"/>
    </xf>
    <xf numFmtId="49" fontId="17" fillId="0" borderId="6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>
      <alignment horizontal="center" vertical="center" wrapText="1"/>
    </xf>
    <xf numFmtId="49" fontId="17" fillId="0" borderId="8" xfId="0" applyNumberFormat="1" applyFont="1" applyFill="1" applyBorder="1" applyAlignment="1">
      <alignment horizontal="center" vertical="center" wrapText="1"/>
    </xf>
    <xf numFmtId="49" fontId="17" fillId="0" borderId="6" xfId="0" applyNumberFormat="1" applyFont="1" applyFill="1" applyBorder="1" applyAlignment="1">
      <alignment horizontal="center" vertical="center"/>
    </xf>
    <xf numFmtId="49" fontId="17" fillId="0" borderId="7" xfId="0" applyNumberFormat="1" applyFont="1" applyFill="1" applyBorder="1" applyAlignment="1">
      <alignment horizontal="center" vertical="center"/>
    </xf>
    <xf numFmtId="49" fontId="17" fillId="0" borderId="8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/>
    </xf>
    <xf numFmtId="49" fontId="1" fillId="2" borderId="3" xfId="0" applyNumberFormat="1" applyFont="1" applyFill="1" applyBorder="1" applyAlignment="1">
      <alignment horizontal="center" vertical="center"/>
    </xf>
    <xf numFmtId="49" fontId="1" fillId="2" borderId="10" xfId="0" applyNumberFormat="1" applyFont="1" applyFill="1" applyBorder="1" applyAlignment="1">
      <alignment horizontal="center" vertical="center"/>
    </xf>
    <xf numFmtId="49" fontId="17" fillId="2" borderId="6" xfId="0" applyNumberFormat="1" applyFont="1" applyFill="1" applyBorder="1" applyAlignment="1">
      <alignment horizontal="center" vertical="center"/>
    </xf>
    <xf numFmtId="49" fontId="17" fillId="2" borderId="7" xfId="0" applyNumberFormat="1" applyFont="1" applyFill="1" applyBorder="1" applyAlignment="1">
      <alignment horizontal="center" vertical="center"/>
    </xf>
    <xf numFmtId="49" fontId="17" fillId="2" borderId="8" xfId="0" applyNumberFormat="1" applyFont="1" applyFill="1" applyBorder="1" applyAlignment="1">
      <alignment horizontal="center" vertical="center"/>
    </xf>
    <xf numFmtId="49" fontId="17" fillId="2" borderId="2" xfId="0" applyNumberFormat="1" applyFont="1" applyFill="1" applyBorder="1" applyAlignment="1">
      <alignment horizontal="center" vertical="center"/>
    </xf>
    <xf numFmtId="49" fontId="17" fillId="2" borderId="4" xfId="0" applyNumberFormat="1" applyFont="1" applyFill="1" applyBorder="1" applyAlignment="1">
      <alignment horizontal="center" vertical="center"/>
    </xf>
    <xf numFmtId="49" fontId="17" fillId="2" borderId="5" xfId="0" applyNumberFormat="1" applyFont="1" applyFill="1" applyBorder="1" applyAlignment="1">
      <alignment horizontal="center" vertical="center"/>
    </xf>
    <xf numFmtId="49" fontId="26" fillId="0" borderId="11" xfId="0" applyNumberFormat="1" applyFont="1" applyFill="1" applyBorder="1" applyAlignment="1">
      <alignment horizontal="center" vertical="center"/>
    </xf>
    <xf numFmtId="49" fontId="26" fillId="0" borderId="0" xfId="0" applyNumberFormat="1" applyFont="1" applyFill="1" applyBorder="1" applyAlignment="1">
      <alignment horizontal="center" vertical="center"/>
    </xf>
    <xf numFmtId="49" fontId="26" fillId="0" borderId="12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38" fillId="0" borderId="6" xfId="0" applyNumberFormat="1" applyFont="1" applyFill="1" applyBorder="1" applyAlignment="1">
      <alignment horizontal="center" vertical="center"/>
    </xf>
    <xf numFmtId="49" fontId="38" fillId="0" borderId="7" xfId="0" applyNumberFormat="1" applyFont="1" applyFill="1" applyBorder="1" applyAlignment="1">
      <alignment horizontal="center" vertical="center"/>
    </xf>
    <xf numFmtId="49" fontId="38" fillId="0" borderId="8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right" vertical="top" wrapText="1"/>
    </xf>
    <xf numFmtId="49" fontId="38" fillId="0" borderId="2" xfId="0" applyNumberFormat="1" applyFont="1" applyFill="1" applyBorder="1" applyAlignment="1">
      <alignment horizontal="center" vertical="center"/>
    </xf>
    <xf numFmtId="49" fontId="38" fillId="0" borderId="4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horizontal="center" vertical="center" wrapText="1"/>
    </xf>
    <xf numFmtId="49" fontId="26" fillId="0" borderId="9" xfId="0" applyNumberFormat="1" applyFont="1" applyFill="1" applyBorder="1" applyAlignment="1">
      <alignment horizontal="center" vertical="center"/>
    </xf>
    <xf numFmtId="49" fontId="26" fillId="0" borderId="3" xfId="0" applyNumberFormat="1" applyFont="1" applyFill="1" applyBorder="1" applyAlignment="1">
      <alignment horizontal="center" vertical="center"/>
    </xf>
    <xf numFmtId="49" fontId="26" fillId="0" borderId="10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/>
    </xf>
    <xf numFmtId="0" fontId="26" fillId="0" borderId="4" xfId="0" applyFont="1" applyFill="1" applyBorder="1" applyAlignment="1">
      <alignment horizontal="center" vertical="center"/>
    </xf>
    <xf numFmtId="0" fontId="26" fillId="0" borderId="5" xfId="0" applyFont="1" applyFill="1" applyBorder="1" applyAlignment="1">
      <alignment horizontal="center" vertical="center"/>
    </xf>
    <xf numFmtId="49" fontId="24" fillId="0" borderId="2" xfId="0" applyNumberFormat="1" applyFont="1" applyFill="1" applyBorder="1" applyAlignment="1">
      <alignment horizontal="center" vertical="center"/>
    </xf>
    <xf numFmtId="49" fontId="24" fillId="0" borderId="4" xfId="0" applyNumberFormat="1" applyFont="1" applyFill="1" applyBorder="1" applyAlignment="1">
      <alignment horizontal="center" vertical="center"/>
    </xf>
    <xf numFmtId="49" fontId="24" fillId="0" borderId="5" xfId="0" applyNumberFormat="1" applyFont="1" applyFill="1" applyBorder="1" applyAlignment="1">
      <alignment horizontal="center" vertical="center"/>
    </xf>
    <xf numFmtId="49" fontId="38" fillId="2" borderId="2" xfId="0" applyNumberFormat="1" applyFont="1" applyFill="1" applyBorder="1" applyAlignment="1">
      <alignment horizontal="center" vertical="center" wrapText="1"/>
    </xf>
    <xf numFmtId="49" fontId="38" fillId="2" borderId="4" xfId="0" applyNumberFormat="1" applyFont="1" applyFill="1" applyBorder="1" applyAlignment="1">
      <alignment horizontal="center" vertical="center" wrapText="1"/>
    </xf>
    <xf numFmtId="49" fontId="38" fillId="2" borderId="5" xfId="0" applyNumberFormat="1" applyFont="1" applyFill="1" applyBorder="1" applyAlignment="1">
      <alignment horizontal="center" vertical="center" wrapText="1"/>
    </xf>
    <xf numFmtId="49" fontId="26" fillId="2" borderId="4" xfId="0" applyNumberFormat="1" applyFont="1" applyFill="1" applyBorder="1" applyAlignment="1">
      <alignment horizontal="center" vertical="center"/>
    </xf>
    <xf numFmtId="49" fontId="26" fillId="2" borderId="5" xfId="0" applyNumberFormat="1" applyFont="1" applyFill="1" applyBorder="1" applyAlignment="1">
      <alignment horizontal="center" vertical="center"/>
    </xf>
    <xf numFmtId="49" fontId="26" fillId="2" borderId="6" xfId="0" applyNumberFormat="1" applyFont="1" applyFill="1" applyBorder="1" applyAlignment="1">
      <alignment horizontal="center" vertical="center" wrapText="1"/>
    </xf>
    <xf numFmtId="49" fontId="26" fillId="2" borderId="7" xfId="0" applyNumberFormat="1" applyFont="1" applyFill="1" applyBorder="1" applyAlignment="1">
      <alignment horizontal="center" vertical="center" wrapText="1"/>
    </xf>
    <xf numFmtId="49" fontId="26" fillId="2" borderId="8" xfId="0" applyNumberFormat="1" applyFont="1" applyFill="1" applyBorder="1" applyAlignment="1">
      <alignment horizontal="center" vertical="center" wrapText="1"/>
    </xf>
    <xf numFmtId="49" fontId="26" fillId="2" borderId="2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10" xfId="0" applyNumberFormat="1" applyFont="1" applyFill="1" applyBorder="1" applyAlignment="1">
      <alignment horizontal="center" vertical="center"/>
    </xf>
    <xf numFmtId="49" fontId="24" fillId="2" borderId="2" xfId="0" applyNumberFormat="1" applyFont="1" applyFill="1" applyBorder="1" applyAlignment="1">
      <alignment horizontal="center" vertical="center" wrapText="1"/>
    </xf>
    <xf numFmtId="49" fontId="24" fillId="2" borderId="4" xfId="0" applyNumberFormat="1" applyFont="1" applyFill="1" applyBorder="1" applyAlignment="1">
      <alignment horizontal="center" vertical="center" wrapText="1"/>
    </xf>
    <xf numFmtId="49" fontId="24" fillId="2" borderId="5" xfId="0" applyNumberFormat="1" applyFont="1" applyFill="1" applyBorder="1" applyAlignment="1">
      <alignment horizontal="center"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49" fontId="17" fillId="0" borderId="4" xfId="0" applyNumberFormat="1" applyFont="1" applyFill="1" applyBorder="1" applyAlignment="1">
      <alignment horizontal="center" vertical="center" wrapText="1"/>
    </xf>
    <xf numFmtId="49" fontId="17" fillId="0" borderId="5" xfId="0" applyNumberFormat="1" applyFont="1" applyFill="1" applyBorder="1" applyAlignment="1">
      <alignment horizontal="center" vertical="center" wrapText="1"/>
    </xf>
    <xf numFmtId="49" fontId="38" fillId="0" borderId="6" xfId="0" applyNumberFormat="1" applyFont="1" applyFill="1" applyBorder="1" applyAlignment="1">
      <alignment horizontal="center" vertical="center" wrapText="1"/>
    </xf>
    <xf numFmtId="49" fontId="38" fillId="0" borderId="7" xfId="0" applyNumberFormat="1" applyFont="1" applyFill="1" applyBorder="1" applyAlignment="1">
      <alignment horizontal="center" vertical="center" wrapText="1"/>
    </xf>
    <xf numFmtId="49" fontId="38" fillId="0" borderId="8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800080"/>
      <color rgb="FF0000FF"/>
      <color rgb="FF6600CC"/>
      <color rgb="FF6600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11"/>
  <sheetViews>
    <sheetView tabSelected="1" view="pageBreakPreview" zoomScale="90" zoomScaleNormal="80" zoomScaleSheetLayoutView="90" workbookViewId="0">
      <selection activeCell="J317" sqref="J317"/>
    </sheetView>
  </sheetViews>
  <sheetFormatPr defaultRowHeight="18" x14ac:dyDescent="0.3"/>
  <cols>
    <col min="1" max="1" width="90.88671875" style="235" customWidth="1"/>
    <col min="2" max="2" width="8.109375" style="8" customWidth="1"/>
    <col min="3" max="3" width="4.88671875" style="8" customWidth="1"/>
    <col min="4" max="4" width="4.5546875" style="8" customWidth="1"/>
    <col min="5" max="5" width="4.6640625" style="8" customWidth="1"/>
    <col min="6" max="6" width="4.44140625" style="8" customWidth="1"/>
    <col min="7" max="7" width="5" style="8" customWidth="1"/>
    <col min="8" max="8" width="9.5546875" style="8" customWidth="1"/>
    <col min="9" max="9" width="5.6640625" style="8" customWidth="1"/>
    <col min="10" max="11" width="15.88671875" style="8" customWidth="1"/>
    <col min="12" max="12" width="19.44140625" style="362" customWidth="1"/>
  </cols>
  <sheetData>
    <row r="1" spans="1:12" s="1" customFormat="1" ht="277.5" customHeight="1" x14ac:dyDescent="0.3">
      <c r="A1" s="414" t="s">
        <v>746</v>
      </c>
      <c r="B1" s="414"/>
      <c r="C1" s="414"/>
      <c r="D1" s="414"/>
      <c r="E1" s="414"/>
      <c r="F1" s="414"/>
      <c r="G1" s="414"/>
      <c r="H1" s="414"/>
      <c r="I1" s="414"/>
      <c r="J1" s="414"/>
      <c r="K1" s="414"/>
      <c r="L1" s="414"/>
    </row>
    <row r="2" spans="1:12" ht="57.6" customHeight="1" x14ac:dyDescent="0.3">
      <c r="A2" s="418" t="s">
        <v>615</v>
      </c>
      <c r="B2" s="418"/>
      <c r="C2" s="418"/>
      <c r="D2" s="418"/>
      <c r="E2" s="418"/>
      <c r="F2" s="418"/>
      <c r="G2" s="418"/>
      <c r="H2" s="418"/>
      <c r="I2" s="418"/>
      <c r="J2" s="418"/>
      <c r="K2" s="418"/>
      <c r="L2" s="418"/>
    </row>
    <row r="3" spans="1:12" s="1" customFormat="1" ht="33.75" customHeight="1" x14ac:dyDescent="0.3">
      <c r="A3" s="9"/>
      <c r="B3" s="9"/>
      <c r="C3" s="9"/>
      <c r="D3" s="9"/>
      <c r="E3" s="9"/>
      <c r="F3" s="9"/>
      <c r="G3" s="9"/>
      <c r="H3" s="9"/>
      <c r="I3" s="9"/>
      <c r="J3" s="10"/>
      <c r="K3" s="374" t="s">
        <v>49</v>
      </c>
      <c r="L3" s="374"/>
    </row>
    <row r="4" spans="1:12" s="2" customFormat="1" ht="17.399999999999999" x14ac:dyDescent="0.3">
      <c r="A4" s="11" t="s">
        <v>0</v>
      </c>
      <c r="B4" s="12" t="s">
        <v>113</v>
      </c>
      <c r="C4" s="13" t="s">
        <v>48</v>
      </c>
      <c r="D4" s="13" t="s">
        <v>50</v>
      </c>
      <c r="E4" s="422" t="s">
        <v>46</v>
      </c>
      <c r="F4" s="423"/>
      <c r="G4" s="423"/>
      <c r="H4" s="424"/>
      <c r="I4" s="13" t="s">
        <v>47</v>
      </c>
      <c r="J4" s="12" t="s">
        <v>277</v>
      </c>
      <c r="K4" s="12" t="s">
        <v>433</v>
      </c>
      <c r="L4" s="16" t="s">
        <v>616</v>
      </c>
    </row>
    <row r="5" spans="1:12" s="4" customFormat="1" ht="17.399999999999999" x14ac:dyDescent="0.3">
      <c r="A5" s="14">
        <v>1</v>
      </c>
      <c r="B5" s="12">
        <v>2</v>
      </c>
      <c r="C5" s="13">
        <v>3</v>
      </c>
      <c r="D5" s="13">
        <v>4</v>
      </c>
      <c r="E5" s="422" t="s">
        <v>8</v>
      </c>
      <c r="F5" s="423"/>
      <c r="G5" s="423"/>
      <c r="H5" s="424"/>
      <c r="I5" s="13">
        <v>6</v>
      </c>
      <c r="J5" s="12">
        <v>7</v>
      </c>
      <c r="K5" s="12">
        <v>8</v>
      </c>
      <c r="L5" s="363">
        <v>9</v>
      </c>
    </row>
    <row r="6" spans="1:12" s="3" customFormat="1" ht="20.399999999999999" x14ac:dyDescent="0.3">
      <c r="A6" s="15" t="s">
        <v>51</v>
      </c>
      <c r="B6" s="12"/>
      <c r="C6" s="7"/>
      <c r="D6" s="7"/>
      <c r="E6" s="422"/>
      <c r="F6" s="423"/>
      <c r="G6" s="423"/>
      <c r="H6" s="424"/>
      <c r="I6" s="7"/>
      <c r="J6" s="16">
        <f>SUM(J7+J322+J534+J796)</f>
        <v>2513405.9901000005</v>
      </c>
      <c r="K6" s="16">
        <f>SUM(K7+K322+K534+K796)</f>
        <v>2142580.6648200001</v>
      </c>
      <c r="L6" s="16">
        <f>SUM(L7+L322+L534+L796)</f>
        <v>2277697</v>
      </c>
    </row>
    <row r="7" spans="1:12" s="3" customFormat="1" ht="40.799999999999997" x14ac:dyDescent="0.3">
      <c r="A7" s="6" t="s">
        <v>408</v>
      </c>
      <c r="B7" s="12">
        <v>914</v>
      </c>
      <c r="C7" s="410"/>
      <c r="D7" s="375"/>
      <c r="E7" s="375"/>
      <c r="F7" s="375"/>
      <c r="G7" s="375"/>
      <c r="H7" s="376"/>
      <c r="I7" s="7"/>
      <c r="J7" s="16">
        <f>SUM(J8+J80+J104+J159+J177+J200+J251+J257+J294)</f>
        <v>298434.3</v>
      </c>
      <c r="K7" s="16">
        <f>SUM(K8+K80+K104+K159+K177+K200+K251+K257+K294+K32)</f>
        <v>280670.40000000002</v>
      </c>
      <c r="L7" s="16">
        <f>SUM(L8+L80+L104+L159+L177+L200+L251+L257+L294+L32)</f>
        <v>290064</v>
      </c>
    </row>
    <row r="8" spans="1:12" s="17" customFormat="1" ht="17.399999999999999" x14ac:dyDescent="0.3">
      <c r="A8" s="92" t="s">
        <v>62</v>
      </c>
      <c r="B8" s="92">
        <v>914</v>
      </c>
      <c r="C8" s="93" t="s">
        <v>1</v>
      </c>
      <c r="D8" s="428"/>
      <c r="E8" s="429"/>
      <c r="F8" s="429"/>
      <c r="G8" s="429"/>
      <c r="H8" s="430"/>
      <c r="I8" s="93"/>
      <c r="J8" s="94">
        <f>SUM(J9+J14+J28+J40+J32)</f>
        <v>120232.99999999999</v>
      </c>
      <c r="K8" s="94">
        <f>SUM(K9+K14+K28+K40)</f>
        <v>123834</v>
      </c>
      <c r="L8" s="94">
        <f>SUM(L9+L14+L28+L40)</f>
        <v>129102</v>
      </c>
    </row>
    <row r="9" spans="1:12" s="18" customFormat="1" ht="34.799999999999997" x14ac:dyDescent="0.3">
      <c r="A9" s="80" t="s">
        <v>63</v>
      </c>
      <c r="B9" s="95">
        <v>914</v>
      </c>
      <c r="C9" s="96" t="s">
        <v>1</v>
      </c>
      <c r="D9" s="96" t="s">
        <v>5</v>
      </c>
      <c r="E9" s="445"/>
      <c r="F9" s="446"/>
      <c r="G9" s="446"/>
      <c r="H9" s="447"/>
      <c r="I9" s="96"/>
      <c r="J9" s="16">
        <f>SUM(J10)</f>
        <v>3016.2</v>
      </c>
      <c r="K9" s="16">
        <f t="shared" ref="K9:L12" si="0">SUM(K10)</f>
        <v>3050</v>
      </c>
      <c r="L9" s="16">
        <f t="shared" si="0"/>
        <v>3172</v>
      </c>
    </row>
    <row r="10" spans="1:12" s="19" customFormat="1" ht="50.4" x14ac:dyDescent="0.3">
      <c r="A10" s="97" t="s">
        <v>114</v>
      </c>
      <c r="B10" s="98">
        <v>914</v>
      </c>
      <c r="C10" s="99" t="s">
        <v>1</v>
      </c>
      <c r="D10" s="99" t="s">
        <v>5</v>
      </c>
      <c r="E10" s="100" t="s">
        <v>42</v>
      </c>
      <c r="F10" s="100" t="s">
        <v>111</v>
      </c>
      <c r="G10" s="100" t="s">
        <v>112</v>
      </c>
      <c r="H10" s="100" t="s">
        <v>118</v>
      </c>
      <c r="I10" s="99"/>
      <c r="J10" s="101">
        <f>SUM(J11)</f>
        <v>3016.2</v>
      </c>
      <c r="K10" s="101">
        <f t="shared" si="0"/>
        <v>3050</v>
      </c>
      <c r="L10" s="101">
        <f t="shared" si="0"/>
        <v>3172</v>
      </c>
    </row>
    <row r="11" spans="1:12" s="19" customFormat="1" ht="33.6" x14ac:dyDescent="0.3">
      <c r="A11" s="87" t="s">
        <v>115</v>
      </c>
      <c r="B11" s="102">
        <v>914</v>
      </c>
      <c r="C11" s="103" t="s">
        <v>1</v>
      </c>
      <c r="D11" s="103" t="s">
        <v>5</v>
      </c>
      <c r="E11" s="104" t="s">
        <v>42</v>
      </c>
      <c r="F11" s="104" t="s">
        <v>30</v>
      </c>
      <c r="G11" s="104" t="s">
        <v>112</v>
      </c>
      <c r="H11" s="104" t="s">
        <v>118</v>
      </c>
      <c r="I11" s="103"/>
      <c r="J11" s="105">
        <f>SUM(J12)</f>
        <v>3016.2</v>
      </c>
      <c r="K11" s="105">
        <f t="shared" si="0"/>
        <v>3050</v>
      </c>
      <c r="L11" s="105">
        <f t="shared" si="0"/>
        <v>3172</v>
      </c>
    </row>
    <row r="12" spans="1:12" s="20" customFormat="1" ht="33.6" x14ac:dyDescent="0.3">
      <c r="A12" s="91" t="s">
        <v>116</v>
      </c>
      <c r="B12" s="106">
        <v>914</v>
      </c>
      <c r="C12" s="107" t="s">
        <v>1</v>
      </c>
      <c r="D12" s="107" t="s">
        <v>5</v>
      </c>
      <c r="E12" s="108" t="s">
        <v>42</v>
      </c>
      <c r="F12" s="108" t="s">
        <v>30</v>
      </c>
      <c r="G12" s="108" t="s">
        <v>1</v>
      </c>
      <c r="H12" s="108" t="s">
        <v>118</v>
      </c>
      <c r="I12" s="107"/>
      <c r="J12" s="109">
        <f>SUM(J13)</f>
        <v>3016.2</v>
      </c>
      <c r="K12" s="109">
        <f t="shared" si="0"/>
        <v>3050</v>
      </c>
      <c r="L12" s="109">
        <f t="shared" si="0"/>
        <v>3172</v>
      </c>
    </row>
    <row r="13" spans="1:12" s="5" customFormat="1" ht="62.4" x14ac:dyDescent="0.3">
      <c r="A13" s="110" t="s">
        <v>282</v>
      </c>
      <c r="B13" s="111">
        <v>914</v>
      </c>
      <c r="C13" s="112" t="s">
        <v>1</v>
      </c>
      <c r="D13" s="112" t="s">
        <v>5</v>
      </c>
      <c r="E13" s="112" t="s">
        <v>42</v>
      </c>
      <c r="F13" s="112" t="s">
        <v>30</v>
      </c>
      <c r="G13" s="112" t="s">
        <v>1</v>
      </c>
      <c r="H13" s="112" t="s">
        <v>41</v>
      </c>
      <c r="I13" s="113" t="s">
        <v>54</v>
      </c>
      <c r="J13" s="114">
        <v>3016.2</v>
      </c>
      <c r="K13" s="114">
        <v>3050</v>
      </c>
      <c r="L13" s="114">
        <v>3172</v>
      </c>
    </row>
    <row r="14" spans="1:12" s="21" customFormat="1" ht="52.8" x14ac:dyDescent="0.35">
      <c r="A14" s="115" t="s">
        <v>65</v>
      </c>
      <c r="B14" s="95">
        <v>914</v>
      </c>
      <c r="C14" s="83" t="s">
        <v>1</v>
      </c>
      <c r="D14" s="83" t="s">
        <v>7</v>
      </c>
      <c r="E14" s="379"/>
      <c r="F14" s="380"/>
      <c r="G14" s="380"/>
      <c r="H14" s="381"/>
      <c r="I14" s="84"/>
      <c r="J14" s="85">
        <f>SUM(J15)</f>
        <v>48590.899999999994</v>
      </c>
      <c r="K14" s="85">
        <f t="shared" ref="K14:L14" si="1">SUM(K15)</f>
        <v>54536</v>
      </c>
      <c r="L14" s="85">
        <f t="shared" si="1"/>
        <v>56385</v>
      </c>
    </row>
    <row r="15" spans="1:12" s="22" customFormat="1" ht="50.4" x14ac:dyDescent="0.35">
      <c r="A15" s="97" t="s">
        <v>114</v>
      </c>
      <c r="B15" s="98">
        <v>914</v>
      </c>
      <c r="C15" s="100" t="s">
        <v>1</v>
      </c>
      <c r="D15" s="100" t="s">
        <v>7</v>
      </c>
      <c r="E15" s="99" t="s">
        <v>42</v>
      </c>
      <c r="F15" s="99" t="s">
        <v>111</v>
      </c>
      <c r="G15" s="99" t="s">
        <v>112</v>
      </c>
      <c r="H15" s="99" t="s">
        <v>118</v>
      </c>
      <c r="I15" s="116"/>
      <c r="J15" s="117">
        <f>SUM(J16+J20+J23)</f>
        <v>48590.899999999994</v>
      </c>
      <c r="K15" s="117">
        <f t="shared" ref="K15:L15" si="2">SUM(K16+K20+K23)</f>
        <v>54536</v>
      </c>
      <c r="L15" s="117">
        <f t="shared" si="2"/>
        <v>56385</v>
      </c>
    </row>
    <row r="16" spans="1:12" s="22" customFormat="1" ht="33.6" x14ac:dyDescent="0.35">
      <c r="A16" s="87" t="s">
        <v>117</v>
      </c>
      <c r="B16" s="102">
        <v>914</v>
      </c>
      <c r="C16" s="104" t="s">
        <v>1</v>
      </c>
      <c r="D16" s="104" t="s">
        <v>7</v>
      </c>
      <c r="E16" s="103" t="s">
        <v>42</v>
      </c>
      <c r="F16" s="103" t="s">
        <v>16</v>
      </c>
      <c r="G16" s="103" t="s">
        <v>112</v>
      </c>
      <c r="H16" s="103" t="s">
        <v>118</v>
      </c>
      <c r="I16" s="118"/>
      <c r="J16" s="119">
        <f>SUM(J17)</f>
        <v>0</v>
      </c>
      <c r="K16" s="119">
        <f t="shared" ref="K16:L16" si="3">SUM(K17)</f>
        <v>74</v>
      </c>
      <c r="L16" s="119">
        <f t="shared" si="3"/>
        <v>74</v>
      </c>
    </row>
    <row r="17" spans="1:12" s="23" customFormat="1" ht="17.399999999999999" x14ac:dyDescent="0.35">
      <c r="A17" s="91" t="s">
        <v>331</v>
      </c>
      <c r="B17" s="106">
        <v>914</v>
      </c>
      <c r="C17" s="108" t="s">
        <v>1</v>
      </c>
      <c r="D17" s="108" t="s">
        <v>7</v>
      </c>
      <c r="E17" s="107" t="s">
        <v>42</v>
      </c>
      <c r="F17" s="107" t="s">
        <v>16</v>
      </c>
      <c r="G17" s="107" t="s">
        <v>1</v>
      </c>
      <c r="H17" s="107" t="s">
        <v>118</v>
      </c>
      <c r="I17" s="107"/>
      <c r="J17" s="120">
        <f>SUM(J18:J19)</f>
        <v>0</v>
      </c>
      <c r="K17" s="120">
        <f t="shared" ref="K17:L17" si="4">SUM(K18:K19)</f>
        <v>74</v>
      </c>
      <c r="L17" s="120">
        <f t="shared" si="4"/>
        <v>74</v>
      </c>
    </row>
    <row r="18" spans="1:12" s="5" customFormat="1" ht="43.2" customHeight="1" x14ac:dyDescent="0.3">
      <c r="A18" s="110" t="s">
        <v>187</v>
      </c>
      <c r="B18" s="111">
        <v>914</v>
      </c>
      <c r="C18" s="112" t="s">
        <v>1</v>
      </c>
      <c r="D18" s="121" t="s">
        <v>7</v>
      </c>
      <c r="E18" s="112" t="s">
        <v>42</v>
      </c>
      <c r="F18" s="112" t="s">
        <v>16</v>
      </c>
      <c r="G18" s="112" t="s">
        <v>1</v>
      </c>
      <c r="H18" s="112" t="s">
        <v>41</v>
      </c>
      <c r="I18" s="113" t="s">
        <v>54</v>
      </c>
      <c r="J18" s="114">
        <v>0</v>
      </c>
      <c r="K18" s="114">
        <v>12</v>
      </c>
      <c r="L18" s="114">
        <v>12</v>
      </c>
    </row>
    <row r="19" spans="1:12" s="5" customFormat="1" ht="31.2" x14ac:dyDescent="0.3">
      <c r="A19" s="110" t="s">
        <v>102</v>
      </c>
      <c r="B19" s="111">
        <v>914</v>
      </c>
      <c r="C19" s="112" t="s">
        <v>1</v>
      </c>
      <c r="D19" s="121" t="s">
        <v>7</v>
      </c>
      <c r="E19" s="112" t="s">
        <v>42</v>
      </c>
      <c r="F19" s="112" t="s">
        <v>16</v>
      </c>
      <c r="G19" s="112" t="s">
        <v>1</v>
      </c>
      <c r="H19" s="112" t="s">
        <v>41</v>
      </c>
      <c r="I19" s="113" t="s">
        <v>53</v>
      </c>
      <c r="J19" s="114">
        <v>0</v>
      </c>
      <c r="K19" s="114">
        <v>62</v>
      </c>
      <c r="L19" s="114">
        <v>62</v>
      </c>
    </row>
    <row r="20" spans="1:12" s="24" customFormat="1" x14ac:dyDescent="0.35">
      <c r="A20" s="87" t="s">
        <v>119</v>
      </c>
      <c r="B20" s="102">
        <v>914</v>
      </c>
      <c r="C20" s="103" t="s">
        <v>1</v>
      </c>
      <c r="D20" s="122" t="s">
        <v>7</v>
      </c>
      <c r="E20" s="103" t="s">
        <v>42</v>
      </c>
      <c r="F20" s="103" t="s">
        <v>26</v>
      </c>
      <c r="G20" s="103" t="s">
        <v>112</v>
      </c>
      <c r="H20" s="103" t="s">
        <v>118</v>
      </c>
      <c r="I20" s="123"/>
      <c r="J20" s="119">
        <f>SUM(J21)</f>
        <v>1576.5</v>
      </c>
      <c r="K20" s="119">
        <f t="shared" ref="K20:L21" si="5">SUM(K21)</f>
        <v>500</v>
      </c>
      <c r="L20" s="119">
        <f t="shared" si="5"/>
        <v>500</v>
      </c>
    </row>
    <row r="21" spans="1:12" s="25" customFormat="1" ht="33" customHeight="1" x14ac:dyDescent="0.35">
      <c r="A21" s="91" t="s">
        <v>332</v>
      </c>
      <c r="B21" s="106">
        <v>914</v>
      </c>
      <c r="C21" s="107" t="s">
        <v>1</v>
      </c>
      <c r="D21" s="124" t="s">
        <v>7</v>
      </c>
      <c r="E21" s="107" t="s">
        <v>42</v>
      </c>
      <c r="F21" s="107" t="s">
        <v>26</v>
      </c>
      <c r="G21" s="107" t="s">
        <v>1</v>
      </c>
      <c r="H21" s="107" t="s">
        <v>118</v>
      </c>
      <c r="I21" s="125"/>
      <c r="J21" s="120">
        <f>SUM(J22)</f>
        <v>1576.5</v>
      </c>
      <c r="K21" s="120">
        <f t="shared" si="5"/>
        <v>500</v>
      </c>
      <c r="L21" s="120">
        <f t="shared" si="5"/>
        <v>500</v>
      </c>
    </row>
    <row r="22" spans="1:12" s="5" customFormat="1" ht="31.2" x14ac:dyDescent="0.3">
      <c r="A22" s="110" t="s">
        <v>102</v>
      </c>
      <c r="B22" s="111">
        <v>914</v>
      </c>
      <c r="C22" s="112" t="s">
        <v>1</v>
      </c>
      <c r="D22" s="121" t="s">
        <v>7</v>
      </c>
      <c r="E22" s="112" t="s">
        <v>42</v>
      </c>
      <c r="F22" s="112" t="s">
        <v>26</v>
      </c>
      <c r="G22" s="112" t="s">
        <v>1</v>
      </c>
      <c r="H22" s="112" t="s">
        <v>41</v>
      </c>
      <c r="I22" s="113" t="s">
        <v>53</v>
      </c>
      <c r="J22" s="114">
        <v>1576.5</v>
      </c>
      <c r="K22" s="114">
        <v>500</v>
      </c>
      <c r="L22" s="114">
        <v>500</v>
      </c>
    </row>
    <row r="23" spans="1:12" s="24" customFormat="1" ht="33.6" x14ac:dyDescent="0.35">
      <c r="A23" s="87" t="s">
        <v>115</v>
      </c>
      <c r="B23" s="102">
        <v>914</v>
      </c>
      <c r="C23" s="103" t="s">
        <v>1</v>
      </c>
      <c r="D23" s="122" t="s">
        <v>7</v>
      </c>
      <c r="E23" s="103" t="s">
        <v>42</v>
      </c>
      <c r="F23" s="103" t="s">
        <v>30</v>
      </c>
      <c r="G23" s="103" t="s">
        <v>112</v>
      </c>
      <c r="H23" s="103" t="s">
        <v>118</v>
      </c>
      <c r="I23" s="126"/>
      <c r="J23" s="119">
        <f>SUM(J24)</f>
        <v>47014.399999999994</v>
      </c>
      <c r="K23" s="119">
        <f t="shared" ref="K23:L23" si="6">SUM(K24)</f>
        <v>53962</v>
      </c>
      <c r="L23" s="119">
        <f t="shared" si="6"/>
        <v>55811</v>
      </c>
    </row>
    <row r="24" spans="1:12" s="25" customFormat="1" ht="33.6" x14ac:dyDescent="0.35">
      <c r="A24" s="91" t="s">
        <v>116</v>
      </c>
      <c r="B24" s="106">
        <v>914</v>
      </c>
      <c r="C24" s="107" t="s">
        <v>1</v>
      </c>
      <c r="D24" s="124" t="s">
        <v>7</v>
      </c>
      <c r="E24" s="107" t="s">
        <v>42</v>
      </c>
      <c r="F24" s="107" t="s">
        <v>30</v>
      </c>
      <c r="G24" s="107" t="s">
        <v>1</v>
      </c>
      <c r="H24" s="107" t="s">
        <v>118</v>
      </c>
      <c r="I24" s="125"/>
      <c r="J24" s="120">
        <f>SUM(J25:J27)</f>
        <v>47014.399999999994</v>
      </c>
      <c r="K24" s="120">
        <f t="shared" ref="K24:L24" si="7">SUM(K25:K27)</f>
        <v>53962</v>
      </c>
      <c r="L24" s="120">
        <f t="shared" si="7"/>
        <v>55811</v>
      </c>
    </row>
    <row r="25" spans="1:12" s="5" customFormat="1" ht="46.8" x14ac:dyDescent="0.3">
      <c r="A25" s="110" t="s">
        <v>101</v>
      </c>
      <c r="B25" s="111">
        <v>914</v>
      </c>
      <c r="C25" s="112" t="s">
        <v>1</v>
      </c>
      <c r="D25" s="121" t="s">
        <v>7</v>
      </c>
      <c r="E25" s="112" t="s">
        <v>42</v>
      </c>
      <c r="F25" s="112" t="s">
        <v>30</v>
      </c>
      <c r="G25" s="112" t="s">
        <v>1</v>
      </c>
      <c r="H25" s="112" t="s">
        <v>41</v>
      </c>
      <c r="I25" s="113" t="s">
        <v>54</v>
      </c>
      <c r="J25" s="114">
        <v>41235.699999999997</v>
      </c>
      <c r="K25" s="114">
        <v>43967</v>
      </c>
      <c r="L25" s="114">
        <v>45419</v>
      </c>
    </row>
    <row r="26" spans="1:12" s="5" customFormat="1" ht="31.2" x14ac:dyDescent="0.3">
      <c r="A26" s="110" t="s">
        <v>102</v>
      </c>
      <c r="B26" s="111">
        <v>914</v>
      </c>
      <c r="C26" s="112" t="s">
        <v>1</v>
      </c>
      <c r="D26" s="121" t="s">
        <v>7</v>
      </c>
      <c r="E26" s="112" t="s">
        <v>42</v>
      </c>
      <c r="F26" s="112" t="s">
        <v>30</v>
      </c>
      <c r="G26" s="112" t="s">
        <v>1</v>
      </c>
      <c r="H26" s="112" t="s">
        <v>41</v>
      </c>
      <c r="I26" s="113" t="s">
        <v>53</v>
      </c>
      <c r="J26" s="114">
        <v>5713.1</v>
      </c>
      <c r="K26" s="114">
        <v>9913</v>
      </c>
      <c r="L26" s="114">
        <v>10310</v>
      </c>
    </row>
    <row r="27" spans="1:12" s="5" customFormat="1" ht="40.950000000000003" customHeight="1" x14ac:dyDescent="0.3">
      <c r="A27" s="110" t="s">
        <v>103</v>
      </c>
      <c r="B27" s="111">
        <v>914</v>
      </c>
      <c r="C27" s="112" t="s">
        <v>1</v>
      </c>
      <c r="D27" s="121" t="s">
        <v>7</v>
      </c>
      <c r="E27" s="112" t="s">
        <v>42</v>
      </c>
      <c r="F27" s="112" t="s">
        <v>30</v>
      </c>
      <c r="G27" s="112" t="s">
        <v>1</v>
      </c>
      <c r="H27" s="112" t="s">
        <v>41</v>
      </c>
      <c r="I27" s="113" t="s">
        <v>55</v>
      </c>
      <c r="J27" s="114">
        <v>65.599999999999994</v>
      </c>
      <c r="K27" s="114">
        <v>82</v>
      </c>
      <c r="L27" s="114">
        <v>82</v>
      </c>
    </row>
    <row r="28" spans="1:12" s="5" customFormat="1" ht="17.399999999999999" hidden="1" x14ac:dyDescent="0.3">
      <c r="A28" s="127" t="s">
        <v>223</v>
      </c>
      <c r="B28" s="12">
        <v>914</v>
      </c>
      <c r="C28" s="7" t="s">
        <v>1</v>
      </c>
      <c r="D28" s="88" t="s">
        <v>11</v>
      </c>
      <c r="E28" s="128"/>
      <c r="F28" s="129"/>
      <c r="G28" s="129"/>
      <c r="H28" s="130"/>
      <c r="I28" s="130"/>
      <c r="J28" s="74">
        <f>SUM(J29)</f>
        <v>0</v>
      </c>
      <c r="K28" s="74">
        <f t="shared" ref="K28:L30" si="8">SUM(K29)</f>
        <v>0</v>
      </c>
      <c r="L28" s="74">
        <f t="shared" si="8"/>
        <v>0</v>
      </c>
    </row>
    <row r="29" spans="1:12" s="22" customFormat="1" ht="33.6" hidden="1" x14ac:dyDescent="0.35">
      <c r="A29" s="97" t="s">
        <v>224</v>
      </c>
      <c r="B29" s="98">
        <v>914</v>
      </c>
      <c r="C29" s="100" t="s">
        <v>1</v>
      </c>
      <c r="D29" s="100" t="s">
        <v>11</v>
      </c>
      <c r="E29" s="99" t="s">
        <v>225</v>
      </c>
      <c r="F29" s="99" t="s">
        <v>111</v>
      </c>
      <c r="G29" s="99" t="s">
        <v>112</v>
      </c>
      <c r="H29" s="99" t="s">
        <v>118</v>
      </c>
      <c r="I29" s="116"/>
      <c r="J29" s="117">
        <f>SUM(J30)</f>
        <v>0</v>
      </c>
      <c r="K29" s="117">
        <f t="shared" si="8"/>
        <v>0</v>
      </c>
      <c r="L29" s="117">
        <f t="shared" si="8"/>
        <v>0</v>
      </c>
    </row>
    <row r="30" spans="1:12" s="22" customFormat="1" hidden="1" x14ac:dyDescent="0.35">
      <c r="A30" s="87" t="s">
        <v>231</v>
      </c>
      <c r="B30" s="102">
        <v>914</v>
      </c>
      <c r="C30" s="104" t="s">
        <v>1</v>
      </c>
      <c r="D30" s="104" t="s">
        <v>11</v>
      </c>
      <c r="E30" s="103" t="s">
        <v>225</v>
      </c>
      <c r="F30" s="103" t="s">
        <v>30</v>
      </c>
      <c r="G30" s="103" t="s">
        <v>112</v>
      </c>
      <c r="H30" s="103" t="s">
        <v>118</v>
      </c>
      <c r="I30" s="118"/>
      <c r="J30" s="119">
        <f>SUM(J31)</f>
        <v>0</v>
      </c>
      <c r="K30" s="119">
        <f t="shared" si="8"/>
        <v>0</v>
      </c>
      <c r="L30" s="119">
        <f t="shared" si="8"/>
        <v>0</v>
      </c>
    </row>
    <row r="31" spans="1:12" s="5" customFormat="1" ht="45" hidden="1" customHeight="1" x14ac:dyDescent="0.3">
      <c r="A31" s="110" t="s">
        <v>283</v>
      </c>
      <c r="B31" s="111">
        <v>914</v>
      </c>
      <c r="C31" s="112" t="s">
        <v>1</v>
      </c>
      <c r="D31" s="121" t="s">
        <v>11</v>
      </c>
      <c r="E31" s="112" t="s">
        <v>225</v>
      </c>
      <c r="F31" s="112" t="s">
        <v>30</v>
      </c>
      <c r="G31" s="112" t="s">
        <v>112</v>
      </c>
      <c r="H31" s="112" t="s">
        <v>226</v>
      </c>
      <c r="I31" s="113" t="s">
        <v>53</v>
      </c>
      <c r="J31" s="114"/>
      <c r="K31" s="114"/>
      <c r="L31" s="114"/>
    </row>
    <row r="32" spans="1:12" s="21" customFormat="1" hidden="1" x14ac:dyDescent="0.35">
      <c r="A32" s="127" t="s">
        <v>435</v>
      </c>
      <c r="B32" s="12">
        <v>914</v>
      </c>
      <c r="C32" s="131" t="s">
        <v>1</v>
      </c>
      <c r="D32" s="128" t="s">
        <v>13</v>
      </c>
      <c r="E32" s="128"/>
      <c r="F32" s="129"/>
      <c r="G32" s="129"/>
      <c r="H32" s="130"/>
      <c r="I32" s="130"/>
      <c r="J32" s="74">
        <f>+J33+J37</f>
        <v>0</v>
      </c>
      <c r="K32" s="74">
        <f>SUM(K37)</f>
        <v>0</v>
      </c>
      <c r="L32" s="74">
        <f>SUM(L37)</f>
        <v>0</v>
      </c>
    </row>
    <row r="33" spans="1:12" s="21" customFormat="1" ht="50.4" hidden="1" x14ac:dyDescent="0.35">
      <c r="A33" s="97" t="s">
        <v>114</v>
      </c>
      <c r="B33" s="98">
        <v>914</v>
      </c>
      <c r="C33" s="100" t="s">
        <v>1</v>
      </c>
      <c r="D33" s="100" t="s">
        <v>13</v>
      </c>
      <c r="E33" s="99" t="s">
        <v>42</v>
      </c>
      <c r="F33" s="99" t="s">
        <v>111</v>
      </c>
      <c r="G33" s="99" t="s">
        <v>112</v>
      </c>
      <c r="H33" s="99" t="s">
        <v>118</v>
      </c>
      <c r="I33" s="116"/>
      <c r="J33" s="117">
        <f>+J34</f>
        <v>0</v>
      </c>
      <c r="K33" s="117">
        <f t="shared" ref="K33:L33" si="9">+K34</f>
        <v>0</v>
      </c>
      <c r="L33" s="117">
        <f t="shared" si="9"/>
        <v>0</v>
      </c>
    </row>
    <row r="34" spans="1:12" s="21" customFormat="1" ht="33.6" hidden="1" x14ac:dyDescent="0.35">
      <c r="A34" s="87" t="s">
        <v>115</v>
      </c>
      <c r="B34" s="102">
        <v>914</v>
      </c>
      <c r="C34" s="103" t="s">
        <v>1</v>
      </c>
      <c r="D34" s="122" t="s">
        <v>13</v>
      </c>
      <c r="E34" s="103" t="s">
        <v>42</v>
      </c>
      <c r="F34" s="103" t="s">
        <v>30</v>
      </c>
      <c r="G34" s="103" t="s">
        <v>112</v>
      </c>
      <c r="H34" s="103" t="s">
        <v>118</v>
      </c>
      <c r="I34" s="126"/>
      <c r="J34" s="119">
        <f>SUM(J35)</f>
        <v>0</v>
      </c>
      <c r="K34" s="119">
        <f t="shared" ref="K34:L34" si="10">SUM(K35)</f>
        <v>0</v>
      </c>
      <c r="L34" s="119">
        <f t="shared" si="10"/>
        <v>0</v>
      </c>
    </row>
    <row r="35" spans="1:12" s="21" customFormat="1" ht="33.6" hidden="1" x14ac:dyDescent="0.35">
      <c r="A35" s="91" t="s">
        <v>562</v>
      </c>
      <c r="B35" s="106">
        <v>914</v>
      </c>
      <c r="C35" s="107" t="s">
        <v>1</v>
      </c>
      <c r="D35" s="124" t="s">
        <v>13</v>
      </c>
      <c r="E35" s="107" t="s">
        <v>42</v>
      </c>
      <c r="F35" s="107" t="s">
        <v>30</v>
      </c>
      <c r="G35" s="132" t="s">
        <v>547</v>
      </c>
      <c r="H35" s="107" t="s">
        <v>118</v>
      </c>
      <c r="I35" s="125"/>
      <c r="J35" s="120">
        <f>+J36</f>
        <v>0</v>
      </c>
      <c r="K35" s="120">
        <f t="shared" ref="K35:L35" si="11">SUM(K36:K38)</f>
        <v>0</v>
      </c>
      <c r="L35" s="120">
        <f t="shared" si="11"/>
        <v>0</v>
      </c>
    </row>
    <row r="36" spans="1:12" s="21" customFormat="1" ht="31.2" hidden="1" x14ac:dyDescent="0.35">
      <c r="A36" s="110" t="s">
        <v>285</v>
      </c>
      <c r="B36" s="133">
        <v>914</v>
      </c>
      <c r="C36" s="113" t="s">
        <v>1</v>
      </c>
      <c r="D36" s="121" t="s">
        <v>13</v>
      </c>
      <c r="E36" s="112" t="s">
        <v>42</v>
      </c>
      <c r="F36" s="112" t="s">
        <v>30</v>
      </c>
      <c r="G36" s="112" t="s">
        <v>547</v>
      </c>
      <c r="H36" s="112" t="s">
        <v>24</v>
      </c>
      <c r="I36" s="113" t="s">
        <v>53</v>
      </c>
      <c r="J36" s="114"/>
      <c r="K36" s="74"/>
      <c r="L36" s="74"/>
    </row>
    <row r="37" spans="1:12" s="26" customFormat="1" ht="33.6" hidden="1" x14ac:dyDescent="0.35">
      <c r="A37" s="97" t="s">
        <v>224</v>
      </c>
      <c r="B37" s="98">
        <v>914</v>
      </c>
      <c r="C37" s="100" t="s">
        <v>1</v>
      </c>
      <c r="D37" s="100" t="s">
        <v>13</v>
      </c>
      <c r="E37" s="99" t="s">
        <v>225</v>
      </c>
      <c r="F37" s="99" t="s">
        <v>16</v>
      </c>
      <c r="G37" s="99" t="s">
        <v>112</v>
      </c>
      <c r="H37" s="99" t="s">
        <v>118</v>
      </c>
      <c r="I37" s="116"/>
      <c r="J37" s="117">
        <f>SUM(J38)</f>
        <v>0</v>
      </c>
      <c r="K37" s="117">
        <f t="shared" ref="K37:L38" si="12">SUM(K38)</f>
        <v>0</v>
      </c>
      <c r="L37" s="117">
        <f t="shared" si="12"/>
        <v>0</v>
      </c>
    </row>
    <row r="38" spans="1:12" s="26" customFormat="1" hidden="1" x14ac:dyDescent="0.35">
      <c r="A38" s="87" t="s">
        <v>436</v>
      </c>
      <c r="B38" s="102">
        <v>914</v>
      </c>
      <c r="C38" s="104" t="s">
        <v>1</v>
      </c>
      <c r="D38" s="104" t="s">
        <v>13</v>
      </c>
      <c r="E38" s="103" t="s">
        <v>225</v>
      </c>
      <c r="F38" s="103" t="s">
        <v>16</v>
      </c>
      <c r="G38" s="103" t="s">
        <v>112</v>
      </c>
      <c r="H38" s="103" t="s">
        <v>118</v>
      </c>
      <c r="I38" s="118"/>
      <c r="J38" s="119">
        <f>+J39</f>
        <v>0</v>
      </c>
      <c r="K38" s="119">
        <f t="shared" si="12"/>
        <v>0</v>
      </c>
      <c r="L38" s="119">
        <f t="shared" si="12"/>
        <v>0</v>
      </c>
    </row>
    <row r="39" spans="1:12" s="27" customFormat="1" ht="31.2" hidden="1" x14ac:dyDescent="0.35">
      <c r="A39" s="110" t="s">
        <v>437</v>
      </c>
      <c r="B39" s="111">
        <v>914</v>
      </c>
      <c r="C39" s="112" t="s">
        <v>1</v>
      </c>
      <c r="D39" s="121" t="s">
        <v>13</v>
      </c>
      <c r="E39" s="112" t="s">
        <v>225</v>
      </c>
      <c r="F39" s="112" t="s">
        <v>16</v>
      </c>
      <c r="G39" s="112" t="s">
        <v>112</v>
      </c>
      <c r="H39" s="112" t="s">
        <v>438</v>
      </c>
      <c r="I39" s="113" t="s">
        <v>55</v>
      </c>
      <c r="J39" s="114">
        <v>0</v>
      </c>
      <c r="K39" s="114"/>
      <c r="L39" s="114"/>
    </row>
    <row r="40" spans="1:12" s="5" customFormat="1" x14ac:dyDescent="0.3">
      <c r="A40" s="115" t="s">
        <v>68</v>
      </c>
      <c r="B40" s="81">
        <v>914</v>
      </c>
      <c r="C40" s="82" t="s">
        <v>1</v>
      </c>
      <c r="D40" s="83" t="s">
        <v>33</v>
      </c>
      <c r="E40" s="379"/>
      <c r="F40" s="380"/>
      <c r="G40" s="380"/>
      <c r="H40" s="381"/>
      <c r="I40" s="84"/>
      <c r="J40" s="85">
        <f>SUM(J41+J49++J76+J72)</f>
        <v>68625.899999999994</v>
      </c>
      <c r="K40" s="85">
        <f t="shared" ref="K40:L40" si="13">SUM(K41+K49)</f>
        <v>66248</v>
      </c>
      <c r="L40" s="85">
        <f t="shared" si="13"/>
        <v>69545</v>
      </c>
    </row>
    <row r="41" spans="1:12" s="27" customFormat="1" ht="33.6" x14ac:dyDescent="0.35">
      <c r="A41" s="97" t="s">
        <v>120</v>
      </c>
      <c r="B41" s="134">
        <v>914</v>
      </c>
      <c r="C41" s="135" t="s">
        <v>1</v>
      </c>
      <c r="D41" s="136" t="s">
        <v>33</v>
      </c>
      <c r="E41" s="99" t="s">
        <v>3</v>
      </c>
      <c r="F41" s="99" t="s">
        <v>111</v>
      </c>
      <c r="G41" s="99" t="s">
        <v>112</v>
      </c>
      <c r="H41" s="99" t="s">
        <v>118</v>
      </c>
      <c r="I41" s="137"/>
      <c r="J41" s="117">
        <f>SUM(J42)</f>
        <v>5213.5999999999995</v>
      </c>
      <c r="K41" s="117">
        <f t="shared" ref="K41:L47" si="14">SUM(K42)</f>
        <v>2999</v>
      </c>
      <c r="L41" s="117">
        <f t="shared" si="14"/>
        <v>3119</v>
      </c>
    </row>
    <row r="42" spans="1:12" s="5" customFormat="1" ht="17.399999999999999" x14ac:dyDescent="0.3">
      <c r="A42" s="87" t="s">
        <v>121</v>
      </c>
      <c r="B42" s="138">
        <v>914</v>
      </c>
      <c r="C42" s="139" t="s">
        <v>1</v>
      </c>
      <c r="D42" s="140" t="s">
        <v>33</v>
      </c>
      <c r="E42" s="103" t="s">
        <v>3</v>
      </c>
      <c r="F42" s="103" t="s">
        <v>16</v>
      </c>
      <c r="G42" s="103" t="s">
        <v>112</v>
      </c>
      <c r="H42" s="103" t="s">
        <v>118</v>
      </c>
      <c r="I42" s="126"/>
      <c r="J42" s="119">
        <f>SUM(J43+J45+J47)</f>
        <v>5213.5999999999995</v>
      </c>
      <c r="K42" s="119">
        <f t="shared" ref="K42:L42" si="15">SUM(K43+K45)</f>
        <v>2999</v>
      </c>
      <c r="L42" s="119">
        <f t="shared" si="15"/>
        <v>3119</v>
      </c>
    </row>
    <row r="43" spans="1:12" s="24" customFormat="1" ht="33.6" x14ac:dyDescent="0.35">
      <c r="A43" s="91" t="s">
        <v>275</v>
      </c>
      <c r="B43" s="106">
        <v>914</v>
      </c>
      <c r="C43" s="141" t="s">
        <v>1</v>
      </c>
      <c r="D43" s="142" t="s">
        <v>33</v>
      </c>
      <c r="E43" s="107" t="s">
        <v>3</v>
      </c>
      <c r="F43" s="107" t="s">
        <v>16</v>
      </c>
      <c r="G43" s="107" t="s">
        <v>1</v>
      </c>
      <c r="H43" s="107" t="s">
        <v>118</v>
      </c>
      <c r="I43" s="125"/>
      <c r="J43" s="120">
        <f>SUM(J44)</f>
        <v>915.4</v>
      </c>
      <c r="K43" s="120">
        <f t="shared" si="14"/>
        <v>817</v>
      </c>
      <c r="L43" s="120">
        <f t="shared" si="14"/>
        <v>850</v>
      </c>
    </row>
    <row r="44" spans="1:12" s="24" customFormat="1" ht="31.2" x14ac:dyDescent="0.35">
      <c r="A44" s="110" t="s">
        <v>284</v>
      </c>
      <c r="B44" s="111">
        <v>914</v>
      </c>
      <c r="C44" s="112" t="s">
        <v>1</v>
      </c>
      <c r="D44" s="121" t="s">
        <v>33</v>
      </c>
      <c r="E44" s="112" t="s">
        <v>3</v>
      </c>
      <c r="F44" s="112" t="s">
        <v>16</v>
      </c>
      <c r="G44" s="112" t="s">
        <v>1</v>
      </c>
      <c r="H44" s="112" t="s">
        <v>24</v>
      </c>
      <c r="I44" s="113" t="s">
        <v>53</v>
      </c>
      <c r="J44" s="114">
        <v>915.4</v>
      </c>
      <c r="K44" s="114">
        <v>817</v>
      </c>
      <c r="L44" s="114">
        <v>850</v>
      </c>
    </row>
    <row r="45" spans="1:12" s="25" customFormat="1" ht="17.399999999999999" x14ac:dyDescent="0.35">
      <c r="A45" s="91" t="s">
        <v>276</v>
      </c>
      <c r="B45" s="106">
        <v>914</v>
      </c>
      <c r="C45" s="141" t="s">
        <v>1</v>
      </c>
      <c r="D45" s="142" t="s">
        <v>33</v>
      </c>
      <c r="E45" s="107" t="s">
        <v>3</v>
      </c>
      <c r="F45" s="107" t="s">
        <v>16</v>
      </c>
      <c r="G45" s="107" t="s">
        <v>5</v>
      </c>
      <c r="H45" s="107" t="s">
        <v>118</v>
      </c>
      <c r="I45" s="125"/>
      <c r="J45" s="120">
        <f>SUM(J46)</f>
        <v>4298.2</v>
      </c>
      <c r="K45" s="120">
        <f t="shared" si="14"/>
        <v>2182</v>
      </c>
      <c r="L45" s="120">
        <f t="shared" si="14"/>
        <v>2269</v>
      </c>
    </row>
    <row r="46" spans="1:12" s="25" customFormat="1" ht="29.4" customHeight="1" x14ac:dyDescent="0.35">
      <c r="A46" s="110" t="s">
        <v>285</v>
      </c>
      <c r="B46" s="111">
        <v>914</v>
      </c>
      <c r="C46" s="112" t="s">
        <v>1</v>
      </c>
      <c r="D46" s="121" t="s">
        <v>33</v>
      </c>
      <c r="E46" s="112" t="s">
        <v>3</v>
      </c>
      <c r="F46" s="112" t="s">
        <v>16</v>
      </c>
      <c r="G46" s="112" t="s">
        <v>5</v>
      </c>
      <c r="H46" s="112" t="s">
        <v>24</v>
      </c>
      <c r="I46" s="113" t="s">
        <v>53</v>
      </c>
      <c r="J46" s="114">
        <v>4298.2</v>
      </c>
      <c r="K46" s="114">
        <v>2182</v>
      </c>
      <c r="L46" s="114">
        <v>2269</v>
      </c>
    </row>
    <row r="47" spans="1:12" s="25" customFormat="1" ht="50.4" hidden="1" x14ac:dyDescent="0.35">
      <c r="A47" s="91" t="s">
        <v>661</v>
      </c>
      <c r="B47" s="106">
        <v>914</v>
      </c>
      <c r="C47" s="141" t="s">
        <v>1</v>
      </c>
      <c r="D47" s="142" t="s">
        <v>33</v>
      </c>
      <c r="E47" s="107" t="s">
        <v>3</v>
      </c>
      <c r="F47" s="107" t="s">
        <v>16</v>
      </c>
      <c r="G47" s="107" t="s">
        <v>3</v>
      </c>
      <c r="H47" s="107" t="s">
        <v>118</v>
      </c>
      <c r="I47" s="125"/>
      <c r="J47" s="120">
        <f>SUM(J48)</f>
        <v>0</v>
      </c>
      <c r="K47" s="120">
        <f t="shared" si="14"/>
        <v>0</v>
      </c>
      <c r="L47" s="120">
        <f t="shared" si="14"/>
        <v>0</v>
      </c>
    </row>
    <row r="48" spans="1:12" s="25" customFormat="1" ht="31.2" hidden="1" x14ac:dyDescent="0.35">
      <c r="A48" s="110" t="s">
        <v>292</v>
      </c>
      <c r="B48" s="111">
        <v>914</v>
      </c>
      <c r="C48" s="112" t="s">
        <v>1</v>
      </c>
      <c r="D48" s="121" t="s">
        <v>33</v>
      </c>
      <c r="E48" s="112" t="s">
        <v>3</v>
      </c>
      <c r="F48" s="112" t="s">
        <v>16</v>
      </c>
      <c r="G48" s="112" t="s">
        <v>3</v>
      </c>
      <c r="H48" s="112" t="s">
        <v>25</v>
      </c>
      <c r="I48" s="113" t="s">
        <v>57</v>
      </c>
      <c r="J48" s="114">
        <v>0</v>
      </c>
      <c r="K48" s="114"/>
      <c r="L48" s="114"/>
    </row>
    <row r="49" spans="1:12" s="5" customFormat="1" ht="50.4" x14ac:dyDescent="0.3">
      <c r="A49" s="97" t="s">
        <v>114</v>
      </c>
      <c r="B49" s="98">
        <v>914</v>
      </c>
      <c r="C49" s="99" t="s">
        <v>1</v>
      </c>
      <c r="D49" s="143" t="s">
        <v>33</v>
      </c>
      <c r="E49" s="99" t="s">
        <v>42</v>
      </c>
      <c r="F49" s="99" t="s">
        <v>111</v>
      </c>
      <c r="G49" s="99" t="s">
        <v>112</v>
      </c>
      <c r="H49" s="99" t="s">
        <v>118</v>
      </c>
      <c r="I49" s="137"/>
      <c r="J49" s="117">
        <f>SUM(J50+J61)</f>
        <v>60721.299999999996</v>
      </c>
      <c r="K49" s="117">
        <f t="shared" ref="K49:L49" si="16">SUM(K50+K61)</f>
        <v>63249</v>
      </c>
      <c r="L49" s="117">
        <f t="shared" si="16"/>
        <v>66426</v>
      </c>
    </row>
    <row r="50" spans="1:12" s="5" customFormat="1" ht="33.6" x14ac:dyDescent="0.3">
      <c r="A50" s="87" t="s">
        <v>115</v>
      </c>
      <c r="B50" s="102">
        <v>914</v>
      </c>
      <c r="C50" s="103" t="s">
        <v>1</v>
      </c>
      <c r="D50" s="122" t="s">
        <v>33</v>
      </c>
      <c r="E50" s="103" t="s">
        <v>42</v>
      </c>
      <c r="F50" s="103" t="s">
        <v>30</v>
      </c>
      <c r="G50" s="103" t="s">
        <v>112</v>
      </c>
      <c r="H50" s="103" t="s">
        <v>118</v>
      </c>
      <c r="I50" s="126"/>
      <c r="J50" s="119">
        <f>SUM(J51)</f>
        <v>1857</v>
      </c>
      <c r="K50" s="119">
        <f t="shared" ref="K50:L50" si="17">SUM(K51)</f>
        <v>1876</v>
      </c>
      <c r="L50" s="119">
        <f t="shared" si="17"/>
        <v>1944</v>
      </c>
    </row>
    <row r="51" spans="1:12" s="5" customFormat="1" ht="33.6" x14ac:dyDescent="0.3">
      <c r="A51" s="144" t="s">
        <v>116</v>
      </c>
      <c r="B51" s="106">
        <v>914</v>
      </c>
      <c r="C51" s="107" t="s">
        <v>1</v>
      </c>
      <c r="D51" s="124" t="s">
        <v>33</v>
      </c>
      <c r="E51" s="107" t="s">
        <v>42</v>
      </c>
      <c r="F51" s="107" t="s">
        <v>30</v>
      </c>
      <c r="G51" s="107" t="s">
        <v>1</v>
      </c>
      <c r="H51" s="107" t="s">
        <v>118</v>
      </c>
      <c r="I51" s="125"/>
      <c r="J51" s="120">
        <f>+J52+J55+J58</f>
        <v>1857</v>
      </c>
      <c r="K51" s="120">
        <f t="shared" ref="K51:L51" si="18">+K52+K55+K58</f>
        <v>1876</v>
      </c>
      <c r="L51" s="120">
        <f t="shared" si="18"/>
        <v>1944</v>
      </c>
    </row>
    <row r="52" spans="1:12" s="5" customFormat="1" ht="69" customHeight="1" x14ac:dyDescent="0.3">
      <c r="A52" s="110" t="s">
        <v>388</v>
      </c>
      <c r="B52" s="95">
        <v>914</v>
      </c>
      <c r="C52" s="96" t="s">
        <v>1</v>
      </c>
      <c r="D52" s="145" t="s">
        <v>33</v>
      </c>
      <c r="E52" s="96" t="s">
        <v>42</v>
      </c>
      <c r="F52" s="96" t="s">
        <v>30</v>
      </c>
      <c r="G52" s="96" t="s">
        <v>1</v>
      </c>
      <c r="H52" s="96" t="s">
        <v>340</v>
      </c>
      <c r="I52" s="146"/>
      <c r="J52" s="85">
        <f>+J53+J54</f>
        <v>936</v>
      </c>
      <c r="K52" s="85">
        <f t="shared" ref="K52:L52" si="19">+K53+K54</f>
        <v>945</v>
      </c>
      <c r="L52" s="85">
        <f t="shared" si="19"/>
        <v>977</v>
      </c>
    </row>
    <row r="53" spans="1:12" s="5" customFormat="1" ht="93.6" x14ac:dyDescent="0.3">
      <c r="A53" s="110" t="s">
        <v>354</v>
      </c>
      <c r="B53" s="111">
        <v>914</v>
      </c>
      <c r="C53" s="112" t="s">
        <v>1</v>
      </c>
      <c r="D53" s="121" t="s">
        <v>33</v>
      </c>
      <c r="E53" s="112" t="s">
        <v>42</v>
      </c>
      <c r="F53" s="112" t="s">
        <v>30</v>
      </c>
      <c r="G53" s="112" t="s">
        <v>1</v>
      </c>
      <c r="H53" s="112" t="s">
        <v>340</v>
      </c>
      <c r="I53" s="113" t="s">
        <v>54</v>
      </c>
      <c r="J53" s="114">
        <v>934</v>
      </c>
      <c r="K53" s="114">
        <v>927</v>
      </c>
      <c r="L53" s="114">
        <v>927</v>
      </c>
    </row>
    <row r="54" spans="1:12" s="5" customFormat="1" ht="78" x14ac:dyDescent="0.3">
      <c r="A54" s="110" t="s">
        <v>355</v>
      </c>
      <c r="B54" s="111">
        <v>914</v>
      </c>
      <c r="C54" s="112" t="s">
        <v>1</v>
      </c>
      <c r="D54" s="121" t="s">
        <v>33</v>
      </c>
      <c r="E54" s="112" t="s">
        <v>42</v>
      </c>
      <c r="F54" s="112" t="s">
        <v>30</v>
      </c>
      <c r="G54" s="112" t="s">
        <v>1</v>
      </c>
      <c r="H54" s="112" t="s">
        <v>340</v>
      </c>
      <c r="I54" s="113" t="s">
        <v>53</v>
      </c>
      <c r="J54" s="114">
        <v>2</v>
      </c>
      <c r="K54" s="114">
        <v>18</v>
      </c>
      <c r="L54" s="114">
        <v>50</v>
      </c>
    </row>
    <row r="55" spans="1:12" s="5" customFormat="1" ht="30.6" customHeight="1" x14ac:dyDescent="0.3">
      <c r="A55" s="110" t="s">
        <v>389</v>
      </c>
      <c r="B55" s="12">
        <v>914</v>
      </c>
      <c r="C55" s="7" t="s">
        <v>1</v>
      </c>
      <c r="D55" s="88" t="s">
        <v>33</v>
      </c>
      <c r="E55" s="7" t="s">
        <v>42</v>
      </c>
      <c r="F55" s="7" t="s">
        <v>30</v>
      </c>
      <c r="G55" s="7" t="s">
        <v>1</v>
      </c>
      <c r="H55" s="7" t="s">
        <v>43</v>
      </c>
      <c r="I55" s="90"/>
      <c r="J55" s="74">
        <f>+J56+J57</f>
        <v>513</v>
      </c>
      <c r="K55" s="74">
        <f t="shared" ref="K55:L55" si="20">+K56+K57</f>
        <v>518</v>
      </c>
      <c r="L55" s="74">
        <f t="shared" si="20"/>
        <v>537</v>
      </c>
    </row>
    <row r="56" spans="1:12" s="5" customFormat="1" ht="62.4" x14ac:dyDescent="0.3">
      <c r="A56" s="110" t="s">
        <v>286</v>
      </c>
      <c r="B56" s="111">
        <v>914</v>
      </c>
      <c r="C56" s="112" t="s">
        <v>1</v>
      </c>
      <c r="D56" s="121" t="s">
        <v>33</v>
      </c>
      <c r="E56" s="112" t="s">
        <v>42</v>
      </c>
      <c r="F56" s="112" t="s">
        <v>30</v>
      </c>
      <c r="G56" s="112" t="s">
        <v>1</v>
      </c>
      <c r="H56" s="112" t="s">
        <v>43</v>
      </c>
      <c r="I56" s="113" t="s">
        <v>54</v>
      </c>
      <c r="J56" s="114">
        <v>468.7</v>
      </c>
      <c r="K56" s="114">
        <v>508</v>
      </c>
      <c r="L56" s="114">
        <v>508</v>
      </c>
    </row>
    <row r="57" spans="1:12" s="24" customFormat="1" ht="46.8" x14ac:dyDescent="0.35">
      <c r="A57" s="110" t="s">
        <v>287</v>
      </c>
      <c r="B57" s="111">
        <v>914</v>
      </c>
      <c r="C57" s="112" t="s">
        <v>1</v>
      </c>
      <c r="D57" s="121" t="s">
        <v>33</v>
      </c>
      <c r="E57" s="112" t="s">
        <v>42</v>
      </c>
      <c r="F57" s="112" t="s">
        <v>30</v>
      </c>
      <c r="G57" s="112" t="s">
        <v>1</v>
      </c>
      <c r="H57" s="112" t="s">
        <v>43</v>
      </c>
      <c r="I57" s="113" t="s">
        <v>53</v>
      </c>
      <c r="J57" s="114">
        <v>44.3</v>
      </c>
      <c r="K57" s="114">
        <v>10</v>
      </c>
      <c r="L57" s="114">
        <v>29</v>
      </c>
    </row>
    <row r="58" spans="1:12" s="28" customFormat="1" ht="46.8" x14ac:dyDescent="0.35">
      <c r="A58" s="110" t="s">
        <v>390</v>
      </c>
      <c r="B58" s="12">
        <v>914</v>
      </c>
      <c r="C58" s="7" t="s">
        <v>1</v>
      </c>
      <c r="D58" s="88" t="s">
        <v>33</v>
      </c>
      <c r="E58" s="7" t="s">
        <v>42</v>
      </c>
      <c r="F58" s="7" t="s">
        <v>30</v>
      </c>
      <c r="G58" s="7" t="s">
        <v>1</v>
      </c>
      <c r="H58" s="7" t="s">
        <v>44</v>
      </c>
      <c r="I58" s="90"/>
      <c r="J58" s="74">
        <f>+J59+J60</f>
        <v>408</v>
      </c>
      <c r="K58" s="74">
        <f t="shared" ref="K58:L58" si="21">+K59+K60</f>
        <v>413</v>
      </c>
      <c r="L58" s="74">
        <f t="shared" si="21"/>
        <v>430</v>
      </c>
    </row>
    <row r="59" spans="1:12" s="5" customFormat="1" ht="62.4" x14ac:dyDescent="0.3">
      <c r="A59" s="110" t="s">
        <v>288</v>
      </c>
      <c r="B59" s="111">
        <v>914</v>
      </c>
      <c r="C59" s="112" t="s">
        <v>1</v>
      </c>
      <c r="D59" s="121" t="s">
        <v>33</v>
      </c>
      <c r="E59" s="112" t="s">
        <v>42</v>
      </c>
      <c r="F59" s="112" t="s">
        <v>30</v>
      </c>
      <c r="G59" s="112" t="s">
        <v>1</v>
      </c>
      <c r="H59" s="112" t="s">
        <v>44</v>
      </c>
      <c r="I59" s="113" t="s">
        <v>54</v>
      </c>
      <c r="J59" s="114">
        <v>358.3</v>
      </c>
      <c r="K59" s="114">
        <v>385</v>
      </c>
      <c r="L59" s="114">
        <v>385</v>
      </c>
    </row>
    <row r="60" spans="1:12" s="5" customFormat="1" ht="46.8" x14ac:dyDescent="0.3">
      <c r="A60" s="110" t="s">
        <v>289</v>
      </c>
      <c r="B60" s="111">
        <v>914</v>
      </c>
      <c r="C60" s="112" t="s">
        <v>1</v>
      </c>
      <c r="D60" s="121" t="s">
        <v>33</v>
      </c>
      <c r="E60" s="112" t="s">
        <v>42</v>
      </c>
      <c r="F60" s="112" t="s">
        <v>30</v>
      </c>
      <c r="G60" s="112" t="s">
        <v>1</v>
      </c>
      <c r="H60" s="112" t="s">
        <v>44</v>
      </c>
      <c r="I60" s="113" t="s">
        <v>53</v>
      </c>
      <c r="J60" s="114">
        <v>49.7</v>
      </c>
      <c r="K60" s="114">
        <v>28</v>
      </c>
      <c r="L60" s="114">
        <v>45</v>
      </c>
    </row>
    <row r="61" spans="1:12" s="5" customFormat="1" ht="33.6" x14ac:dyDescent="0.3">
      <c r="A61" s="87" t="s">
        <v>439</v>
      </c>
      <c r="B61" s="102">
        <v>914</v>
      </c>
      <c r="C61" s="103" t="s">
        <v>1</v>
      </c>
      <c r="D61" s="122" t="s">
        <v>33</v>
      </c>
      <c r="E61" s="103" t="s">
        <v>42</v>
      </c>
      <c r="F61" s="103" t="s">
        <v>31</v>
      </c>
      <c r="G61" s="103" t="s">
        <v>112</v>
      </c>
      <c r="H61" s="103" t="s">
        <v>118</v>
      </c>
      <c r="I61" s="126"/>
      <c r="J61" s="119">
        <f>+J62+J67</f>
        <v>58864.299999999996</v>
      </c>
      <c r="K61" s="119">
        <f t="shared" ref="K61:L61" si="22">+K62+K67</f>
        <v>61373</v>
      </c>
      <c r="L61" s="119">
        <f t="shared" si="22"/>
        <v>64482</v>
      </c>
    </row>
    <row r="62" spans="1:12" s="5" customFormat="1" ht="33.6" x14ac:dyDescent="0.3">
      <c r="A62" s="91" t="s">
        <v>122</v>
      </c>
      <c r="B62" s="106">
        <v>914</v>
      </c>
      <c r="C62" s="107" t="s">
        <v>1</v>
      </c>
      <c r="D62" s="124" t="s">
        <v>33</v>
      </c>
      <c r="E62" s="107" t="s">
        <v>42</v>
      </c>
      <c r="F62" s="107" t="s">
        <v>31</v>
      </c>
      <c r="G62" s="107" t="s">
        <v>1</v>
      </c>
      <c r="H62" s="107" t="s">
        <v>118</v>
      </c>
      <c r="I62" s="125"/>
      <c r="J62" s="120">
        <f>+J63+J64+J65+J66</f>
        <v>51068.6</v>
      </c>
      <c r="K62" s="120">
        <f t="shared" ref="K62:L62" si="23">SUM(K63:K66)</f>
        <v>53129</v>
      </c>
      <c r="L62" s="120">
        <f t="shared" si="23"/>
        <v>55834</v>
      </c>
    </row>
    <row r="63" spans="1:12" s="75" customFormat="1" ht="46.8" x14ac:dyDescent="0.3">
      <c r="A63" s="110" t="s">
        <v>188</v>
      </c>
      <c r="B63" s="111">
        <v>914</v>
      </c>
      <c r="C63" s="112" t="s">
        <v>1</v>
      </c>
      <c r="D63" s="121" t="s">
        <v>33</v>
      </c>
      <c r="E63" s="112" t="s">
        <v>42</v>
      </c>
      <c r="F63" s="112" t="s">
        <v>31</v>
      </c>
      <c r="G63" s="112" t="s">
        <v>1</v>
      </c>
      <c r="H63" s="112" t="s">
        <v>6</v>
      </c>
      <c r="I63" s="113" t="s">
        <v>54</v>
      </c>
      <c r="J63" s="114">
        <v>41161.4</v>
      </c>
      <c r="K63" s="114">
        <v>41346</v>
      </c>
      <c r="L63" s="114">
        <v>43580</v>
      </c>
    </row>
    <row r="64" spans="1:12" s="29" customFormat="1" ht="30.6" customHeight="1" x14ac:dyDescent="0.3">
      <c r="A64" s="147" t="s">
        <v>186</v>
      </c>
      <c r="B64" s="111">
        <v>914</v>
      </c>
      <c r="C64" s="112" t="s">
        <v>1</v>
      </c>
      <c r="D64" s="121" t="s">
        <v>33</v>
      </c>
      <c r="E64" s="112" t="s">
        <v>42</v>
      </c>
      <c r="F64" s="112" t="s">
        <v>31</v>
      </c>
      <c r="G64" s="112" t="s">
        <v>1</v>
      </c>
      <c r="H64" s="112" t="s">
        <v>6</v>
      </c>
      <c r="I64" s="113" t="s">
        <v>53</v>
      </c>
      <c r="J64" s="114">
        <v>9826.1</v>
      </c>
      <c r="K64" s="114">
        <v>11756</v>
      </c>
      <c r="L64" s="114">
        <v>12227</v>
      </c>
    </row>
    <row r="65" spans="1:12" s="30" customFormat="1" ht="31.2" hidden="1" x14ac:dyDescent="0.3">
      <c r="A65" s="147" t="s">
        <v>423</v>
      </c>
      <c r="B65" s="111">
        <v>914</v>
      </c>
      <c r="C65" s="112" t="s">
        <v>1</v>
      </c>
      <c r="D65" s="121" t="s">
        <v>33</v>
      </c>
      <c r="E65" s="112" t="s">
        <v>42</v>
      </c>
      <c r="F65" s="112" t="s">
        <v>31</v>
      </c>
      <c r="G65" s="112" t="s">
        <v>1</v>
      </c>
      <c r="H65" s="112" t="s">
        <v>6</v>
      </c>
      <c r="I65" s="113" t="s">
        <v>58</v>
      </c>
      <c r="J65" s="114"/>
      <c r="K65" s="114"/>
      <c r="L65" s="114"/>
    </row>
    <row r="66" spans="1:12" s="31" customFormat="1" ht="31.2" x14ac:dyDescent="0.3">
      <c r="A66" s="110" t="s">
        <v>106</v>
      </c>
      <c r="B66" s="111">
        <v>914</v>
      </c>
      <c r="C66" s="112" t="s">
        <v>1</v>
      </c>
      <c r="D66" s="121" t="s">
        <v>33</v>
      </c>
      <c r="E66" s="112" t="s">
        <v>42</v>
      </c>
      <c r="F66" s="112" t="s">
        <v>31</v>
      </c>
      <c r="G66" s="112" t="s">
        <v>1</v>
      </c>
      <c r="H66" s="112" t="s">
        <v>6</v>
      </c>
      <c r="I66" s="113" t="s">
        <v>55</v>
      </c>
      <c r="J66" s="114">
        <v>81.099999999999994</v>
      </c>
      <c r="K66" s="114">
        <v>27</v>
      </c>
      <c r="L66" s="114">
        <v>27</v>
      </c>
    </row>
    <row r="67" spans="1:12" s="5" customFormat="1" ht="33.6" x14ac:dyDescent="0.3">
      <c r="A67" s="91" t="s">
        <v>483</v>
      </c>
      <c r="B67" s="106">
        <v>914</v>
      </c>
      <c r="C67" s="107" t="s">
        <v>1</v>
      </c>
      <c r="D67" s="124" t="s">
        <v>33</v>
      </c>
      <c r="E67" s="107" t="s">
        <v>42</v>
      </c>
      <c r="F67" s="107" t="s">
        <v>31</v>
      </c>
      <c r="G67" s="107" t="s">
        <v>5</v>
      </c>
      <c r="H67" s="107" t="s">
        <v>118</v>
      </c>
      <c r="I67" s="125"/>
      <c r="J67" s="120">
        <f>+J68+J69+J70+J71</f>
        <v>7795.7</v>
      </c>
      <c r="K67" s="120">
        <f t="shared" ref="K67:L67" si="24">SUM(K68:K71)</f>
        <v>8244</v>
      </c>
      <c r="L67" s="120">
        <f t="shared" si="24"/>
        <v>8648</v>
      </c>
    </row>
    <row r="68" spans="1:12" s="5" customFormat="1" ht="46.8" x14ac:dyDescent="0.3">
      <c r="A68" s="110" t="s">
        <v>188</v>
      </c>
      <c r="B68" s="111">
        <v>914</v>
      </c>
      <c r="C68" s="112" t="s">
        <v>1</v>
      </c>
      <c r="D68" s="121" t="s">
        <v>33</v>
      </c>
      <c r="E68" s="112" t="s">
        <v>42</v>
      </c>
      <c r="F68" s="112" t="s">
        <v>31</v>
      </c>
      <c r="G68" s="112" t="s">
        <v>5</v>
      </c>
      <c r="H68" s="112" t="s">
        <v>6</v>
      </c>
      <c r="I68" s="113" t="s">
        <v>54</v>
      </c>
      <c r="J68" s="114">
        <v>7154.7</v>
      </c>
      <c r="K68" s="114">
        <v>7450</v>
      </c>
      <c r="L68" s="114">
        <v>7822</v>
      </c>
    </row>
    <row r="69" spans="1:12" s="5" customFormat="1" ht="30" customHeight="1" x14ac:dyDescent="0.3">
      <c r="A69" s="147" t="s">
        <v>186</v>
      </c>
      <c r="B69" s="111">
        <v>914</v>
      </c>
      <c r="C69" s="112" t="s">
        <v>1</v>
      </c>
      <c r="D69" s="121" t="s">
        <v>33</v>
      </c>
      <c r="E69" s="112" t="s">
        <v>42</v>
      </c>
      <c r="F69" s="112" t="s">
        <v>31</v>
      </c>
      <c r="G69" s="112" t="s">
        <v>5</v>
      </c>
      <c r="H69" s="112" t="s">
        <v>6</v>
      </c>
      <c r="I69" s="113" t="s">
        <v>53</v>
      </c>
      <c r="J69" s="114">
        <v>641</v>
      </c>
      <c r="K69" s="114">
        <v>793</v>
      </c>
      <c r="L69" s="114">
        <v>825</v>
      </c>
    </row>
    <row r="70" spans="1:12" s="32" customFormat="1" ht="0.6" hidden="1" customHeight="1" x14ac:dyDescent="0.3">
      <c r="A70" s="147" t="s">
        <v>423</v>
      </c>
      <c r="B70" s="111">
        <v>914</v>
      </c>
      <c r="C70" s="112" t="s">
        <v>1</v>
      </c>
      <c r="D70" s="121" t="s">
        <v>33</v>
      </c>
      <c r="E70" s="112" t="s">
        <v>42</v>
      </c>
      <c r="F70" s="112" t="s">
        <v>31</v>
      </c>
      <c r="G70" s="112" t="s">
        <v>5</v>
      </c>
      <c r="H70" s="112" t="s">
        <v>6</v>
      </c>
      <c r="I70" s="113" t="s">
        <v>58</v>
      </c>
      <c r="J70" s="114"/>
      <c r="K70" s="114"/>
      <c r="L70" s="114"/>
    </row>
    <row r="71" spans="1:12" s="33" customFormat="1" ht="31.2" x14ac:dyDescent="0.3">
      <c r="A71" s="110" t="s">
        <v>106</v>
      </c>
      <c r="B71" s="111">
        <v>914</v>
      </c>
      <c r="C71" s="112" t="s">
        <v>1</v>
      </c>
      <c r="D71" s="121" t="s">
        <v>33</v>
      </c>
      <c r="E71" s="112" t="s">
        <v>42</v>
      </c>
      <c r="F71" s="112" t="s">
        <v>31</v>
      </c>
      <c r="G71" s="112" t="s">
        <v>5</v>
      </c>
      <c r="H71" s="112" t="s">
        <v>6</v>
      </c>
      <c r="I71" s="113" t="s">
        <v>55</v>
      </c>
      <c r="J71" s="114">
        <v>0</v>
      </c>
      <c r="K71" s="114">
        <v>1</v>
      </c>
      <c r="L71" s="114">
        <v>1</v>
      </c>
    </row>
    <row r="72" spans="1:12" s="33" customFormat="1" ht="47.25" customHeight="1" x14ac:dyDescent="0.3">
      <c r="A72" s="245" t="s">
        <v>670</v>
      </c>
      <c r="B72" s="246">
        <v>914</v>
      </c>
      <c r="C72" s="247" t="s">
        <v>1</v>
      </c>
      <c r="D72" s="248" t="s">
        <v>33</v>
      </c>
      <c r="E72" s="247" t="s">
        <v>669</v>
      </c>
      <c r="F72" s="247" t="s">
        <v>111</v>
      </c>
      <c r="G72" s="247" t="s">
        <v>112</v>
      </c>
      <c r="H72" s="247" t="s">
        <v>118</v>
      </c>
      <c r="I72" s="249"/>
      <c r="J72" s="117">
        <f>J73</f>
        <v>1104.7</v>
      </c>
      <c r="K72" s="117">
        <f t="shared" ref="K72:L74" si="25">K73</f>
        <v>0</v>
      </c>
      <c r="L72" s="117">
        <f t="shared" si="25"/>
        <v>0</v>
      </c>
    </row>
    <row r="73" spans="1:12" s="33" customFormat="1" ht="51.75" customHeight="1" x14ac:dyDescent="0.3">
      <c r="A73" s="250" t="s">
        <v>671</v>
      </c>
      <c r="B73" s="251">
        <v>914</v>
      </c>
      <c r="C73" s="252" t="s">
        <v>1</v>
      </c>
      <c r="D73" s="253" t="s">
        <v>33</v>
      </c>
      <c r="E73" s="252" t="s">
        <v>669</v>
      </c>
      <c r="F73" s="252" t="s">
        <v>16</v>
      </c>
      <c r="G73" s="252" t="s">
        <v>112</v>
      </c>
      <c r="H73" s="252" t="s">
        <v>118</v>
      </c>
      <c r="I73" s="254"/>
      <c r="J73" s="119">
        <f>J74</f>
        <v>1104.7</v>
      </c>
      <c r="K73" s="119">
        <f t="shared" si="25"/>
        <v>0</v>
      </c>
      <c r="L73" s="119">
        <f t="shared" si="25"/>
        <v>0</v>
      </c>
    </row>
    <row r="74" spans="1:12" s="33" customFormat="1" ht="34.5" customHeight="1" x14ac:dyDescent="0.3">
      <c r="A74" s="255" t="s">
        <v>672</v>
      </c>
      <c r="B74" s="256">
        <v>914</v>
      </c>
      <c r="C74" s="257" t="s">
        <v>1</v>
      </c>
      <c r="D74" s="258" t="s">
        <v>33</v>
      </c>
      <c r="E74" s="257" t="s">
        <v>669</v>
      </c>
      <c r="F74" s="257" t="s">
        <v>16</v>
      </c>
      <c r="G74" s="257" t="s">
        <v>1</v>
      </c>
      <c r="H74" s="257" t="s">
        <v>118</v>
      </c>
      <c r="I74" s="259"/>
      <c r="J74" s="120">
        <f>J75</f>
        <v>1104.7</v>
      </c>
      <c r="K74" s="120">
        <f t="shared" si="25"/>
        <v>0</v>
      </c>
      <c r="L74" s="120">
        <f t="shared" si="25"/>
        <v>0</v>
      </c>
    </row>
    <row r="75" spans="1:12" s="33" customFormat="1" ht="31.5" customHeight="1" x14ac:dyDescent="0.3">
      <c r="A75" s="260" t="s">
        <v>684</v>
      </c>
      <c r="B75" s="261">
        <v>914</v>
      </c>
      <c r="C75" s="262" t="s">
        <v>1</v>
      </c>
      <c r="D75" s="263" t="s">
        <v>33</v>
      </c>
      <c r="E75" s="262" t="s">
        <v>669</v>
      </c>
      <c r="F75" s="262" t="s">
        <v>16</v>
      </c>
      <c r="G75" s="262" t="s">
        <v>1</v>
      </c>
      <c r="H75" s="262" t="s">
        <v>683</v>
      </c>
      <c r="I75" s="264" t="s">
        <v>53</v>
      </c>
      <c r="J75" s="114">
        <v>1104.7</v>
      </c>
      <c r="K75" s="114">
        <v>0</v>
      </c>
      <c r="L75" s="114">
        <v>0</v>
      </c>
    </row>
    <row r="76" spans="1:12" s="33" customFormat="1" ht="33.6" x14ac:dyDescent="0.3">
      <c r="A76" s="97" t="s">
        <v>450</v>
      </c>
      <c r="B76" s="98">
        <v>914</v>
      </c>
      <c r="C76" s="99" t="s">
        <v>1</v>
      </c>
      <c r="D76" s="99" t="s">
        <v>33</v>
      </c>
      <c r="E76" s="99" t="s">
        <v>227</v>
      </c>
      <c r="F76" s="99" t="s">
        <v>111</v>
      </c>
      <c r="G76" s="99" t="s">
        <v>112</v>
      </c>
      <c r="H76" s="99" t="s">
        <v>118</v>
      </c>
      <c r="I76" s="137"/>
      <c r="J76" s="117">
        <f>+J77</f>
        <v>1586.3</v>
      </c>
      <c r="K76" s="117">
        <f t="shared" ref="K76:L77" si="26">+K77</f>
        <v>0</v>
      </c>
      <c r="L76" s="117">
        <f t="shared" si="26"/>
        <v>0</v>
      </c>
    </row>
    <row r="77" spans="1:12" s="33" customFormat="1" ht="33.6" x14ac:dyDescent="0.3">
      <c r="A77" s="87" t="s">
        <v>451</v>
      </c>
      <c r="B77" s="102">
        <v>914</v>
      </c>
      <c r="C77" s="103" t="s">
        <v>1</v>
      </c>
      <c r="D77" s="103" t="s">
        <v>33</v>
      </c>
      <c r="E77" s="103" t="s">
        <v>227</v>
      </c>
      <c r="F77" s="103" t="s">
        <v>16</v>
      </c>
      <c r="G77" s="103" t="s">
        <v>112</v>
      </c>
      <c r="H77" s="103" t="s">
        <v>118</v>
      </c>
      <c r="I77" s="126"/>
      <c r="J77" s="119">
        <f>+J78</f>
        <v>1586.3</v>
      </c>
      <c r="K77" s="119">
        <f t="shared" si="26"/>
        <v>0</v>
      </c>
      <c r="L77" s="119">
        <f t="shared" si="26"/>
        <v>0</v>
      </c>
    </row>
    <row r="78" spans="1:12" s="33" customFormat="1" ht="33.6" x14ac:dyDescent="0.3">
      <c r="A78" s="91" t="s">
        <v>452</v>
      </c>
      <c r="B78" s="106">
        <v>914</v>
      </c>
      <c r="C78" s="107" t="s">
        <v>1</v>
      </c>
      <c r="D78" s="107" t="s">
        <v>33</v>
      </c>
      <c r="E78" s="107" t="s">
        <v>227</v>
      </c>
      <c r="F78" s="107" t="s">
        <v>16</v>
      </c>
      <c r="G78" s="107" t="s">
        <v>1</v>
      </c>
      <c r="H78" s="107" t="s">
        <v>118</v>
      </c>
      <c r="I78" s="125"/>
      <c r="J78" s="120">
        <f>+J79</f>
        <v>1586.3</v>
      </c>
      <c r="K78" s="120">
        <f t="shared" ref="K78:L78" si="27">+K79</f>
        <v>0</v>
      </c>
      <c r="L78" s="120">
        <f t="shared" si="27"/>
        <v>0</v>
      </c>
    </row>
    <row r="79" spans="1:12" s="33" customFormat="1" ht="31.2" x14ac:dyDescent="0.3">
      <c r="A79" s="110" t="s">
        <v>523</v>
      </c>
      <c r="B79" s="111">
        <v>914</v>
      </c>
      <c r="C79" s="112" t="s">
        <v>1</v>
      </c>
      <c r="D79" s="112" t="s">
        <v>33</v>
      </c>
      <c r="E79" s="112" t="s">
        <v>227</v>
      </c>
      <c r="F79" s="112" t="s">
        <v>16</v>
      </c>
      <c r="G79" s="112" t="s">
        <v>1</v>
      </c>
      <c r="H79" s="112" t="s">
        <v>524</v>
      </c>
      <c r="I79" s="113" t="s">
        <v>53</v>
      </c>
      <c r="J79" s="114">
        <v>1586.3</v>
      </c>
      <c r="K79" s="114">
        <v>0</v>
      </c>
      <c r="L79" s="114">
        <v>0</v>
      </c>
    </row>
    <row r="80" spans="1:12" s="5" customFormat="1" x14ac:dyDescent="0.3">
      <c r="A80" s="92" t="s">
        <v>69</v>
      </c>
      <c r="B80" s="92">
        <v>914</v>
      </c>
      <c r="C80" s="148" t="s">
        <v>2</v>
      </c>
      <c r="D80" s="382"/>
      <c r="E80" s="383"/>
      <c r="F80" s="383"/>
      <c r="G80" s="383"/>
      <c r="H80" s="384"/>
      <c r="I80" s="149"/>
      <c r="J80" s="150">
        <f>+J81+J88</f>
        <v>4268.7000000000007</v>
      </c>
      <c r="K80" s="150">
        <f t="shared" ref="K80:L80" si="28">+K81+K88</f>
        <v>2764</v>
      </c>
      <c r="L80" s="150">
        <f t="shared" si="28"/>
        <v>2397</v>
      </c>
    </row>
    <row r="81" spans="1:12" s="5" customFormat="1" ht="52.2" x14ac:dyDescent="0.3">
      <c r="A81" s="151" t="s">
        <v>70</v>
      </c>
      <c r="B81" s="151">
        <v>914</v>
      </c>
      <c r="C81" s="83" t="s">
        <v>2</v>
      </c>
      <c r="D81" s="83" t="s">
        <v>15</v>
      </c>
      <c r="E81" s="425"/>
      <c r="F81" s="426"/>
      <c r="G81" s="426"/>
      <c r="H81" s="427"/>
      <c r="I81" s="152"/>
      <c r="J81" s="85">
        <f>SUM(J82)</f>
        <v>89.6</v>
      </c>
      <c r="K81" s="85">
        <f t="shared" ref="K81:L86" si="29">SUM(K82)</f>
        <v>300</v>
      </c>
      <c r="L81" s="85">
        <f t="shared" si="29"/>
        <v>300</v>
      </c>
    </row>
    <row r="82" spans="1:12" s="5" customFormat="1" ht="67.2" x14ac:dyDescent="0.3">
      <c r="A82" s="97" t="s">
        <v>123</v>
      </c>
      <c r="B82" s="153">
        <v>914</v>
      </c>
      <c r="C82" s="100" t="s">
        <v>2</v>
      </c>
      <c r="D82" s="100" t="s">
        <v>15</v>
      </c>
      <c r="E82" s="99" t="s">
        <v>11</v>
      </c>
      <c r="F82" s="99" t="s">
        <v>111</v>
      </c>
      <c r="G82" s="99" t="s">
        <v>112</v>
      </c>
      <c r="H82" s="99" t="s">
        <v>118</v>
      </c>
      <c r="I82" s="154"/>
      <c r="J82" s="117">
        <f>SUM(J83)</f>
        <v>89.6</v>
      </c>
      <c r="K82" s="117">
        <f t="shared" si="29"/>
        <v>300</v>
      </c>
      <c r="L82" s="117">
        <f t="shared" si="29"/>
        <v>300</v>
      </c>
    </row>
    <row r="83" spans="1:12" s="5" customFormat="1" ht="50.4" x14ac:dyDescent="0.3">
      <c r="A83" s="87" t="s">
        <v>124</v>
      </c>
      <c r="B83" s="155">
        <v>914</v>
      </c>
      <c r="C83" s="104" t="s">
        <v>2</v>
      </c>
      <c r="D83" s="104" t="s">
        <v>15</v>
      </c>
      <c r="E83" s="103" t="s">
        <v>11</v>
      </c>
      <c r="F83" s="103" t="s">
        <v>16</v>
      </c>
      <c r="G83" s="103" t="s">
        <v>112</v>
      </c>
      <c r="H83" s="103" t="s">
        <v>118</v>
      </c>
      <c r="I83" s="156"/>
      <c r="J83" s="119">
        <f>+J84+J86</f>
        <v>89.6</v>
      </c>
      <c r="K83" s="119">
        <f t="shared" ref="K83:L83" si="30">+K84+K86</f>
        <v>300</v>
      </c>
      <c r="L83" s="119">
        <f t="shared" si="30"/>
        <v>300</v>
      </c>
    </row>
    <row r="84" spans="1:12" s="5" customFormat="1" ht="33.6" x14ac:dyDescent="0.3">
      <c r="A84" s="91" t="s">
        <v>662</v>
      </c>
      <c r="B84" s="157">
        <v>914</v>
      </c>
      <c r="C84" s="108" t="s">
        <v>2</v>
      </c>
      <c r="D84" s="108" t="s">
        <v>15</v>
      </c>
      <c r="E84" s="107" t="s">
        <v>11</v>
      </c>
      <c r="F84" s="107" t="s">
        <v>16</v>
      </c>
      <c r="G84" s="107" t="s">
        <v>5</v>
      </c>
      <c r="H84" s="107" t="s">
        <v>118</v>
      </c>
      <c r="I84" s="158"/>
      <c r="J84" s="120">
        <f>+J85</f>
        <v>89.6</v>
      </c>
      <c r="K84" s="120">
        <f t="shared" ref="K84:L84" si="31">+K85</f>
        <v>0</v>
      </c>
      <c r="L84" s="120">
        <f t="shared" si="31"/>
        <v>0</v>
      </c>
    </row>
    <row r="85" spans="1:12" s="5" customFormat="1" ht="31.2" x14ac:dyDescent="0.3">
      <c r="A85" s="147" t="s">
        <v>584</v>
      </c>
      <c r="B85" s="159">
        <v>914</v>
      </c>
      <c r="C85" s="160" t="s">
        <v>2</v>
      </c>
      <c r="D85" s="160" t="s">
        <v>15</v>
      </c>
      <c r="E85" s="84" t="s">
        <v>11</v>
      </c>
      <c r="F85" s="84" t="s">
        <v>16</v>
      </c>
      <c r="G85" s="84" t="s">
        <v>5</v>
      </c>
      <c r="H85" s="84" t="s">
        <v>24</v>
      </c>
      <c r="I85" s="152">
        <v>200</v>
      </c>
      <c r="J85" s="161">
        <v>89.6</v>
      </c>
      <c r="K85" s="161"/>
      <c r="L85" s="161"/>
    </row>
    <row r="86" spans="1:12" s="5" customFormat="1" ht="50.4" x14ac:dyDescent="0.3">
      <c r="A86" s="91" t="s">
        <v>583</v>
      </c>
      <c r="B86" s="157">
        <v>914</v>
      </c>
      <c r="C86" s="108" t="s">
        <v>2</v>
      </c>
      <c r="D86" s="108" t="s">
        <v>15</v>
      </c>
      <c r="E86" s="107" t="s">
        <v>11</v>
      </c>
      <c r="F86" s="107" t="s">
        <v>16</v>
      </c>
      <c r="G86" s="107" t="s">
        <v>2</v>
      </c>
      <c r="H86" s="107" t="s">
        <v>118</v>
      </c>
      <c r="I86" s="158"/>
      <c r="J86" s="120">
        <f>SUM(J87)</f>
        <v>0</v>
      </c>
      <c r="K86" s="120">
        <f t="shared" si="29"/>
        <v>300</v>
      </c>
      <c r="L86" s="120">
        <f t="shared" si="29"/>
        <v>300</v>
      </c>
    </row>
    <row r="87" spans="1:12" s="5" customFormat="1" ht="31.2" x14ac:dyDescent="0.3">
      <c r="A87" s="147" t="s">
        <v>584</v>
      </c>
      <c r="B87" s="111">
        <v>914</v>
      </c>
      <c r="C87" s="112" t="s">
        <v>2</v>
      </c>
      <c r="D87" s="121" t="s">
        <v>15</v>
      </c>
      <c r="E87" s="112" t="s">
        <v>11</v>
      </c>
      <c r="F87" s="112" t="s">
        <v>16</v>
      </c>
      <c r="G87" s="112" t="s">
        <v>2</v>
      </c>
      <c r="H87" s="112" t="s">
        <v>24</v>
      </c>
      <c r="I87" s="113" t="s">
        <v>53</v>
      </c>
      <c r="J87" s="114">
        <v>0</v>
      </c>
      <c r="K87" s="114">
        <v>300</v>
      </c>
      <c r="L87" s="114">
        <v>300</v>
      </c>
    </row>
    <row r="88" spans="1:12" s="33" customFormat="1" ht="49.95" customHeight="1" x14ac:dyDescent="0.3">
      <c r="A88" s="162" t="s">
        <v>71</v>
      </c>
      <c r="B88" s="83" t="s">
        <v>168</v>
      </c>
      <c r="C88" s="83" t="s">
        <v>2</v>
      </c>
      <c r="D88" s="83" t="s">
        <v>35</v>
      </c>
      <c r="E88" s="419"/>
      <c r="F88" s="420"/>
      <c r="G88" s="420"/>
      <c r="H88" s="421"/>
      <c r="I88" s="84"/>
      <c r="J88" s="85">
        <f>SUM(J89)</f>
        <v>4179.1000000000004</v>
      </c>
      <c r="K88" s="85">
        <f t="shared" ref="K88:L88" si="32">SUM(K89)</f>
        <v>2464</v>
      </c>
      <c r="L88" s="85">
        <f t="shared" si="32"/>
        <v>2097</v>
      </c>
    </row>
    <row r="89" spans="1:12" s="5" customFormat="1" ht="33.6" x14ac:dyDescent="0.3">
      <c r="A89" s="97" t="s">
        <v>613</v>
      </c>
      <c r="B89" s="100" t="s">
        <v>168</v>
      </c>
      <c r="C89" s="100" t="s">
        <v>2</v>
      </c>
      <c r="D89" s="100" t="s">
        <v>35</v>
      </c>
      <c r="E89" s="99" t="s">
        <v>1</v>
      </c>
      <c r="F89" s="99" t="s">
        <v>111</v>
      </c>
      <c r="G89" s="99" t="s">
        <v>112</v>
      </c>
      <c r="H89" s="99" t="s">
        <v>118</v>
      </c>
      <c r="I89" s="99"/>
      <c r="J89" s="117">
        <f>+J90+J101</f>
        <v>4179.1000000000004</v>
      </c>
      <c r="K89" s="117">
        <f>K101+K90</f>
        <v>2464</v>
      </c>
      <c r="L89" s="117">
        <f>L101+L90</f>
        <v>2097</v>
      </c>
    </row>
    <row r="90" spans="1:12" s="34" customFormat="1" ht="33.6" x14ac:dyDescent="0.3">
      <c r="A90" s="87" t="s">
        <v>614</v>
      </c>
      <c r="B90" s="104" t="s">
        <v>168</v>
      </c>
      <c r="C90" s="104" t="s">
        <v>2</v>
      </c>
      <c r="D90" s="104" t="s">
        <v>35</v>
      </c>
      <c r="E90" s="103" t="s">
        <v>1</v>
      </c>
      <c r="F90" s="103" t="s">
        <v>16</v>
      </c>
      <c r="G90" s="103" t="s">
        <v>112</v>
      </c>
      <c r="H90" s="103" t="s">
        <v>118</v>
      </c>
      <c r="I90" s="103"/>
      <c r="J90" s="119">
        <f>(J91+J93+J95+J97+J99)</f>
        <v>4170.1000000000004</v>
      </c>
      <c r="K90" s="119">
        <f>(K91+K93+K95+K97+K99)</f>
        <v>2394</v>
      </c>
      <c r="L90" s="119">
        <f>(L91+L93+L95+L97+L99)</f>
        <v>2027</v>
      </c>
    </row>
    <row r="91" spans="1:12" s="35" customFormat="1" ht="33.6" x14ac:dyDescent="0.3">
      <c r="A91" s="144" t="s">
        <v>606</v>
      </c>
      <c r="B91" s="106">
        <v>914</v>
      </c>
      <c r="C91" s="107" t="s">
        <v>2</v>
      </c>
      <c r="D91" s="124" t="s">
        <v>35</v>
      </c>
      <c r="E91" s="108" t="s">
        <v>1</v>
      </c>
      <c r="F91" s="108" t="s">
        <v>16</v>
      </c>
      <c r="G91" s="108" t="s">
        <v>1</v>
      </c>
      <c r="H91" s="108" t="s">
        <v>118</v>
      </c>
      <c r="I91" s="125"/>
      <c r="J91" s="120">
        <f>J92</f>
        <v>4161.1000000000004</v>
      </c>
      <c r="K91" s="120">
        <f>K92</f>
        <v>1892</v>
      </c>
      <c r="L91" s="120">
        <f>L92</f>
        <v>1944</v>
      </c>
    </row>
    <row r="92" spans="1:12" s="36" customFormat="1" ht="50.4" x14ac:dyDescent="0.3">
      <c r="A92" s="163" t="s">
        <v>605</v>
      </c>
      <c r="B92" s="164">
        <v>914</v>
      </c>
      <c r="C92" s="84" t="s">
        <v>2</v>
      </c>
      <c r="D92" s="165" t="s">
        <v>35</v>
      </c>
      <c r="E92" s="160" t="s">
        <v>1</v>
      </c>
      <c r="F92" s="160" t="s">
        <v>16</v>
      </c>
      <c r="G92" s="160" t="s">
        <v>1</v>
      </c>
      <c r="H92" s="160" t="s">
        <v>4</v>
      </c>
      <c r="I92" s="166" t="s">
        <v>53</v>
      </c>
      <c r="J92" s="161">
        <v>4161.1000000000004</v>
      </c>
      <c r="K92" s="161">
        <v>1892</v>
      </c>
      <c r="L92" s="161">
        <v>1944</v>
      </c>
    </row>
    <row r="93" spans="1:12" s="37" customFormat="1" ht="33.6" x14ac:dyDescent="0.3">
      <c r="A93" s="144" t="s">
        <v>604</v>
      </c>
      <c r="B93" s="106">
        <v>914</v>
      </c>
      <c r="C93" s="107" t="s">
        <v>2</v>
      </c>
      <c r="D93" s="124" t="s">
        <v>35</v>
      </c>
      <c r="E93" s="108" t="s">
        <v>1</v>
      </c>
      <c r="F93" s="108" t="s">
        <v>16</v>
      </c>
      <c r="G93" s="108" t="s">
        <v>5</v>
      </c>
      <c r="H93" s="108" t="s">
        <v>118</v>
      </c>
      <c r="I93" s="125"/>
      <c r="J93" s="120">
        <f>J94</f>
        <v>0</v>
      </c>
      <c r="K93" s="120">
        <f>K94</f>
        <v>23</v>
      </c>
      <c r="L93" s="120">
        <f>L94</f>
        <v>24</v>
      </c>
    </row>
    <row r="94" spans="1:12" s="5" customFormat="1" ht="50.4" x14ac:dyDescent="0.3">
      <c r="A94" s="163" t="s">
        <v>603</v>
      </c>
      <c r="B94" s="111">
        <v>914</v>
      </c>
      <c r="C94" s="112" t="s">
        <v>2</v>
      </c>
      <c r="D94" s="121" t="s">
        <v>35</v>
      </c>
      <c r="E94" s="167" t="s">
        <v>1</v>
      </c>
      <c r="F94" s="167" t="s">
        <v>16</v>
      </c>
      <c r="G94" s="167" t="s">
        <v>5</v>
      </c>
      <c r="H94" s="167" t="s">
        <v>4</v>
      </c>
      <c r="I94" s="113" t="s">
        <v>53</v>
      </c>
      <c r="J94" s="114">
        <v>0</v>
      </c>
      <c r="K94" s="114">
        <v>23</v>
      </c>
      <c r="L94" s="114">
        <v>24</v>
      </c>
    </row>
    <row r="95" spans="1:12" s="38" customFormat="1" ht="17.399999999999999" x14ac:dyDescent="0.3">
      <c r="A95" s="144" t="s">
        <v>602</v>
      </c>
      <c r="B95" s="106">
        <v>914</v>
      </c>
      <c r="C95" s="107" t="s">
        <v>2</v>
      </c>
      <c r="D95" s="124" t="s">
        <v>35</v>
      </c>
      <c r="E95" s="108" t="s">
        <v>1</v>
      </c>
      <c r="F95" s="108" t="s">
        <v>16</v>
      </c>
      <c r="G95" s="108" t="s">
        <v>2</v>
      </c>
      <c r="H95" s="108" t="s">
        <v>118</v>
      </c>
      <c r="I95" s="125"/>
      <c r="J95" s="120">
        <f>J96</f>
        <v>9</v>
      </c>
      <c r="K95" s="120">
        <f>K96</f>
        <v>9</v>
      </c>
      <c r="L95" s="120">
        <f>L96</f>
        <v>9</v>
      </c>
    </row>
    <row r="96" spans="1:12" s="5" customFormat="1" ht="33.6" x14ac:dyDescent="0.3">
      <c r="A96" s="168" t="s">
        <v>601</v>
      </c>
      <c r="B96" s="164">
        <v>914</v>
      </c>
      <c r="C96" s="84" t="s">
        <v>2</v>
      </c>
      <c r="D96" s="165" t="s">
        <v>35</v>
      </c>
      <c r="E96" s="160" t="s">
        <v>1</v>
      </c>
      <c r="F96" s="160" t="s">
        <v>16</v>
      </c>
      <c r="G96" s="160" t="s">
        <v>2</v>
      </c>
      <c r="H96" s="160" t="s">
        <v>4</v>
      </c>
      <c r="I96" s="166" t="s">
        <v>53</v>
      </c>
      <c r="J96" s="161">
        <v>9</v>
      </c>
      <c r="K96" s="161">
        <v>9</v>
      </c>
      <c r="L96" s="161">
        <v>9</v>
      </c>
    </row>
    <row r="97" spans="1:12" s="5" customFormat="1" ht="33.6" x14ac:dyDescent="0.3">
      <c r="A97" s="144" t="s">
        <v>600</v>
      </c>
      <c r="B97" s="106">
        <v>914</v>
      </c>
      <c r="C97" s="107" t="s">
        <v>2</v>
      </c>
      <c r="D97" s="124" t="s">
        <v>35</v>
      </c>
      <c r="E97" s="108" t="s">
        <v>1</v>
      </c>
      <c r="F97" s="108" t="s">
        <v>16</v>
      </c>
      <c r="G97" s="108" t="s">
        <v>7</v>
      </c>
      <c r="H97" s="108" t="s">
        <v>118</v>
      </c>
      <c r="I97" s="125"/>
      <c r="J97" s="120">
        <f>J98</f>
        <v>0</v>
      </c>
      <c r="K97" s="120">
        <f>K98</f>
        <v>40</v>
      </c>
      <c r="L97" s="120">
        <f>L98</f>
        <v>40</v>
      </c>
    </row>
    <row r="98" spans="1:12" s="5" customFormat="1" ht="33.6" x14ac:dyDescent="0.3">
      <c r="A98" s="163" t="s">
        <v>598</v>
      </c>
      <c r="B98" s="164">
        <v>914</v>
      </c>
      <c r="C98" s="84" t="s">
        <v>2</v>
      </c>
      <c r="D98" s="165" t="s">
        <v>35</v>
      </c>
      <c r="E98" s="160" t="s">
        <v>1</v>
      </c>
      <c r="F98" s="160" t="s">
        <v>16</v>
      </c>
      <c r="G98" s="160" t="s">
        <v>7</v>
      </c>
      <c r="H98" s="160" t="s">
        <v>4</v>
      </c>
      <c r="I98" s="166" t="s">
        <v>53</v>
      </c>
      <c r="J98" s="161">
        <v>0</v>
      </c>
      <c r="K98" s="161">
        <v>40</v>
      </c>
      <c r="L98" s="161">
        <v>40</v>
      </c>
    </row>
    <row r="99" spans="1:12" s="5" customFormat="1" ht="37.950000000000003" customHeight="1" x14ac:dyDescent="0.3">
      <c r="A99" s="144" t="s">
        <v>599</v>
      </c>
      <c r="B99" s="106">
        <v>914</v>
      </c>
      <c r="C99" s="107" t="s">
        <v>2</v>
      </c>
      <c r="D99" s="124" t="s">
        <v>35</v>
      </c>
      <c r="E99" s="108" t="s">
        <v>1</v>
      </c>
      <c r="F99" s="108" t="s">
        <v>16</v>
      </c>
      <c r="G99" s="108" t="s">
        <v>11</v>
      </c>
      <c r="H99" s="108" t="s">
        <v>118</v>
      </c>
      <c r="I99" s="125"/>
      <c r="J99" s="120">
        <f>SUM(J100)</f>
        <v>0</v>
      </c>
      <c r="K99" s="120">
        <f t="shared" ref="K99:L99" si="33">SUM(K100)</f>
        <v>430</v>
      </c>
      <c r="L99" s="120">
        <f t="shared" si="33"/>
        <v>10</v>
      </c>
    </row>
    <row r="100" spans="1:12" s="39" customFormat="1" ht="46.8" x14ac:dyDescent="0.3">
      <c r="A100" s="110" t="s">
        <v>597</v>
      </c>
      <c r="B100" s="111">
        <v>914</v>
      </c>
      <c r="C100" s="112" t="s">
        <v>2</v>
      </c>
      <c r="D100" s="121" t="s">
        <v>35</v>
      </c>
      <c r="E100" s="167" t="s">
        <v>1</v>
      </c>
      <c r="F100" s="167" t="s">
        <v>16</v>
      </c>
      <c r="G100" s="167" t="s">
        <v>11</v>
      </c>
      <c r="H100" s="167" t="s">
        <v>4</v>
      </c>
      <c r="I100" s="113" t="s">
        <v>53</v>
      </c>
      <c r="J100" s="114">
        <v>0</v>
      </c>
      <c r="K100" s="114">
        <v>430</v>
      </c>
      <c r="L100" s="114">
        <v>10</v>
      </c>
    </row>
    <row r="101" spans="1:12" s="40" customFormat="1" ht="50.4" x14ac:dyDescent="0.3">
      <c r="A101" s="168" t="s">
        <v>607</v>
      </c>
      <c r="B101" s="102">
        <v>914</v>
      </c>
      <c r="C101" s="103" t="s">
        <v>2</v>
      </c>
      <c r="D101" s="122" t="s">
        <v>35</v>
      </c>
      <c r="E101" s="104" t="s">
        <v>1</v>
      </c>
      <c r="F101" s="104" t="s">
        <v>26</v>
      </c>
      <c r="G101" s="104" t="s">
        <v>112</v>
      </c>
      <c r="H101" s="104" t="s">
        <v>118</v>
      </c>
      <c r="I101" s="126"/>
      <c r="J101" s="119">
        <f>J102</f>
        <v>9</v>
      </c>
      <c r="K101" s="119">
        <f>K102</f>
        <v>70</v>
      </c>
      <c r="L101" s="119">
        <f>L102</f>
        <v>70</v>
      </c>
    </row>
    <row r="102" spans="1:12" s="41" customFormat="1" ht="33.6" x14ac:dyDescent="0.3">
      <c r="A102" s="144" t="s">
        <v>595</v>
      </c>
      <c r="B102" s="106">
        <v>914</v>
      </c>
      <c r="C102" s="107" t="s">
        <v>2</v>
      </c>
      <c r="D102" s="124" t="s">
        <v>35</v>
      </c>
      <c r="E102" s="108" t="s">
        <v>1</v>
      </c>
      <c r="F102" s="108" t="s">
        <v>26</v>
      </c>
      <c r="G102" s="108" t="s">
        <v>1</v>
      </c>
      <c r="H102" s="108" t="s">
        <v>118</v>
      </c>
      <c r="I102" s="125"/>
      <c r="J102" s="120">
        <f>SUM(J103)</f>
        <v>9</v>
      </c>
      <c r="K102" s="120">
        <f t="shared" ref="K102:L102" si="34">SUM(K103)</f>
        <v>70</v>
      </c>
      <c r="L102" s="120">
        <f t="shared" si="34"/>
        <v>70</v>
      </c>
    </row>
    <row r="103" spans="1:12" s="42" customFormat="1" ht="31.2" x14ac:dyDescent="0.3">
      <c r="A103" s="110" t="s">
        <v>596</v>
      </c>
      <c r="B103" s="111">
        <v>914</v>
      </c>
      <c r="C103" s="112" t="s">
        <v>2</v>
      </c>
      <c r="D103" s="121" t="s">
        <v>35</v>
      </c>
      <c r="E103" s="167" t="s">
        <v>1</v>
      </c>
      <c r="F103" s="167" t="s">
        <v>26</v>
      </c>
      <c r="G103" s="167" t="s">
        <v>1</v>
      </c>
      <c r="H103" s="167" t="s">
        <v>4</v>
      </c>
      <c r="I103" s="113" t="s">
        <v>53</v>
      </c>
      <c r="J103" s="114">
        <v>9</v>
      </c>
      <c r="K103" s="114">
        <v>70</v>
      </c>
      <c r="L103" s="114">
        <v>70</v>
      </c>
    </row>
    <row r="104" spans="1:12" s="43" customFormat="1" x14ac:dyDescent="0.3">
      <c r="A104" s="92" t="s">
        <v>72</v>
      </c>
      <c r="B104" s="92">
        <v>914</v>
      </c>
      <c r="C104" s="148" t="s">
        <v>7</v>
      </c>
      <c r="D104" s="382"/>
      <c r="E104" s="383"/>
      <c r="F104" s="383"/>
      <c r="G104" s="383"/>
      <c r="H104" s="384"/>
      <c r="I104" s="169"/>
      <c r="J104" s="150">
        <f>SUM(J110+J122+J137+J142+J105)</f>
        <v>27938.9</v>
      </c>
      <c r="K104" s="150">
        <f>SUM(K110+K122+K137+K142+K105)</f>
        <v>25757.4</v>
      </c>
      <c r="L104" s="150">
        <f>SUM(L110+L122+L137+L142+L105)</f>
        <v>26822.7</v>
      </c>
    </row>
    <row r="105" spans="1:12" s="43" customFormat="1" hidden="1" x14ac:dyDescent="0.3">
      <c r="A105" s="80" t="s">
        <v>634</v>
      </c>
      <c r="B105" s="95">
        <v>914</v>
      </c>
      <c r="C105" s="83" t="s">
        <v>7</v>
      </c>
      <c r="D105" s="83" t="s">
        <v>1</v>
      </c>
      <c r="E105" s="382"/>
      <c r="F105" s="383"/>
      <c r="G105" s="383"/>
      <c r="H105" s="384"/>
      <c r="I105" s="169"/>
      <c r="J105" s="85">
        <f>+J106</f>
        <v>0</v>
      </c>
      <c r="K105" s="85">
        <f t="shared" ref="K105:L105" si="35">+K106</f>
        <v>0</v>
      </c>
      <c r="L105" s="85">
        <f t="shared" si="35"/>
        <v>0</v>
      </c>
    </row>
    <row r="106" spans="1:12" s="43" customFormat="1" ht="34.799999999999997" hidden="1" x14ac:dyDescent="0.3">
      <c r="A106" s="170" t="s">
        <v>635</v>
      </c>
      <c r="B106" s="98">
        <v>914</v>
      </c>
      <c r="C106" s="100" t="s">
        <v>7</v>
      </c>
      <c r="D106" s="100" t="s">
        <v>1</v>
      </c>
      <c r="E106" s="100" t="s">
        <v>13</v>
      </c>
      <c r="F106" s="100" t="s">
        <v>111</v>
      </c>
      <c r="G106" s="100" t="s">
        <v>112</v>
      </c>
      <c r="H106" s="100" t="s">
        <v>118</v>
      </c>
      <c r="I106" s="116"/>
      <c r="J106" s="117">
        <f>+J107</f>
        <v>0</v>
      </c>
      <c r="K106" s="117">
        <f t="shared" ref="K106:L108" si="36">+K107</f>
        <v>0</v>
      </c>
      <c r="L106" s="117">
        <f t="shared" si="36"/>
        <v>0</v>
      </c>
    </row>
    <row r="107" spans="1:12" s="43" customFormat="1" ht="34.799999999999997" hidden="1" x14ac:dyDescent="0.3">
      <c r="A107" s="171" t="s">
        <v>636</v>
      </c>
      <c r="B107" s="102">
        <v>914</v>
      </c>
      <c r="C107" s="104" t="s">
        <v>7</v>
      </c>
      <c r="D107" s="104" t="s">
        <v>1</v>
      </c>
      <c r="E107" s="104" t="s">
        <v>13</v>
      </c>
      <c r="F107" s="104" t="s">
        <v>16</v>
      </c>
      <c r="G107" s="104" t="s">
        <v>112</v>
      </c>
      <c r="H107" s="104" t="s">
        <v>118</v>
      </c>
      <c r="I107" s="118"/>
      <c r="J107" s="119">
        <f>+J108</f>
        <v>0</v>
      </c>
      <c r="K107" s="119">
        <f t="shared" si="36"/>
        <v>0</v>
      </c>
      <c r="L107" s="119">
        <f t="shared" si="36"/>
        <v>0</v>
      </c>
    </row>
    <row r="108" spans="1:12" s="42" customFormat="1" ht="34.799999999999997" hidden="1" x14ac:dyDescent="0.3">
      <c r="A108" s="172" t="s">
        <v>637</v>
      </c>
      <c r="B108" s="106">
        <v>914</v>
      </c>
      <c r="C108" s="108" t="s">
        <v>7</v>
      </c>
      <c r="D108" s="108" t="s">
        <v>1</v>
      </c>
      <c r="E108" s="108" t="s">
        <v>13</v>
      </c>
      <c r="F108" s="108" t="s">
        <v>16</v>
      </c>
      <c r="G108" s="108" t="s">
        <v>1</v>
      </c>
      <c r="H108" s="108" t="s">
        <v>118</v>
      </c>
      <c r="I108" s="173"/>
      <c r="J108" s="120">
        <f>+J109</f>
        <v>0</v>
      </c>
      <c r="K108" s="120">
        <f t="shared" si="36"/>
        <v>0</v>
      </c>
      <c r="L108" s="120">
        <f t="shared" si="36"/>
        <v>0</v>
      </c>
    </row>
    <row r="109" spans="1:12" s="43" customFormat="1" ht="31.2" hidden="1" x14ac:dyDescent="0.3">
      <c r="A109" s="174" t="s">
        <v>638</v>
      </c>
      <c r="B109" s="164">
        <v>914</v>
      </c>
      <c r="C109" s="160" t="s">
        <v>7</v>
      </c>
      <c r="D109" s="160" t="s">
        <v>1</v>
      </c>
      <c r="E109" s="160" t="s">
        <v>13</v>
      </c>
      <c r="F109" s="160" t="s">
        <v>16</v>
      </c>
      <c r="G109" s="160" t="s">
        <v>1</v>
      </c>
      <c r="H109" s="160" t="s">
        <v>639</v>
      </c>
      <c r="I109" s="84" t="s">
        <v>55</v>
      </c>
      <c r="J109" s="161">
        <v>0</v>
      </c>
      <c r="K109" s="161">
        <v>0</v>
      </c>
      <c r="L109" s="161">
        <v>0</v>
      </c>
    </row>
    <row r="110" spans="1:12" s="34" customFormat="1" ht="19.95" customHeight="1" x14ac:dyDescent="0.3">
      <c r="A110" s="80" t="s">
        <v>73</v>
      </c>
      <c r="B110" s="95">
        <v>914</v>
      </c>
      <c r="C110" s="83" t="s">
        <v>7</v>
      </c>
      <c r="D110" s="83" t="s">
        <v>11</v>
      </c>
      <c r="E110" s="175"/>
      <c r="F110" s="175"/>
      <c r="G110" s="175"/>
      <c r="H110" s="176"/>
      <c r="I110" s="84"/>
      <c r="J110" s="85">
        <f>SUM(J111+J118)</f>
        <v>2583.6999999999998</v>
      </c>
      <c r="K110" s="85">
        <f>SUM(K111+K118)</f>
        <v>2812.4</v>
      </c>
      <c r="L110" s="85">
        <f>SUM(L111+L118)</f>
        <v>2805.8</v>
      </c>
    </row>
    <row r="111" spans="1:12" s="34" customFormat="1" ht="58.95" customHeight="1" x14ac:dyDescent="0.3">
      <c r="A111" s="97" t="s">
        <v>130</v>
      </c>
      <c r="B111" s="98">
        <v>914</v>
      </c>
      <c r="C111" s="100" t="s">
        <v>7</v>
      </c>
      <c r="D111" s="100" t="s">
        <v>11</v>
      </c>
      <c r="E111" s="100" t="s">
        <v>14</v>
      </c>
      <c r="F111" s="100" t="s">
        <v>111</v>
      </c>
      <c r="G111" s="100" t="s">
        <v>112</v>
      </c>
      <c r="H111" s="100" t="s">
        <v>118</v>
      </c>
      <c r="I111" s="99"/>
      <c r="J111" s="117">
        <f t="shared" ref="J111:L112" si="37">SUM(J112)</f>
        <v>1237.0999999999999</v>
      </c>
      <c r="K111" s="117">
        <f t="shared" si="37"/>
        <v>2000</v>
      </c>
      <c r="L111" s="117">
        <f t="shared" si="37"/>
        <v>2000</v>
      </c>
    </row>
    <row r="112" spans="1:12" s="34" customFormat="1" ht="33.6" x14ac:dyDescent="0.3">
      <c r="A112" s="87" t="s">
        <v>180</v>
      </c>
      <c r="B112" s="102">
        <v>914</v>
      </c>
      <c r="C112" s="104" t="s">
        <v>7</v>
      </c>
      <c r="D112" s="104" t="s">
        <v>11</v>
      </c>
      <c r="E112" s="104" t="s">
        <v>14</v>
      </c>
      <c r="F112" s="104" t="s">
        <v>16</v>
      </c>
      <c r="G112" s="104" t="s">
        <v>112</v>
      </c>
      <c r="H112" s="104" t="s">
        <v>118</v>
      </c>
      <c r="I112" s="103"/>
      <c r="J112" s="119">
        <f t="shared" si="37"/>
        <v>1237.0999999999999</v>
      </c>
      <c r="K112" s="119">
        <f t="shared" si="37"/>
        <v>2000</v>
      </c>
      <c r="L112" s="119">
        <f t="shared" si="37"/>
        <v>2000</v>
      </c>
    </row>
    <row r="113" spans="1:12" s="34" customFormat="1" x14ac:dyDescent="0.3">
      <c r="A113" s="91" t="s">
        <v>214</v>
      </c>
      <c r="B113" s="106">
        <v>914</v>
      </c>
      <c r="C113" s="108" t="s">
        <v>7</v>
      </c>
      <c r="D113" s="108" t="s">
        <v>11</v>
      </c>
      <c r="E113" s="108" t="s">
        <v>14</v>
      </c>
      <c r="F113" s="108" t="s">
        <v>16</v>
      </c>
      <c r="G113" s="108" t="s">
        <v>1</v>
      </c>
      <c r="H113" s="108" t="s">
        <v>118</v>
      </c>
      <c r="I113" s="107"/>
      <c r="J113" s="120">
        <f>+J114+J115+J116+J117</f>
        <v>1237.0999999999999</v>
      </c>
      <c r="K113" s="120">
        <f t="shared" ref="K113:L113" si="38">+K114+K115</f>
        <v>2000</v>
      </c>
      <c r="L113" s="120">
        <f t="shared" si="38"/>
        <v>2000</v>
      </c>
    </row>
    <row r="114" spans="1:12" s="34" customFormat="1" ht="42" customHeight="1" x14ac:dyDescent="0.3">
      <c r="A114" s="110" t="s">
        <v>747</v>
      </c>
      <c r="B114" s="111">
        <v>914</v>
      </c>
      <c r="C114" s="112" t="s">
        <v>7</v>
      </c>
      <c r="D114" s="121" t="s">
        <v>11</v>
      </c>
      <c r="E114" s="112" t="s">
        <v>14</v>
      </c>
      <c r="F114" s="112" t="s">
        <v>16</v>
      </c>
      <c r="G114" s="112" t="s">
        <v>1</v>
      </c>
      <c r="H114" s="112" t="s">
        <v>24</v>
      </c>
      <c r="I114" s="113" t="s">
        <v>53</v>
      </c>
      <c r="J114" s="114">
        <v>599.70000000000005</v>
      </c>
      <c r="K114" s="114">
        <v>2000</v>
      </c>
      <c r="L114" s="114">
        <v>2000</v>
      </c>
    </row>
    <row r="115" spans="1:12" s="34" customFormat="1" ht="42" customHeight="1" x14ac:dyDescent="0.3">
      <c r="A115" s="110" t="s">
        <v>748</v>
      </c>
      <c r="B115" s="111">
        <v>914</v>
      </c>
      <c r="C115" s="112" t="s">
        <v>7</v>
      </c>
      <c r="D115" s="366" t="s">
        <v>11</v>
      </c>
      <c r="E115" s="112" t="s">
        <v>14</v>
      </c>
      <c r="F115" s="112" t="s">
        <v>16</v>
      </c>
      <c r="G115" s="112" t="s">
        <v>1</v>
      </c>
      <c r="H115" s="112" t="s">
        <v>24</v>
      </c>
      <c r="I115" s="367" t="s">
        <v>58</v>
      </c>
      <c r="J115" s="114">
        <v>137.4</v>
      </c>
      <c r="K115" s="114">
        <v>0</v>
      </c>
      <c r="L115" s="114">
        <v>0</v>
      </c>
    </row>
    <row r="116" spans="1:12" s="44" customFormat="1" ht="62.4" customHeight="1" x14ac:dyDescent="0.35">
      <c r="A116" s="110" t="s">
        <v>756</v>
      </c>
      <c r="B116" s="111">
        <v>914</v>
      </c>
      <c r="C116" s="112" t="s">
        <v>7</v>
      </c>
      <c r="D116" s="112" t="s">
        <v>11</v>
      </c>
      <c r="E116" s="112" t="s">
        <v>14</v>
      </c>
      <c r="F116" s="112" t="s">
        <v>16</v>
      </c>
      <c r="G116" s="112" t="s">
        <v>1</v>
      </c>
      <c r="H116" s="112" t="s">
        <v>405</v>
      </c>
      <c r="I116" s="113" t="s">
        <v>53</v>
      </c>
      <c r="J116" s="114">
        <v>40</v>
      </c>
      <c r="K116" s="114">
        <v>0</v>
      </c>
      <c r="L116" s="114">
        <v>0</v>
      </c>
    </row>
    <row r="117" spans="1:12" s="44" customFormat="1" ht="62.4" customHeight="1" x14ac:dyDescent="0.35">
      <c r="A117" s="110" t="s">
        <v>691</v>
      </c>
      <c r="B117" s="111">
        <v>914</v>
      </c>
      <c r="C117" s="112" t="s">
        <v>7</v>
      </c>
      <c r="D117" s="112" t="s">
        <v>11</v>
      </c>
      <c r="E117" s="112" t="s">
        <v>14</v>
      </c>
      <c r="F117" s="112" t="s">
        <v>16</v>
      </c>
      <c r="G117" s="112" t="s">
        <v>1</v>
      </c>
      <c r="H117" s="112" t="s">
        <v>405</v>
      </c>
      <c r="I117" s="369" t="s">
        <v>55</v>
      </c>
      <c r="J117" s="114">
        <v>460</v>
      </c>
      <c r="K117" s="114"/>
      <c r="L117" s="114"/>
    </row>
    <row r="118" spans="1:12" s="45" customFormat="1" ht="50.4" x14ac:dyDescent="0.35">
      <c r="A118" s="97" t="s">
        <v>215</v>
      </c>
      <c r="B118" s="98">
        <v>914</v>
      </c>
      <c r="C118" s="100" t="s">
        <v>7</v>
      </c>
      <c r="D118" s="100" t="s">
        <v>11</v>
      </c>
      <c r="E118" s="100" t="s">
        <v>216</v>
      </c>
      <c r="F118" s="100" t="s">
        <v>111</v>
      </c>
      <c r="G118" s="100" t="s">
        <v>112</v>
      </c>
      <c r="H118" s="100" t="s">
        <v>118</v>
      </c>
      <c r="I118" s="116"/>
      <c r="J118" s="117">
        <f>SUM(J119)</f>
        <v>1346.6</v>
      </c>
      <c r="K118" s="117">
        <f t="shared" ref="K118:L118" si="39">SUM(K119)</f>
        <v>812.4</v>
      </c>
      <c r="L118" s="117">
        <f t="shared" si="39"/>
        <v>805.8</v>
      </c>
    </row>
    <row r="119" spans="1:12" s="46" customFormat="1" ht="40.200000000000003" customHeight="1" x14ac:dyDescent="0.35">
      <c r="A119" s="87" t="s">
        <v>480</v>
      </c>
      <c r="B119" s="102">
        <v>914</v>
      </c>
      <c r="C119" s="104" t="s">
        <v>7</v>
      </c>
      <c r="D119" s="104" t="s">
        <v>11</v>
      </c>
      <c r="E119" s="104" t="s">
        <v>216</v>
      </c>
      <c r="F119" s="104" t="s">
        <v>478</v>
      </c>
      <c r="G119" s="104" t="s">
        <v>112</v>
      </c>
      <c r="H119" s="104" t="s">
        <v>118</v>
      </c>
      <c r="I119" s="118"/>
      <c r="J119" s="119">
        <f>SUM(J120)</f>
        <v>1346.6</v>
      </c>
      <c r="K119" s="119">
        <f t="shared" ref="K119:L120" si="40">SUM(K120)</f>
        <v>812.4</v>
      </c>
      <c r="L119" s="119">
        <f t="shared" si="40"/>
        <v>805.8</v>
      </c>
    </row>
    <row r="120" spans="1:12" s="5" customFormat="1" ht="44.4" customHeight="1" x14ac:dyDescent="0.3">
      <c r="A120" s="91" t="s">
        <v>479</v>
      </c>
      <c r="B120" s="106">
        <v>914</v>
      </c>
      <c r="C120" s="108" t="s">
        <v>7</v>
      </c>
      <c r="D120" s="108" t="s">
        <v>11</v>
      </c>
      <c r="E120" s="108" t="s">
        <v>216</v>
      </c>
      <c r="F120" s="108" t="s">
        <v>478</v>
      </c>
      <c r="G120" s="108" t="s">
        <v>1</v>
      </c>
      <c r="H120" s="108" t="s">
        <v>118</v>
      </c>
      <c r="I120" s="173"/>
      <c r="J120" s="120">
        <f>SUM(J121)</f>
        <v>1346.6</v>
      </c>
      <c r="K120" s="120">
        <f t="shared" si="40"/>
        <v>812.4</v>
      </c>
      <c r="L120" s="120">
        <f t="shared" si="40"/>
        <v>805.8</v>
      </c>
    </row>
    <row r="121" spans="1:12" s="5" customFormat="1" ht="33" customHeight="1" x14ac:dyDescent="0.3">
      <c r="A121" s="110" t="s">
        <v>105</v>
      </c>
      <c r="B121" s="164">
        <v>914</v>
      </c>
      <c r="C121" s="160" t="s">
        <v>7</v>
      </c>
      <c r="D121" s="160" t="s">
        <v>11</v>
      </c>
      <c r="E121" s="160" t="s">
        <v>216</v>
      </c>
      <c r="F121" s="160" t="s">
        <v>478</v>
      </c>
      <c r="G121" s="160" t="s">
        <v>1</v>
      </c>
      <c r="H121" s="160" t="s">
        <v>481</v>
      </c>
      <c r="I121" s="84" t="s">
        <v>53</v>
      </c>
      <c r="J121" s="161">
        <v>1346.6</v>
      </c>
      <c r="K121" s="161">
        <v>812.4</v>
      </c>
      <c r="L121" s="161">
        <v>805.8</v>
      </c>
    </row>
    <row r="122" spans="1:12" s="5" customFormat="1" ht="16.95" customHeight="1" x14ac:dyDescent="0.3">
      <c r="A122" s="80" t="s">
        <v>279</v>
      </c>
      <c r="B122" s="95">
        <v>914</v>
      </c>
      <c r="C122" s="83" t="s">
        <v>7</v>
      </c>
      <c r="D122" s="83" t="s">
        <v>14</v>
      </c>
      <c r="E122" s="175"/>
      <c r="F122" s="175"/>
      <c r="G122" s="175"/>
      <c r="H122" s="176"/>
      <c r="I122" s="84"/>
      <c r="J122" s="85">
        <f>SUM(J127+J123)</f>
        <v>9785.1</v>
      </c>
      <c r="K122" s="85">
        <f t="shared" ref="K122:L122" si="41">SUM(K127+K123)</f>
        <v>0</v>
      </c>
      <c r="L122" s="85">
        <f t="shared" si="41"/>
        <v>0</v>
      </c>
    </row>
    <row r="123" spans="1:12" s="5" customFormat="1" ht="33.6" x14ac:dyDescent="0.3">
      <c r="A123" s="97" t="s">
        <v>120</v>
      </c>
      <c r="B123" s="98">
        <v>914</v>
      </c>
      <c r="C123" s="100" t="s">
        <v>7</v>
      </c>
      <c r="D123" s="100" t="s">
        <v>14</v>
      </c>
      <c r="E123" s="100" t="s">
        <v>3</v>
      </c>
      <c r="F123" s="100" t="s">
        <v>111</v>
      </c>
      <c r="G123" s="100" t="s">
        <v>112</v>
      </c>
      <c r="H123" s="100" t="s">
        <v>118</v>
      </c>
      <c r="I123" s="84"/>
      <c r="J123" s="117">
        <f>J124</f>
        <v>4000</v>
      </c>
      <c r="K123" s="117">
        <f t="shared" ref="K123:L123" si="42">K124</f>
        <v>0</v>
      </c>
      <c r="L123" s="117">
        <f t="shared" si="42"/>
        <v>0</v>
      </c>
    </row>
    <row r="124" spans="1:12" s="5" customFormat="1" x14ac:dyDescent="0.3">
      <c r="A124" s="87" t="s">
        <v>121</v>
      </c>
      <c r="B124" s="102">
        <v>914</v>
      </c>
      <c r="C124" s="104" t="s">
        <v>7</v>
      </c>
      <c r="D124" s="104" t="s">
        <v>14</v>
      </c>
      <c r="E124" s="104" t="s">
        <v>3</v>
      </c>
      <c r="F124" s="104" t="s">
        <v>16</v>
      </c>
      <c r="G124" s="104" t="s">
        <v>112</v>
      </c>
      <c r="H124" s="104" t="s">
        <v>118</v>
      </c>
      <c r="I124" s="84"/>
      <c r="J124" s="119">
        <f>J125</f>
        <v>4000</v>
      </c>
      <c r="K124" s="119">
        <f t="shared" ref="K124:L124" si="43">K125</f>
        <v>0</v>
      </c>
      <c r="L124" s="119">
        <f t="shared" si="43"/>
        <v>0</v>
      </c>
    </row>
    <row r="125" spans="1:12" s="47" customFormat="1" ht="50.4" x14ac:dyDescent="0.3">
      <c r="A125" s="91" t="s">
        <v>353</v>
      </c>
      <c r="B125" s="106">
        <v>914</v>
      </c>
      <c r="C125" s="108" t="s">
        <v>7</v>
      </c>
      <c r="D125" s="108" t="s">
        <v>14</v>
      </c>
      <c r="E125" s="108" t="s">
        <v>3</v>
      </c>
      <c r="F125" s="108" t="s">
        <v>16</v>
      </c>
      <c r="G125" s="108" t="s">
        <v>2</v>
      </c>
      <c r="H125" s="108" t="s">
        <v>118</v>
      </c>
      <c r="I125" s="84"/>
      <c r="J125" s="120">
        <f>J126</f>
        <v>4000</v>
      </c>
      <c r="K125" s="120">
        <f t="shared" ref="K125:L125" si="44">K126</f>
        <v>0</v>
      </c>
      <c r="L125" s="120">
        <f t="shared" si="44"/>
        <v>0</v>
      </c>
    </row>
    <row r="126" spans="1:12" s="48" customFormat="1" ht="30.6" customHeight="1" x14ac:dyDescent="0.3">
      <c r="A126" s="147" t="s">
        <v>356</v>
      </c>
      <c r="B126" s="164">
        <v>914</v>
      </c>
      <c r="C126" s="160" t="s">
        <v>7</v>
      </c>
      <c r="D126" s="160" t="s">
        <v>14</v>
      </c>
      <c r="E126" s="160" t="s">
        <v>3</v>
      </c>
      <c r="F126" s="160" t="s">
        <v>16</v>
      </c>
      <c r="G126" s="160" t="s">
        <v>2</v>
      </c>
      <c r="H126" s="160" t="s">
        <v>24</v>
      </c>
      <c r="I126" s="84" t="s">
        <v>55</v>
      </c>
      <c r="J126" s="161">
        <v>4000</v>
      </c>
      <c r="K126" s="161">
        <v>0</v>
      </c>
      <c r="L126" s="161">
        <v>0</v>
      </c>
    </row>
    <row r="127" spans="1:12" s="49" customFormat="1" ht="40.950000000000003" customHeight="1" x14ac:dyDescent="0.3">
      <c r="A127" s="97" t="s">
        <v>126</v>
      </c>
      <c r="B127" s="98">
        <v>914</v>
      </c>
      <c r="C127" s="100" t="s">
        <v>7</v>
      </c>
      <c r="D127" s="100" t="s">
        <v>14</v>
      </c>
      <c r="E127" s="100" t="s">
        <v>27</v>
      </c>
      <c r="F127" s="100" t="s">
        <v>111</v>
      </c>
      <c r="G127" s="100" t="s">
        <v>112</v>
      </c>
      <c r="H127" s="100" t="s">
        <v>118</v>
      </c>
      <c r="I127" s="99"/>
      <c r="J127" s="117">
        <f>SUM(J128+J133)</f>
        <v>5785.1</v>
      </c>
      <c r="K127" s="117">
        <f t="shared" ref="K127:L127" si="45">SUM(K128+K133)</f>
        <v>0</v>
      </c>
      <c r="L127" s="117">
        <f t="shared" si="45"/>
        <v>0</v>
      </c>
    </row>
    <row r="128" spans="1:12" s="50" customFormat="1" ht="50.4" x14ac:dyDescent="0.3">
      <c r="A128" s="87" t="s">
        <v>280</v>
      </c>
      <c r="B128" s="102">
        <v>914</v>
      </c>
      <c r="C128" s="104" t="s">
        <v>7</v>
      </c>
      <c r="D128" s="104" t="s">
        <v>14</v>
      </c>
      <c r="E128" s="104" t="s">
        <v>27</v>
      </c>
      <c r="F128" s="104" t="s">
        <v>16</v>
      </c>
      <c r="G128" s="104" t="s">
        <v>112</v>
      </c>
      <c r="H128" s="104" t="s">
        <v>118</v>
      </c>
      <c r="I128" s="103"/>
      <c r="J128" s="119">
        <f>+J129+J131</f>
        <v>5785.1</v>
      </c>
      <c r="K128" s="119">
        <f t="shared" ref="J128:L131" si="46">SUM(K129)</f>
        <v>0</v>
      </c>
      <c r="L128" s="119">
        <f t="shared" si="46"/>
        <v>0</v>
      </c>
    </row>
    <row r="129" spans="1:12" s="5" customFormat="1" ht="33.6" x14ac:dyDescent="0.3">
      <c r="A129" s="91" t="s">
        <v>281</v>
      </c>
      <c r="B129" s="106">
        <v>914</v>
      </c>
      <c r="C129" s="108" t="s">
        <v>7</v>
      </c>
      <c r="D129" s="108" t="s">
        <v>14</v>
      </c>
      <c r="E129" s="108" t="s">
        <v>27</v>
      </c>
      <c r="F129" s="108" t="s">
        <v>16</v>
      </c>
      <c r="G129" s="108" t="s">
        <v>1</v>
      </c>
      <c r="H129" s="108" t="s">
        <v>118</v>
      </c>
      <c r="I129" s="107"/>
      <c r="J129" s="120">
        <f t="shared" si="46"/>
        <v>5785.1</v>
      </c>
      <c r="K129" s="120">
        <f t="shared" si="46"/>
        <v>0</v>
      </c>
      <c r="L129" s="120">
        <f t="shared" si="46"/>
        <v>0</v>
      </c>
    </row>
    <row r="130" spans="1:12" s="21" customFormat="1" ht="28.95" customHeight="1" x14ac:dyDescent="0.35">
      <c r="A130" s="110" t="s">
        <v>290</v>
      </c>
      <c r="B130" s="111">
        <v>914</v>
      </c>
      <c r="C130" s="112" t="s">
        <v>7</v>
      </c>
      <c r="D130" s="121" t="s">
        <v>14</v>
      </c>
      <c r="E130" s="112" t="s">
        <v>27</v>
      </c>
      <c r="F130" s="112" t="s">
        <v>16</v>
      </c>
      <c r="G130" s="112" t="s">
        <v>1</v>
      </c>
      <c r="H130" s="112" t="s">
        <v>278</v>
      </c>
      <c r="I130" s="113" t="s">
        <v>53</v>
      </c>
      <c r="J130" s="114">
        <v>5785.1</v>
      </c>
      <c r="K130" s="114"/>
      <c r="L130" s="114"/>
    </row>
    <row r="131" spans="1:12" s="21" customFormat="1" ht="22.95" hidden="1" customHeight="1" x14ac:dyDescent="0.35">
      <c r="A131" s="91" t="s">
        <v>535</v>
      </c>
      <c r="B131" s="106">
        <v>914</v>
      </c>
      <c r="C131" s="108" t="s">
        <v>7</v>
      </c>
      <c r="D131" s="108" t="s">
        <v>14</v>
      </c>
      <c r="E131" s="108" t="s">
        <v>27</v>
      </c>
      <c r="F131" s="108" t="s">
        <v>16</v>
      </c>
      <c r="G131" s="108" t="s">
        <v>5</v>
      </c>
      <c r="H131" s="108" t="s">
        <v>118</v>
      </c>
      <c r="I131" s="107"/>
      <c r="J131" s="120">
        <f t="shared" si="46"/>
        <v>0</v>
      </c>
      <c r="K131" s="120">
        <f t="shared" si="46"/>
        <v>0</v>
      </c>
      <c r="L131" s="120">
        <f t="shared" si="46"/>
        <v>0</v>
      </c>
    </row>
    <row r="132" spans="1:12" s="21" customFormat="1" ht="37.950000000000003" hidden="1" customHeight="1" x14ac:dyDescent="0.35">
      <c r="A132" s="110" t="s">
        <v>536</v>
      </c>
      <c r="B132" s="111">
        <v>914</v>
      </c>
      <c r="C132" s="112" t="s">
        <v>7</v>
      </c>
      <c r="D132" s="121" t="s">
        <v>14</v>
      </c>
      <c r="E132" s="112" t="s">
        <v>27</v>
      </c>
      <c r="F132" s="112" t="s">
        <v>16</v>
      </c>
      <c r="G132" s="112" t="s">
        <v>5</v>
      </c>
      <c r="H132" s="112" t="s">
        <v>24</v>
      </c>
      <c r="I132" s="113" t="s">
        <v>53</v>
      </c>
      <c r="J132" s="114">
        <v>0</v>
      </c>
      <c r="K132" s="114"/>
      <c r="L132" s="114"/>
    </row>
    <row r="133" spans="1:12" s="51" customFormat="1" ht="0.6" hidden="1" customHeight="1" x14ac:dyDescent="0.35">
      <c r="A133" s="97" t="s">
        <v>207</v>
      </c>
      <c r="B133" s="98">
        <v>914</v>
      </c>
      <c r="C133" s="100" t="s">
        <v>7</v>
      </c>
      <c r="D133" s="100" t="s">
        <v>14</v>
      </c>
      <c r="E133" s="99" t="s">
        <v>27</v>
      </c>
      <c r="F133" s="99" t="s">
        <v>111</v>
      </c>
      <c r="G133" s="99" t="s">
        <v>112</v>
      </c>
      <c r="H133" s="99" t="s">
        <v>118</v>
      </c>
      <c r="I133" s="113"/>
      <c r="J133" s="117">
        <f>SUM(J134)</f>
        <v>0</v>
      </c>
      <c r="K133" s="117">
        <f t="shared" ref="K133:L135" si="47">SUM(K134)</f>
        <v>0</v>
      </c>
      <c r="L133" s="117">
        <f t="shared" si="47"/>
        <v>0</v>
      </c>
    </row>
    <row r="134" spans="1:12" s="52" customFormat="1" ht="33.6" hidden="1" x14ac:dyDescent="0.35">
      <c r="A134" s="87" t="s">
        <v>127</v>
      </c>
      <c r="B134" s="102">
        <v>914</v>
      </c>
      <c r="C134" s="104" t="s">
        <v>7</v>
      </c>
      <c r="D134" s="140" t="s">
        <v>14</v>
      </c>
      <c r="E134" s="103" t="s">
        <v>27</v>
      </c>
      <c r="F134" s="103" t="s">
        <v>26</v>
      </c>
      <c r="G134" s="103" t="s">
        <v>112</v>
      </c>
      <c r="H134" s="103" t="s">
        <v>118</v>
      </c>
      <c r="I134" s="113"/>
      <c r="J134" s="119">
        <f>SUM(J135)</f>
        <v>0</v>
      </c>
      <c r="K134" s="119">
        <f t="shared" si="47"/>
        <v>0</v>
      </c>
      <c r="L134" s="119">
        <f t="shared" si="47"/>
        <v>0</v>
      </c>
    </row>
    <row r="135" spans="1:12" s="53" customFormat="1" ht="33.6" hidden="1" x14ac:dyDescent="0.35">
      <c r="A135" s="91" t="s">
        <v>337</v>
      </c>
      <c r="B135" s="106">
        <v>914</v>
      </c>
      <c r="C135" s="108" t="s">
        <v>7</v>
      </c>
      <c r="D135" s="108" t="s">
        <v>14</v>
      </c>
      <c r="E135" s="108" t="s">
        <v>27</v>
      </c>
      <c r="F135" s="108" t="s">
        <v>26</v>
      </c>
      <c r="G135" s="108" t="s">
        <v>7</v>
      </c>
      <c r="H135" s="108" t="s">
        <v>118</v>
      </c>
      <c r="I135" s="113"/>
      <c r="J135" s="120">
        <f>SUM(J136)</f>
        <v>0</v>
      </c>
      <c r="K135" s="120">
        <f t="shared" si="47"/>
        <v>0</v>
      </c>
      <c r="L135" s="120">
        <f t="shared" si="47"/>
        <v>0</v>
      </c>
    </row>
    <row r="136" spans="1:12" s="5" customFormat="1" ht="31.2" hidden="1" x14ac:dyDescent="0.3">
      <c r="A136" s="147" t="s">
        <v>339</v>
      </c>
      <c r="B136" s="111">
        <v>914</v>
      </c>
      <c r="C136" s="112" t="s">
        <v>7</v>
      </c>
      <c r="D136" s="121" t="s">
        <v>14</v>
      </c>
      <c r="E136" s="112" t="s">
        <v>27</v>
      </c>
      <c r="F136" s="112" t="s">
        <v>26</v>
      </c>
      <c r="G136" s="112" t="s">
        <v>7</v>
      </c>
      <c r="H136" s="112" t="s">
        <v>338</v>
      </c>
      <c r="I136" s="113" t="s">
        <v>55</v>
      </c>
      <c r="J136" s="114"/>
      <c r="K136" s="114"/>
      <c r="L136" s="114"/>
    </row>
    <row r="137" spans="1:12" s="5" customFormat="1" x14ac:dyDescent="0.3">
      <c r="A137" s="80" t="s">
        <v>74</v>
      </c>
      <c r="B137" s="95">
        <v>914</v>
      </c>
      <c r="C137" s="83" t="s">
        <v>7</v>
      </c>
      <c r="D137" s="83" t="s">
        <v>15</v>
      </c>
      <c r="E137" s="385"/>
      <c r="F137" s="386"/>
      <c r="G137" s="386"/>
      <c r="H137" s="387"/>
      <c r="I137" s="84"/>
      <c r="J137" s="85">
        <f>SUM(J138)</f>
        <v>2100</v>
      </c>
      <c r="K137" s="85">
        <f t="shared" ref="K137:L137" si="48">SUM(K138)</f>
        <v>6635</v>
      </c>
      <c r="L137" s="85">
        <f t="shared" si="48"/>
        <v>6906.4</v>
      </c>
    </row>
    <row r="138" spans="1:12" s="5" customFormat="1" ht="33.6" x14ac:dyDescent="0.3">
      <c r="A138" s="97" t="s">
        <v>207</v>
      </c>
      <c r="B138" s="98">
        <v>914</v>
      </c>
      <c r="C138" s="100" t="s">
        <v>7</v>
      </c>
      <c r="D138" s="136" t="s">
        <v>15</v>
      </c>
      <c r="E138" s="99" t="s">
        <v>27</v>
      </c>
      <c r="F138" s="99" t="s">
        <v>111</v>
      </c>
      <c r="G138" s="99" t="s">
        <v>112</v>
      </c>
      <c r="H138" s="99" t="s">
        <v>118</v>
      </c>
      <c r="I138" s="137"/>
      <c r="J138" s="117">
        <f>SUM(J139)</f>
        <v>2100</v>
      </c>
      <c r="K138" s="117">
        <f t="shared" ref="K138:L140" si="49">SUM(K139)</f>
        <v>6635</v>
      </c>
      <c r="L138" s="117">
        <f t="shared" si="49"/>
        <v>6906.4</v>
      </c>
    </row>
    <row r="139" spans="1:12" s="5" customFormat="1" ht="33.6" x14ac:dyDescent="0.3">
      <c r="A139" s="87" t="s">
        <v>127</v>
      </c>
      <c r="B139" s="102">
        <v>914</v>
      </c>
      <c r="C139" s="104" t="s">
        <v>7</v>
      </c>
      <c r="D139" s="140" t="s">
        <v>15</v>
      </c>
      <c r="E139" s="103" t="s">
        <v>27</v>
      </c>
      <c r="F139" s="103" t="s">
        <v>26</v>
      </c>
      <c r="G139" s="103" t="s">
        <v>112</v>
      </c>
      <c r="H139" s="103" t="s">
        <v>118</v>
      </c>
      <c r="I139" s="126"/>
      <c r="J139" s="119">
        <f>SUM(J140)</f>
        <v>2100</v>
      </c>
      <c r="K139" s="119">
        <f t="shared" si="49"/>
        <v>6635</v>
      </c>
      <c r="L139" s="119">
        <f t="shared" si="49"/>
        <v>6906.4</v>
      </c>
    </row>
    <row r="140" spans="1:12" s="5" customFormat="1" ht="33.6" x14ac:dyDescent="0.3">
      <c r="A140" s="144" t="s">
        <v>189</v>
      </c>
      <c r="B140" s="106">
        <v>914</v>
      </c>
      <c r="C140" s="108" t="s">
        <v>7</v>
      </c>
      <c r="D140" s="142" t="s">
        <v>15</v>
      </c>
      <c r="E140" s="107" t="s">
        <v>27</v>
      </c>
      <c r="F140" s="107" t="s">
        <v>26</v>
      </c>
      <c r="G140" s="107" t="s">
        <v>5</v>
      </c>
      <c r="H140" s="107" t="s">
        <v>118</v>
      </c>
      <c r="I140" s="125"/>
      <c r="J140" s="120">
        <f>SUM(J141)</f>
        <v>2100</v>
      </c>
      <c r="K140" s="120">
        <f t="shared" si="49"/>
        <v>6635</v>
      </c>
      <c r="L140" s="120">
        <f t="shared" si="49"/>
        <v>6906.4</v>
      </c>
    </row>
    <row r="141" spans="1:12" s="5" customFormat="1" ht="46.8" x14ac:dyDescent="0.3">
      <c r="A141" s="110" t="s">
        <v>489</v>
      </c>
      <c r="B141" s="111">
        <v>914</v>
      </c>
      <c r="C141" s="112" t="s">
        <v>7</v>
      </c>
      <c r="D141" s="121" t="s">
        <v>15</v>
      </c>
      <c r="E141" s="112" t="s">
        <v>27</v>
      </c>
      <c r="F141" s="112" t="s">
        <v>26</v>
      </c>
      <c r="G141" s="112" t="s">
        <v>5</v>
      </c>
      <c r="H141" s="112" t="s">
        <v>190</v>
      </c>
      <c r="I141" s="113" t="s">
        <v>53</v>
      </c>
      <c r="J141" s="114">
        <v>2100</v>
      </c>
      <c r="K141" s="114">
        <v>6635</v>
      </c>
      <c r="L141" s="114">
        <v>6906.4</v>
      </c>
    </row>
    <row r="142" spans="1:12" s="5" customFormat="1" ht="31.2" customHeight="1" x14ac:dyDescent="0.3">
      <c r="A142" s="80" t="s">
        <v>75</v>
      </c>
      <c r="B142" s="95">
        <v>914</v>
      </c>
      <c r="C142" s="83" t="s">
        <v>7</v>
      </c>
      <c r="D142" s="83" t="s">
        <v>32</v>
      </c>
      <c r="E142" s="379"/>
      <c r="F142" s="380"/>
      <c r="G142" s="380"/>
      <c r="H142" s="381"/>
      <c r="I142" s="84"/>
      <c r="J142" s="85">
        <f>SUM(J143+J155)</f>
        <v>13470.1</v>
      </c>
      <c r="K142" s="85">
        <f t="shared" ref="K142:L142" si="50">SUM(K143+K155)</f>
        <v>16310</v>
      </c>
      <c r="L142" s="85">
        <f t="shared" si="50"/>
        <v>17110.5</v>
      </c>
    </row>
    <row r="143" spans="1:12" s="34" customFormat="1" ht="50.4" x14ac:dyDescent="0.3">
      <c r="A143" s="97" t="s">
        <v>608</v>
      </c>
      <c r="B143" s="98">
        <v>914</v>
      </c>
      <c r="C143" s="100" t="s">
        <v>7</v>
      </c>
      <c r="D143" s="136" t="s">
        <v>32</v>
      </c>
      <c r="E143" s="99" t="s">
        <v>7</v>
      </c>
      <c r="F143" s="99" t="s">
        <v>111</v>
      </c>
      <c r="G143" s="99" t="s">
        <v>112</v>
      </c>
      <c r="H143" s="99" t="s">
        <v>118</v>
      </c>
      <c r="I143" s="137"/>
      <c r="J143" s="117">
        <f>J144</f>
        <v>13460.6</v>
      </c>
      <c r="K143" s="117">
        <f t="shared" ref="K143:L143" si="51">K144</f>
        <v>16300</v>
      </c>
      <c r="L143" s="117">
        <f t="shared" si="51"/>
        <v>17100</v>
      </c>
    </row>
    <row r="144" spans="1:12" s="21" customFormat="1" ht="28.8" customHeight="1" x14ac:dyDescent="0.35">
      <c r="A144" s="87" t="s">
        <v>128</v>
      </c>
      <c r="B144" s="102">
        <v>914</v>
      </c>
      <c r="C144" s="104" t="s">
        <v>7</v>
      </c>
      <c r="D144" s="140" t="s">
        <v>32</v>
      </c>
      <c r="E144" s="103" t="s">
        <v>7</v>
      </c>
      <c r="F144" s="103" t="s">
        <v>16</v>
      </c>
      <c r="G144" s="103" t="s">
        <v>112</v>
      </c>
      <c r="H144" s="103" t="s">
        <v>118</v>
      </c>
      <c r="I144" s="126"/>
      <c r="J144" s="119">
        <f>J145+J147+J149+J151+J153</f>
        <v>13460.6</v>
      </c>
      <c r="K144" s="119">
        <f t="shared" ref="K144:L144" si="52">K145+K147+K149+K151+K153</f>
        <v>16300</v>
      </c>
      <c r="L144" s="119">
        <f t="shared" si="52"/>
        <v>17100</v>
      </c>
    </row>
    <row r="145" spans="1:12" s="22" customFormat="1" ht="50.4" hidden="1" x14ac:dyDescent="0.35">
      <c r="A145" s="91" t="s">
        <v>129</v>
      </c>
      <c r="B145" s="106">
        <v>914</v>
      </c>
      <c r="C145" s="108" t="s">
        <v>7</v>
      </c>
      <c r="D145" s="142" t="s">
        <v>32</v>
      </c>
      <c r="E145" s="107" t="s">
        <v>7</v>
      </c>
      <c r="F145" s="107" t="s">
        <v>16</v>
      </c>
      <c r="G145" s="107" t="s">
        <v>1</v>
      </c>
      <c r="H145" s="107" t="s">
        <v>118</v>
      </c>
      <c r="I145" s="125"/>
      <c r="J145" s="120">
        <f>SUM(J146)</f>
        <v>0</v>
      </c>
      <c r="K145" s="120">
        <f t="shared" ref="K145:L145" si="53">SUM(K146)</f>
        <v>0</v>
      </c>
      <c r="L145" s="120">
        <f t="shared" si="53"/>
        <v>0</v>
      </c>
    </row>
    <row r="146" spans="1:12" s="22" customFormat="1" ht="31.2" hidden="1" x14ac:dyDescent="0.35">
      <c r="A146" s="110" t="s">
        <v>291</v>
      </c>
      <c r="B146" s="111">
        <v>914</v>
      </c>
      <c r="C146" s="112" t="s">
        <v>7</v>
      </c>
      <c r="D146" s="121" t="s">
        <v>32</v>
      </c>
      <c r="E146" s="167" t="s">
        <v>7</v>
      </c>
      <c r="F146" s="167" t="s">
        <v>16</v>
      </c>
      <c r="G146" s="167" t="s">
        <v>1</v>
      </c>
      <c r="H146" s="167" t="s">
        <v>22</v>
      </c>
      <c r="I146" s="113" t="s">
        <v>55</v>
      </c>
      <c r="J146" s="114">
        <v>0</v>
      </c>
      <c r="K146" s="114">
        <v>0</v>
      </c>
      <c r="L146" s="114">
        <v>0</v>
      </c>
    </row>
    <row r="147" spans="1:12" s="25" customFormat="1" ht="84" hidden="1" x14ac:dyDescent="0.35">
      <c r="A147" s="91" t="s">
        <v>559</v>
      </c>
      <c r="B147" s="106">
        <v>914</v>
      </c>
      <c r="C147" s="177" t="s">
        <v>7</v>
      </c>
      <c r="D147" s="178" t="s">
        <v>32</v>
      </c>
      <c r="E147" s="179" t="s">
        <v>7</v>
      </c>
      <c r="F147" s="179" t="s">
        <v>16</v>
      </c>
      <c r="G147" s="179" t="s">
        <v>5</v>
      </c>
      <c r="H147" s="180" t="s">
        <v>118</v>
      </c>
      <c r="I147" s="180"/>
      <c r="J147" s="120">
        <f>+J148</f>
        <v>0</v>
      </c>
      <c r="K147" s="120">
        <f t="shared" ref="K147:L153" si="54">+K148</f>
        <v>0</v>
      </c>
      <c r="L147" s="120">
        <f t="shared" si="54"/>
        <v>0</v>
      </c>
    </row>
    <row r="148" spans="1:12" s="5" customFormat="1" ht="28.2" hidden="1" customHeight="1" x14ac:dyDescent="0.3">
      <c r="A148" s="110" t="s">
        <v>291</v>
      </c>
      <c r="B148" s="111">
        <v>914</v>
      </c>
      <c r="C148" s="112" t="s">
        <v>7</v>
      </c>
      <c r="D148" s="121" t="s">
        <v>32</v>
      </c>
      <c r="E148" s="167" t="s">
        <v>7</v>
      </c>
      <c r="F148" s="167" t="s">
        <v>16</v>
      </c>
      <c r="G148" s="167" t="s">
        <v>5</v>
      </c>
      <c r="H148" s="181" t="s">
        <v>22</v>
      </c>
      <c r="I148" s="113" t="s">
        <v>55</v>
      </c>
      <c r="J148" s="114">
        <v>0</v>
      </c>
      <c r="K148" s="114">
        <v>0</v>
      </c>
      <c r="L148" s="114">
        <v>0</v>
      </c>
    </row>
    <row r="149" spans="1:12" s="5" customFormat="1" ht="94.5" customHeight="1" x14ac:dyDescent="0.3">
      <c r="A149" s="91" t="s">
        <v>560</v>
      </c>
      <c r="B149" s="106">
        <v>914</v>
      </c>
      <c r="C149" s="177" t="s">
        <v>7</v>
      </c>
      <c r="D149" s="178" t="s">
        <v>32</v>
      </c>
      <c r="E149" s="179" t="s">
        <v>7</v>
      </c>
      <c r="F149" s="179" t="s">
        <v>16</v>
      </c>
      <c r="G149" s="179" t="s">
        <v>2</v>
      </c>
      <c r="H149" s="180" t="s">
        <v>118</v>
      </c>
      <c r="I149" s="180"/>
      <c r="J149" s="120">
        <f>+J150</f>
        <v>13460.6</v>
      </c>
      <c r="K149" s="120">
        <f t="shared" si="54"/>
        <v>16300</v>
      </c>
      <c r="L149" s="120">
        <f t="shared" si="54"/>
        <v>17100</v>
      </c>
    </row>
    <row r="150" spans="1:12" s="5" customFormat="1" ht="34.200000000000003" customHeight="1" x14ac:dyDescent="0.3">
      <c r="A150" s="110" t="s">
        <v>291</v>
      </c>
      <c r="B150" s="111">
        <v>914</v>
      </c>
      <c r="C150" s="112" t="s">
        <v>7</v>
      </c>
      <c r="D150" s="121" t="s">
        <v>32</v>
      </c>
      <c r="E150" s="167" t="s">
        <v>7</v>
      </c>
      <c r="F150" s="167" t="s">
        <v>16</v>
      </c>
      <c r="G150" s="167" t="s">
        <v>2</v>
      </c>
      <c r="H150" s="181" t="s">
        <v>22</v>
      </c>
      <c r="I150" s="113" t="s">
        <v>55</v>
      </c>
      <c r="J150" s="114">
        <v>13460.6</v>
      </c>
      <c r="K150" s="114">
        <v>16300</v>
      </c>
      <c r="L150" s="114">
        <v>17100</v>
      </c>
    </row>
    <row r="151" spans="1:12" s="5" customFormat="1" ht="1.2" hidden="1" customHeight="1" x14ac:dyDescent="0.3">
      <c r="A151" s="91" t="s">
        <v>561</v>
      </c>
      <c r="B151" s="106">
        <v>914</v>
      </c>
      <c r="C151" s="177" t="s">
        <v>7</v>
      </c>
      <c r="D151" s="178" t="s">
        <v>32</v>
      </c>
      <c r="E151" s="179" t="s">
        <v>7</v>
      </c>
      <c r="F151" s="179" t="s">
        <v>16</v>
      </c>
      <c r="G151" s="179" t="s">
        <v>7</v>
      </c>
      <c r="H151" s="180" t="s">
        <v>118</v>
      </c>
      <c r="I151" s="180"/>
      <c r="J151" s="120">
        <f>+J152</f>
        <v>0</v>
      </c>
      <c r="K151" s="120">
        <f t="shared" si="54"/>
        <v>0</v>
      </c>
      <c r="L151" s="120">
        <f t="shared" si="54"/>
        <v>0</v>
      </c>
    </row>
    <row r="152" spans="1:12" s="5" customFormat="1" ht="28.2" hidden="1" customHeight="1" x14ac:dyDescent="0.3">
      <c r="A152" s="110" t="s">
        <v>291</v>
      </c>
      <c r="B152" s="111">
        <v>914</v>
      </c>
      <c r="C152" s="112" t="s">
        <v>7</v>
      </c>
      <c r="D152" s="121" t="s">
        <v>32</v>
      </c>
      <c r="E152" s="167" t="s">
        <v>7</v>
      </c>
      <c r="F152" s="167" t="s">
        <v>16</v>
      </c>
      <c r="G152" s="167" t="s">
        <v>7</v>
      </c>
      <c r="H152" s="181" t="s">
        <v>22</v>
      </c>
      <c r="I152" s="113" t="s">
        <v>55</v>
      </c>
      <c r="J152" s="114">
        <v>0</v>
      </c>
      <c r="K152" s="114">
        <v>0</v>
      </c>
      <c r="L152" s="114">
        <v>0</v>
      </c>
    </row>
    <row r="153" spans="1:12" s="5" customFormat="1" ht="55.2" hidden="1" customHeight="1" x14ac:dyDescent="0.3">
      <c r="A153" s="91" t="s">
        <v>558</v>
      </c>
      <c r="B153" s="106">
        <v>914</v>
      </c>
      <c r="C153" s="177" t="s">
        <v>7</v>
      </c>
      <c r="D153" s="178" t="s">
        <v>32</v>
      </c>
      <c r="E153" s="179" t="s">
        <v>7</v>
      </c>
      <c r="F153" s="179" t="s">
        <v>16</v>
      </c>
      <c r="G153" s="179" t="s">
        <v>11</v>
      </c>
      <c r="H153" s="180" t="s">
        <v>118</v>
      </c>
      <c r="I153" s="113"/>
      <c r="J153" s="120">
        <f>+J154</f>
        <v>0</v>
      </c>
      <c r="K153" s="120">
        <f t="shared" si="54"/>
        <v>0</v>
      </c>
      <c r="L153" s="120">
        <f t="shared" si="54"/>
        <v>0</v>
      </c>
    </row>
    <row r="154" spans="1:12" s="5" customFormat="1" ht="57" hidden="1" customHeight="1" x14ac:dyDescent="0.3">
      <c r="A154" s="110" t="s">
        <v>586</v>
      </c>
      <c r="B154" s="111">
        <v>914</v>
      </c>
      <c r="C154" s="112" t="s">
        <v>7</v>
      </c>
      <c r="D154" s="121" t="s">
        <v>32</v>
      </c>
      <c r="E154" s="167" t="s">
        <v>7</v>
      </c>
      <c r="F154" s="167" t="s">
        <v>16</v>
      </c>
      <c r="G154" s="167" t="s">
        <v>11</v>
      </c>
      <c r="H154" s="181" t="s">
        <v>585</v>
      </c>
      <c r="I154" s="113" t="s">
        <v>53</v>
      </c>
      <c r="J154" s="114">
        <v>0</v>
      </c>
      <c r="K154" s="114">
        <v>0</v>
      </c>
      <c r="L154" s="114">
        <v>0</v>
      </c>
    </row>
    <row r="155" spans="1:12" s="5" customFormat="1" ht="33.6" x14ac:dyDescent="0.3">
      <c r="A155" s="97" t="s">
        <v>443</v>
      </c>
      <c r="B155" s="98">
        <v>914</v>
      </c>
      <c r="C155" s="99" t="s">
        <v>7</v>
      </c>
      <c r="D155" s="143" t="s">
        <v>32</v>
      </c>
      <c r="E155" s="100" t="s">
        <v>446</v>
      </c>
      <c r="F155" s="100" t="s">
        <v>111</v>
      </c>
      <c r="G155" s="100" t="s">
        <v>112</v>
      </c>
      <c r="H155" s="100" t="s">
        <v>118</v>
      </c>
      <c r="I155" s="113"/>
      <c r="J155" s="117">
        <f t="shared" ref="J155:L157" si="55">J156</f>
        <v>9.5</v>
      </c>
      <c r="K155" s="117">
        <f t="shared" si="55"/>
        <v>10</v>
      </c>
      <c r="L155" s="117">
        <f t="shared" si="55"/>
        <v>10.5</v>
      </c>
    </row>
    <row r="156" spans="1:12" s="5" customFormat="1" ht="33.6" x14ac:dyDescent="0.3">
      <c r="A156" s="87" t="s">
        <v>447</v>
      </c>
      <c r="B156" s="102">
        <v>914</v>
      </c>
      <c r="C156" s="104" t="s">
        <v>7</v>
      </c>
      <c r="D156" s="140" t="s">
        <v>32</v>
      </c>
      <c r="E156" s="103" t="s">
        <v>446</v>
      </c>
      <c r="F156" s="103" t="s">
        <v>16</v>
      </c>
      <c r="G156" s="103" t="s">
        <v>112</v>
      </c>
      <c r="H156" s="103" t="s">
        <v>118</v>
      </c>
      <c r="I156" s="113"/>
      <c r="J156" s="119">
        <f t="shared" si="55"/>
        <v>9.5</v>
      </c>
      <c r="K156" s="119">
        <f t="shared" si="55"/>
        <v>10</v>
      </c>
      <c r="L156" s="119">
        <f t="shared" si="55"/>
        <v>10.5</v>
      </c>
    </row>
    <row r="157" spans="1:12" s="5" customFormat="1" ht="33.6" x14ac:dyDescent="0.3">
      <c r="A157" s="91" t="s">
        <v>444</v>
      </c>
      <c r="B157" s="106">
        <v>914</v>
      </c>
      <c r="C157" s="108" t="s">
        <v>7</v>
      </c>
      <c r="D157" s="142" t="s">
        <v>32</v>
      </c>
      <c r="E157" s="107" t="s">
        <v>446</v>
      </c>
      <c r="F157" s="107" t="s">
        <v>16</v>
      </c>
      <c r="G157" s="107" t="s">
        <v>1</v>
      </c>
      <c r="H157" s="107" t="s">
        <v>118</v>
      </c>
      <c r="I157" s="113"/>
      <c r="J157" s="120">
        <f t="shared" si="55"/>
        <v>9.5</v>
      </c>
      <c r="K157" s="120">
        <f t="shared" si="55"/>
        <v>10</v>
      </c>
      <c r="L157" s="120">
        <f t="shared" si="55"/>
        <v>10.5</v>
      </c>
    </row>
    <row r="158" spans="1:12" s="34" customFormat="1" ht="31.2" x14ac:dyDescent="0.3">
      <c r="A158" s="147" t="s">
        <v>445</v>
      </c>
      <c r="B158" s="133">
        <v>914</v>
      </c>
      <c r="C158" s="113" t="s">
        <v>7</v>
      </c>
      <c r="D158" s="112" t="s">
        <v>32</v>
      </c>
      <c r="E158" s="167" t="s">
        <v>446</v>
      </c>
      <c r="F158" s="167" t="s">
        <v>16</v>
      </c>
      <c r="G158" s="167" t="s">
        <v>1</v>
      </c>
      <c r="H158" s="167" t="s">
        <v>24</v>
      </c>
      <c r="I158" s="113" t="s">
        <v>53</v>
      </c>
      <c r="J158" s="114">
        <v>9.5</v>
      </c>
      <c r="K158" s="114">
        <v>10</v>
      </c>
      <c r="L158" s="114">
        <v>10.5</v>
      </c>
    </row>
    <row r="159" spans="1:12" s="29" customFormat="1" x14ac:dyDescent="0.3">
      <c r="A159" s="92" t="s">
        <v>76</v>
      </c>
      <c r="B159" s="182">
        <v>914</v>
      </c>
      <c r="C159" s="183" t="s">
        <v>11</v>
      </c>
      <c r="D159" s="382"/>
      <c r="E159" s="383"/>
      <c r="F159" s="383"/>
      <c r="G159" s="383"/>
      <c r="H159" s="384"/>
      <c r="I159" s="169"/>
      <c r="J159" s="150">
        <f>SUM(J160)</f>
        <v>0</v>
      </c>
      <c r="K159" s="150">
        <f t="shared" ref="K159:L159" si="56">SUM(K160)</f>
        <v>10853</v>
      </c>
      <c r="L159" s="150">
        <f t="shared" si="56"/>
        <v>13736.3</v>
      </c>
    </row>
    <row r="160" spans="1:12" s="54" customFormat="1" x14ac:dyDescent="0.35">
      <c r="A160" s="115" t="s">
        <v>77</v>
      </c>
      <c r="B160" s="81">
        <v>914</v>
      </c>
      <c r="C160" s="82" t="s">
        <v>11</v>
      </c>
      <c r="D160" s="83" t="s">
        <v>11</v>
      </c>
      <c r="E160" s="385"/>
      <c r="F160" s="386"/>
      <c r="G160" s="386"/>
      <c r="H160" s="387"/>
      <c r="I160" s="84"/>
      <c r="J160" s="85">
        <f>+J161+J173</f>
        <v>0</v>
      </c>
      <c r="K160" s="85">
        <f t="shared" ref="K160:L160" si="57">+K161+K173</f>
        <v>10853</v>
      </c>
      <c r="L160" s="85">
        <f t="shared" si="57"/>
        <v>13736.3</v>
      </c>
    </row>
    <row r="161" spans="1:12" s="54" customFormat="1" ht="52.2" x14ac:dyDescent="0.35">
      <c r="A161" s="170" t="s">
        <v>130</v>
      </c>
      <c r="B161" s="134">
        <v>914</v>
      </c>
      <c r="C161" s="135" t="s">
        <v>11</v>
      </c>
      <c r="D161" s="136" t="s">
        <v>11</v>
      </c>
      <c r="E161" s="99" t="s">
        <v>14</v>
      </c>
      <c r="F161" s="99" t="s">
        <v>111</v>
      </c>
      <c r="G161" s="99" t="s">
        <v>112</v>
      </c>
      <c r="H161" s="99" t="s">
        <v>118</v>
      </c>
      <c r="I161" s="113"/>
      <c r="J161" s="117">
        <f>+J162</f>
        <v>0</v>
      </c>
      <c r="K161" s="117">
        <f t="shared" ref="K161:L162" si="58">+K162</f>
        <v>10853</v>
      </c>
      <c r="L161" s="117">
        <f t="shared" si="58"/>
        <v>13736.3</v>
      </c>
    </row>
    <row r="162" spans="1:12" s="54" customFormat="1" ht="33.6" x14ac:dyDescent="0.35">
      <c r="A162" s="87" t="s">
        <v>440</v>
      </c>
      <c r="B162" s="138">
        <v>914</v>
      </c>
      <c r="C162" s="139" t="s">
        <v>11</v>
      </c>
      <c r="D162" s="140" t="s">
        <v>11</v>
      </c>
      <c r="E162" s="103" t="s">
        <v>14</v>
      </c>
      <c r="F162" s="103" t="s">
        <v>26</v>
      </c>
      <c r="G162" s="103" t="s">
        <v>112</v>
      </c>
      <c r="H162" s="103" t="s">
        <v>118</v>
      </c>
      <c r="I162" s="113"/>
      <c r="J162" s="119">
        <f>+J163</f>
        <v>0</v>
      </c>
      <c r="K162" s="119">
        <f t="shared" si="58"/>
        <v>10853</v>
      </c>
      <c r="L162" s="119">
        <f t="shared" si="58"/>
        <v>13736.3</v>
      </c>
    </row>
    <row r="163" spans="1:12" s="54" customFormat="1" ht="33.6" x14ac:dyDescent="0.35">
      <c r="A163" s="91" t="s">
        <v>441</v>
      </c>
      <c r="B163" s="184">
        <v>914</v>
      </c>
      <c r="C163" s="141" t="s">
        <v>11</v>
      </c>
      <c r="D163" s="142" t="s">
        <v>11</v>
      </c>
      <c r="E163" s="107" t="s">
        <v>14</v>
      </c>
      <c r="F163" s="107" t="s">
        <v>26</v>
      </c>
      <c r="G163" s="107" t="s">
        <v>1</v>
      </c>
      <c r="H163" s="107" t="s">
        <v>118</v>
      </c>
      <c r="I163" s="113"/>
      <c r="J163" s="120">
        <f>+J164+J167</f>
        <v>0</v>
      </c>
      <c r="K163" s="120">
        <f>+K165+K166+K167</f>
        <v>10853</v>
      </c>
      <c r="L163" s="120">
        <f>+L165+L166+L167</f>
        <v>13736.3</v>
      </c>
    </row>
    <row r="164" spans="1:12" s="54" customFormat="1" ht="23.4" customHeight="1" x14ac:dyDescent="0.35">
      <c r="A164" s="147" t="s">
        <v>510</v>
      </c>
      <c r="B164" s="12">
        <v>914</v>
      </c>
      <c r="C164" s="7" t="s">
        <v>11</v>
      </c>
      <c r="D164" s="88" t="s">
        <v>11</v>
      </c>
      <c r="E164" s="7" t="s">
        <v>14</v>
      </c>
      <c r="F164" s="7" t="s">
        <v>26</v>
      </c>
      <c r="G164" s="7" t="s">
        <v>1</v>
      </c>
      <c r="H164" s="7" t="s">
        <v>497</v>
      </c>
      <c r="I164" s="113"/>
      <c r="J164" s="85">
        <f>+J165+J166</f>
        <v>0</v>
      </c>
      <c r="K164" s="85">
        <f>+K165+K166</f>
        <v>10853</v>
      </c>
      <c r="L164" s="85">
        <f t="shared" ref="L164" si="59">+L165+L166</f>
        <v>13736.3</v>
      </c>
    </row>
    <row r="165" spans="1:12" s="54" customFormat="1" ht="31.2" x14ac:dyDescent="0.35">
      <c r="A165" s="110" t="s">
        <v>512</v>
      </c>
      <c r="B165" s="111">
        <v>914</v>
      </c>
      <c r="C165" s="112" t="s">
        <v>11</v>
      </c>
      <c r="D165" s="121" t="s">
        <v>11</v>
      </c>
      <c r="E165" s="112" t="s">
        <v>14</v>
      </c>
      <c r="F165" s="112" t="s">
        <v>26</v>
      </c>
      <c r="G165" s="112" t="s">
        <v>1</v>
      </c>
      <c r="H165" s="112" t="s">
        <v>497</v>
      </c>
      <c r="I165" s="113" t="s">
        <v>57</v>
      </c>
      <c r="J165" s="114">
        <v>0</v>
      </c>
      <c r="K165" s="114">
        <v>10332</v>
      </c>
      <c r="L165" s="114">
        <v>12600</v>
      </c>
    </row>
    <row r="166" spans="1:12" s="54" customFormat="1" ht="30" customHeight="1" x14ac:dyDescent="0.35">
      <c r="A166" s="147" t="s">
        <v>511</v>
      </c>
      <c r="B166" s="111">
        <v>914</v>
      </c>
      <c r="C166" s="112" t="s">
        <v>11</v>
      </c>
      <c r="D166" s="121" t="s">
        <v>11</v>
      </c>
      <c r="E166" s="112" t="s">
        <v>14</v>
      </c>
      <c r="F166" s="112" t="s">
        <v>26</v>
      </c>
      <c r="G166" s="112" t="s">
        <v>1</v>
      </c>
      <c r="H166" s="112" t="s">
        <v>497</v>
      </c>
      <c r="I166" s="113" t="s">
        <v>57</v>
      </c>
      <c r="J166" s="114">
        <v>0</v>
      </c>
      <c r="K166" s="114">
        <v>521</v>
      </c>
      <c r="L166" s="114">
        <v>1136.3</v>
      </c>
    </row>
    <row r="167" spans="1:12" s="54" customFormat="1" ht="0.6" hidden="1" customHeight="1" x14ac:dyDescent="0.35">
      <c r="A167" s="147" t="s">
        <v>513</v>
      </c>
      <c r="B167" s="185">
        <v>914</v>
      </c>
      <c r="C167" s="90" t="s">
        <v>11</v>
      </c>
      <c r="D167" s="88" t="s">
        <v>11</v>
      </c>
      <c r="E167" s="186" t="s">
        <v>14</v>
      </c>
      <c r="F167" s="186" t="s">
        <v>26</v>
      </c>
      <c r="G167" s="186" t="s">
        <v>1</v>
      </c>
      <c r="H167" s="186" t="s">
        <v>24</v>
      </c>
      <c r="I167" s="90"/>
      <c r="J167" s="74">
        <v>0</v>
      </c>
      <c r="K167" s="74"/>
      <c r="L167" s="74"/>
    </row>
    <row r="168" spans="1:12" s="54" customFormat="1" ht="31.2" hidden="1" x14ac:dyDescent="0.35">
      <c r="A168" s="110" t="s">
        <v>514</v>
      </c>
      <c r="B168" s="133">
        <v>914</v>
      </c>
      <c r="C168" s="113" t="s">
        <v>11</v>
      </c>
      <c r="D168" s="121" t="s">
        <v>11</v>
      </c>
      <c r="E168" s="167" t="s">
        <v>14</v>
      </c>
      <c r="F168" s="167" t="s">
        <v>26</v>
      </c>
      <c r="G168" s="167" t="s">
        <v>1</v>
      </c>
      <c r="H168" s="167" t="s">
        <v>24</v>
      </c>
      <c r="I168" s="113" t="s">
        <v>57</v>
      </c>
      <c r="J168" s="114">
        <v>0</v>
      </c>
      <c r="K168" s="114"/>
      <c r="L168" s="114"/>
    </row>
    <row r="169" spans="1:12" s="27" customFormat="1" ht="50.4" hidden="1" x14ac:dyDescent="0.35">
      <c r="A169" s="97" t="s">
        <v>174</v>
      </c>
      <c r="B169" s="134">
        <v>914</v>
      </c>
      <c r="C169" s="135" t="s">
        <v>11</v>
      </c>
      <c r="D169" s="136" t="s">
        <v>11</v>
      </c>
      <c r="E169" s="99" t="s">
        <v>45</v>
      </c>
      <c r="F169" s="99" t="s">
        <v>111</v>
      </c>
      <c r="G169" s="99" t="s">
        <v>112</v>
      </c>
      <c r="H169" s="99" t="s">
        <v>118</v>
      </c>
      <c r="I169" s="137"/>
      <c r="J169" s="117">
        <f>SUM(J170)</f>
        <v>0</v>
      </c>
      <c r="K169" s="117">
        <f t="shared" ref="K169:L170" si="60">SUM(K170)</f>
        <v>0</v>
      </c>
      <c r="L169" s="117">
        <f t="shared" si="60"/>
        <v>0</v>
      </c>
    </row>
    <row r="170" spans="1:12" s="55" customFormat="1" ht="17.399999999999999" hidden="1" x14ac:dyDescent="0.35">
      <c r="A170" s="87" t="s">
        <v>432</v>
      </c>
      <c r="B170" s="138">
        <v>914</v>
      </c>
      <c r="C170" s="139" t="s">
        <v>11</v>
      </c>
      <c r="D170" s="140" t="s">
        <v>11</v>
      </c>
      <c r="E170" s="103" t="s">
        <v>45</v>
      </c>
      <c r="F170" s="103" t="s">
        <v>26</v>
      </c>
      <c r="G170" s="103" t="s">
        <v>112</v>
      </c>
      <c r="H170" s="103" t="s">
        <v>118</v>
      </c>
      <c r="I170" s="126"/>
      <c r="J170" s="119">
        <f>SUM(J171)</f>
        <v>0</v>
      </c>
      <c r="K170" s="119">
        <f t="shared" si="60"/>
        <v>0</v>
      </c>
      <c r="L170" s="119">
        <f t="shared" si="60"/>
        <v>0</v>
      </c>
    </row>
    <row r="171" spans="1:12" s="55" customFormat="1" ht="33.6" hidden="1" x14ac:dyDescent="0.35">
      <c r="A171" s="91" t="s">
        <v>434</v>
      </c>
      <c r="B171" s="184">
        <v>914</v>
      </c>
      <c r="C171" s="107" t="s">
        <v>11</v>
      </c>
      <c r="D171" s="124" t="s">
        <v>11</v>
      </c>
      <c r="E171" s="107" t="s">
        <v>45</v>
      </c>
      <c r="F171" s="107" t="s">
        <v>26</v>
      </c>
      <c r="G171" s="107" t="s">
        <v>1</v>
      </c>
      <c r="H171" s="107" t="s">
        <v>118</v>
      </c>
      <c r="I171" s="125"/>
      <c r="J171" s="120">
        <f>SUM(J172:J172)</f>
        <v>0</v>
      </c>
      <c r="K171" s="120">
        <f>SUM(K172:K172)</f>
        <v>0</v>
      </c>
      <c r="L171" s="120">
        <f>SUM(L172:L172)</f>
        <v>0</v>
      </c>
    </row>
    <row r="172" spans="1:12" s="5" customFormat="1" ht="30" hidden="1" customHeight="1" x14ac:dyDescent="0.3">
      <c r="A172" s="110" t="s">
        <v>292</v>
      </c>
      <c r="B172" s="133">
        <v>914</v>
      </c>
      <c r="C172" s="112" t="s">
        <v>11</v>
      </c>
      <c r="D172" s="121" t="s">
        <v>11</v>
      </c>
      <c r="E172" s="112" t="s">
        <v>45</v>
      </c>
      <c r="F172" s="112" t="s">
        <v>26</v>
      </c>
      <c r="G172" s="112" t="s">
        <v>1</v>
      </c>
      <c r="H172" s="112" t="s">
        <v>25</v>
      </c>
      <c r="I172" s="113" t="s">
        <v>57</v>
      </c>
      <c r="J172" s="114">
        <v>0</v>
      </c>
      <c r="K172" s="114"/>
      <c r="L172" s="114"/>
    </row>
    <row r="173" spans="1:12" s="27" customFormat="1" ht="50.4" hidden="1" x14ac:dyDescent="0.35">
      <c r="A173" s="97" t="s">
        <v>174</v>
      </c>
      <c r="B173" s="134">
        <v>914</v>
      </c>
      <c r="C173" s="135" t="s">
        <v>11</v>
      </c>
      <c r="D173" s="136" t="s">
        <v>11</v>
      </c>
      <c r="E173" s="99" t="s">
        <v>45</v>
      </c>
      <c r="F173" s="99" t="s">
        <v>111</v>
      </c>
      <c r="G173" s="99" t="s">
        <v>112</v>
      </c>
      <c r="H173" s="99" t="s">
        <v>118</v>
      </c>
      <c r="I173" s="137"/>
      <c r="J173" s="117">
        <f>SUM(J174)</f>
        <v>0</v>
      </c>
      <c r="K173" s="117">
        <f t="shared" ref="K173:L174" si="61">SUM(K174)</f>
        <v>0</v>
      </c>
      <c r="L173" s="117">
        <f t="shared" si="61"/>
        <v>0</v>
      </c>
    </row>
    <row r="174" spans="1:12" s="55" customFormat="1" ht="17.399999999999999" hidden="1" x14ac:dyDescent="0.35">
      <c r="A174" s="87" t="s">
        <v>432</v>
      </c>
      <c r="B174" s="138">
        <v>914</v>
      </c>
      <c r="C174" s="139" t="s">
        <v>11</v>
      </c>
      <c r="D174" s="140" t="s">
        <v>11</v>
      </c>
      <c r="E174" s="103" t="s">
        <v>45</v>
      </c>
      <c r="F174" s="103" t="s">
        <v>26</v>
      </c>
      <c r="G174" s="103" t="s">
        <v>112</v>
      </c>
      <c r="H174" s="103" t="s">
        <v>118</v>
      </c>
      <c r="I174" s="126"/>
      <c r="J174" s="119">
        <f>SUM(J175)</f>
        <v>0</v>
      </c>
      <c r="K174" s="119">
        <f t="shared" si="61"/>
        <v>0</v>
      </c>
      <c r="L174" s="119">
        <f t="shared" si="61"/>
        <v>0</v>
      </c>
    </row>
    <row r="175" spans="1:12" s="55" customFormat="1" ht="33.6" hidden="1" x14ac:dyDescent="0.35">
      <c r="A175" s="91" t="s">
        <v>434</v>
      </c>
      <c r="B175" s="184">
        <v>914</v>
      </c>
      <c r="C175" s="107" t="s">
        <v>11</v>
      </c>
      <c r="D175" s="124" t="s">
        <v>11</v>
      </c>
      <c r="E175" s="107" t="s">
        <v>45</v>
      </c>
      <c r="F175" s="107" t="s">
        <v>26</v>
      </c>
      <c r="G175" s="107" t="s">
        <v>1</v>
      </c>
      <c r="H175" s="107" t="s">
        <v>118</v>
      </c>
      <c r="I175" s="125"/>
      <c r="J175" s="120">
        <f>SUM(J176:J176)</f>
        <v>0</v>
      </c>
      <c r="K175" s="120">
        <f>SUM(K176:K176)</f>
        <v>0</v>
      </c>
      <c r="L175" s="120">
        <f>SUM(L176:L176)</f>
        <v>0</v>
      </c>
    </row>
    <row r="176" spans="1:12" s="5" customFormat="1" ht="31.2" hidden="1" x14ac:dyDescent="0.3">
      <c r="A176" s="110" t="s">
        <v>292</v>
      </c>
      <c r="B176" s="133">
        <v>914</v>
      </c>
      <c r="C176" s="112" t="s">
        <v>11</v>
      </c>
      <c r="D176" s="121" t="s">
        <v>11</v>
      </c>
      <c r="E176" s="112" t="s">
        <v>45</v>
      </c>
      <c r="F176" s="112" t="s">
        <v>26</v>
      </c>
      <c r="G176" s="112" t="s">
        <v>1</v>
      </c>
      <c r="H176" s="112" t="s">
        <v>25</v>
      </c>
      <c r="I176" s="113" t="s">
        <v>57</v>
      </c>
      <c r="J176" s="114">
        <v>0</v>
      </c>
      <c r="K176" s="114">
        <v>0</v>
      </c>
      <c r="L176" s="114">
        <v>0</v>
      </c>
    </row>
    <row r="177" spans="1:12" s="5" customFormat="1" x14ac:dyDescent="0.3">
      <c r="A177" s="92" t="s">
        <v>78</v>
      </c>
      <c r="B177" s="92">
        <v>914</v>
      </c>
      <c r="C177" s="148" t="s">
        <v>13</v>
      </c>
      <c r="D177" s="382"/>
      <c r="E177" s="383"/>
      <c r="F177" s="383"/>
      <c r="G177" s="383"/>
      <c r="H177" s="384"/>
      <c r="I177" s="169"/>
      <c r="J177" s="150">
        <f>SUM(J178)</f>
        <v>65615</v>
      </c>
      <c r="K177" s="150">
        <f t="shared" ref="K177:L177" si="62">SUM(K178)</f>
        <v>63379</v>
      </c>
      <c r="L177" s="150">
        <f t="shared" si="62"/>
        <v>63667</v>
      </c>
    </row>
    <row r="178" spans="1:12" s="5" customFormat="1" x14ac:dyDescent="0.3">
      <c r="A178" s="80" t="s">
        <v>208</v>
      </c>
      <c r="B178" s="95">
        <v>914</v>
      </c>
      <c r="C178" s="83" t="s">
        <v>13</v>
      </c>
      <c r="D178" s="83" t="s">
        <v>2</v>
      </c>
      <c r="E178" s="388"/>
      <c r="F178" s="389"/>
      <c r="G178" s="389"/>
      <c r="H178" s="390"/>
      <c r="I178" s="84"/>
      <c r="J178" s="85">
        <f>SUM(J183+J179)</f>
        <v>65615</v>
      </c>
      <c r="K178" s="85">
        <f t="shared" ref="K178:L178" si="63">SUM(K183+K179)</f>
        <v>63379</v>
      </c>
      <c r="L178" s="85">
        <f t="shared" si="63"/>
        <v>63667</v>
      </c>
    </row>
    <row r="179" spans="1:12" s="5" customFormat="1" ht="33.6" x14ac:dyDescent="0.3">
      <c r="A179" s="290" t="s">
        <v>612</v>
      </c>
      <c r="B179" s="246">
        <v>914</v>
      </c>
      <c r="C179" s="275" t="s">
        <v>13</v>
      </c>
      <c r="D179" s="291" t="s">
        <v>2</v>
      </c>
      <c r="E179" s="275" t="s">
        <v>1</v>
      </c>
      <c r="F179" s="275" t="s">
        <v>111</v>
      </c>
      <c r="G179" s="275" t="s">
        <v>112</v>
      </c>
      <c r="H179" s="275" t="s">
        <v>118</v>
      </c>
      <c r="I179" s="249"/>
      <c r="J179" s="117">
        <f>+J180</f>
        <v>166</v>
      </c>
      <c r="K179" s="117">
        <f t="shared" ref="K179:L181" si="64">+K180</f>
        <v>0</v>
      </c>
      <c r="L179" s="117">
        <f t="shared" si="64"/>
        <v>0</v>
      </c>
    </row>
    <row r="180" spans="1:12" s="5" customFormat="1" ht="33.6" x14ac:dyDescent="0.3">
      <c r="A180" s="292" t="s">
        <v>611</v>
      </c>
      <c r="B180" s="251">
        <v>914</v>
      </c>
      <c r="C180" s="252" t="s">
        <v>13</v>
      </c>
      <c r="D180" s="253" t="s">
        <v>2</v>
      </c>
      <c r="E180" s="278" t="s">
        <v>1</v>
      </c>
      <c r="F180" s="278" t="s">
        <v>16</v>
      </c>
      <c r="G180" s="278" t="s">
        <v>112</v>
      </c>
      <c r="H180" s="278" t="s">
        <v>118</v>
      </c>
      <c r="I180" s="254"/>
      <c r="J180" s="119">
        <f>+J181</f>
        <v>166</v>
      </c>
      <c r="K180" s="119">
        <f t="shared" si="64"/>
        <v>0</v>
      </c>
      <c r="L180" s="119">
        <f t="shared" si="64"/>
        <v>0</v>
      </c>
    </row>
    <row r="181" spans="1:12" s="5" customFormat="1" ht="33.6" x14ac:dyDescent="0.3">
      <c r="A181" s="294" t="s">
        <v>610</v>
      </c>
      <c r="B181" s="256">
        <v>914</v>
      </c>
      <c r="C181" s="257" t="s">
        <v>13</v>
      </c>
      <c r="D181" s="258" t="s">
        <v>2</v>
      </c>
      <c r="E181" s="281" t="s">
        <v>1</v>
      </c>
      <c r="F181" s="281" t="s">
        <v>16</v>
      </c>
      <c r="G181" s="281" t="s">
        <v>2</v>
      </c>
      <c r="H181" s="281" t="s">
        <v>118</v>
      </c>
      <c r="I181" s="259"/>
      <c r="J181" s="120">
        <f>+J182</f>
        <v>166</v>
      </c>
      <c r="K181" s="120">
        <f t="shared" si="64"/>
        <v>0</v>
      </c>
      <c r="L181" s="120">
        <f t="shared" si="64"/>
        <v>0</v>
      </c>
    </row>
    <row r="182" spans="1:12" s="5" customFormat="1" ht="46.8" x14ac:dyDescent="0.3">
      <c r="A182" s="265" t="s">
        <v>666</v>
      </c>
      <c r="B182" s="164">
        <v>914</v>
      </c>
      <c r="C182" s="160" t="s">
        <v>13</v>
      </c>
      <c r="D182" s="160" t="s">
        <v>2</v>
      </c>
      <c r="E182" s="160" t="s">
        <v>1</v>
      </c>
      <c r="F182" s="160" t="s">
        <v>16</v>
      </c>
      <c r="G182" s="160" t="s">
        <v>2</v>
      </c>
      <c r="H182" s="160" t="s">
        <v>251</v>
      </c>
      <c r="I182" s="354" t="s">
        <v>53</v>
      </c>
      <c r="J182" s="161">
        <v>166</v>
      </c>
      <c r="K182" s="161">
        <v>0</v>
      </c>
      <c r="L182" s="161">
        <v>0</v>
      </c>
    </row>
    <row r="183" spans="1:12" s="5" customFormat="1" ht="33.6" x14ac:dyDescent="0.3">
      <c r="A183" s="97" t="s">
        <v>139</v>
      </c>
      <c r="B183" s="98">
        <v>914</v>
      </c>
      <c r="C183" s="99" t="s">
        <v>13</v>
      </c>
      <c r="D183" s="143" t="s">
        <v>2</v>
      </c>
      <c r="E183" s="100" t="s">
        <v>29</v>
      </c>
      <c r="F183" s="100" t="s">
        <v>111</v>
      </c>
      <c r="G183" s="100" t="s">
        <v>112</v>
      </c>
      <c r="H183" s="100" t="s">
        <v>118</v>
      </c>
      <c r="I183" s="137"/>
      <c r="J183" s="117">
        <f>SUM(J184)</f>
        <v>65449</v>
      </c>
      <c r="K183" s="117">
        <f t="shared" ref="K183:L183" si="65">SUM(K184)</f>
        <v>63379</v>
      </c>
      <c r="L183" s="117">
        <f t="shared" si="65"/>
        <v>63667</v>
      </c>
    </row>
    <row r="184" spans="1:12" s="5" customFormat="1" ht="17.399999999999999" x14ac:dyDescent="0.3">
      <c r="A184" s="87" t="s">
        <v>140</v>
      </c>
      <c r="B184" s="102">
        <v>914</v>
      </c>
      <c r="C184" s="103" t="s">
        <v>13</v>
      </c>
      <c r="D184" s="122" t="s">
        <v>2</v>
      </c>
      <c r="E184" s="104" t="s">
        <v>29</v>
      </c>
      <c r="F184" s="104" t="s">
        <v>30</v>
      </c>
      <c r="G184" s="104" t="s">
        <v>112</v>
      </c>
      <c r="H184" s="104" t="s">
        <v>118</v>
      </c>
      <c r="I184" s="126"/>
      <c r="J184" s="119">
        <f>+J185+J194</f>
        <v>65449</v>
      </c>
      <c r="K184" s="119">
        <f t="shared" ref="K184:L184" si="66">+K185+K194</f>
        <v>63379</v>
      </c>
      <c r="L184" s="119">
        <f t="shared" si="66"/>
        <v>63667</v>
      </c>
    </row>
    <row r="185" spans="1:12" s="34" customFormat="1" ht="50.4" x14ac:dyDescent="0.3">
      <c r="A185" s="91" t="s">
        <v>141</v>
      </c>
      <c r="B185" s="106">
        <v>914</v>
      </c>
      <c r="C185" s="107" t="s">
        <v>13</v>
      </c>
      <c r="D185" s="124" t="s">
        <v>2</v>
      </c>
      <c r="E185" s="108" t="s">
        <v>29</v>
      </c>
      <c r="F185" s="108" t="s">
        <v>30</v>
      </c>
      <c r="G185" s="108" t="s">
        <v>1</v>
      </c>
      <c r="H185" s="108" t="s">
        <v>118</v>
      </c>
      <c r="I185" s="125"/>
      <c r="J185" s="120">
        <f>+J186</f>
        <v>61477.5</v>
      </c>
      <c r="K185" s="120">
        <f t="shared" ref="K185:L185" si="67">+K186+K192</f>
        <v>63379</v>
      </c>
      <c r="L185" s="120">
        <f t="shared" si="67"/>
        <v>63667</v>
      </c>
    </row>
    <row r="186" spans="1:12" s="47" customFormat="1" x14ac:dyDescent="0.3">
      <c r="A186" s="147" t="s">
        <v>386</v>
      </c>
      <c r="B186" s="12">
        <v>914</v>
      </c>
      <c r="C186" s="7" t="s">
        <v>13</v>
      </c>
      <c r="D186" s="88" t="s">
        <v>2</v>
      </c>
      <c r="E186" s="7" t="s">
        <v>29</v>
      </c>
      <c r="F186" s="7" t="s">
        <v>30</v>
      </c>
      <c r="G186" s="7" t="s">
        <v>1</v>
      </c>
      <c r="H186" s="7" t="s">
        <v>6</v>
      </c>
      <c r="I186" s="125"/>
      <c r="J186" s="120">
        <f>+J187+J188+J190+J189</f>
        <v>61477.5</v>
      </c>
      <c r="K186" s="120">
        <f t="shared" ref="K186:L186" si="68">+K187+K188+K190</f>
        <v>63379</v>
      </c>
      <c r="L186" s="120">
        <f t="shared" si="68"/>
        <v>63667</v>
      </c>
    </row>
    <row r="187" spans="1:12" s="48" customFormat="1" ht="46.8" x14ac:dyDescent="0.3">
      <c r="A187" s="110" t="s">
        <v>188</v>
      </c>
      <c r="B187" s="111">
        <v>914</v>
      </c>
      <c r="C187" s="112" t="s">
        <v>13</v>
      </c>
      <c r="D187" s="121" t="s">
        <v>2</v>
      </c>
      <c r="E187" s="112" t="s">
        <v>29</v>
      </c>
      <c r="F187" s="112" t="s">
        <v>30</v>
      </c>
      <c r="G187" s="112" t="s">
        <v>1</v>
      </c>
      <c r="H187" s="112" t="s">
        <v>6</v>
      </c>
      <c r="I187" s="113" t="s">
        <v>54</v>
      </c>
      <c r="J187" s="114">
        <v>52775.4</v>
      </c>
      <c r="K187" s="114">
        <v>55062</v>
      </c>
      <c r="L187" s="114">
        <v>55062</v>
      </c>
    </row>
    <row r="188" spans="1:12" s="49" customFormat="1" ht="31.2" x14ac:dyDescent="0.3">
      <c r="A188" s="110" t="s">
        <v>105</v>
      </c>
      <c r="B188" s="111">
        <v>914</v>
      </c>
      <c r="C188" s="112" t="s">
        <v>13</v>
      </c>
      <c r="D188" s="121" t="s">
        <v>2</v>
      </c>
      <c r="E188" s="112" t="s">
        <v>29</v>
      </c>
      <c r="F188" s="112" t="s">
        <v>30</v>
      </c>
      <c r="G188" s="112" t="s">
        <v>1</v>
      </c>
      <c r="H188" s="112" t="s">
        <v>6</v>
      </c>
      <c r="I188" s="113" t="s">
        <v>53</v>
      </c>
      <c r="J188" s="114">
        <v>7586</v>
      </c>
      <c r="K188" s="114">
        <v>7205</v>
      </c>
      <c r="L188" s="114">
        <v>7493</v>
      </c>
    </row>
    <row r="189" spans="1:12" s="49" customFormat="1" ht="31.2" x14ac:dyDescent="0.3">
      <c r="A189" s="187" t="s">
        <v>543</v>
      </c>
      <c r="B189" s="111">
        <v>914</v>
      </c>
      <c r="C189" s="112" t="s">
        <v>13</v>
      </c>
      <c r="D189" s="121" t="s">
        <v>2</v>
      </c>
      <c r="E189" s="112" t="s">
        <v>29</v>
      </c>
      <c r="F189" s="112" t="s">
        <v>30</v>
      </c>
      <c r="G189" s="112" t="s">
        <v>1</v>
      </c>
      <c r="H189" s="112" t="s">
        <v>6</v>
      </c>
      <c r="I189" s="113" t="s">
        <v>57</v>
      </c>
      <c r="J189" s="114">
        <v>0</v>
      </c>
      <c r="K189" s="114">
        <v>0</v>
      </c>
      <c r="L189" s="114">
        <v>0</v>
      </c>
    </row>
    <row r="190" spans="1:12" s="50" customFormat="1" ht="36" customHeight="1" x14ac:dyDescent="0.3">
      <c r="A190" s="110" t="s">
        <v>191</v>
      </c>
      <c r="B190" s="111">
        <v>914</v>
      </c>
      <c r="C190" s="112" t="s">
        <v>13</v>
      </c>
      <c r="D190" s="121" t="s">
        <v>2</v>
      </c>
      <c r="E190" s="112" t="s">
        <v>29</v>
      </c>
      <c r="F190" s="112" t="s">
        <v>30</v>
      </c>
      <c r="G190" s="112" t="s">
        <v>1</v>
      </c>
      <c r="H190" s="112" t="s">
        <v>6</v>
      </c>
      <c r="I190" s="113" t="s">
        <v>55</v>
      </c>
      <c r="J190" s="114">
        <v>1116.0999999999999</v>
      </c>
      <c r="K190" s="114">
        <v>1112</v>
      </c>
      <c r="L190" s="114">
        <v>1112</v>
      </c>
    </row>
    <row r="191" spans="1:12" s="50" customFormat="1" ht="30.6" hidden="1" customHeight="1" x14ac:dyDescent="0.3">
      <c r="A191" s="110" t="s">
        <v>191</v>
      </c>
      <c r="B191" s="111">
        <v>914</v>
      </c>
      <c r="C191" s="112" t="s">
        <v>13</v>
      </c>
      <c r="D191" s="121" t="s">
        <v>2</v>
      </c>
      <c r="E191" s="112" t="s">
        <v>29</v>
      </c>
      <c r="F191" s="112" t="s">
        <v>30</v>
      </c>
      <c r="G191" s="112" t="s">
        <v>1</v>
      </c>
      <c r="H191" s="112" t="s">
        <v>251</v>
      </c>
      <c r="I191" s="113" t="s">
        <v>54</v>
      </c>
      <c r="J191" s="114"/>
      <c r="K191" s="114"/>
      <c r="L191" s="114"/>
    </row>
    <row r="192" spans="1:12" s="50" customFormat="1" ht="1.2" hidden="1" customHeight="1" x14ac:dyDescent="0.3">
      <c r="A192" s="147" t="s">
        <v>545</v>
      </c>
      <c r="B192" s="12">
        <v>914</v>
      </c>
      <c r="C192" s="7" t="s">
        <v>13</v>
      </c>
      <c r="D192" s="88" t="s">
        <v>5</v>
      </c>
      <c r="E192" s="7" t="s">
        <v>29</v>
      </c>
      <c r="F192" s="7" t="s">
        <v>30</v>
      </c>
      <c r="G192" s="7" t="s">
        <v>1</v>
      </c>
      <c r="H192" s="7" t="s">
        <v>544</v>
      </c>
      <c r="I192" s="90"/>
      <c r="J192" s="74">
        <f>+J193</f>
        <v>0</v>
      </c>
      <c r="K192" s="74"/>
      <c r="L192" s="74"/>
    </row>
    <row r="193" spans="1:12" s="50" customFormat="1" ht="31.2" hidden="1" x14ac:dyDescent="0.3">
      <c r="A193" s="147" t="s">
        <v>546</v>
      </c>
      <c r="B193" s="12">
        <v>914</v>
      </c>
      <c r="C193" s="7" t="s">
        <v>13</v>
      </c>
      <c r="D193" s="88" t="s">
        <v>2</v>
      </c>
      <c r="E193" s="7" t="s">
        <v>29</v>
      </c>
      <c r="F193" s="7" t="s">
        <v>30</v>
      </c>
      <c r="G193" s="7" t="s">
        <v>1</v>
      </c>
      <c r="H193" s="7" t="s">
        <v>544</v>
      </c>
      <c r="I193" s="90" t="s">
        <v>53</v>
      </c>
      <c r="J193" s="74">
        <v>0</v>
      </c>
      <c r="K193" s="74">
        <v>0</v>
      </c>
      <c r="L193" s="74">
        <v>0</v>
      </c>
    </row>
    <row r="194" spans="1:12" s="50" customFormat="1" ht="17.399999999999999" x14ac:dyDescent="0.3">
      <c r="A194" s="147" t="s">
        <v>387</v>
      </c>
      <c r="B194" s="12">
        <v>914</v>
      </c>
      <c r="C194" s="7" t="s">
        <v>13</v>
      </c>
      <c r="D194" s="7" t="s">
        <v>2</v>
      </c>
      <c r="E194" s="7" t="s">
        <v>29</v>
      </c>
      <c r="F194" s="7" t="s">
        <v>30</v>
      </c>
      <c r="G194" s="7" t="s">
        <v>333</v>
      </c>
      <c r="H194" s="7" t="s">
        <v>118</v>
      </c>
      <c r="I194" s="90"/>
      <c r="J194" s="74">
        <f>+J196+J197+J199</f>
        <v>3971.5</v>
      </c>
      <c r="K194" s="74">
        <f t="shared" ref="K194:L194" si="69">+K196+K197+K199</f>
        <v>0</v>
      </c>
      <c r="L194" s="74">
        <f t="shared" si="69"/>
        <v>0</v>
      </c>
    </row>
    <row r="195" spans="1:12" s="5" customFormat="1" ht="46.8" hidden="1" x14ac:dyDescent="0.3">
      <c r="A195" s="188" t="s">
        <v>518</v>
      </c>
      <c r="B195" s="111">
        <v>914</v>
      </c>
      <c r="C195" s="112" t="s">
        <v>13</v>
      </c>
      <c r="D195" s="112" t="s">
        <v>2</v>
      </c>
      <c r="E195" s="112" t="s">
        <v>29</v>
      </c>
      <c r="F195" s="112" t="s">
        <v>30</v>
      </c>
      <c r="G195" s="112" t="s">
        <v>1</v>
      </c>
      <c r="H195" s="112" t="s">
        <v>520</v>
      </c>
      <c r="I195" s="113" t="s">
        <v>53</v>
      </c>
      <c r="J195" s="114"/>
      <c r="K195" s="114"/>
      <c r="L195" s="114"/>
    </row>
    <row r="196" spans="1:12" s="5" customFormat="1" ht="46.8" x14ac:dyDescent="0.3">
      <c r="A196" s="188" t="s">
        <v>593</v>
      </c>
      <c r="B196" s="111">
        <v>914</v>
      </c>
      <c r="C196" s="112" t="s">
        <v>13</v>
      </c>
      <c r="D196" s="112" t="s">
        <v>2</v>
      </c>
      <c r="E196" s="112" t="s">
        <v>29</v>
      </c>
      <c r="F196" s="112" t="s">
        <v>30</v>
      </c>
      <c r="G196" s="112" t="s">
        <v>333</v>
      </c>
      <c r="H196" s="112" t="s">
        <v>633</v>
      </c>
      <c r="I196" s="113" t="s">
        <v>53</v>
      </c>
      <c r="J196" s="114">
        <v>3305.5</v>
      </c>
      <c r="K196" s="114">
        <v>0</v>
      </c>
      <c r="L196" s="114">
        <v>0</v>
      </c>
    </row>
    <row r="197" spans="1:12" s="5" customFormat="1" ht="46.8" x14ac:dyDescent="0.3">
      <c r="A197" s="188" t="s">
        <v>519</v>
      </c>
      <c r="B197" s="111">
        <v>914</v>
      </c>
      <c r="C197" s="112" t="s">
        <v>13</v>
      </c>
      <c r="D197" s="112" t="s">
        <v>2</v>
      </c>
      <c r="E197" s="112" t="s">
        <v>29</v>
      </c>
      <c r="F197" s="112" t="s">
        <v>30</v>
      </c>
      <c r="G197" s="112" t="s">
        <v>333</v>
      </c>
      <c r="H197" s="112" t="s">
        <v>633</v>
      </c>
      <c r="I197" s="113" t="s">
        <v>53</v>
      </c>
      <c r="J197" s="114">
        <v>583.4</v>
      </c>
      <c r="K197" s="114">
        <v>0</v>
      </c>
      <c r="L197" s="114">
        <v>0</v>
      </c>
    </row>
    <row r="198" spans="1:12" s="5" customFormat="1" ht="46.8" hidden="1" x14ac:dyDescent="0.3">
      <c r="A198" s="188" t="s">
        <v>519</v>
      </c>
      <c r="B198" s="111">
        <v>914</v>
      </c>
      <c r="C198" s="112" t="s">
        <v>13</v>
      </c>
      <c r="D198" s="112" t="s">
        <v>2</v>
      </c>
      <c r="E198" s="112" t="s">
        <v>29</v>
      </c>
      <c r="F198" s="112" t="s">
        <v>30</v>
      </c>
      <c r="G198" s="112" t="s">
        <v>1</v>
      </c>
      <c r="H198" s="112" t="s">
        <v>520</v>
      </c>
      <c r="I198" s="113" t="s">
        <v>53</v>
      </c>
      <c r="J198" s="114"/>
      <c r="K198" s="114"/>
      <c r="L198" s="114"/>
    </row>
    <row r="199" spans="1:12" s="5" customFormat="1" ht="46.8" x14ac:dyDescent="0.3">
      <c r="A199" s="188" t="s">
        <v>594</v>
      </c>
      <c r="B199" s="111">
        <v>914</v>
      </c>
      <c r="C199" s="112" t="s">
        <v>13</v>
      </c>
      <c r="D199" s="112" t="s">
        <v>2</v>
      </c>
      <c r="E199" s="112" t="s">
        <v>29</v>
      </c>
      <c r="F199" s="112" t="s">
        <v>30</v>
      </c>
      <c r="G199" s="112" t="s">
        <v>333</v>
      </c>
      <c r="H199" s="112" t="s">
        <v>633</v>
      </c>
      <c r="I199" s="113" t="s">
        <v>53</v>
      </c>
      <c r="J199" s="114">
        <v>82.6</v>
      </c>
      <c r="K199" s="114">
        <v>0</v>
      </c>
      <c r="L199" s="114">
        <v>0</v>
      </c>
    </row>
    <row r="200" spans="1:12" s="5" customFormat="1" x14ac:dyDescent="0.3">
      <c r="A200" s="92" t="s">
        <v>83</v>
      </c>
      <c r="B200" s="92">
        <v>914</v>
      </c>
      <c r="C200" s="148" t="s">
        <v>14</v>
      </c>
      <c r="D200" s="382"/>
      <c r="E200" s="383"/>
      <c r="F200" s="383"/>
      <c r="G200" s="383"/>
      <c r="H200" s="384"/>
      <c r="I200" s="169"/>
      <c r="J200" s="150">
        <f>SUM(J201+J246)</f>
        <v>29627.899999999998</v>
      </c>
      <c r="K200" s="150">
        <f>SUM(K201+K246)</f>
        <v>22255</v>
      </c>
      <c r="L200" s="150">
        <f>SUM(L201+L246)</f>
        <v>22498</v>
      </c>
    </row>
    <row r="201" spans="1:12" s="5" customFormat="1" x14ac:dyDescent="0.3">
      <c r="A201" s="80" t="s">
        <v>84</v>
      </c>
      <c r="B201" s="95">
        <v>914</v>
      </c>
      <c r="C201" s="83" t="s">
        <v>14</v>
      </c>
      <c r="D201" s="83" t="s">
        <v>1</v>
      </c>
      <c r="E201" s="385"/>
      <c r="F201" s="386"/>
      <c r="G201" s="386"/>
      <c r="H201" s="387"/>
      <c r="I201" s="84"/>
      <c r="J201" s="85">
        <f>SUM(J206+J242+J202)</f>
        <v>29627.899999999998</v>
      </c>
      <c r="K201" s="85">
        <f>SUM(K206+K242+K202)</f>
        <v>22255</v>
      </c>
      <c r="L201" s="85">
        <f>SUM(L206+L242+L202)</f>
        <v>22498</v>
      </c>
    </row>
    <row r="202" spans="1:12" s="55" customFormat="1" ht="57" customHeight="1" x14ac:dyDescent="0.35">
      <c r="A202" s="97" t="s">
        <v>589</v>
      </c>
      <c r="B202" s="134">
        <v>914</v>
      </c>
      <c r="C202" s="137" t="s">
        <v>14</v>
      </c>
      <c r="D202" s="99" t="s">
        <v>1</v>
      </c>
      <c r="E202" s="99" t="s">
        <v>1</v>
      </c>
      <c r="F202" s="99" t="s">
        <v>16</v>
      </c>
      <c r="G202" s="99" t="s">
        <v>112</v>
      </c>
      <c r="H202" s="99" t="s">
        <v>118</v>
      </c>
      <c r="I202" s="137"/>
      <c r="J202" s="117">
        <f t="shared" ref="J202:L204" si="70">J203</f>
        <v>80.5</v>
      </c>
      <c r="K202" s="117">
        <f t="shared" si="70"/>
        <v>75</v>
      </c>
      <c r="L202" s="117">
        <f t="shared" si="70"/>
        <v>0</v>
      </c>
    </row>
    <row r="203" spans="1:12" s="55" customFormat="1" ht="39" customHeight="1" x14ac:dyDescent="0.35">
      <c r="A203" s="87" t="s">
        <v>588</v>
      </c>
      <c r="B203" s="138">
        <v>914</v>
      </c>
      <c r="C203" s="126" t="s">
        <v>14</v>
      </c>
      <c r="D203" s="103" t="s">
        <v>1</v>
      </c>
      <c r="E203" s="103" t="s">
        <v>1</v>
      </c>
      <c r="F203" s="103" t="s">
        <v>16</v>
      </c>
      <c r="G203" s="103" t="s">
        <v>112</v>
      </c>
      <c r="H203" s="103" t="s">
        <v>118</v>
      </c>
      <c r="I203" s="126"/>
      <c r="J203" s="119">
        <f t="shared" si="70"/>
        <v>80.5</v>
      </c>
      <c r="K203" s="119">
        <f t="shared" si="70"/>
        <v>75</v>
      </c>
      <c r="L203" s="119">
        <f t="shared" si="70"/>
        <v>0</v>
      </c>
    </row>
    <row r="204" spans="1:12" s="55" customFormat="1" ht="23.4" customHeight="1" x14ac:dyDescent="0.35">
      <c r="A204" s="91" t="s">
        <v>587</v>
      </c>
      <c r="B204" s="184">
        <v>914</v>
      </c>
      <c r="C204" s="125" t="s">
        <v>14</v>
      </c>
      <c r="D204" s="107" t="s">
        <v>1</v>
      </c>
      <c r="E204" s="107" t="s">
        <v>1</v>
      </c>
      <c r="F204" s="107" t="s">
        <v>16</v>
      </c>
      <c r="G204" s="107" t="s">
        <v>2</v>
      </c>
      <c r="H204" s="107" t="s">
        <v>118</v>
      </c>
      <c r="I204" s="125"/>
      <c r="J204" s="120">
        <f t="shared" si="70"/>
        <v>80.5</v>
      </c>
      <c r="K204" s="120">
        <f t="shared" si="70"/>
        <v>75</v>
      </c>
      <c r="L204" s="120">
        <f t="shared" si="70"/>
        <v>0</v>
      </c>
    </row>
    <row r="205" spans="1:12" s="55" customFormat="1" ht="37.950000000000003" customHeight="1" x14ac:dyDescent="0.35">
      <c r="A205" s="110" t="s">
        <v>105</v>
      </c>
      <c r="B205" s="133">
        <v>914</v>
      </c>
      <c r="C205" s="113" t="s">
        <v>14</v>
      </c>
      <c r="D205" s="112" t="s">
        <v>1</v>
      </c>
      <c r="E205" s="112" t="s">
        <v>1</v>
      </c>
      <c r="F205" s="112" t="s">
        <v>16</v>
      </c>
      <c r="G205" s="112" t="s">
        <v>2</v>
      </c>
      <c r="H205" s="112" t="s">
        <v>6</v>
      </c>
      <c r="I205" s="113" t="s">
        <v>53</v>
      </c>
      <c r="J205" s="114">
        <v>80.5</v>
      </c>
      <c r="K205" s="114">
        <v>75</v>
      </c>
      <c r="L205" s="114">
        <v>0</v>
      </c>
    </row>
    <row r="206" spans="1:12" s="5" customFormat="1" ht="33.6" x14ac:dyDescent="0.3">
      <c r="A206" s="97" t="s">
        <v>139</v>
      </c>
      <c r="B206" s="98">
        <v>914</v>
      </c>
      <c r="C206" s="100" t="s">
        <v>14</v>
      </c>
      <c r="D206" s="136" t="s">
        <v>1</v>
      </c>
      <c r="E206" s="99" t="s">
        <v>29</v>
      </c>
      <c r="F206" s="99" t="s">
        <v>111</v>
      </c>
      <c r="G206" s="99" t="s">
        <v>112</v>
      </c>
      <c r="H206" s="99" t="s">
        <v>118</v>
      </c>
      <c r="I206" s="137"/>
      <c r="J206" s="117">
        <f>SUM(J207+J232+J239)</f>
        <v>29537.399999999998</v>
      </c>
      <c r="K206" s="117">
        <f>SUM(K207+K232+K239)</f>
        <v>22170</v>
      </c>
      <c r="L206" s="117">
        <f>SUM(L207+L232+L239)</f>
        <v>22488</v>
      </c>
    </row>
    <row r="207" spans="1:12" s="27" customFormat="1" ht="17.399999999999999" x14ac:dyDescent="0.35">
      <c r="A207" s="87" t="s">
        <v>150</v>
      </c>
      <c r="B207" s="102">
        <v>914</v>
      </c>
      <c r="C207" s="104" t="s">
        <v>14</v>
      </c>
      <c r="D207" s="140" t="s">
        <v>1</v>
      </c>
      <c r="E207" s="103" t="s">
        <v>29</v>
      </c>
      <c r="F207" s="103" t="s">
        <v>16</v>
      </c>
      <c r="G207" s="103" t="s">
        <v>112</v>
      </c>
      <c r="H207" s="103" t="s">
        <v>118</v>
      </c>
      <c r="I207" s="126"/>
      <c r="J207" s="119">
        <f>+J208+J220+J224</f>
        <v>22448.5</v>
      </c>
      <c r="K207" s="119">
        <f>SUM(K208+K216+K224)</f>
        <v>13177</v>
      </c>
      <c r="L207" s="119">
        <f>SUM(L208+L216+L224)</f>
        <v>13309</v>
      </c>
    </row>
    <row r="208" spans="1:12" s="55" customFormat="1" ht="33.6" x14ac:dyDescent="0.35">
      <c r="A208" s="91" t="s">
        <v>151</v>
      </c>
      <c r="B208" s="106">
        <v>914</v>
      </c>
      <c r="C208" s="108" t="s">
        <v>14</v>
      </c>
      <c r="D208" s="142" t="s">
        <v>1</v>
      </c>
      <c r="E208" s="107" t="s">
        <v>29</v>
      </c>
      <c r="F208" s="107" t="s">
        <v>16</v>
      </c>
      <c r="G208" s="107" t="s">
        <v>1</v>
      </c>
      <c r="H208" s="107" t="s">
        <v>118</v>
      </c>
      <c r="I208" s="125"/>
      <c r="J208" s="120">
        <f>+J209+J219+J216</f>
        <v>12148.5</v>
      </c>
      <c r="K208" s="120">
        <f t="shared" ref="K208:L208" si="71">+K209+K219+K216</f>
        <v>13177</v>
      </c>
      <c r="L208" s="120">
        <f t="shared" si="71"/>
        <v>13309</v>
      </c>
    </row>
    <row r="209" spans="1:12" s="5" customFormat="1" ht="17.399999999999999" x14ac:dyDescent="0.3">
      <c r="A209" s="147" t="s">
        <v>386</v>
      </c>
      <c r="B209" s="12">
        <v>914</v>
      </c>
      <c r="C209" s="7" t="s">
        <v>14</v>
      </c>
      <c r="D209" s="88" t="s">
        <v>1</v>
      </c>
      <c r="E209" s="7" t="s">
        <v>29</v>
      </c>
      <c r="F209" s="7" t="s">
        <v>16</v>
      </c>
      <c r="G209" s="7" t="s">
        <v>1</v>
      </c>
      <c r="H209" s="7" t="s">
        <v>6</v>
      </c>
      <c r="I209" s="125"/>
      <c r="J209" s="85">
        <f>+J210+J214+J215</f>
        <v>11554.8</v>
      </c>
      <c r="K209" s="85">
        <f>+K210+K214+K215</f>
        <v>13177</v>
      </c>
      <c r="L209" s="85">
        <f>+L210+L214+L215</f>
        <v>13309</v>
      </c>
    </row>
    <row r="210" spans="1:12" s="5" customFormat="1" ht="48" customHeight="1" x14ac:dyDescent="0.3">
      <c r="A210" s="110" t="s">
        <v>188</v>
      </c>
      <c r="B210" s="111">
        <v>914</v>
      </c>
      <c r="C210" s="112" t="s">
        <v>14</v>
      </c>
      <c r="D210" s="121" t="s">
        <v>1</v>
      </c>
      <c r="E210" s="112" t="s">
        <v>29</v>
      </c>
      <c r="F210" s="112" t="s">
        <v>16</v>
      </c>
      <c r="G210" s="112" t="s">
        <v>1</v>
      </c>
      <c r="H210" s="112" t="s">
        <v>6</v>
      </c>
      <c r="I210" s="113" t="s">
        <v>54</v>
      </c>
      <c r="J210" s="114">
        <v>9235.9</v>
      </c>
      <c r="K210" s="114">
        <v>9868</v>
      </c>
      <c r="L210" s="114">
        <v>9868</v>
      </c>
    </row>
    <row r="211" spans="1:12" s="5" customFormat="1" hidden="1" x14ac:dyDescent="0.3">
      <c r="A211" s="110"/>
      <c r="B211" s="111"/>
      <c r="C211" s="112"/>
      <c r="D211" s="121"/>
      <c r="E211" s="112"/>
      <c r="F211" s="112"/>
      <c r="G211" s="112"/>
      <c r="H211" s="112"/>
      <c r="I211" s="113"/>
      <c r="J211" s="114"/>
      <c r="K211" s="114"/>
      <c r="L211" s="114"/>
    </row>
    <row r="212" spans="1:12" s="5" customFormat="1" hidden="1" x14ac:dyDescent="0.3">
      <c r="A212" s="110"/>
      <c r="B212" s="111"/>
      <c r="C212" s="112"/>
      <c r="D212" s="121"/>
      <c r="E212" s="112"/>
      <c r="F212" s="112"/>
      <c r="G212" s="112"/>
      <c r="H212" s="112"/>
      <c r="I212" s="113"/>
      <c r="J212" s="114"/>
      <c r="K212" s="114"/>
      <c r="L212" s="114"/>
    </row>
    <row r="213" spans="1:12" s="5" customFormat="1" hidden="1" x14ac:dyDescent="0.3">
      <c r="A213" s="110"/>
      <c r="B213" s="111"/>
      <c r="C213" s="112"/>
      <c r="D213" s="121"/>
      <c r="E213" s="112"/>
      <c r="F213" s="112"/>
      <c r="G213" s="112"/>
      <c r="H213" s="112"/>
      <c r="I213" s="113"/>
      <c r="J213" s="114"/>
      <c r="K213" s="114"/>
      <c r="L213" s="114"/>
    </row>
    <row r="214" spans="1:12" s="5" customFormat="1" ht="33" customHeight="1" x14ac:dyDescent="0.3">
      <c r="A214" s="110" t="s">
        <v>105</v>
      </c>
      <c r="B214" s="111">
        <v>914</v>
      </c>
      <c r="C214" s="112" t="s">
        <v>14</v>
      </c>
      <c r="D214" s="121" t="s">
        <v>1</v>
      </c>
      <c r="E214" s="112" t="s">
        <v>29</v>
      </c>
      <c r="F214" s="112" t="s">
        <v>16</v>
      </c>
      <c r="G214" s="112" t="s">
        <v>1</v>
      </c>
      <c r="H214" s="112" t="s">
        <v>6</v>
      </c>
      <c r="I214" s="113" t="s">
        <v>53</v>
      </c>
      <c r="J214" s="114">
        <v>2301.6999999999998</v>
      </c>
      <c r="K214" s="114">
        <v>3290</v>
      </c>
      <c r="L214" s="114">
        <v>3422</v>
      </c>
    </row>
    <row r="215" spans="1:12" s="5" customFormat="1" ht="33.6" customHeight="1" x14ac:dyDescent="0.3">
      <c r="A215" s="110" t="s">
        <v>108</v>
      </c>
      <c r="B215" s="111">
        <v>914</v>
      </c>
      <c r="C215" s="112" t="s">
        <v>14</v>
      </c>
      <c r="D215" s="121" t="s">
        <v>1</v>
      </c>
      <c r="E215" s="112" t="s">
        <v>29</v>
      </c>
      <c r="F215" s="112" t="s">
        <v>16</v>
      </c>
      <c r="G215" s="112" t="s">
        <v>1</v>
      </c>
      <c r="H215" s="112" t="s">
        <v>6</v>
      </c>
      <c r="I215" s="113" t="s">
        <v>55</v>
      </c>
      <c r="J215" s="114">
        <v>17.2</v>
      </c>
      <c r="K215" s="114">
        <v>19</v>
      </c>
      <c r="L215" s="114">
        <v>19</v>
      </c>
    </row>
    <row r="216" spans="1:12" s="56" customFormat="1" ht="39" customHeight="1" x14ac:dyDescent="0.3">
      <c r="A216" s="147" t="s">
        <v>755</v>
      </c>
      <c r="B216" s="12">
        <v>914</v>
      </c>
      <c r="C216" s="7" t="s">
        <v>14</v>
      </c>
      <c r="D216" s="88" t="s">
        <v>1</v>
      </c>
      <c r="E216" s="7" t="s">
        <v>29</v>
      </c>
      <c r="F216" s="7" t="s">
        <v>16</v>
      </c>
      <c r="G216" s="7" t="s">
        <v>1</v>
      </c>
      <c r="H216" s="7" t="s">
        <v>749</v>
      </c>
      <c r="I216" s="90"/>
      <c r="J216" s="74">
        <f>J218+J217</f>
        <v>493.7</v>
      </c>
      <c r="K216" s="74">
        <f>K218+K217</f>
        <v>0</v>
      </c>
      <c r="L216" s="74">
        <f>+L218+L217</f>
        <v>0</v>
      </c>
    </row>
    <row r="217" spans="1:12" s="5" customFormat="1" ht="45" customHeight="1" x14ac:dyDescent="0.3">
      <c r="A217" s="265" t="s">
        <v>752</v>
      </c>
      <c r="B217" s="111">
        <v>914</v>
      </c>
      <c r="C217" s="112" t="s">
        <v>14</v>
      </c>
      <c r="D217" s="121" t="s">
        <v>1</v>
      </c>
      <c r="E217" s="112" t="s">
        <v>29</v>
      </c>
      <c r="F217" s="112" t="s">
        <v>16</v>
      </c>
      <c r="G217" s="112" t="s">
        <v>1</v>
      </c>
      <c r="H217" s="112" t="s">
        <v>749</v>
      </c>
      <c r="I217" s="113" t="s">
        <v>53</v>
      </c>
      <c r="J217" s="114">
        <v>483.4</v>
      </c>
      <c r="K217" s="114">
        <v>0</v>
      </c>
      <c r="L217" s="114">
        <v>0</v>
      </c>
    </row>
    <row r="218" spans="1:12" s="5" customFormat="1" ht="31.2" customHeight="1" x14ac:dyDescent="0.3">
      <c r="A218" s="265" t="s">
        <v>753</v>
      </c>
      <c r="B218" s="111">
        <v>914</v>
      </c>
      <c r="C218" s="112" t="s">
        <v>14</v>
      </c>
      <c r="D218" s="121" t="s">
        <v>1</v>
      </c>
      <c r="E218" s="112" t="s">
        <v>29</v>
      </c>
      <c r="F218" s="112" t="s">
        <v>16</v>
      </c>
      <c r="G218" s="112" t="s">
        <v>1</v>
      </c>
      <c r="H218" s="112" t="s">
        <v>749</v>
      </c>
      <c r="I218" s="113" t="s">
        <v>53</v>
      </c>
      <c r="J218" s="114">
        <v>10.3</v>
      </c>
      <c r="K218" s="114">
        <v>0</v>
      </c>
      <c r="L218" s="114">
        <v>0</v>
      </c>
    </row>
    <row r="219" spans="1:12" s="5" customFormat="1" ht="50.4" customHeight="1" x14ac:dyDescent="0.3">
      <c r="A219" s="265" t="s">
        <v>754</v>
      </c>
      <c r="B219" s="12">
        <v>914</v>
      </c>
      <c r="C219" s="7" t="s">
        <v>14</v>
      </c>
      <c r="D219" s="88" t="s">
        <v>1</v>
      </c>
      <c r="E219" s="7" t="s">
        <v>29</v>
      </c>
      <c r="F219" s="7" t="s">
        <v>16</v>
      </c>
      <c r="G219" s="7" t="s">
        <v>1</v>
      </c>
      <c r="H219" s="7" t="s">
        <v>274</v>
      </c>
      <c r="I219" s="90" t="s">
        <v>53</v>
      </c>
      <c r="J219" s="74">
        <v>100</v>
      </c>
      <c r="K219" s="74"/>
      <c r="L219" s="74"/>
    </row>
    <row r="220" spans="1:12" s="5" customFormat="1" ht="28.95" customHeight="1" x14ac:dyDescent="0.3">
      <c r="A220" s="147" t="s">
        <v>387</v>
      </c>
      <c r="B220" s="12">
        <v>914</v>
      </c>
      <c r="C220" s="7" t="s">
        <v>14</v>
      </c>
      <c r="D220" s="88" t="s">
        <v>1</v>
      </c>
      <c r="E220" s="7" t="s">
        <v>29</v>
      </c>
      <c r="F220" s="7" t="s">
        <v>16</v>
      </c>
      <c r="G220" s="7" t="s">
        <v>333</v>
      </c>
      <c r="H220" s="7" t="s">
        <v>118</v>
      </c>
      <c r="I220" s="90"/>
      <c r="J220" s="74">
        <f>+J221+J222+J223</f>
        <v>10000</v>
      </c>
      <c r="K220" s="74">
        <f t="shared" ref="K220:L220" si="72">+K221+K222+K223</f>
        <v>0</v>
      </c>
      <c r="L220" s="74">
        <f t="shared" si="72"/>
        <v>0</v>
      </c>
    </row>
    <row r="221" spans="1:12" s="5" customFormat="1" ht="0.6" hidden="1" customHeight="1" x14ac:dyDescent="0.3">
      <c r="A221" s="147" t="s">
        <v>631</v>
      </c>
      <c r="B221" s="111">
        <v>914</v>
      </c>
      <c r="C221" s="112" t="s">
        <v>14</v>
      </c>
      <c r="D221" s="121" t="s">
        <v>1</v>
      </c>
      <c r="E221" s="112" t="s">
        <v>29</v>
      </c>
      <c r="F221" s="112" t="s">
        <v>16</v>
      </c>
      <c r="G221" s="112" t="s">
        <v>333</v>
      </c>
      <c r="H221" s="112" t="s">
        <v>630</v>
      </c>
      <c r="I221" s="113" t="s">
        <v>53</v>
      </c>
      <c r="J221" s="114"/>
      <c r="K221" s="114"/>
      <c r="L221" s="114"/>
    </row>
    <row r="222" spans="1:12" s="5" customFormat="1" ht="34.950000000000003" customHeight="1" x14ac:dyDescent="0.3">
      <c r="A222" s="147" t="s">
        <v>632</v>
      </c>
      <c r="B222" s="111">
        <v>914</v>
      </c>
      <c r="C222" s="112" t="s">
        <v>14</v>
      </c>
      <c r="D222" s="121" t="s">
        <v>1</v>
      </c>
      <c r="E222" s="112" t="s">
        <v>29</v>
      </c>
      <c r="F222" s="112" t="s">
        <v>16</v>
      </c>
      <c r="G222" s="112" t="s">
        <v>333</v>
      </c>
      <c r="H222" s="112" t="s">
        <v>630</v>
      </c>
      <c r="I222" s="113" t="s">
        <v>53</v>
      </c>
      <c r="J222" s="114">
        <v>10000</v>
      </c>
      <c r="K222" s="114">
        <v>0</v>
      </c>
      <c r="L222" s="114">
        <v>0</v>
      </c>
    </row>
    <row r="223" spans="1:12" s="5" customFormat="1" ht="34.950000000000003" hidden="1" customHeight="1" x14ac:dyDescent="0.3">
      <c r="A223" s="147" t="s">
        <v>629</v>
      </c>
      <c r="B223" s="111">
        <v>914</v>
      </c>
      <c r="C223" s="112" t="s">
        <v>14</v>
      </c>
      <c r="D223" s="121" t="s">
        <v>1</v>
      </c>
      <c r="E223" s="112" t="s">
        <v>29</v>
      </c>
      <c r="F223" s="112" t="s">
        <v>16</v>
      </c>
      <c r="G223" s="112" t="s">
        <v>333</v>
      </c>
      <c r="H223" s="112" t="s">
        <v>630</v>
      </c>
      <c r="I223" s="113" t="s">
        <v>53</v>
      </c>
      <c r="J223" s="114"/>
      <c r="K223" s="114"/>
      <c r="L223" s="114"/>
    </row>
    <row r="224" spans="1:12" s="56" customFormat="1" ht="27" customHeight="1" x14ac:dyDescent="0.3">
      <c r="A224" s="147" t="s">
        <v>628</v>
      </c>
      <c r="B224" s="12">
        <v>914</v>
      </c>
      <c r="C224" s="7" t="s">
        <v>14</v>
      </c>
      <c r="D224" s="88" t="s">
        <v>1</v>
      </c>
      <c r="E224" s="7" t="s">
        <v>29</v>
      </c>
      <c r="F224" s="7" t="s">
        <v>16</v>
      </c>
      <c r="G224" s="7" t="s">
        <v>591</v>
      </c>
      <c r="H224" s="7" t="s">
        <v>118</v>
      </c>
      <c r="I224" s="90"/>
      <c r="J224" s="74">
        <f>J227+J226+J225</f>
        <v>300</v>
      </c>
      <c r="K224" s="74">
        <f>K227+K226+K225</f>
        <v>0</v>
      </c>
      <c r="L224" s="74">
        <f>L227+L226+L225</f>
        <v>0</v>
      </c>
    </row>
    <row r="225" spans="1:12" s="5" customFormat="1" ht="39" customHeight="1" x14ac:dyDescent="0.3">
      <c r="A225" s="110" t="s">
        <v>590</v>
      </c>
      <c r="B225" s="111">
        <v>914</v>
      </c>
      <c r="C225" s="112" t="s">
        <v>14</v>
      </c>
      <c r="D225" s="121" t="s">
        <v>1</v>
      </c>
      <c r="E225" s="112" t="s">
        <v>29</v>
      </c>
      <c r="F225" s="112" t="s">
        <v>16</v>
      </c>
      <c r="G225" s="112" t="s">
        <v>591</v>
      </c>
      <c r="H225" s="112" t="s">
        <v>592</v>
      </c>
      <c r="I225" s="113" t="s">
        <v>53</v>
      </c>
      <c r="J225" s="114">
        <v>300</v>
      </c>
      <c r="K225" s="114">
        <v>0</v>
      </c>
      <c r="L225" s="114">
        <v>0</v>
      </c>
    </row>
    <row r="226" spans="1:12" s="5" customFormat="1" ht="26.4" hidden="1" customHeight="1" x14ac:dyDescent="0.3">
      <c r="A226" s="110" t="s">
        <v>590</v>
      </c>
      <c r="B226" s="111">
        <v>914</v>
      </c>
      <c r="C226" s="112" t="s">
        <v>14</v>
      </c>
      <c r="D226" s="121" t="s">
        <v>1</v>
      </c>
      <c r="E226" s="112" t="s">
        <v>29</v>
      </c>
      <c r="F226" s="112" t="s">
        <v>16</v>
      </c>
      <c r="G226" s="112" t="s">
        <v>591</v>
      </c>
      <c r="H226" s="112" t="s">
        <v>592</v>
      </c>
      <c r="I226" s="113" t="s">
        <v>53</v>
      </c>
      <c r="J226" s="114">
        <v>0</v>
      </c>
      <c r="K226" s="114">
        <v>0</v>
      </c>
      <c r="L226" s="114">
        <v>0</v>
      </c>
    </row>
    <row r="227" spans="1:12" s="5" customFormat="1" ht="31.2" hidden="1" customHeight="1" x14ac:dyDescent="0.3">
      <c r="A227" s="110" t="s">
        <v>590</v>
      </c>
      <c r="B227" s="111">
        <v>914</v>
      </c>
      <c r="C227" s="112" t="s">
        <v>14</v>
      </c>
      <c r="D227" s="121" t="s">
        <v>1</v>
      </c>
      <c r="E227" s="112" t="s">
        <v>29</v>
      </c>
      <c r="F227" s="112" t="s">
        <v>16</v>
      </c>
      <c r="G227" s="112" t="s">
        <v>591</v>
      </c>
      <c r="H227" s="112" t="s">
        <v>592</v>
      </c>
      <c r="I227" s="113" t="s">
        <v>53</v>
      </c>
      <c r="J227" s="114">
        <v>0</v>
      </c>
      <c r="K227" s="114">
        <v>0</v>
      </c>
      <c r="L227" s="114">
        <v>0</v>
      </c>
    </row>
    <row r="228" spans="1:12" s="27" customFormat="1" ht="27.6" hidden="1" customHeight="1" x14ac:dyDescent="0.35">
      <c r="A228" s="110" t="s">
        <v>385</v>
      </c>
      <c r="B228" s="12">
        <v>914</v>
      </c>
      <c r="C228" s="7" t="s">
        <v>14</v>
      </c>
      <c r="D228" s="88" t="s">
        <v>1</v>
      </c>
      <c r="E228" s="7" t="s">
        <v>29</v>
      </c>
      <c r="F228" s="7" t="s">
        <v>16</v>
      </c>
      <c r="G228" s="7" t="s">
        <v>1</v>
      </c>
      <c r="H228" s="7" t="s">
        <v>222</v>
      </c>
      <c r="I228" s="90"/>
      <c r="J228" s="74">
        <f>+J229+J230+J231</f>
        <v>0</v>
      </c>
      <c r="K228" s="74"/>
      <c r="L228" s="74"/>
    </row>
    <row r="229" spans="1:12" s="55" customFormat="1" ht="31.2" hidden="1" x14ac:dyDescent="0.35">
      <c r="A229" s="110" t="s">
        <v>357</v>
      </c>
      <c r="B229" s="111">
        <v>914</v>
      </c>
      <c r="C229" s="112" t="s">
        <v>14</v>
      </c>
      <c r="D229" s="121" t="s">
        <v>1</v>
      </c>
      <c r="E229" s="112" t="s">
        <v>29</v>
      </c>
      <c r="F229" s="112" t="s">
        <v>16</v>
      </c>
      <c r="G229" s="112" t="s">
        <v>1</v>
      </c>
      <c r="H229" s="112" t="s">
        <v>222</v>
      </c>
      <c r="I229" s="113" t="s">
        <v>53</v>
      </c>
      <c r="J229" s="114"/>
      <c r="K229" s="114"/>
      <c r="L229" s="114"/>
    </row>
    <row r="230" spans="1:12" s="5" customFormat="1" ht="31.2" hidden="1" x14ac:dyDescent="0.3">
      <c r="A230" s="110" t="s">
        <v>358</v>
      </c>
      <c r="B230" s="111">
        <v>914</v>
      </c>
      <c r="C230" s="112" t="s">
        <v>14</v>
      </c>
      <c r="D230" s="121" t="s">
        <v>1</v>
      </c>
      <c r="E230" s="112" t="s">
        <v>29</v>
      </c>
      <c r="F230" s="112" t="s">
        <v>16</v>
      </c>
      <c r="G230" s="112" t="s">
        <v>1</v>
      </c>
      <c r="H230" s="112" t="s">
        <v>222</v>
      </c>
      <c r="I230" s="113" t="s">
        <v>53</v>
      </c>
      <c r="J230" s="114"/>
      <c r="K230" s="114"/>
      <c r="L230" s="114"/>
    </row>
    <row r="231" spans="1:12" s="54" customFormat="1" ht="31.2" hidden="1" x14ac:dyDescent="0.35">
      <c r="A231" s="110" t="s">
        <v>359</v>
      </c>
      <c r="B231" s="111">
        <v>914</v>
      </c>
      <c r="C231" s="112" t="s">
        <v>14</v>
      </c>
      <c r="D231" s="121" t="s">
        <v>1</v>
      </c>
      <c r="E231" s="112" t="s">
        <v>29</v>
      </c>
      <c r="F231" s="112" t="s">
        <v>16</v>
      </c>
      <c r="G231" s="112" t="s">
        <v>1</v>
      </c>
      <c r="H231" s="152" t="s">
        <v>222</v>
      </c>
      <c r="I231" s="113" t="s">
        <v>53</v>
      </c>
      <c r="J231" s="114"/>
      <c r="K231" s="114"/>
      <c r="L231" s="114"/>
    </row>
    <row r="232" spans="1:12" s="27" customFormat="1" ht="17.399999999999999" x14ac:dyDescent="0.35">
      <c r="A232" s="87" t="s">
        <v>152</v>
      </c>
      <c r="B232" s="102">
        <v>914</v>
      </c>
      <c r="C232" s="103" t="s">
        <v>14</v>
      </c>
      <c r="D232" s="122" t="s">
        <v>1</v>
      </c>
      <c r="E232" s="103" t="s">
        <v>29</v>
      </c>
      <c r="F232" s="103" t="s">
        <v>26</v>
      </c>
      <c r="G232" s="103" t="s">
        <v>112</v>
      </c>
      <c r="H232" s="103" t="s">
        <v>118</v>
      </c>
      <c r="I232" s="126"/>
      <c r="J232" s="119">
        <f>SUM(J233)</f>
        <v>6308.3</v>
      </c>
      <c r="K232" s="119">
        <f t="shared" ref="K232:L232" si="73">SUM(K233)</f>
        <v>6959</v>
      </c>
      <c r="L232" s="119">
        <f t="shared" si="73"/>
        <v>7064</v>
      </c>
    </row>
    <row r="233" spans="1:12" s="57" customFormat="1" ht="33.6" x14ac:dyDescent="0.35">
      <c r="A233" s="91" t="s">
        <v>151</v>
      </c>
      <c r="B233" s="106">
        <v>914</v>
      </c>
      <c r="C233" s="107" t="s">
        <v>14</v>
      </c>
      <c r="D233" s="124" t="s">
        <v>1</v>
      </c>
      <c r="E233" s="107" t="s">
        <v>29</v>
      </c>
      <c r="F233" s="107" t="s">
        <v>26</v>
      </c>
      <c r="G233" s="107" t="s">
        <v>1</v>
      </c>
      <c r="H233" s="107" t="s">
        <v>118</v>
      </c>
      <c r="I233" s="125"/>
      <c r="J233" s="120">
        <f>SUM(J234:J238)</f>
        <v>6308.3</v>
      </c>
      <c r="K233" s="120">
        <f>SUM(K234:K237)</f>
        <v>6959</v>
      </c>
      <c r="L233" s="120">
        <f>SUM(L234:L237)</f>
        <v>7064</v>
      </c>
    </row>
    <row r="234" spans="1:12" s="5" customFormat="1" ht="43.95" customHeight="1" x14ac:dyDescent="0.3">
      <c r="A234" s="110" t="s">
        <v>188</v>
      </c>
      <c r="B234" s="111">
        <v>914</v>
      </c>
      <c r="C234" s="112" t="s">
        <v>14</v>
      </c>
      <c r="D234" s="121" t="s">
        <v>1</v>
      </c>
      <c r="E234" s="112" t="s">
        <v>29</v>
      </c>
      <c r="F234" s="112" t="s">
        <v>26</v>
      </c>
      <c r="G234" s="112" t="s">
        <v>1</v>
      </c>
      <c r="H234" s="112" t="s">
        <v>6</v>
      </c>
      <c r="I234" s="113" t="s">
        <v>54</v>
      </c>
      <c r="J234" s="114">
        <v>3901.5</v>
      </c>
      <c r="K234" s="114">
        <v>4115</v>
      </c>
      <c r="L234" s="114">
        <v>4115</v>
      </c>
    </row>
    <row r="235" spans="1:12" s="47" customFormat="1" ht="31.2" x14ac:dyDescent="0.3">
      <c r="A235" s="260" t="s">
        <v>105</v>
      </c>
      <c r="B235" s="261">
        <v>914</v>
      </c>
      <c r="C235" s="262" t="s">
        <v>14</v>
      </c>
      <c r="D235" s="263" t="s">
        <v>1</v>
      </c>
      <c r="E235" s="262" t="s">
        <v>29</v>
      </c>
      <c r="F235" s="262" t="s">
        <v>26</v>
      </c>
      <c r="G235" s="262" t="s">
        <v>1</v>
      </c>
      <c r="H235" s="262" t="s">
        <v>6</v>
      </c>
      <c r="I235" s="264" t="s">
        <v>53</v>
      </c>
      <c r="J235" s="114">
        <v>1828.2</v>
      </c>
      <c r="K235" s="114">
        <v>2620</v>
      </c>
      <c r="L235" s="114">
        <v>2725</v>
      </c>
    </row>
    <row r="236" spans="1:12" s="48" customFormat="1" ht="28.2" customHeight="1" x14ac:dyDescent="0.3">
      <c r="A236" s="260" t="s">
        <v>108</v>
      </c>
      <c r="B236" s="261">
        <v>914</v>
      </c>
      <c r="C236" s="262" t="s">
        <v>14</v>
      </c>
      <c r="D236" s="263" t="s">
        <v>1</v>
      </c>
      <c r="E236" s="262" t="s">
        <v>29</v>
      </c>
      <c r="F236" s="262" t="s">
        <v>26</v>
      </c>
      <c r="G236" s="262" t="s">
        <v>1</v>
      </c>
      <c r="H236" s="262" t="s">
        <v>6</v>
      </c>
      <c r="I236" s="264" t="s">
        <v>55</v>
      </c>
      <c r="J236" s="114">
        <v>208.6</v>
      </c>
      <c r="K236" s="114">
        <v>224</v>
      </c>
      <c r="L236" s="114">
        <v>224</v>
      </c>
    </row>
    <row r="237" spans="1:12" s="5" customFormat="1" ht="46.8" x14ac:dyDescent="0.3">
      <c r="A237" s="260" t="s">
        <v>676</v>
      </c>
      <c r="B237" s="261">
        <v>914</v>
      </c>
      <c r="C237" s="262" t="s">
        <v>14</v>
      </c>
      <c r="D237" s="263" t="s">
        <v>1</v>
      </c>
      <c r="E237" s="262" t="s">
        <v>29</v>
      </c>
      <c r="F237" s="262" t="s">
        <v>26</v>
      </c>
      <c r="G237" s="262" t="s">
        <v>1</v>
      </c>
      <c r="H237" s="262" t="s">
        <v>274</v>
      </c>
      <c r="I237" s="264" t="s">
        <v>53</v>
      </c>
      <c r="J237" s="114">
        <v>50</v>
      </c>
      <c r="K237" s="114">
        <v>0</v>
      </c>
      <c r="L237" s="114">
        <v>0</v>
      </c>
    </row>
    <row r="238" spans="1:12" s="239" customFormat="1" ht="32.25" customHeight="1" x14ac:dyDescent="0.3">
      <c r="A238" s="265" t="s">
        <v>692</v>
      </c>
      <c r="B238" s="261">
        <v>914</v>
      </c>
      <c r="C238" s="262" t="s">
        <v>14</v>
      </c>
      <c r="D238" s="263" t="s">
        <v>1</v>
      </c>
      <c r="E238" s="262" t="s">
        <v>29</v>
      </c>
      <c r="F238" s="262" t="s">
        <v>26</v>
      </c>
      <c r="G238" s="262" t="s">
        <v>1</v>
      </c>
      <c r="H238" s="262" t="s">
        <v>25</v>
      </c>
      <c r="I238" s="264" t="s">
        <v>57</v>
      </c>
      <c r="J238" s="114">
        <v>320</v>
      </c>
      <c r="K238" s="114">
        <v>0</v>
      </c>
      <c r="L238" s="114">
        <v>0</v>
      </c>
    </row>
    <row r="239" spans="1:12" s="5" customFormat="1" ht="17.399999999999999" x14ac:dyDescent="0.3">
      <c r="A239" s="87" t="s">
        <v>153</v>
      </c>
      <c r="B239" s="102">
        <v>914</v>
      </c>
      <c r="C239" s="103" t="s">
        <v>14</v>
      </c>
      <c r="D239" s="122" t="s">
        <v>1</v>
      </c>
      <c r="E239" s="103" t="s">
        <v>29</v>
      </c>
      <c r="F239" s="103" t="s">
        <v>31</v>
      </c>
      <c r="G239" s="103" t="s">
        <v>112</v>
      </c>
      <c r="H239" s="103" t="s">
        <v>118</v>
      </c>
      <c r="I239" s="126"/>
      <c r="J239" s="119">
        <f>SUM(J240)</f>
        <v>780.6</v>
      </c>
      <c r="K239" s="119">
        <f t="shared" ref="K239:L239" si="74">SUM(K240)</f>
        <v>2034</v>
      </c>
      <c r="L239" s="119">
        <f t="shared" si="74"/>
        <v>2115</v>
      </c>
    </row>
    <row r="240" spans="1:12" s="5" customFormat="1" ht="30" customHeight="1" x14ac:dyDescent="0.3">
      <c r="A240" s="91" t="s">
        <v>229</v>
      </c>
      <c r="B240" s="106">
        <v>914</v>
      </c>
      <c r="C240" s="107" t="s">
        <v>14</v>
      </c>
      <c r="D240" s="124" t="s">
        <v>1</v>
      </c>
      <c r="E240" s="107" t="s">
        <v>29</v>
      </c>
      <c r="F240" s="107" t="s">
        <v>31</v>
      </c>
      <c r="G240" s="107" t="s">
        <v>5</v>
      </c>
      <c r="H240" s="107" t="s">
        <v>118</v>
      </c>
      <c r="I240" s="125"/>
      <c r="J240" s="120">
        <f>SUM(J241:J241)</f>
        <v>780.6</v>
      </c>
      <c r="K240" s="120">
        <f>SUM(K241:K241)</f>
        <v>2034</v>
      </c>
      <c r="L240" s="120">
        <f>SUM(L241:L241)</f>
        <v>2115</v>
      </c>
    </row>
    <row r="241" spans="1:12" s="34" customFormat="1" ht="31.2" x14ac:dyDescent="0.3">
      <c r="A241" s="110" t="s">
        <v>293</v>
      </c>
      <c r="B241" s="111">
        <v>914</v>
      </c>
      <c r="C241" s="112" t="s">
        <v>14</v>
      </c>
      <c r="D241" s="121" t="s">
        <v>1</v>
      </c>
      <c r="E241" s="112" t="s">
        <v>29</v>
      </c>
      <c r="F241" s="112" t="s">
        <v>31</v>
      </c>
      <c r="G241" s="112" t="s">
        <v>5</v>
      </c>
      <c r="H241" s="112" t="s">
        <v>24</v>
      </c>
      <c r="I241" s="113" t="s">
        <v>53</v>
      </c>
      <c r="J241" s="114">
        <v>780.6</v>
      </c>
      <c r="K241" s="114">
        <v>2034</v>
      </c>
      <c r="L241" s="114">
        <v>2115</v>
      </c>
    </row>
    <row r="242" spans="1:12" s="21" customFormat="1" ht="33.6" x14ac:dyDescent="0.35">
      <c r="A242" s="97" t="s">
        <v>142</v>
      </c>
      <c r="B242" s="98">
        <v>914</v>
      </c>
      <c r="C242" s="99" t="s">
        <v>14</v>
      </c>
      <c r="D242" s="143" t="s">
        <v>1</v>
      </c>
      <c r="E242" s="99" t="s">
        <v>32</v>
      </c>
      <c r="F242" s="99" t="s">
        <v>111</v>
      </c>
      <c r="G242" s="99" t="s">
        <v>112</v>
      </c>
      <c r="H242" s="99" t="s">
        <v>118</v>
      </c>
      <c r="I242" s="137"/>
      <c r="J242" s="117">
        <f>SUM(J243)</f>
        <v>10</v>
      </c>
      <c r="K242" s="117">
        <f t="shared" ref="K242:L244" si="75">SUM(K243)</f>
        <v>10</v>
      </c>
      <c r="L242" s="117">
        <f t="shared" si="75"/>
        <v>10</v>
      </c>
    </row>
    <row r="243" spans="1:12" s="54" customFormat="1" ht="17.399999999999999" x14ac:dyDescent="0.35">
      <c r="A243" s="87" t="s">
        <v>143</v>
      </c>
      <c r="B243" s="102">
        <v>914</v>
      </c>
      <c r="C243" s="103" t="s">
        <v>14</v>
      </c>
      <c r="D243" s="122" t="s">
        <v>1</v>
      </c>
      <c r="E243" s="103" t="s">
        <v>32</v>
      </c>
      <c r="F243" s="103" t="s">
        <v>16</v>
      </c>
      <c r="G243" s="103" t="s">
        <v>112</v>
      </c>
      <c r="H243" s="103" t="s">
        <v>118</v>
      </c>
      <c r="I243" s="126"/>
      <c r="J243" s="119">
        <f>SUM(J244)</f>
        <v>10</v>
      </c>
      <c r="K243" s="119">
        <f t="shared" si="75"/>
        <v>10</v>
      </c>
      <c r="L243" s="119">
        <f t="shared" si="75"/>
        <v>10</v>
      </c>
    </row>
    <row r="244" spans="1:12" s="27" customFormat="1" ht="17.399999999999999" x14ac:dyDescent="0.35">
      <c r="A244" s="91" t="s">
        <v>200</v>
      </c>
      <c r="B244" s="106">
        <v>914</v>
      </c>
      <c r="C244" s="107" t="s">
        <v>14</v>
      </c>
      <c r="D244" s="124" t="s">
        <v>1</v>
      </c>
      <c r="E244" s="107" t="s">
        <v>32</v>
      </c>
      <c r="F244" s="107" t="s">
        <v>16</v>
      </c>
      <c r="G244" s="107" t="s">
        <v>1</v>
      </c>
      <c r="H244" s="107" t="s">
        <v>118</v>
      </c>
      <c r="I244" s="125"/>
      <c r="J244" s="120">
        <f>SUM(J245)</f>
        <v>10</v>
      </c>
      <c r="K244" s="120">
        <f t="shared" si="75"/>
        <v>10</v>
      </c>
      <c r="L244" s="120">
        <f t="shared" si="75"/>
        <v>10</v>
      </c>
    </row>
    <row r="245" spans="1:12" s="55" customFormat="1" ht="30.6" customHeight="1" x14ac:dyDescent="0.35">
      <c r="A245" s="110" t="s">
        <v>192</v>
      </c>
      <c r="B245" s="111">
        <v>914</v>
      </c>
      <c r="C245" s="112" t="s">
        <v>14</v>
      </c>
      <c r="D245" s="121" t="s">
        <v>1</v>
      </c>
      <c r="E245" s="112" t="s">
        <v>32</v>
      </c>
      <c r="F245" s="112" t="s">
        <v>16</v>
      </c>
      <c r="G245" s="112" t="s">
        <v>1</v>
      </c>
      <c r="H245" s="112" t="s">
        <v>6</v>
      </c>
      <c r="I245" s="113" t="s">
        <v>53</v>
      </c>
      <c r="J245" s="114">
        <v>10</v>
      </c>
      <c r="K245" s="114">
        <v>10</v>
      </c>
      <c r="L245" s="114">
        <v>10</v>
      </c>
    </row>
    <row r="246" spans="1:12" s="5" customFormat="1" hidden="1" x14ac:dyDescent="0.3">
      <c r="A246" s="80" t="s">
        <v>217</v>
      </c>
      <c r="B246" s="95">
        <v>914</v>
      </c>
      <c r="C246" s="83" t="s">
        <v>14</v>
      </c>
      <c r="D246" s="83" t="s">
        <v>7</v>
      </c>
      <c r="E246" s="385"/>
      <c r="F246" s="386"/>
      <c r="G246" s="386"/>
      <c r="H246" s="387"/>
      <c r="I246" s="84"/>
      <c r="J246" s="85">
        <f>SUM(J247)</f>
        <v>0</v>
      </c>
      <c r="K246" s="85">
        <f t="shared" ref="K246:L249" si="76">SUM(K247)</f>
        <v>0</v>
      </c>
      <c r="L246" s="85">
        <f t="shared" si="76"/>
        <v>0</v>
      </c>
    </row>
    <row r="247" spans="1:12" s="34" customFormat="1" ht="33.6" hidden="1" x14ac:dyDescent="0.3">
      <c r="A247" s="97" t="s">
        <v>139</v>
      </c>
      <c r="B247" s="98">
        <v>914</v>
      </c>
      <c r="C247" s="100" t="s">
        <v>14</v>
      </c>
      <c r="D247" s="136" t="s">
        <v>7</v>
      </c>
      <c r="E247" s="99" t="s">
        <v>29</v>
      </c>
      <c r="F247" s="99" t="s">
        <v>111</v>
      </c>
      <c r="G247" s="99" t="s">
        <v>112</v>
      </c>
      <c r="H247" s="99" t="s">
        <v>118</v>
      </c>
      <c r="I247" s="137"/>
      <c r="J247" s="117">
        <f>SUM(J248)</f>
        <v>0</v>
      </c>
      <c r="K247" s="117">
        <f t="shared" si="76"/>
        <v>0</v>
      </c>
      <c r="L247" s="117">
        <f t="shared" si="76"/>
        <v>0</v>
      </c>
    </row>
    <row r="248" spans="1:12" s="58" customFormat="1" hidden="1" x14ac:dyDescent="0.35">
      <c r="A248" s="87" t="s">
        <v>209</v>
      </c>
      <c r="B248" s="102">
        <v>914</v>
      </c>
      <c r="C248" s="103" t="s">
        <v>14</v>
      </c>
      <c r="D248" s="122" t="s">
        <v>7</v>
      </c>
      <c r="E248" s="103" t="s">
        <v>29</v>
      </c>
      <c r="F248" s="103" t="s">
        <v>149</v>
      </c>
      <c r="G248" s="103" t="s">
        <v>112</v>
      </c>
      <c r="H248" s="103" t="s">
        <v>118</v>
      </c>
      <c r="I248" s="126"/>
      <c r="J248" s="119">
        <f>SUM(J249)</f>
        <v>0</v>
      </c>
      <c r="K248" s="119">
        <f t="shared" si="76"/>
        <v>0</v>
      </c>
      <c r="L248" s="119">
        <f t="shared" si="76"/>
        <v>0</v>
      </c>
    </row>
    <row r="249" spans="1:12" s="54" customFormat="1" ht="33.6" hidden="1" x14ac:dyDescent="0.35">
      <c r="A249" s="91" t="s">
        <v>210</v>
      </c>
      <c r="B249" s="189">
        <v>914</v>
      </c>
      <c r="C249" s="190" t="s">
        <v>14</v>
      </c>
      <c r="D249" s="191" t="s">
        <v>7</v>
      </c>
      <c r="E249" s="190" t="s">
        <v>29</v>
      </c>
      <c r="F249" s="190" t="s">
        <v>149</v>
      </c>
      <c r="G249" s="190" t="s">
        <v>1</v>
      </c>
      <c r="H249" s="190" t="s">
        <v>24</v>
      </c>
      <c r="I249" s="192"/>
      <c r="J249" s="193">
        <f>SUM(J250)</f>
        <v>0</v>
      </c>
      <c r="K249" s="193">
        <f t="shared" si="76"/>
        <v>0</v>
      </c>
      <c r="L249" s="193">
        <f t="shared" si="76"/>
        <v>0</v>
      </c>
    </row>
    <row r="250" spans="1:12" s="27" customFormat="1" ht="31.2" hidden="1" x14ac:dyDescent="0.35">
      <c r="A250" s="110" t="s">
        <v>294</v>
      </c>
      <c r="B250" s="111">
        <v>914</v>
      </c>
      <c r="C250" s="112" t="s">
        <v>14</v>
      </c>
      <c r="D250" s="121" t="s">
        <v>7</v>
      </c>
      <c r="E250" s="112" t="s">
        <v>29</v>
      </c>
      <c r="F250" s="112" t="s">
        <v>149</v>
      </c>
      <c r="G250" s="112" t="s">
        <v>1</v>
      </c>
      <c r="H250" s="112" t="s">
        <v>24</v>
      </c>
      <c r="I250" s="113" t="s">
        <v>53</v>
      </c>
      <c r="J250" s="114">
        <v>0</v>
      </c>
      <c r="K250" s="114"/>
      <c r="L250" s="114"/>
    </row>
    <row r="251" spans="1:12" s="55" customFormat="1" hidden="1" x14ac:dyDescent="0.35">
      <c r="A251" s="92" t="s">
        <v>85</v>
      </c>
      <c r="B251" s="92">
        <v>914</v>
      </c>
      <c r="C251" s="148" t="s">
        <v>15</v>
      </c>
      <c r="D251" s="382"/>
      <c r="E251" s="383"/>
      <c r="F251" s="383"/>
      <c r="G251" s="383"/>
      <c r="H251" s="384"/>
      <c r="I251" s="169"/>
      <c r="J251" s="150">
        <f>SUM(J252)</f>
        <v>0</v>
      </c>
      <c r="K251" s="150">
        <f t="shared" ref="K251:L255" si="77">SUM(K252)</f>
        <v>0</v>
      </c>
      <c r="L251" s="150">
        <f t="shared" si="77"/>
        <v>0</v>
      </c>
    </row>
    <row r="252" spans="1:12" s="5" customFormat="1" hidden="1" x14ac:dyDescent="0.3">
      <c r="A252" s="80" t="s">
        <v>86</v>
      </c>
      <c r="B252" s="95">
        <v>914</v>
      </c>
      <c r="C252" s="83" t="s">
        <v>15</v>
      </c>
      <c r="D252" s="83" t="s">
        <v>15</v>
      </c>
      <c r="E252" s="385"/>
      <c r="F252" s="386"/>
      <c r="G252" s="386"/>
      <c r="H252" s="387"/>
      <c r="I252" s="84"/>
      <c r="J252" s="85">
        <f>SUM(J253)</f>
        <v>0</v>
      </c>
      <c r="K252" s="85">
        <f t="shared" si="77"/>
        <v>0</v>
      </c>
      <c r="L252" s="85">
        <f t="shared" si="77"/>
        <v>0</v>
      </c>
    </row>
    <row r="253" spans="1:12" s="58" customFormat="1" ht="50.4" hidden="1" x14ac:dyDescent="0.35">
      <c r="A253" s="97" t="s">
        <v>154</v>
      </c>
      <c r="B253" s="98">
        <v>914</v>
      </c>
      <c r="C253" s="100" t="s">
        <v>15</v>
      </c>
      <c r="D253" s="136" t="s">
        <v>15</v>
      </c>
      <c r="E253" s="99" t="s">
        <v>35</v>
      </c>
      <c r="F253" s="99" t="s">
        <v>111</v>
      </c>
      <c r="G253" s="99" t="s">
        <v>112</v>
      </c>
      <c r="H253" s="99" t="s">
        <v>118</v>
      </c>
      <c r="I253" s="137"/>
      <c r="J253" s="117">
        <f>SUM(J254)</f>
        <v>0</v>
      </c>
      <c r="K253" s="117">
        <f t="shared" si="77"/>
        <v>0</v>
      </c>
      <c r="L253" s="117">
        <f t="shared" si="77"/>
        <v>0</v>
      </c>
    </row>
    <row r="254" spans="1:12" s="54" customFormat="1" ht="33.6" hidden="1" x14ac:dyDescent="0.35">
      <c r="A254" s="87" t="s">
        <v>342</v>
      </c>
      <c r="B254" s="102">
        <v>914</v>
      </c>
      <c r="C254" s="104" t="s">
        <v>15</v>
      </c>
      <c r="D254" s="140" t="s">
        <v>15</v>
      </c>
      <c r="E254" s="103" t="s">
        <v>35</v>
      </c>
      <c r="F254" s="103" t="s">
        <v>16</v>
      </c>
      <c r="G254" s="103" t="s">
        <v>112</v>
      </c>
      <c r="H254" s="103" t="s">
        <v>118</v>
      </c>
      <c r="I254" s="126"/>
      <c r="J254" s="119">
        <f>SUM(J255)</f>
        <v>0</v>
      </c>
      <c r="K254" s="119">
        <f t="shared" si="77"/>
        <v>0</v>
      </c>
      <c r="L254" s="119">
        <f t="shared" si="77"/>
        <v>0</v>
      </c>
    </row>
    <row r="255" spans="1:12" s="27" customFormat="1" ht="33.6" hidden="1" x14ac:dyDescent="0.35">
      <c r="A255" s="91" t="s">
        <v>343</v>
      </c>
      <c r="B255" s="106">
        <v>914</v>
      </c>
      <c r="C255" s="108" t="s">
        <v>15</v>
      </c>
      <c r="D255" s="142" t="s">
        <v>15</v>
      </c>
      <c r="E255" s="107" t="s">
        <v>35</v>
      </c>
      <c r="F255" s="107" t="s">
        <v>16</v>
      </c>
      <c r="G255" s="107" t="s">
        <v>1</v>
      </c>
      <c r="H255" s="107" t="s">
        <v>118</v>
      </c>
      <c r="I255" s="125"/>
      <c r="J255" s="120">
        <f>SUM(J256)</f>
        <v>0</v>
      </c>
      <c r="K255" s="120">
        <f t="shared" si="77"/>
        <v>0</v>
      </c>
      <c r="L255" s="120">
        <f t="shared" si="77"/>
        <v>0</v>
      </c>
    </row>
    <row r="256" spans="1:12" s="55" customFormat="1" ht="37.950000000000003" hidden="1" customHeight="1" x14ac:dyDescent="0.35">
      <c r="A256" s="110" t="s">
        <v>295</v>
      </c>
      <c r="B256" s="111">
        <v>914</v>
      </c>
      <c r="C256" s="112" t="s">
        <v>15</v>
      </c>
      <c r="D256" s="121" t="s">
        <v>15</v>
      </c>
      <c r="E256" s="112" t="s">
        <v>35</v>
      </c>
      <c r="F256" s="112" t="s">
        <v>16</v>
      </c>
      <c r="G256" s="112" t="s">
        <v>1</v>
      </c>
      <c r="H256" s="112" t="s">
        <v>25</v>
      </c>
      <c r="I256" s="113" t="s">
        <v>53</v>
      </c>
      <c r="J256" s="114">
        <v>0</v>
      </c>
      <c r="K256" s="114"/>
      <c r="L256" s="114"/>
    </row>
    <row r="257" spans="1:12" s="5" customFormat="1" x14ac:dyDescent="0.3">
      <c r="A257" s="92" t="s">
        <v>87</v>
      </c>
      <c r="B257" s="182">
        <v>914</v>
      </c>
      <c r="C257" s="183">
        <v>10</v>
      </c>
      <c r="D257" s="382"/>
      <c r="E257" s="383"/>
      <c r="F257" s="383"/>
      <c r="G257" s="383"/>
      <c r="H257" s="384"/>
      <c r="I257" s="169"/>
      <c r="J257" s="150">
        <f>SUM(J258+J263+J283+J288)</f>
        <v>16593.400000000001</v>
      </c>
      <c r="K257" s="150">
        <f>SUM(K258+K263+K283+K288)</f>
        <v>17394</v>
      </c>
      <c r="L257" s="150">
        <f>SUM(L258+L263+L283+L288)</f>
        <v>17394</v>
      </c>
    </row>
    <row r="258" spans="1:12" s="5" customFormat="1" ht="17.399999999999999" x14ac:dyDescent="0.3">
      <c r="A258" s="80" t="s">
        <v>88</v>
      </c>
      <c r="B258" s="81">
        <v>914</v>
      </c>
      <c r="C258" s="82">
        <v>10</v>
      </c>
      <c r="D258" s="83" t="s">
        <v>1</v>
      </c>
      <c r="E258" s="394"/>
      <c r="F258" s="395"/>
      <c r="G258" s="395"/>
      <c r="H258" s="396"/>
      <c r="I258" s="96"/>
      <c r="J258" s="85">
        <f>SUM(J259)</f>
        <v>10677.6</v>
      </c>
      <c r="K258" s="85">
        <f t="shared" ref="K258:L261" si="78">SUM(K259)</f>
        <v>11244</v>
      </c>
      <c r="L258" s="85">
        <f t="shared" si="78"/>
        <v>11244</v>
      </c>
    </row>
    <row r="259" spans="1:12" s="55" customFormat="1" ht="33.6" x14ac:dyDescent="0.35">
      <c r="A259" s="97" t="s">
        <v>155</v>
      </c>
      <c r="B259" s="134">
        <v>914</v>
      </c>
      <c r="C259" s="135" t="s">
        <v>27</v>
      </c>
      <c r="D259" s="136" t="s">
        <v>1</v>
      </c>
      <c r="E259" s="99" t="s">
        <v>2</v>
      </c>
      <c r="F259" s="99" t="s">
        <v>111</v>
      </c>
      <c r="G259" s="99" t="s">
        <v>112</v>
      </c>
      <c r="H259" s="99" t="s">
        <v>118</v>
      </c>
      <c r="I259" s="137"/>
      <c r="J259" s="117">
        <f>SUM(J260)</f>
        <v>10677.6</v>
      </c>
      <c r="K259" s="117">
        <f t="shared" si="78"/>
        <v>11244</v>
      </c>
      <c r="L259" s="117">
        <f t="shared" si="78"/>
        <v>11244</v>
      </c>
    </row>
    <row r="260" spans="1:12" s="5" customFormat="1" ht="17.399999999999999" x14ac:dyDescent="0.3">
      <c r="A260" s="87" t="s">
        <v>156</v>
      </c>
      <c r="B260" s="138">
        <v>914</v>
      </c>
      <c r="C260" s="139" t="s">
        <v>27</v>
      </c>
      <c r="D260" s="140" t="s">
        <v>1</v>
      </c>
      <c r="E260" s="103" t="s">
        <v>2</v>
      </c>
      <c r="F260" s="103" t="s">
        <v>16</v>
      </c>
      <c r="G260" s="103" t="s">
        <v>112</v>
      </c>
      <c r="H260" s="103" t="s">
        <v>118</v>
      </c>
      <c r="I260" s="126"/>
      <c r="J260" s="119">
        <f>SUM(J261)</f>
        <v>10677.6</v>
      </c>
      <c r="K260" s="119">
        <f t="shared" si="78"/>
        <v>11244</v>
      </c>
      <c r="L260" s="119">
        <f t="shared" si="78"/>
        <v>11244</v>
      </c>
    </row>
    <row r="261" spans="1:12" s="55" customFormat="1" ht="17.399999999999999" x14ac:dyDescent="0.35">
      <c r="A261" s="91" t="s">
        <v>157</v>
      </c>
      <c r="B261" s="184">
        <v>914</v>
      </c>
      <c r="C261" s="141" t="s">
        <v>27</v>
      </c>
      <c r="D261" s="142" t="s">
        <v>1</v>
      </c>
      <c r="E261" s="107" t="s">
        <v>2</v>
      </c>
      <c r="F261" s="107" t="s">
        <v>16</v>
      </c>
      <c r="G261" s="107" t="s">
        <v>1</v>
      </c>
      <c r="H261" s="107" t="s">
        <v>118</v>
      </c>
      <c r="I261" s="125"/>
      <c r="J261" s="120">
        <f>SUM(J262)</f>
        <v>10677.6</v>
      </c>
      <c r="K261" s="120">
        <f t="shared" si="78"/>
        <v>11244</v>
      </c>
      <c r="L261" s="120">
        <f t="shared" si="78"/>
        <v>11244</v>
      </c>
    </row>
    <row r="262" spans="1:12" s="5" customFormat="1" ht="31.2" x14ac:dyDescent="0.3">
      <c r="A262" s="110" t="s">
        <v>193</v>
      </c>
      <c r="B262" s="111">
        <v>914</v>
      </c>
      <c r="C262" s="112" t="s">
        <v>27</v>
      </c>
      <c r="D262" s="121" t="s">
        <v>1</v>
      </c>
      <c r="E262" s="167" t="s">
        <v>2</v>
      </c>
      <c r="F262" s="167" t="s">
        <v>16</v>
      </c>
      <c r="G262" s="167" t="s">
        <v>1</v>
      </c>
      <c r="H262" s="167" t="s">
        <v>17</v>
      </c>
      <c r="I262" s="113" t="s">
        <v>58</v>
      </c>
      <c r="J262" s="114">
        <v>10677.6</v>
      </c>
      <c r="K262" s="114">
        <v>11244</v>
      </c>
      <c r="L262" s="114">
        <v>11244</v>
      </c>
    </row>
    <row r="263" spans="1:12" s="54" customFormat="1" ht="17.399999999999999" x14ac:dyDescent="0.35">
      <c r="A263" s="80" t="s">
        <v>89</v>
      </c>
      <c r="B263" s="81">
        <v>914</v>
      </c>
      <c r="C263" s="82" t="s">
        <v>27</v>
      </c>
      <c r="D263" s="83" t="s">
        <v>2</v>
      </c>
      <c r="E263" s="391"/>
      <c r="F263" s="392"/>
      <c r="G263" s="392"/>
      <c r="H263" s="393"/>
      <c r="I263" s="96"/>
      <c r="J263" s="85">
        <f>SUM(J264+J279+J273)</f>
        <v>5433.6</v>
      </c>
      <c r="K263" s="85">
        <f t="shared" ref="K263:L263" si="79">SUM(K264+K279+K273)</f>
        <v>5789</v>
      </c>
      <c r="L263" s="85">
        <f t="shared" si="79"/>
        <v>5789</v>
      </c>
    </row>
    <row r="264" spans="1:12" s="27" customFormat="1" ht="33.6" x14ac:dyDescent="0.35">
      <c r="A264" s="97" t="s">
        <v>155</v>
      </c>
      <c r="B264" s="134">
        <v>914</v>
      </c>
      <c r="C264" s="135" t="s">
        <v>27</v>
      </c>
      <c r="D264" s="136" t="s">
        <v>2</v>
      </c>
      <c r="E264" s="100" t="s">
        <v>2</v>
      </c>
      <c r="F264" s="100" t="s">
        <v>111</v>
      </c>
      <c r="G264" s="100" t="s">
        <v>112</v>
      </c>
      <c r="H264" s="100" t="s">
        <v>118</v>
      </c>
      <c r="I264" s="137"/>
      <c r="J264" s="117">
        <f>SUM(J265)</f>
        <v>4863.6000000000004</v>
      </c>
      <c r="K264" s="117">
        <f t="shared" ref="K264:L264" si="80">SUM(K265)</f>
        <v>5219</v>
      </c>
      <c r="L264" s="117">
        <f t="shared" si="80"/>
        <v>5219</v>
      </c>
    </row>
    <row r="265" spans="1:12" s="55" customFormat="1" ht="17.399999999999999" x14ac:dyDescent="0.35">
      <c r="A265" s="87" t="s">
        <v>156</v>
      </c>
      <c r="B265" s="138">
        <v>914</v>
      </c>
      <c r="C265" s="139" t="s">
        <v>27</v>
      </c>
      <c r="D265" s="140" t="s">
        <v>2</v>
      </c>
      <c r="E265" s="104" t="s">
        <v>2</v>
      </c>
      <c r="F265" s="104" t="s">
        <v>16</v>
      </c>
      <c r="G265" s="104" t="s">
        <v>112</v>
      </c>
      <c r="H265" s="104" t="s">
        <v>118</v>
      </c>
      <c r="I265" s="126"/>
      <c r="J265" s="119">
        <f>SUM(J266+J269+J271)</f>
        <v>4863.6000000000004</v>
      </c>
      <c r="K265" s="119">
        <f t="shared" ref="K265:L265" si="81">SUM(K266+K269+K271)</f>
        <v>5219</v>
      </c>
      <c r="L265" s="119">
        <f t="shared" si="81"/>
        <v>5219</v>
      </c>
    </row>
    <row r="266" spans="1:12" s="5" customFormat="1" ht="17.399999999999999" x14ac:dyDescent="0.3">
      <c r="A266" s="91" t="s">
        <v>158</v>
      </c>
      <c r="B266" s="184">
        <v>914</v>
      </c>
      <c r="C266" s="141" t="s">
        <v>27</v>
      </c>
      <c r="D266" s="142" t="s">
        <v>2</v>
      </c>
      <c r="E266" s="108" t="s">
        <v>2</v>
      </c>
      <c r="F266" s="108" t="s">
        <v>16</v>
      </c>
      <c r="G266" s="108" t="s">
        <v>5</v>
      </c>
      <c r="H266" s="108" t="s">
        <v>118</v>
      </c>
      <c r="I266" s="125"/>
      <c r="J266" s="120">
        <f>+J267+J268</f>
        <v>499.9</v>
      </c>
      <c r="K266" s="120">
        <f t="shared" ref="K266:L266" si="82">SUM(K267)</f>
        <v>500</v>
      </c>
      <c r="L266" s="120">
        <f t="shared" si="82"/>
        <v>500</v>
      </c>
    </row>
    <row r="267" spans="1:12" s="5" customFormat="1" ht="30.6" customHeight="1" x14ac:dyDescent="0.3">
      <c r="A267" s="110" t="s">
        <v>296</v>
      </c>
      <c r="B267" s="111">
        <v>914</v>
      </c>
      <c r="C267" s="112" t="s">
        <v>27</v>
      </c>
      <c r="D267" s="121" t="s">
        <v>2</v>
      </c>
      <c r="E267" s="167" t="s">
        <v>2</v>
      </c>
      <c r="F267" s="167" t="s">
        <v>16</v>
      </c>
      <c r="G267" s="167" t="s">
        <v>5</v>
      </c>
      <c r="H267" s="167" t="s">
        <v>18</v>
      </c>
      <c r="I267" s="113" t="s">
        <v>58</v>
      </c>
      <c r="J267" s="114">
        <v>499.9</v>
      </c>
      <c r="K267" s="114">
        <v>500</v>
      </c>
      <c r="L267" s="114">
        <v>500</v>
      </c>
    </row>
    <row r="268" spans="1:12" s="5" customFormat="1" ht="46.8" hidden="1" x14ac:dyDescent="0.3">
      <c r="A268" s="110" t="s">
        <v>352</v>
      </c>
      <c r="B268" s="111">
        <v>914</v>
      </c>
      <c r="C268" s="112" t="s">
        <v>27</v>
      </c>
      <c r="D268" s="121" t="s">
        <v>2</v>
      </c>
      <c r="E268" s="167" t="s">
        <v>2</v>
      </c>
      <c r="F268" s="167" t="s">
        <v>16</v>
      </c>
      <c r="G268" s="167" t="s">
        <v>5</v>
      </c>
      <c r="H268" s="167" t="s">
        <v>251</v>
      </c>
      <c r="I268" s="113" t="s">
        <v>58</v>
      </c>
      <c r="J268" s="114"/>
      <c r="K268" s="114"/>
      <c r="L268" s="114"/>
    </row>
    <row r="269" spans="1:12" s="5" customFormat="1" ht="17.399999999999999" x14ac:dyDescent="0.3">
      <c r="A269" s="91" t="s">
        <v>159</v>
      </c>
      <c r="B269" s="106">
        <v>914</v>
      </c>
      <c r="C269" s="107" t="s">
        <v>27</v>
      </c>
      <c r="D269" s="124" t="s">
        <v>2</v>
      </c>
      <c r="E269" s="108" t="s">
        <v>2</v>
      </c>
      <c r="F269" s="108" t="s">
        <v>16</v>
      </c>
      <c r="G269" s="108" t="s">
        <v>2</v>
      </c>
      <c r="H269" s="108" t="s">
        <v>118</v>
      </c>
      <c r="I269" s="125"/>
      <c r="J269" s="120">
        <f>SUM(J270)</f>
        <v>2000.7</v>
      </c>
      <c r="K269" s="120">
        <f t="shared" ref="K269:L269" si="83">SUM(K270)</f>
        <v>2332</v>
      </c>
      <c r="L269" s="120">
        <f t="shared" si="83"/>
        <v>2332</v>
      </c>
    </row>
    <row r="270" spans="1:12" s="5" customFormat="1" ht="46.8" x14ac:dyDescent="0.3">
      <c r="A270" s="110" t="s">
        <v>482</v>
      </c>
      <c r="B270" s="111">
        <v>914</v>
      </c>
      <c r="C270" s="112" t="s">
        <v>27</v>
      </c>
      <c r="D270" s="121" t="s">
        <v>2</v>
      </c>
      <c r="E270" s="167" t="s">
        <v>2</v>
      </c>
      <c r="F270" s="167" t="s">
        <v>16</v>
      </c>
      <c r="G270" s="167" t="s">
        <v>2</v>
      </c>
      <c r="H270" s="167" t="s">
        <v>19</v>
      </c>
      <c r="I270" s="113" t="s">
        <v>58</v>
      </c>
      <c r="J270" s="114">
        <v>2000.7</v>
      </c>
      <c r="K270" s="114">
        <v>2332</v>
      </c>
      <c r="L270" s="114">
        <v>2332</v>
      </c>
    </row>
    <row r="271" spans="1:12" s="5" customFormat="1" ht="33.6" x14ac:dyDescent="0.3">
      <c r="A271" s="91" t="s">
        <v>160</v>
      </c>
      <c r="B271" s="106">
        <v>914</v>
      </c>
      <c r="C271" s="107" t="s">
        <v>27</v>
      </c>
      <c r="D271" s="124" t="s">
        <v>2</v>
      </c>
      <c r="E271" s="108" t="s">
        <v>2</v>
      </c>
      <c r="F271" s="108" t="s">
        <v>16</v>
      </c>
      <c r="G271" s="108" t="s">
        <v>7</v>
      </c>
      <c r="H271" s="108" t="s">
        <v>118</v>
      </c>
      <c r="I271" s="125"/>
      <c r="J271" s="120">
        <f>SUM(J272)</f>
        <v>2363</v>
      </c>
      <c r="K271" s="120">
        <f t="shared" ref="K271:L271" si="84">SUM(K272)</f>
        <v>2387</v>
      </c>
      <c r="L271" s="120">
        <f t="shared" si="84"/>
        <v>2387</v>
      </c>
    </row>
    <row r="272" spans="1:12" s="21" customFormat="1" ht="45.6" customHeight="1" x14ac:dyDescent="0.35">
      <c r="A272" s="110" t="s">
        <v>297</v>
      </c>
      <c r="B272" s="111">
        <v>914</v>
      </c>
      <c r="C272" s="112" t="s">
        <v>27</v>
      </c>
      <c r="D272" s="121" t="s">
        <v>2</v>
      </c>
      <c r="E272" s="167" t="s">
        <v>2</v>
      </c>
      <c r="F272" s="167" t="s">
        <v>16</v>
      </c>
      <c r="G272" s="167" t="s">
        <v>7</v>
      </c>
      <c r="H272" s="167" t="s">
        <v>20</v>
      </c>
      <c r="I272" s="113" t="s">
        <v>58</v>
      </c>
      <c r="J272" s="114">
        <v>2363</v>
      </c>
      <c r="K272" s="114">
        <v>2387</v>
      </c>
      <c r="L272" s="114">
        <v>2387</v>
      </c>
    </row>
    <row r="273" spans="1:12" s="21" customFormat="1" ht="52.2" hidden="1" x14ac:dyDescent="0.35">
      <c r="A273" s="170" t="s">
        <v>130</v>
      </c>
      <c r="B273" s="134">
        <v>914</v>
      </c>
      <c r="C273" s="135" t="s">
        <v>27</v>
      </c>
      <c r="D273" s="136" t="s">
        <v>2</v>
      </c>
      <c r="E273" s="99" t="s">
        <v>14</v>
      </c>
      <c r="F273" s="99" t="s">
        <v>111</v>
      </c>
      <c r="G273" s="99" t="s">
        <v>112</v>
      </c>
      <c r="H273" s="99" t="s">
        <v>118</v>
      </c>
      <c r="I273" s="113"/>
      <c r="J273" s="117">
        <f>+J274</f>
        <v>0</v>
      </c>
      <c r="K273" s="117">
        <f t="shared" ref="K273:L275" si="85">+K274</f>
        <v>0</v>
      </c>
      <c r="L273" s="117">
        <f t="shared" si="85"/>
        <v>0</v>
      </c>
    </row>
    <row r="274" spans="1:12" s="21" customFormat="1" ht="33.6" hidden="1" x14ac:dyDescent="0.35">
      <c r="A274" s="87" t="s">
        <v>440</v>
      </c>
      <c r="B274" s="138">
        <v>914</v>
      </c>
      <c r="C274" s="139" t="s">
        <v>27</v>
      </c>
      <c r="D274" s="140" t="s">
        <v>2</v>
      </c>
      <c r="E274" s="103" t="s">
        <v>14</v>
      </c>
      <c r="F274" s="103" t="s">
        <v>26</v>
      </c>
      <c r="G274" s="103" t="s">
        <v>112</v>
      </c>
      <c r="H274" s="103" t="s">
        <v>118</v>
      </c>
      <c r="I274" s="113"/>
      <c r="J274" s="119">
        <f>+J275</f>
        <v>0</v>
      </c>
      <c r="K274" s="119">
        <f t="shared" si="85"/>
        <v>0</v>
      </c>
      <c r="L274" s="119">
        <f t="shared" si="85"/>
        <v>0</v>
      </c>
    </row>
    <row r="275" spans="1:12" s="21" customFormat="1" ht="33.6" hidden="1" x14ac:dyDescent="0.35">
      <c r="A275" s="91" t="s">
        <v>441</v>
      </c>
      <c r="B275" s="184">
        <v>914</v>
      </c>
      <c r="C275" s="141" t="s">
        <v>27</v>
      </c>
      <c r="D275" s="142" t="s">
        <v>2</v>
      </c>
      <c r="E275" s="107" t="s">
        <v>14</v>
      </c>
      <c r="F275" s="107" t="s">
        <v>26</v>
      </c>
      <c r="G275" s="107" t="s">
        <v>1</v>
      </c>
      <c r="H275" s="107" t="s">
        <v>118</v>
      </c>
      <c r="I275" s="113"/>
      <c r="J275" s="120">
        <f>+J276</f>
        <v>0</v>
      </c>
      <c r="K275" s="120">
        <f t="shared" si="85"/>
        <v>0</v>
      </c>
      <c r="L275" s="120">
        <f t="shared" si="85"/>
        <v>0</v>
      </c>
    </row>
    <row r="276" spans="1:12" s="21" customFormat="1" ht="31.2" hidden="1" x14ac:dyDescent="0.35">
      <c r="A276" s="147" t="s">
        <v>510</v>
      </c>
      <c r="B276" s="12">
        <v>914</v>
      </c>
      <c r="C276" s="7" t="s">
        <v>27</v>
      </c>
      <c r="D276" s="88" t="s">
        <v>2</v>
      </c>
      <c r="E276" s="7" t="s">
        <v>14</v>
      </c>
      <c r="F276" s="7" t="s">
        <v>26</v>
      </c>
      <c r="G276" s="7" t="s">
        <v>1</v>
      </c>
      <c r="H276" s="7" t="s">
        <v>497</v>
      </c>
      <c r="I276" s="113"/>
      <c r="J276" s="85">
        <f>+J277+J278</f>
        <v>0</v>
      </c>
      <c r="K276" s="85">
        <f>+K277+K278</f>
        <v>0</v>
      </c>
      <c r="L276" s="85">
        <f t="shared" ref="L276" si="86">+L277+L278</f>
        <v>0</v>
      </c>
    </row>
    <row r="277" spans="1:12" s="21" customFormat="1" ht="31.2" hidden="1" x14ac:dyDescent="0.35">
      <c r="A277" s="110" t="s">
        <v>512</v>
      </c>
      <c r="B277" s="111">
        <v>914</v>
      </c>
      <c r="C277" s="112" t="s">
        <v>27</v>
      </c>
      <c r="D277" s="121" t="s">
        <v>2</v>
      </c>
      <c r="E277" s="112" t="s">
        <v>14</v>
      </c>
      <c r="F277" s="112" t="s">
        <v>26</v>
      </c>
      <c r="G277" s="112" t="s">
        <v>1</v>
      </c>
      <c r="H277" s="112" t="s">
        <v>497</v>
      </c>
      <c r="I277" s="113" t="s">
        <v>57</v>
      </c>
      <c r="J277" s="114"/>
      <c r="K277" s="114">
        <v>0</v>
      </c>
      <c r="L277" s="114"/>
    </row>
    <row r="278" spans="1:12" s="21" customFormat="1" ht="31.2" hidden="1" x14ac:dyDescent="0.35">
      <c r="A278" s="147" t="s">
        <v>511</v>
      </c>
      <c r="B278" s="111">
        <v>914</v>
      </c>
      <c r="C278" s="112" t="s">
        <v>27</v>
      </c>
      <c r="D278" s="121" t="s">
        <v>2</v>
      </c>
      <c r="E278" s="112" t="s">
        <v>14</v>
      </c>
      <c r="F278" s="112" t="s">
        <v>26</v>
      </c>
      <c r="G278" s="112" t="s">
        <v>1</v>
      </c>
      <c r="H278" s="112" t="s">
        <v>497</v>
      </c>
      <c r="I278" s="113" t="s">
        <v>57</v>
      </c>
      <c r="J278" s="114">
        <v>0</v>
      </c>
      <c r="K278" s="114">
        <v>0</v>
      </c>
      <c r="L278" s="114">
        <v>0</v>
      </c>
    </row>
    <row r="279" spans="1:12" s="59" customFormat="1" ht="33.6" x14ac:dyDescent="0.35">
      <c r="A279" s="97" t="s">
        <v>126</v>
      </c>
      <c r="B279" s="134">
        <v>914</v>
      </c>
      <c r="C279" s="135" t="s">
        <v>27</v>
      </c>
      <c r="D279" s="136" t="s">
        <v>2</v>
      </c>
      <c r="E279" s="100" t="s">
        <v>27</v>
      </c>
      <c r="F279" s="100" t="s">
        <v>111</v>
      </c>
      <c r="G279" s="100" t="s">
        <v>112</v>
      </c>
      <c r="H279" s="100" t="s">
        <v>118</v>
      </c>
      <c r="I279" s="137"/>
      <c r="J279" s="117">
        <f>SUM(J280)</f>
        <v>570</v>
      </c>
      <c r="K279" s="117">
        <f t="shared" ref="K279:L281" si="87">SUM(K280)</f>
        <v>570</v>
      </c>
      <c r="L279" s="117">
        <f t="shared" si="87"/>
        <v>570</v>
      </c>
    </row>
    <row r="280" spans="1:12" s="26" customFormat="1" ht="33.6" x14ac:dyDescent="0.35">
      <c r="A280" s="87" t="s">
        <v>127</v>
      </c>
      <c r="B280" s="138">
        <v>914</v>
      </c>
      <c r="C280" s="139" t="s">
        <v>27</v>
      </c>
      <c r="D280" s="140" t="s">
        <v>2</v>
      </c>
      <c r="E280" s="104" t="s">
        <v>27</v>
      </c>
      <c r="F280" s="104" t="s">
        <v>26</v>
      </c>
      <c r="G280" s="104" t="s">
        <v>112</v>
      </c>
      <c r="H280" s="104" t="s">
        <v>118</v>
      </c>
      <c r="I280" s="126"/>
      <c r="J280" s="119">
        <f>SUM(J281)</f>
        <v>570</v>
      </c>
      <c r="K280" s="119">
        <f t="shared" si="87"/>
        <v>570</v>
      </c>
      <c r="L280" s="119">
        <f t="shared" si="87"/>
        <v>570</v>
      </c>
    </row>
    <row r="281" spans="1:12" s="55" customFormat="1" ht="17.399999999999999" x14ac:dyDescent="0.35">
      <c r="A281" s="91" t="s">
        <v>221</v>
      </c>
      <c r="B281" s="184">
        <v>914</v>
      </c>
      <c r="C281" s="141" t="s">
        <v>27</v>
      </c>
      <c r="D281" s="142" t="s">
        <v>2</v>
      </c>
      <c r="E281" s="108" t="s">
        <v>27</v>
      </c>
      <c r="F281" s="108" t="s">
        <v>26</v>
      </c>
      <c r="G281" s="108" t="s">
        <v>1</v>
      </c>
      <c r="H281" s="108" t="s">
        <v>118</v>
      </c>
      <c r="I281" s="125"/>
      <c r="J281" s="120">
        <f>SUM(J282)</f>
        <v>570</v>
      </c>
      <c r="K281" s="120">
        <f t="shared" si="87"/>
        <v>570</v>
      </c>
      <c r="L281" s="120">
        <f t="shared" si="87"/>
        <v>570</v>
      </c>
    </row>
    <row r="282" spans="1:12" s="5" customFormat="1" ht="34.950000000000003" customHeight="1" x14ac:dyDescent="0.3">
      <c r="A282" s="110" t="s">
        <v>298</v>
      </c>
      <c r="B282" s="111">
        <v>914</v>
      </c>
      <c r="C282" s="112" t="s">
        <v>27</v>
      </c>
      <c r="D282" s="121" t="s">
        <v>2</v>
      </c>
      <c r="E282" s="167" t="s">
        <v>27</v>
      </c>
      <c r="F282" s="167" t="s">
        <v>26</v>
      </c>
      <c r="G282" s="167" t="s">
        <v>1</v>
      </c>
      <c r="H282" s="167" t="s">
        <v>28</v>
      </c>
      <c r="I282" s="113" t="s">
        <v>58</v>
      </c>
      <c r="J282" s="114">
        <v>570</v>
      </c>
      <c r="K282" s="114">
        <v>570</v>
      </c>
      <c r="L282" s="114">
        <v>570</v>
      </c>
    </row>
    <row r="283" spans="1:12" s="5" customFormat="1" hidden="1" x14ac:dyDescent="0.3">
      <c r="A283" s="115" t="s">
        <v>90</v>
      </c>
      <c r="B283" s="81">
        <v>914</v>
      </c>
      <c r="C283" s="82" t="s">
        <v>27</v>
      </c>
      <c r="D283" s="83" t="s">
        <v>7</v>
      </c>
      <c r="E283" s="394"/>
      <c r="F283" s="395"/>
      <c r="G283" s="395"/>
      <c r="H283" s="396"/>
      <c r="I283" s="113"/>
      <c r="J283" s="74">
        <f>SUM(J284)</f>
        <v>0</v>
      </c>
      <c r="K283" s="74">
        <f t="shared" ref="K283:L286" si="88">SUM(K284)</f>
        <v>0</v>
      </c>
      <c r="L283" s="74">
        <f t="shared" si="88"/>
        <v>0</v>
      </c>
    </row>
    <row r="284" spans="1:12" s="34" customFormat="1" hidden="1" x14ac:dyDescent="0.3">
      <c r="A284" s="97" t="s">
        <v>131</v>
      </c>
      <c r="B284" s="134">
        <v>914</v>
      </c>
      <c r="C284" s="135" t="s">
        <v>27</v>
      </c>
      <c r="D284" s="136" t="s">
        <v>7</v>
      </c>
      <c r="E284" s="99" t="s">
        <v>5</v>
      </c>
      <c r="F284" s="99" t="s">
        <v>111</v>
      </c>
      <c r="G284" s="99" t="s">
        <v>112</v>
      </c>
      <c r="H284" s="99" t="s">
        <v>118</v>
      </c>
      <c r="I284" s="137"/>
      <c r="J284" s="194">
        <f>SUM(J285)</f>
        <v>0</v>
      </c>
      <c r="K284" s="194">
        <f t="shared" si="88"/>
        <v>0</v>
      </c>
      <c r="L284" s="194">
        <f t="shared" si="88"/>
        <v>0</v>
      </c>
    </row>
    <row r="285" spans="1:12" s="21" customFormat="1" ht="33.6" hidden="1" x14ac:dyDescent="0.35">
      <c r="A285" s="87" t="s">
        <v>161</v>
      </c>
      <c r="B285" s="138">
        <v>914</v>
      </c>
      <c r="C285" s="139" t="s">
        <v>27</v>
      </c>
      <c r="D285" s="140" t="s">
        <v>7</v>
      </c>
      <c r="E285" s="103" t="s">
        <v>5</v>
      </c>
      <c r="F285" s="103" t="s">
        <v>9</v>
      </c>
      <c r="G285" s="103" t="s">
        <v>112</v>
      </c>
      <c r="H285" s="103" t="s">
        <v>118</v>
      </c>
      <c r="I285" s="126"/>
      <c r="J285" s="195">
        <f>SUM(J286)</f>
        <v>0</v>
      </c>
      <c r="K285" s="195">
        <f t="shared" si="88"/>
        <v>0</v>
      </c>
      <c r="L285" s="195">
        <f t="shared" si="88"/>
        <v>0</v>
      </c>
    </row>
    <row r="286" spans="1:12" s="54" customFormat="1" ht="33.6" hidden="1" x14ac:dyDescent="0.35">
      <c r="A286" s="144" t="s">
        <v>164</v>
      </c>
      <c r="B286" s="106">
        <v>914</v>
      </c>
      <c r="C286" s="107" t="s">
        <v>27</v>
      </c>
      <c r="D286" s="124" t="s">
        <v>7</v>
      </c>
      <c r="E286" s="108" t="s">
        <v>5</v>
      </c>
      <c r="F286" s="108" t="s">
        <v>9</v>
      </c>
      <c r="G286" s="108" t="s">
        <v>11</v>
      </c>
      <c r="H286" s="108" t="s">
        <v>118</v>
      </c>
      <c r="I286" s="125"/>
      <c r="J286" s="120">
        <f>SUM(J287)</f>
        <v>0</v>
      </c>
      <c r="K286" s="120">
        <f t="shared" si="88"/>
        <v>0</v>
      </c>
      <c r="L286" s="120">
        <f t="shared" si="88"/>
        <v>0</v>
      </c>
    </row>
    <row r="287" spans="1:12" s="27" customFormat="1" ht="46.8" hidden="1" x14ac:dyDescent="0.35">
      <c r="A287" s="110" t="s">
        <v>299</v>
      </c>
      <c r="B287" s="111">
        <v>914</v>
      </c>
      <c r="C287" s="112" t="s">
        <v>27</v>
      </c>
      <c r="D287" s="121" t="s">
        <v>7</v>
      </c>
      <c r="E287" s="167" t="s">
        <v>5</v>
      </c>
      <c r="F287" s="167" t="s">
        <v>9</v>
      </c>
      <c r="G287" s="167" t="s">
        <v>11</v>
      </c>
      <c r="H287" s="167" t="s">
        <v>12</v>
      </c>
      <c r="I287" s="113" t="s">
        <v>58</v>
      </c>
      <c r="J287" s="114">
        <v>0</v>
      </c>
      <c r="K287" s="114"/>
      <c r="L287" s="114"/>
    </row>
    <row r="288" spans="1:12" s="55" customFormat="1" x14ac:dyDescent="0.35">
      <c r="A288" s="80" t="s">
        <v>91</v>
      </c>
      <c r="B288" s="81">
        <v>914</v>
      </c>
      <c r="C288" s="81">
        <v>10</v>
      </c>
      <c r="D288" s="83" t="s">
        <v>3</v>
      </c>
      <c r="E288" s="388"/>
      <c r="F288" s="389"/>
      <c r="G288" s="389"/>
      <c r="H288" s="390"/>
      <c r="I288" s="84"/>
      <c r="J288" s="85">
        <f t="shared" ref="J288:L291" si="89">SUM(J289)</f>
        <v>482.2</v>
      </c>
      <c r="K288" s="85">
        <f t="shared" si="89"/>
        <v>361</v>
      </c>
      <c r="L288" s="85">
        <f t="shared" si="89"/>
        <v>361</v>
      </c>
    </row>
    <row r="289" spans="1:12" s="5" customFormat="1" ht="33.6" x14ac:dyDescent="0.3">
      <c r="A289" s="97" t="s">
        <v>155</v>
      </c>
      <c r="B289" s="134">
        <v>914</v>
      </c>
      <c r="C289" s="137" t="s">
        <v>27</v>
      </c>
      <c r="D289" s="143" t="s">
        <v>3</v>
      </c>
      <c r="E289" s="99" t="s">
        <v>2</v>
      </c>
      <c r="F289" s="99" t="s">
        <v>111</v>
      </c>
      <c r="G289" s="99" t="s">
        <v>112</v>
      </c>
      <c r="H289" s="99" t="s">
        <v>118</v>
      </c>
      <c r="I289" s="137"/>
      <c r="J289" s="117">
        <f t="shared" si="89"/>
        <v>482.2</v>
      </c>
      <c r="K289" s="117">
        <f t="shared" si="89"/>
        <v>361</v>
      </c>
      <c r="L289" s="117">
        <f t="shared" si="89"/>
        <v>361</v>
      </c>
    </row>
    <row r="290" spans="1:12" s="60" customFormat="1" x14ac:dyDescent="0.35">
      <c r="A290" s="87" t="s">
        <v>156</v>
      </c>
      <c r="B290" s="138">
        <v>914</v>
      </c>
      <c r="C290" s="126" t="s">
        <v>27</v>
      </c>
      <c r="D290" s="122" t="s">
        <v>3</v>
      </c>
      <c r="E290" s="103" t="s">
        <v>2</v>
      </c>
      <c r="F290" s="103" t="s">
        <v>16</v>
      </c>
      <c r="G290" s="103" t="s">
        <v>112</v>
      </c>
      <c r="H290" s="103" t="s">
        <v>118</v>
      </c>
      <c r="I290" s="126"/>
      <c r="J290" s="119">
        <f t="shared" si="89"/>
        <v>482.2</v>
      </c>
      <c r="K290" s="119">
        <f t="shared" si="89"/>
        <v>361</v>
      </c>
      <c r="L290" s="119">
        <f t="shared" si="89"/>
        <v>361</v>
      </c>
    </row>
    <row r="291" spans="1:12" s="54" customFormat="1" ht="17.399999999999999" x14ac:dyDescent="0.35">
      <c r="A291" s="91" t="s">
        <v>181</v>
      </c>
      <c r="B291" s="184">
        <v>914</v>
      </c>
      <c r="C291" s="184">
        <v>10</v>
      </c>
      <c r="D291" s="142" t="s">
        <v>3</v>
      </c>
      <c r="E291" s="108" t="s">
        <v>2</v>
      </c>
      <c r="F291" s="108" t="s">
        <v>16</v>
      </c>
      <c r="G291" s="108" t="s">
        <v>11</v>
      </c>
      <c r="H291" s="108" t="s">
        <v>118</v>
      </c>
      <c r="I291" s="125"/>
      <c r="J291" s="120">
        <f>+J292+J293</f>
        <v>482.2</v>
      </c>
      <c r="K291" s="120">
        <f t="shared" si="89"/>
        <v>361</v>
      </c>
      <c r="L291" s="120">
        <f t="shared" si="89"/>
        <v>361</v>
      </c>
    </row>
    <row r="292" spans="1:12" s="27" customFormat="1" ht="45" customHeight="1" x14ac:dyDescent="0.35">
      <c r="A292" s="110" t="s">
        <v>301</v>
      </c>
      <c r="B292" s="111">
        <v>914</v>
      </c>
      <c r="C292" s="112" t="s">
        <v>27</v>
      </c>
      <c r="D292" s="112" t="s">
        <v>3</v>
      </c>
      <c r="E292" s="167" t="s">
        <v>2</v>
      </c>
      <c r="F292" s="167" t="s">
        <v>16</v>
      </c>
      <c r="G292" s="167" t="s">
        <v>11</v>
      </c>
      <c r="H292" s="167" t="s">
        <v>21</v>
      </c>
      <c r="I292" s="113" t="s">
        <v>59</v>
      </c>
      <c r="J292" s="114">
        <v>352.2</v>
      </c>
      <c r="K292" s="114">
        <v>361</v>
      </c>
      <c r="L292" s="114">
        <v>361</v>
      </c>
    </row>
    <row r="293" spans="1:12" s="55" customFormat="1" ht="61.95" customHeight="1" x14ac:dyDescent="0.35">
      <c r="A293" s="110" t="s">
        <v>414</v>
      </c>
      <c r="B293" s="133">
        <v>914</v>
      </c>
      <c r="C293" s="113" t="s">
        <v>27</v>
      </c>
      <c r="D293" s="112" t="s">
        <v>3</v>
      </c>
      <c r="E293" s="167" t="s">
        <v>2</v>
      </c>
      <c r="F293" s="167" t="s">
        <v>16</v>
      </c>
      <c r="G293" s="167" t="s">
        <v>11</v>
      </c>
      <c r="H293" s="167" t="s">
        <v>274</v>
      </c>
      <c r="I293" s="113" t="s">
        <v>59</v>
      </c>
      <c r="J293" s="114">
        <v>130</v>
      </c>
      <c r="K293" s="114"/>
      <c r="L293" s="114"/>
    </row>
    <row r="294" spans="1:12" s="5" customFormat="1" ht="22.2" customHeight="1" x14ac:dyDescent="0.3">
      <c r="A294" s="92" t="s">
        <v>92</v>
      </c>
      <c r="B294" s="182">
        <v>914</v>
      </c>
      <c r="C294" s="183">
        <v>11</v>
      </c>
      <c r="D294" s="382"/>
      <c r="E294" s="383"/>
      <c r="F294" s="383"/>
      <c r="G294" s="383"/>
      <c r="H294" s="384"/>
      <c r="I294" s="169"/>
      <c r="J294" s="150">
        <f>SUM(J295+J300+J309)</f>
        <v>34157.4</v>
      </c>
      <c r="K294" s="150">
        <f>SUM(K295+K300+K309)</f>
        <v>14434</v>
      </c>
      <c r="L294" s="150">
        <f>SUM(L295+L300+L309)</f>
        <v>14447</v>
      </c>
    </row>
    <row r="295" spans="1:12" s="21" customFormat="1" x14ac:dyDescent="0.35">
      <c r="A295" s="80" t="s">
        <v>93</v>
      </c>
      <c r="B295" s="81">
        <v>914</v>
      </c>
      <c r="C295" s="82">
        <v>11</v>
      </c>
      <c r="D295" s="83" t="s">
        <v>1</v>
      </c>
      <c r="E295" s="388"/>
      <c r="F295" s="389"/>
      <c r="G295" s="389"/>
      <c r="H295" s="390"/>
      <c r="I295" s="84"/>
      <c r="J295" s="85">
        <f>SUM(J299)</f>
        <v>0</v>
      </c>
      <c r="K295" s="85">
        <f t="shared" ref="K295:L295" si="90">SUM(K299)</f>
        <v>322</v>
      </c>
      <c r="L295" s="85">
        <f t="shared" si="90"/>
        <v>335</v>
      </c>
    </row>
    <row r="296" spans="1:12" s="54" customFormat="1" ht="33.6" x14ac:dyDescent="0.35">
      <c r="A296" s="97" t="s">
        <v>165</v>
      </c>
      <c r="B296" s="134">
        <v>914</v>
      </c>
      <c r="C296" s="135" t="s">
        <v>29</v>
      </c>
      <c r="D296" s="136" t="s">
        <v>1</v>
      </c>
      <c r="E296" s="100" t="s">
        <v>33</v>
      </c>
      <c r="F296" s="100" t="s">
        <v>111</v>
      </c>
      <c r="G296" s="100" t="s">
        <v>112</v>
      </c>
      <c r="H296" s="100" t="s">
        <v>118</v>
      </c>
      <c r="I296" s="137"/>
      <c r="J296" s="117">
        <f>SUM(J297)</f>
        <v>0</v>
      </c>
      <c r="K296" s="117">
        <f t="shared" ref="K296:L298" si="91">SUM(K297)</f>
        <v>322</v>
      </c>
      <c r="L296" s="117">
        <f t="shared" si="91"/>
        <v>335</v>
      </c>
    </row>
    <row r="297" spans="1:12" s="27" customFormat="1" ht="17.399999999999999" x14ac:dyDescent="0.35">
      <c r="A297" s="196" t="s">
        <v>166</v>
      </c>
      <c r="B297" s="138">
        <v>914</v>
      </c>
      <c r="C297" s="139" t="s">
        <v>29</v>
      </c>
      <c r="D297" s="140" t="s">
        <v>1</v>
      </c>
      <c r="E297" s="104" t="s">
        <v>33</v>
      </c>
      <c r="F297" s="104" t="s">
        <v>16</v>
      </c>
      <c r="G297" s="104" t="s">
        <v>112</v>
      </c>
      <c r="H297" s="104" t="s">
        <v>118</v>
      </c>
      <c r="I297" s="126"/>
      <c r="J297" s="119">
        <f>SUM(J298)</f>
        <v>0</v>
      </c>
      <c r="K297" s="119">
        <f t="shared" si="91"/>
        <v>322</v>
      </c>
      <c r="L297" s="119">
        <f t="shared" si="91"/>
        <v>335</v>
      </c>
    </row>
    <row r="298" spans="1:12" s="55" customFormat="1" ht="17.399999999999999" x14ac:dyDescent="0.35">
      <c r="A298" s="91" t="s">
        <v>167</v>
      </c>
      <c r="B298" s="184">
        <v>914</v>
      </c>
      <c r="C298" s="141" t="s">
        <v>29</v>
      </c>
      <c r="D298" s="142" t="s">
        <v>1</v>
      </c>
      <c r="E298" s="108" t="s">
        <v>33</v>
      </c>
      <c r="F298" s="108" t="s">
        <v>16</v>
      </c>
      <c r="G298" s="108" t="s">
        <v>1</v>
      </c>
      <c r="H298" s="108" t="s">
        <v>118</v>
      </c>
      <c r="I298" s="125"/>
      <c r="J298" s="120">
        <f>SUM(J299)</f>
        <v>0</v>
      </c>
      <c r="K298" s="120">
        <f t="shared" si="91"/>
        <v>322</v>
      </c>
      <c r="L298" s="120">
        <f t="shared" si="91"/>
        <v>335</v>
      </c>
    </row>
    <row r="299" spans="1:12" s="5" customFormat="1" ht="31.2" x14ac:dyDescent="0.3">
      <c r="A299" s="110" t="s">
        <v>300</v>
      </c>
      <c r="B299" s="111">
        <v>914</v>
      </c>
      <c r="C299" s="112" t="s">
        <v>29</v>
      </c>
      <c r="D299" s="121" t="s">
        <v>1</v>
      </c>
      <c r="E299" s="112" t="s">
        <v>33</v>
      </c>
      <c r="F299" s="112" t="s">
        <v>16</v>
      </c>
      <c r="G299" s="112" t="s">
        <v>1</v>
      </c>
      <c r="H299" s="112" t="s">
        <v>34</v>
      </c>
      <c r="I299" s="113" t="s">
        <v>53</v>
      </c>
      <c r="J299" s="114">
        <v>0</v>
      </c>
      <c r="K299" s="114">
        <v>322</v>
      </c>
      <c r="L299" s="114">
        <v>335</v>
      </c>
    </row>
    <row r="300" spans="1:12" s="21" customFormat="1" x14ac:dyDescent="0.35">
      <c r="A300" s="80" t="s">
        <v>94</v>
      </c>
      <c r="B300" s="81">
        <v>914</v>
      </c>
      <c r="C300" s="82" t="s">
        <v>29</v>
      </c>
      <c r="D300" s="83" t="s">
        <v>5</v>
      </c>
      <c r="E300" s="448"/>
      <c r="F300" s="449"/>
      <c r="G300" s="449"/>
      <c r="H300" s="450"/>
      <c r="I300" s="112"/>
      <c r="J300" s="85">
        <f t="shared" ref="J300:L302" si="92">SUM(J301)</f>
        <v>25503.500000000004</v>
      </c>
      <c r="K300" s="85">
        <f t="shared" si="92"/>
        <v>14112</v>
      </c>
      <c r="L300" s="85">
        <f t="shared" si="92"/>
        <v>14112</v>
      </c>
    </row>
    <row r="301" spans="1:12" s="54" customFormat="1" ht="33.6" x14ac:dyDescent="0.35">
      <c r="A301" s="97" t="s">
        <v>165</v>
      </c>
      <c r="B301" s="134">
        <v>914</v>
      </c>
      <c r="C301" s="137" t="s">
        <v>29</v>
      </c>
      <c r="D301" s="143" t="s">
        <v>5</v>
      </c>
      <c r="E301" s="100" t="s">
        <v>33</v>
      </c>
      <c r="F301" s="100" t="s">
        <v>111</v>
      </c>
      <c r="G301" s="100" t="s">
        <v>112</v>
      </c>
      <c r="H301" s="100" t="s">
        <v>118</v>
      </c>
      <c r="I301" s="137"/>
      <c r="J301" s="117">
        <f t="shared" si="92"/>
        <v>25503.500000000004</v>
      </c>
      <c r="K301" s="117">
        <f t="shared" si="92"/>
        <v>14112</v>
      </c>
      <c r="L301" s="117">
        <f t="shared" si="92"/>
        <v>14112</v>
      </c>
    </row>
    <row r="302" spans="1:12" s="27" customFormat="1" ht="17.399999999999999" x14ac:dyDescent="0.35">
      <c r="A302" s="196" t="s">
        <v>166</v>
      </c>
      <c r="B302" s="138">
        <v>914</v>
      </c>
      <c r="C302" s="126" t="s">
        <v>29</v>
      </c>
      <c r="D302" s="122" t="s">
        <v>5</v>
      </c>
      <c r="E302" s="104" t="s">
        <v>33</v>
      </c>
      <c r="F302" s="104" t="s">
        <v>16</v>
      </c>
      <c r="G302" s="104" t="s">
        <v>112</v>
      </c>
      <c r="H302" s="104" t="s">
        <v>118</v>
      </c>
      <c r="I302" s="126"/>
      <c r="J302" s="119">
        <f t="shared" si="92"/>
        <v>25503.500000000004</v>
      </c>
      <c r="K302" s="119">
        <f t="shared" si="92"/>
        <v>14112</v>
      </c>
      <c r="L302" s="119">
        <f t="shared" si="92"/>
        <v>14112</v>
      </c>
    </row>
    <row r="303" spans="1:12" s="55" customFormat="1" ht="16.95" customHeight="1" x14ac:dyDescent="0.35">
      <c r="A303" s="91" t="s">
        <v>167</v>
      </c>
      <c r="B303" s="184">
        <v>914</v>
      </c>
      <c r="C303" s="141" t="s">
        <v>29</v>
      </c>
      <c r="D303" s="142" t="s">
        <v>5</v>
      </c>
      <c r="E303" s="107" t="s">
        <v>33</v>
      </c>
      <c r="F303" s="107" t="s">
        <v>16</v>
      </c>
      <c r="G303" s="107" t="s">
        <v>1</v>
      </c>
      <c r="H303" s="107" t="s">
        <v>118</v>
      </c>
      <c r="I303" s="125"/>
      <c r="J303" s="120">
        <f>+J305+J307+J304+J306+J308</f>
        <v>25503.500000000004</v>
      </c>
      <c r="K303" s="120">
        <f t="shared" ref="K303:L303" si="93">+K305+K307</f>
        <v>14112</v>
      </c>
      <c r="L303" s="120">
        <f t="shared" si="93"/>
        <v>14112</v>
      </c>
    </row>
    <row r="304" spans="1:12" s="55" customFormat="1" ht="31.2" x14ac:dyDescent="0.35">
      <c r="A304" s="110" t="s">
        <v>663</v>
      </c>
      <c r="B304" s="111">
        <v>914</v>
      </c>
      <c r="C304" s="112" t="s">
        <v>29</v>
      </c>
      <c r="D304" s="121" t="s">
        <v>5</v>
      </c>
      <c r="E304" s="112" t="s">
        <v>33</v>
      </c>
      <c r="F304" s="112" t="s">
        <v>16</v>
      </c>
      <c r="G304" s="112" t="s">
        <v>1</v>
      </c>
      <c r="H304" s="112" t="s">
        <v>664</v>
      </c>
      <c r="I304" s="113" t="s">
        <v>53</v>
      </c>
      <c r="J304" s="161">
        <v>1187.7</v>
      </c>
      <c r="K304" s="120">
        <v>0</v>
      </c>
      <c r="L304" s="120">
        <v>0</v>
      </c>
    </row>
    <row r="305" spans="1:12" s="5" customFormat="1" ht="45" customHeight="1" x14ac:dyDescent="0.3">
      <c r="A305" s="110" t="s">
        <v>107</v>
      </c>
      <c r="B305" s="111">
        <v>914</v>
      </c>
      <c r="C305" s="112" t="s">
        <v>29</v>
      </c>
      <c r="D305" s="121" t="s">
        <v>5</v>
      </c>
      <c r="E305" s="112" t="s">
        <v>33</v>
      </c>
      <c r="F305" s="112" t="s">
        <v>16</v>
      </c>
      <c r="G305" s="112" t="s">
        <v>1</v>
      </c>
      <c r="H305" s="112" t="s">
        <v>6</v>
      </c>
      <c r="I305" s="113" t="s">
        <v>59</v>
      </c>
      <c r="J305" s="114">
        <v>17632.7</v>
      </c>
      <c r="K305" s="114">
        <v>14112</v>
      </c>
      <c r="L305" s="114">
        <v>14112</v>
      </c>
    </row>
    <row r="306" spans="1:12" s="5" customFormat="1" ht="55.2" customHeight="1" x14ac:dyDescent="0.3">
      <c r="A306" s="110" t="s">
        <v>414</v>
      </c>
      <c r="B306" s="111">
        <v>914</v>
      </c>
      <c r="C306" s="112" t="s">
        <v>29</v>
      </c>
      <c r="D306" s="368" t="s">
        <v>5</v>
      </c>
      <c r="E306" s="112" t="s">
        <v>33</v>
      </c>
      <c r="F306" s="112" t="s">
        <v>16</v>
      </c>
      <c r="G306" s="112" t="s">
        <v>1</v>
      </c>
      <c r="H306" s="112" t="s">
        <v>274</v>
      </c>
      <c r="I306" s="369" t="s">
        <v>59</v>
      </c>
      <c r="J306" s="114">
        <v>300</v>
      </c>
      <c r="K306" s="114"/>
      <c r="L306" s="114"/>
    </row>
    <row r="307" spans="1:12" s="5" customFormat="1" ht="58.95" customHeight="1" x14ac:dyDescent="0.3">
      <c r="A307" s="110" t="s">
        <v>517</v>
      </c>
      <c r="B307" s="133">
        <v>914</v>
      </c>
      <c r="C307" s="113" t="s">
        <v>29</v>
      </c>
      <c r="D307" s="121" t="s">
        <v>5</v>
      </c>
      <c r="E307" s="112" t="s">
        <v>33</v>
      </c>
      <c r="F307" s="112" t="s">
        <v>16</v>
      </c>
      <c r="G307" s="112" t="s">
        <v>1</v>
      </c>
      <c r="H307" s="112" t="s">
        <v>251</v>
      </c>
      <c r="I307" s="113" t="s">
        <v>53</v>
      </c>
      <c r="J307" s="114">
        <v>4043.2</v>
      </c>
      <c r="K307" s="114"/>
      <c r="L307" s="114"/>
    </row>
    <row r="308" spans="1:12" s="5" customFormat="1" ht="58.95" customHeight="1" x14ac:dyDescent="0.3">
      <c r="A308" s="110" t="s">
        <v>414</v>
      </c>
      <c r="B308" s="133">
        <v>914</v>
      </c>
      <c r="C308" s="372" t="s">
        <v>29</v>
      </c>
      <c r="D308" s="371" t="s">
        <v>5</v>
      </c>
      <c r="E308" s="112" t="s">
        <v>33</v>
      </c>
      <c r="F308" s="112" t="s">
        <v>16</v>
      </c>
      <c r="G308" s="112" t="s">
        <v>1</v>
      </c>
      <c r="H308" s="112" t="s">
        <v>251</v>
      </c>
      <c r="I308" s="372" t="s">
        <v>59</v>
      </c>
      <c r="J308" s="114">
        <v>2339.9</v>
      </c>
      <c r="K308" s="114"/>
      <c r="L308" s="114"/>
    </row>
    <row r="309" spans="1:12" s="86" customFormat="1" ht="30.75" customHeight="1" x14ac:dyDescent="0.3">
      <c r="A309" s="80" t="s">
        <v>95</v>
      </c>
      <c r="B309" s="81">
        <v>914</v>
      </c>
      <c r="C309" s="82" t="s">
        <v>29</v>
      </c>
      <c r="D309" s="83" t="s">
        <v>11</v>
      </c>
      <c r="E309" s="407"/>
      <c r="F309" s="408"/>
      <c r="G309" s="408"/>
      <c r="H309" s="409"/>
      <c r="I309" s="84"/>
      <c r="J309" s="85">
        <f>+J310+J318</f>
        <v>8653.9</v>
      </c>
      <c r="K309" s="85">
        <f t="shared" ref="K309:L309" si="94">+K310+K318</f>
        <v>0</v>
      </c>
      <c r="L309" s="85">
        <f t="shared" si="94"/>
        <v>0</v>
      </c>
    </row>
    <row r="310" spans="1:12" s="5" customFormat="1" ht="57" customHeight="1" x14ac:dyDescent="0.3">
      <c r="A310" s="97" t="s">
        <v>657</v>
      </c>
      <c r="B310" s="134">
        <v>914</v>
      </c>
      <c r="C310" s="135" t="s">
        <v>29</v>
      </c>
      <c r="D310" s="136" t="s">
        <v>11</v>
      </c>
      <c r="E310" s="99" t="s">
        <v>14</v>
      </c>
      <c r="F310" s="99" t="s">
        <v>111</v>
      </c>
      <c r="G310" s="99" t="s">
        <v>112</v>
      </c>
      <c r="H310" s="99" t="s">
        <v>118</v>
      </c>
      <c r="I310" s="137"/>
      <c r="J310" s="117">
        <f>SUM(J311)</f>
        <v>8039.8</v>
      </c>
      <c r="K310" s="117">
        <f>SUM(K311)</f>
        <v>0</v>
      </c>
      <c r="L310" s="117">
        <f>SUM(L311)</f>
        <v>0</v>
      </c>
    </row>
    <row r="311" spans="1:12" s="21" customFormat="1" ht="35.25" customHeight="1" x14ac:dyDescent="0.35">
      <c r="A311" s="87" t="s">
        <v>440</v>
      </c>
      <c r="B311" s="138">
        <v>914</v>
      </c>
      <c r="C311" s="139" t="s">
        <v>29</v>
      </c>
      <c r="D311" s="140" t="s">
        <v>11</v>
      </c>
      <c r="E311" s="103" t="s">
        <v>14</v>
      </c>
      <c r="F311" s="103" t="s">
        <v>26</v>
      </c>
      <c r="G311" s="103" t="s">
        <v>112</v>
      </c>
      <c r="H311" s="103" t="s">
        <v>118</v>
      </c>
      <c r="I311" s="126"/>
      <c r="J311" s="119">
        <f>SUM(J312)</f>
        <v>8039.8</v>
      </c>
      <c r="K311" s="119">
        <f t="shared" ref="K311:L311" si="95">SUM(K312)</f>
        <v>0</v>
      </c>
      <c r="L311" s="119">
        <f t="shared" si="95"/>
        <v>0</v>
      </c>
    </row>
    <row r="312" spans="1:12" s="54" customFormat="1" ht="35.25" customHeight="1" x14ac:dyDescent="0.35">
      <c r="A312" s="91" t="s">
        <v>458</v>
      </c>
      <c r="B312" s="184">
        <v>914</v>
      </c>
      <c r="C312" s="141" t="s">
        <v>29</v>
      </c>
      <c r="D312" s="142" t="s">
        <v>11</v>
      </c>
      <c r="E312" s="107" t="s">
        <v>14</v>
      </c>
      <c r="F312" s="107" t="s">
        <v>26</v>
      </c>
      <c r="G312" s="107" t="s">
        <v>5</v>
      </c>
      <c r="H312" s="107" t="s">
        <v>118</v>
      </c>
      <c r="I312" s="125"/>
      <c r="J312" s="120">
        <f>J313</f>
        <v>8039.8</v>
      </c>
      <c r="K312" s="120">
        <f t="shared" ref="K312:L312" si="96">K313</f>
        <v>0</v>
      </c>
      <c r="L312" s="120">
        <f t="shared" si="96"/>
        <v>0</v>
      </c>
    </row>
    <row r="313" spans="1:12" s="27" customFormat="1" ht="35.25" customHeight="1" x14ac:dyDescent="0.35">
      <c r="A313" s="197" t="s">
        <v>658</v>
      </c>
      <c r="B313" s="12">
        <v>914</v>
      </c>
      <c r="C313" s="7" t="s">
        <v>29</v>
      </c>
      <c r="D313" s="7" t="s">
        <v>11</v>
      </c>
      <c r="E313" s="7" t="s">
        <v>14</v>
      </c>
      <c r="F313" s="7" t="s">
        <v>26</v>
      </c>
      <c r="G313" s="7" t="s">
        <v>5</v>
      </c>
      <c r="H313" s="7" t="s">
        <v>497</v>
      </c>
      <c r="I313" s="90"/>
      <c r="J313" s="198">
        <f>+J316+J317</f>
        <v>8039.8</v>
      </c>
      <c r="K313" s="198">
        <f>+K316+K317</f>
        <v>0</v>
      </c>
      <c r="L313" s="198">
        <f>+L316+L317</f>
        <v>0</v>
      </c>
    </row>
    <row r="314" spans="1:12" s="27" customFormat="1" ht="35.25" hidden="1" customHeight="1" x14ac:dyDescent="0.35">
      <c r="A314" s="187" t="s">
        <v>532</v>
      </c>
      <c r="B314" s="111">
        <v>914</v>
      </c>
      <c r="C314" s="112" t="s">
        <v>29</v>
      </c>
      <c r="D314" s="112" t="s">
        <v>11</v>
      </c>
      <c r="E314" s="112" t="s">
        <v>14</v>
      </c>
      <c r="F314" s="112" t="s">
        <v>26</v>
      </c>
      <c r="G314" s="112" t="s">
        <v>5</v>
      </c>
      <c r="H314" s="112" t="s">
        <v>497</v>
      </c>
      <c r="I314" s="113" t="s">
        <v>57</v>
      </c>
      <c r="J314" s="199">
        <v>0</v>
      </c>
      <c r="K314" s="199">
        <v>0</v>
      </c>
      <c r="L314" s="199">
        <v>0</v>
      </c>
    </row>
    <row r="315" spans="1:12" s="27" customFormat="1" ht="35.25" hidden="1" customHeight="1" x14ac:dyDescent="0.35">
      <c r="A315" s="187" t="s">
        <v>533</v>
      </c>
      <c r="B315" s="111">
        <v>914</v>
      </c>
      <c r="C315" s="112" t="s">
        <v>29</v>
      </c>
      <c r="D315" s="112" t="s">
        <v>11</v>
      </c>
      <c r="E315" s="112" t="s">
        <v>14</v>
      </c>
      <c r="F315" s="112" t="s">
        <v>26</v>
      </c>
      <c r="G315" s="112" t="s">
        <v>5</v>
      </c>
      <c r="H315" s="112" t="s">
        <v>497</v>
      </c>
      <c r="I315" s="113" t="s">
        <v>57</v>
      </c>
      <c r="J315" s="199">
        <v>0</v>
      </c>
      <c r="K315" s="199">
        <v>0</v>
      </c>
      <c r="L315" s="199">
        <v>0</v>
      </c>
    </row>
    <row r="316" spans="1:12" s="27" customFormat="1" ht="35.25" customHeight="1" x14ac:dyDescent="0.35">
      <c r="A316" s="187" t="s">
        <v>694</v>
      </c>
      <c r="B316" s="111">
        <v>914</v>
      </c>
      <c r="C316" s="112" t="s">
        <v>29</v>
      </c>
      <c r="D316" s="112" t="s">
        <v>11</v>
      </c>
      <c r="E316" s="112" t="s">
        <v>14</v>
      </c>
      <c r="F316" s="112" t="s">
        <v>26</v>
      </c>
      <c r="G316" s="112" t="s">
        <v>5</v>
      </c>
      <c r="H316" s="112" t="s">
        <v>497</v>
      </c>
      <c r="I316" s="113" t="s">
        <v>57</v>
      </c>
      <c r="J316" s="199">
        <v>6347.8</v>
      </c>
      <c r="K316" s="114">
        <v>0</v>
      </c>
      <c r="L316" s="114">
        <v>0</v>
      </c>
    </row>
    <row r="317" spans="1:12" s="55" customFormat="1" ht="33.75" customHeight="1" x14ac:dyDescent="0.35">
      <c r="A317" s="187" t="s">
        <v>693</v>
      </c>
      <c r="B317" s="111">
        <v>914</v>
      </c>
      <c r="C317" s="112" t="s">
        <v>29</v>
      </c>
      <c r="D317" s="112" t="s">
        <v>11</v>
      </c>
      <c r="E317" s="112" t="s">
        <v>14</v>
      </c>
      <c r="F317" s="112" t="s">
        <v>26</v>
      </c>
      <c r="G317" s="112" t="s">
        <v>5</v>
      </c>
      <c r="H317" s="112" t="s">
        <v>497</v>
      </c>
      <c r="I317" s="113" t="s">
        <v>57</v>
      </c>
      <c r="J317" s="199">
        <v>1692</v>
      </c>
      <c r="K317" s="200">
        <v>0</v>
      </c>
      <c r="L317" s="200">
        <v>0</v>
      </c>
    </row>
    <row r="318" spans="1:12" s="240" customFormat="1" ht="33.75" customHeight="1" x14ac:dyDescent="0.35">
      <c r="A318" s="266" t="s">
        <v>165</v>
      </c>
      <c r="B318" s="246">
        <v>914</v>
      </c>
      <c r="C318" s="247" t="s">
        <v>29</v>
      </c>
      <c r="D318" s="247" t="s">
        <v>11</v>
      </c>
      <c r="E318" s="247" t="s">
        <v>33</v>
      </c>
      <c r="F318" s="247" t="s">
        <v>16</v>
      </c>
      <c r="G318" s="247" t="s">
        <v>112</v>
      </c>
      <c r="H318" s="247" t="s">
        <v>118</v>
      </c>
      <c r="I318" s="249"/>
      <c r="J318" s="194">
        <f>J319</f>
        <v>614.1</v>
      </c>
      <c r="K318" s="194">
        <f t="shared" ref="K318:L318" si="97">K319</f>
        <v>0</v>
      </c>
      <c r="L318" s="194">
        <f t="shared" si="97"/>
        <v>0</v>
      </c>
    </row>
    <row r="319" spans="1:12" s="241" customFormat="1" ht="21" customHeight="1" x14ac:dyDescent="0.35">
      <c r="A319" s="267" t="s">
        <v>166</v>
      </c>
      <c r="B319" s="251">
        <v>914</v>
      </c>
      <c r="C319" s="252" t="s">
        <v>29</v>
      </c>
      <c r="D319" s="252" t="s">
        <v>11</v>
      </c>
      <c r="E319" s="252" t="s">
        <v>33</v>
      </c>
      <c r="F319" s="252" t="s">
        <v>16</v>
      </c>
      <c r="G319" s="252" t="s">
        <v>112</v>
      </c>
      <c r="H319" s="252" t="s">
        <v>118</v>
      </c>
      <c r="I319" s="254"/>
      <c r="J319" s="195">
        <f>J320</f>
        <v>614.1</v>
      </c>
      <c r="K319" s="195">
        <f t="shared" ref="K319:L319" si="98">K320</f>
        <v>0</v>
      </c>
      <c r="L319" s="195">
        <f t="shared" si="98"/>
        <v>0</v>
      </c>
    </row>
    <row r="320" spans="1:12" s="241" customFormat="1" ht="33.75" customHeight="1" x14ac:dyDescent="0.35">
      <c r="A320" s="268" t="s">
        <v>458</v>
      </c>
      <c r="B320" s="256">
        <v>914</v>
      </c>
      <c r="C320" s="257" t="s">
        <v>29</v>
      </c>
      <c r="D320" s="257" t="s">
        <v>11</v>
      </c>
      <c r="E320" s="257" t="s">
        <v>33</v>
      </c>
      <c r="F320" s="257" t="s">
        <v>16</v>
      </c>
      <c r="G320" s="257" t="s">
        <v>1</v>
      </c>
      <c r="H320" s="257" t="s">
        <v>118</v>
      </c>
      <c r="I320" s="259"/>
      <c r="J320" s="364">
        <f>J321</f>
        <v>614.1</v>
      </c>
      <c r="K320" s="364">
        <f t="shared" ref="K320:L320" si="99">K321</f>
        <v>0</v>
      </c>
      <c r="L320" s="364">
        <f t="shared" si="99"/>
        <v>0</v>
      </c>
    </row>
    <row r="321" spans="1:12" s="238" customFormat="1" ht="35.25" customHeight="1" x14ac:dyDescent="0.35">
      <c r="A321" s="269" t="s">
        <v>673</v>
      </c>
      <c r="B321" s="261">
        <v>914</v>
      </c>
      <c r="C321" s="262" t="s">
        <v>29</v>
      </c>
      <c r="D321" s="262" t="s">
        <v>11</v>
      </c>
      <c r="E321" s="262" t="s">
        <v>33</v>
      </c>
      <c r="F321" s="262" t="s">
        <v>16</v>
      </c>
      <c r="G321" s="262" t="s">
        <v>1</v>
      </c>
      <c r="H321" s="262" t="s">
        <v>664</v>
      </c>
      <c r="I321" s="264" t="s">
        <v>53</v>
      </c>
      <c r="J321" s="199">
        <v>614.1</v>
      </c>
      <c r="K321" s="200">
        <v>0</v>
      </c>
      <c r="L321" s="200">
        <v>0</v>
      </c>
    </row>
    <row r="322" spans="1:12" s="5" customFormat="1" ht="61.2" x14ac:dyDescent="0.3">
      <c r="A322" s="6" t="s">
        <v>169</v>
      </c>
      <c r="B322" s="185">
        <v>927</v>
      </c>
      <c r="C322" s="410"/>
      <c r="D322" s="375"/>
      <c r="E322" s="375"/>
      <c r="F322" s="375"/>
      <c r="G322" s="375"/>
      <c r="H322" s="376"/>
      <c r="I322" s="90"/>
      <c r="J322" s="74">
        <f>SUM(J323+J341+J347+J463+J497+J503+J419+J385+J491)</f>
        <v>681109.49010000017</v>
      </c>
      <c r="K322" s="74">
        <f>SUM(K323+K341+K347+K463+K497+K503+K419+K385+K491)</f>
        <v>418665.76482000004</v>
      </c>
      <c r="L322" s="74">
        <f>SUM(L323+L341+L347+L463+L497+L503+L419+L385+L491)</f>
        <v>483194.49999999994</v>
      </c>
    </row>
    <row r="323" spans="1:12" s="5" customFormat="1" ht="17.399999999999999" x14ac:dyDescent="0.3">
      <c r="A323" s="92" t="s">
        <v>62</v>
      </c>
      <c r="B323" s="92">
        <v>927</v>
      </c>
      <c r="C323" s="93" t="s">
        <v>1</v>
      </c>
      <c r="D323" s="410"/>
      <c r="E323" s="375"/>
      <c r="F323" s="375"/>
      <c r="G323" s="375"/>
      <c r="H323" s="376"/>
      <c r="I323" s="90"/>
      <c r="J323" s="150">
        <f>SUM(J324+J331+J336)</f>
        <v>18749.7</v>
      </c>
      <c r="K323" s="150">
        <f t="shared" ref="K323:L323" si="100">SUM(K324+K331+K336)</f>
        <v>55453</v>
      </c>
      <c r="L323" s="150">
        <f t="shared" si="100"/>
        <v>55997</v>
      </c>
    </row>
    <row r="324" spans="1:12" s="5" customFormat="1" x14ac:dyDescent="0.3">
      <c r="A324" s="80" t="s">
        <v>66</v>
      </c>
      <c r="B324" s="95">
        <v>927</v>
      </c>
      <c r="C324" s="83" t="s">
        <v>1</v>
      </c>
      <c r="D324" s="83" t="s">
        <v>3</v>
      </c>
      <c r="E324" s="385"/>
      <c r="F324" s="386"/>
      <c r="G324" s="386"/>
      <c r="H324" s="387"/>
      <c r="I324" s="84"/>
      <c r="J324" s="85">
        <f>SUM(J325)</f>
        <v>18749.7</v>
      </c>
      <c r="K324" s="85">
        <f t="shared" ref="K324:L326" si="101">SUM(K325)</f>
        <v>19153</v>
      </c>
      <c r="L324" s="85">
        <f t="shared" si="101"/>
        <v>19697</v>
      </c>
    </row>
    <row r="325" spans="1:12" s="5" customFormat="1" ht="67.2" x14ac:dyDescent="0.3">
      <c r="A325" s="97" t="s">
        <v>170</v>
      </c>
      <c r="B325" s="98">
        <v>927</v>
      </c>
      <c r="C325" s="100" t="s">
        <v>1</v>
      </c>
      <c r="D325" s="136" t="s">
        <v>3</v>
      </c>
      <c r="E325" s="99" t="s">
        <v>36</v>
      </c>
      <c r="F325" s="99" t="s">
        <v>111</v>
      </c>
      <c r="G325" s="99" t="s">
        <v>112</v>
      </c>
      <c r="H325" s="99" t="s">
        <v>118</v>
      </c>
      <c r="I325" s="137"/>
      <c r="J325" s="117">
        <f>SUM(J326)</f>
        <v>18749.7</v>
      </c>
      <c r="K325" s="117">
        <f t="shared" si="101"/>
        <v>19153</v>
      </c>
      <c r="L325" s="117">
        <f t="shared" si="101"/>
        <v>19697</v>
      </c>
    </row>
    <row r="326" spans="1:12" s="5" customFormat="1" ht="17.399999999999999" x14ac:dyDescent="0.3">
      <c r="A326" s="87" t="s">
        <v>153</v>
      </c>
      <c r="B326" s="102">
        <v>927</v>
      </c>
      <c r="C326" s="104" t="s">
        <v>1</v>
      </c>
      <c r="D326" s="140" t="s">
        <v>3</v>
      </c>
      <c r="E326" s="103" t="s">
        <v>36</v>
      </c>
      <c r="F326" s="103" t="s">
        <v>30</v>
      </c>
      <c r="G326" s="103" t="s">
        <v>112</v>
      </c>
      <c r="H326" s="103" t="s">
        <v>118</v>
      </c>
      <c r="I326" s="126"/>
      <c r="J326" s="119">
        <f>SUM(J327)</f>
        <v>18749.7</v>
      </c>
      <c r="K326" s="119">
        <f t="shared" si="101"/>
        <v>19153</v>
      </c>
      <c r="L326" s="119">
        <f t="shared" si="101"/>
        <v>19697</v>
      </c>
    </row>
    <row r="327" spans="1:12" s="5" customFormat="1" ht="33.6" x14ac:dyDescent="0.3">
      <c r="A327" s="91" t="s">
        <v>171</v>
      </c>
      <c r="B327" s="106">
        <v>927</v>
      </c>
      <c r="C327" s="108" t="s">
        <v>1</v>
      </c>
      <c r="D327" s="142" t="s">
        <v>3</v>
      </c>
      <c r="E327" s="107" t="s">
        <v>36</v>
      </c>
      <c r="F327" s="107" t="s">
        <v>30</v>
      </c>
      <c r="G327" s="107" t="s">
        <v>1</v>
      </c>
      <c r="H327" s="107" t="s">
        <v>118</v>
      </c>
      <c r="I327" s="125"/>
      <c r="J327" s="120">
        <f>SUM(J328:J330)</f>
        <v>18749.7</v>
      </c>
      <c r="K327" s="120">
        <f t="shared" ref="K327:L327" si="102">SUM(K328:K330)</f>
        <v>19153</v>
      </c>
      <c r="L327" s="120">
        <f t="shared" si="102"/>
        <v>19697</v>
      </c>
    </row>
    <row r="328" spans="1:12" s="75" customFormat="1" ht="46.8" x14ac:dyDescent="0.3">
      <c r="A328" s="110" t="s">
        <v>194</v>
      </c>
      <c r="B328" s="111">
        <v>927</v>
      </c>
      <c r="C328" s="112" t="s">
        <v>1</v>
      </c>
      <c r="D328" s="121" t="s">
        <v>3</v>
      </c>
      <c r="E328" s="112" t="s">
        <v>36</v>
      </c>
      <c r="F328" s="112" t="s">
        <v>30</v>
      </c>
      <c r="G328" s="112" t="s">
        <v>1</v>
      </c>
      <c r="H328" s="112" t="s">
        <v>41</v>
      </c>
      <c r="I328" s="113" t="s">
        <v>54</v>
      </c>
      <c r="J328" s="114">
        <v>17014</v>
      </c>
      <c r="K328" s="114">
        <v>17353</v>
      </c>
      <c r="L328" s="114">
        <v>17897</v>
      </c>
    </row>
    <row r="329" spans="1:12" s="76" customFormat="1" ht="31.2" x14ac:dyDescent="0.3">
      <c r="A329" s="110" t="s">
        <v>104</v>
      </c>
      <c r="B329" s="111">
        <v>927</v>
      </c>
      <c r="C329" s="112" t="s">
        <v>1</v>
      </c>
      <c r="D329" s="121" t="s">
        <v>3</v>
      </c>
      <c r="E329" s="112" t="s">
        <v>36</v>
      </c>
      <c r="F329" s="112" t="s">
        <v>30</v>
      </c>
      <c r="G329" s="112" t="s">
        <v>1</v>
      </c>
      <c r="H329" s="112" t="s">
        <v>41</v>
      </c>
      <c r="I329" s="113" t="s">
        <v>53</v>
      </c>
      <c r="J329" s="114">
        <v>1734.7</v>
      </c>
      <c r="K329" s="114">
        <v>1790</v>
      </c>
      <c r="L329" s="114">
        <v>1790</v>
      </c>
    </row>
    <row r="330" spans="1:12" s="77" customFormat="1" ht="31.2" x14ac:dyDescent="0.3">
      <c r="A330" s="110" t="s">
        <v>302</v>
      </c>
      <c r="B330" s="111">
        <v>927</v>
      </c>
      <c r="C330" s="112" t="s">
        <v>1</v>
      </c>
      <c r="D330" s="121" t="s">
        <v>3</v>
      </c>
      <c r="E330" s="112" t="s">
        <v>36</v>
      </c>
      <c r="F330" s="112" t="s">
        <v>30</v>
      </c>
      <c r="G330" s="112" t="s">
        <v>1</v>
      </c>
      <c r="H330" s="112" t="s">
        <v>41</v>
      </c>
      <c r="I330" s="113" t="s">
        <v>55</v>
      </c>
      <c r="J330" s="114">
        <v>1</v>
      </c>
      <c r="K330" s="114">
        <v>10</v>
      </c>
      <c r="L330" s="114">
        <v>10</v>
      </c>
    </row>
    <row r="331" spans="1:12" s="61" customFormat="1" x14ac:dyDescent="0.3">
      <c r="A331" s="201" t="s">
        <v>67</v>
      </c>
      <c r="B331" s="202">
        <v>927</v>
      </c>
      <c r="C331" s="82" t="s">
        <v>1</v>
      </c>
      <c r="D331" s="83">
        <v>11</v>
      </c>
      <c r="E331" s="407"/>
      <c r="F331" s="408"/>
      <c r="G331" s="408"/>
      <c r="H331" s="409"/>
      <c r="I331" s="84"/>
      <c r="J331" s="85">
        <f>SUM(J332)</f>
        <v>0</v>
      </c>
      <c r="K331" s="85">
        <f t="shared" ref="K331:L334" si="103">SUM(K332)</f>
        <v>1300</v>
      </c>
      <c r="L331" s="85">
        <f t="shared" si="103"/>
        <v>1300</v>
      </c>
    </row>
    <row r="332" spans="1:12" s="62" customFormat="1" ht="67.2" x14ac:dyDescent="0.3">
      <c r="A332" s="97" t="s">
        <v>170</v>
      </c>
      <c r="B332" s="203">
        <v>927</v>
      </c>
      <c r="C332" s="135" t="s">
        <v>1</v>
      </c>
      <c r="D332" s="136" t="s">
        <v>29</v>
      </c>
      <c r="E332" s="99" t="s">
        <v>36</v>
      </c>
      <c r="F332" s="99" t="s">
        <v>111</v>
      </c>
      <c r="G332" s="99" t="s">
        <v>112</v>
      </c>
      <c r="H332" s="99" t="s">
        <v>118</v>
      </c>
      <c r="I332" s="137"/>
      <c r="J332" s="117">
        <f>SUM(J333)</f>
        <v>0</v>
      </c>
      <c r="K332" s="117">
        <f t="shared" si="103"/>
        <v>1300</v>
      </c>
      <c r="L332" s="117">
        <f t="shared" si="103"/>
        <v>1300</v>
      </c>
    </row>
    <row r="333" spans="1:12" s="5" customFormat="1" ht="17.399999999999999" x14ac:dyDescent="0.3">
      <c r="A333" s="87" t="s">
        <v>172</v>
      </c>
      <c r="B333" s="204">
        <v>927</v>
      </c>
      <c r="C333" s="139" t="s">
        <v>1</v>
      </c>
      <c r="D333" s="140" t="s">
        <v>29</v>
      </c>
      <c r="E333" s="103" t="s">
        <v>36</v>
      </c>
      <c r="F333" s="103" t="s">
        <v>16</v>
      </c>
      <c r="G333" s="103" t="s">
        <v>112</v>
      </c>
      <c r="H333" s="103" t="s">
        <v>118</v>
      </c>
      <c r="I333" s="126"/>
      <c r="J333" s="119">
        <f>SUM(J334)</f>
        <v>0</v>
      </c>
      <c r="K333" s="119">
        <f t="shared" si="103"/>
        <v>1300</v>
      </c>
      <c r="L333" s="119">
        <f t="shared" si="103"/>
        <v>1300</v>
      </c>
    </row>
    <row r="334" spans="1:12" s="34" customFormat="1" x14ac:dyDescent="0.3">
      <c r="A334" s="91" t="s">
        <v>173</v>
      </c>
      <c r="B334" s="205">
        <v>927</v>
      </c>
      <c r="C334" s="141" t="s">
        <v>1</v>
      </c>
      <c r="D334" s="142" t="s">
        <v>29</v>
      </c>
      <c r="E334" s="107" t="s">
        <v>36</v>
      </c>
      <c r="F334" s="107" t="s">
        <v>16</v>
      </c>
      <c r="G334" s="107" t="s">
        <v>7</v>
      </c>
      <c r="H334" s="107" t="s">
        <v>118</v>
      </c>
      <c r="I334" s="125"/>
      <c r="J334" s="120">
        <f>SUM(J335)</f>
        <v>0</v>
      </c>
      <c r="K334" s="120">
        <f t="shared" si="103"/>
        <v>1300</v>
      </c>
      <c r="L334" s="120">
        <f t="shared" si="103"/>
        <v>1300</v>
      </c>
    </row>
    <row r="335" spans="1:12" s="47" customFormat="1" ht="31.2" x14ac:dyDescent="0.3">
      <c r="A335" s="110" t="s">
        <v>303</v>
      </c>
      <c r="B335" s="111">
        <v>927</v>
      </c>
      <c r="C335" s="112" t="s">
        <v>1</v>
      </c>
      <c r="D335" s="121" t="s">
        <v>29</v>
      </c>
      <c r="E335" s="112" t="s">
        <v>36</v>
      </c>
      <c r="F335" s="112" t="s">
        <v>16</v>
      </c>
      <c r="G335" s="112" t="s">
        <v>7</v>
      </c>
      <c r="H335" s="112" t="s">
        <v>37</v>
      </c>
      <c r="I335" s="113" t="s">
        <v>55</v>
      </c>
      <c r="J335" s="114">
        <v>0</v>
      </c>
      <c r="K335" s="114">
        <v>1300</v>
      </c>
      <c r="L335" s="114">
        <v>1300</v>
      </c>
    </row>
    <row r="336" spans="1:12" s="48" customFormat="1" ht="17.399999999999999" x14ac:dyDescent="0.3">
      <c r="A336" s="127" t="s">
        <v>68</v>
      </c>
      <c r="B336" s="185">
        <v>927</v>
      </c>
      <c r="C336" s="90" t="s">
        <v>1</v>
      </c>
      <c r="D336" s="88" t="s">
        <v>33</v>
      </c>
      <c r="E336" s="88"/>
      <c r="F336" s="89"/>
      <c r="G336" s="89"/>
      <c r="H336" s="90"/>
      <c r="I336" s="90"/>
      <c r="J336" s="74">
        <f>SUM(J337)</f>
        <v>0</v>
      </c>
      <c r="K336" s="74">
        <f t="shared" ref="K336:L336" si="104">SUM(K337)</f>
        <v>35000</v>
      </c>
      <c r="L336" s="74">
        <f t="shared" si="104"/>
        <v>35000</v>
      </c>
    </row>
    <row r="337" spans="1:12" s="49" customFormat="1" ht="67.2" x14ac:dyDescent="0.3">
      <c r="A337" s="97" t="s">
        <v>170</v>
      </c>
      <c r="B337" s="203">
        <v>927</v>
      </c>
      <c r="C337" s="135" t="s">
        <v>1</v>
      </c>
      <c r="D337" s="136" t="s">
        <v>33</v>
      </c>
      <c r="E337" s="99" t="s">
        <v>36</v>
      </c>
      <c r="F337" s="99" t="s">
        <v>111</v>
      </c>
      <c r="G337" s="99" t="s">
        <v>112</v>
      </c>
      <c r="H337" s="99" t="s">
        <v>118</v>
      </c>
      <c r="I337" s="137"/>
      <c r="J337" s="117">
        <f>SUM(J339)</f>
        <v>0</v>
      </c>
      <c r="K337" s="117">
        <f t="shared" ref="K337:L337" si="105">SUM(K339)</f>
        <v>35000</v>
      </c>
      <c r="L337" s="117">
        <f t="shared" si="105"/>
        <v>35000</v>
      </c>
    </row>
    <row r="338" spans="1:12" s="50" customFormat="1" ht="17.399999999999999" x14ac:dyDescent="0.3">
      <c r="A338" s="87" t="s">
        <v>172</v>
      </c>
      <c r="B338" s="204">
        <v>927</v>
      </c>
      <c r="C338" s="139" t="s">
        <v>1</v>
      </c>
      <c r="D338" s="140" t="s">
        <v>33</v>
      </c>
      <c r="E338" s="103" t="s">
        <v>36</v>
      </c>
      <c r="F338" s="103" t="s">
        <v>16</v>
      </c>
      <c r="G338" s="103" t="s">
        <v>112</v>
      </c>
      <c r="H338" s="103" t="s">
        <v>118</v>
      </c>
      <c r="I338" s="126"/>
      <c r="J338" s="119">
        <f>SUM(J339)</f>
        <v>0</v>
      </c>
      <c r="K338" s="119">
        <f t="shared" ref="K338:L339" si="106">SUM(K339)</f>
        <v>35000</v>
      </c>
      <c r="L338" s="119">
        <f t="shared" si="106"/>
        <v>35000</v>
      </c>
    </row>
    <row r="339" spans="1:12" s="5" customFormat="1" ht="33.6" x14ac:dyDescent="0.3">
      <c r="A339" s="91" t="s">
        <v>211</v>
      </c>
      <c r="B339" s="205">
        <v>927</v>
      </c>
      <c r="C339" s="141" t="s">
        <v>1</v>
      </c>
      <c r="D339" s="142" t="s">
        <v>33</v>
      </c>
      <c r="E339" s="107" t="s">
        <v>36</v>
      </c>
      <c r="F339" s="107" t="s">
        <v>16</v>
      </c>
      <c r="G339" s="107" t="s">
        <v>14</v>
      </c>
      <c r="H339" s="107" t="s">
        <v>118</v>
      </c>
      <c r="I339" s="125"/>
      <c r="J339" s="120">
        <f>SUM(J340)</f>
        <v>0</v>
      </c>
      <c r="K339" s="120">
        <f t="shared" si="106"/>
        <v>35000</v>
      </c>
      <c r="L339" s="120">
        <f t="shared" si="106"/>
        <v>35000</v>
      </c>
    </row>
    <row r="340" spans="1:12" s="242" customFormat="1" ht="31.2" x14ac:dyDescent="0.3">
      <c r="A340" s="260" t="s">
        <v>212</v>
      </c>
      <c r="B340" s="261">
        <v>927</v>
      </c>
      <c r="C340" s="262" t="s">
        <v>1</v>
      </c>
      <c r="D340" s="263" t="s">
        <v>33</v>
      </c>
      <c r="E340" s="262" t="s">
        <v>36</v>
      </c>
      <c r="F340" s="262" t="s">
        <v>16</v>
      </c>
      <c r="G340" s="262" t="s">
        <v>14</v>
      </c>
      <c r="H340" s="262" t="s">
        <v>213</v>
      </c>
      <c r="I340" s="264" t="s">
        <v>55</v>
      </c>
      <c r="J340" s="114">
        <v>0</v>
      </c>
      <c r="K340" s="114">
        <v>35000</v>
      </c>
      <c r="L340" s="114">
        <v>35000</v>
      </c>
    </row>
    <row r="341" spans="1:12" s="48" customFormat="1" x14ac:dyDescent="0.3">
      <c r="A341" s="92" t="s">
        <v>69</v>
      </c>
      <c r="B341" s="92">
        <v>927</v>
      </c>
      <c r="C341" s="148" t="s">
        <v>2</v>
      </c>
      <c r="D341" s="382"/>
      <c r="E341" s="383"/>
      <c r="F341" s="383"/>
      <c r="G341" s="383"/>
      <c r="H341" s="384"/>
      <c r="I341" s="149"/>
      <c r="J341" s="150">
        <f>SUM(J342)</f>
        <v>6445</v>
      </c>
      <c r="K341" s="150">
        <f t="shared" ref="K341:L345" si="107">SUM(K342)</f>
        <v>6445</v>
      </c>
      <c r="L341" s="150">
        <f t="shared" si="107"/>
        <v>6445</v>
      </c>
    </row>
    <row r="342" spans="1:12" s="49" customFormat="1" ht="52.2" x14ac:dyDescent="0.3">
      <c r="A342" s="151" t="s">
        <v>70</v>
      </c>
      <c r="B342" s="151">
        <v>927</v>
      </c>
      <c r="C342" s="83" t="s">
        <v>2</v>
      </c>
      <c r="D342" s="83" t="s">
        <v>15</v>
      </c>
      <c r="E342" s="425"/>
      <c r="F342" s="426"/>
      <c r="G342" s="426"/>
      <c r="H342" s="427"/>
      <c r="I342" s="152"/>
      <c r="J342" s="85">
        <f>SUM(J343)</f>
        <v>6445</v>
      </c>
      <c r="K342" s="85">
        <f t="shared" si="107"/>
        <v>6445</v>
      </c>
      <c r="L342" s="85">
        <f t="shared" si="107"/>
        <v>6445</v>
      </c>
    </row>
    <row r="343" spans="1:12" s="50" customFormat="1" ht="73.95" customHeight="1" x14ac:dyDescent="0.3">
      <c r="A343" s="97" t="s">
        <v>123</v>
      </c>
      <c r="B343" s="153">
        <v>927</v>
      </c>
      <c r="C343" s="100" t="s">
        <v>2</v>
      </c>
      <c r="D343" s="100" t="s">
        <v>15</v>
      </c>
      <c r="E343" s="99" t="s">
        <v>11</v>
      </c>
      <c r="F343" s="99" t="s">
        <v>111</v>
      </c>
      <c r="G343" s="99" t="s">
        <v>112</v>
      </c>
      <c r="H343" s="99" t="s">
        <v>118</v>
      </c>
      <c r="I343" s="154"/>
      <c r="J343" s="117">
        <f>SUM(J344)</f>
        <v>6445</v>
      </c>
      <c r="K343" s="117">
        <f t="shared" si="107"/>
        <v>6445</v>
      </c>
      <c r="L343" s="117">
        <f t="shared" si="107"/>
        <v>6445</v>
      </c>
    </row>
    <row r="344" spans="1:12" s="5" customFormat="1" ht="50.4" x14ac:dyDescent="0.3">
      <c r="A344" s="87" t="s">
        <v>124</v>
      </c>
      <c r="B344" s="155">
        <v>927</v>
      </c>
      <c r="C344" s="104" t="s">
        <v>2</v>
      </c>
      <c r="D344" s="104" t="s">
        <v>15</v>
      </c>
      <c r="E344" s="103" t="s">
        <v>11</v>
      </c>
      <c r="F344" s="103" t="s">
        <v>16</v>
      </c>
      <c r="G344" s="103" t="s">
        <v>112</v>
      </c>
      <c r="H344" s="103" t="s">
        <v>118</v>
      </c>
      <c r="I344" s="156"/>
      <c r="J344" s="119">
        <f>SUM(J345)</f>
        <v>6445</v>
      </c>
      <c r="K344" s="119">
        <f t="shared" si="107"/>
        <v>6445</v>
      </c>
      <c r="L344" s="119">
        <f t="shared" si="107"/>
        <v>6445</v>
      </c>
    </row>
    <row r="345" spans="1:12" s="5" customFormat="1" ht="50.4" x14ac:dyDescent="0.3">
      <c r="A345" s="91" t="s">
        <v>125</v>
      </c>
      <c r="B345" s="157">
        <v>927</v>
      </c>
      <c r="C345" s="108" t="s">
        <v>2</v>
      </c>
      <c r="D345" s="108" t="s">
        <v>15</v>
      </c>
      <c r="E345" s="107" t="s">
        <v>11</v>
      </c>
      <c r="F345" s="107" t="s">
        <v>16</v>
      </c>
      <c r="G345" s="107" t="s">
        <v>1</v>
      </c>
      <c r="H345" s="107" t="s">
        <v>118</v>
      </c>
      <c r="I345" s="158"/>
      <c r="J345" s="120">
        <f>SUM(J346)</f>
        <v>6445</v>
      </c>
      <c r="K345" s="120">
        <f t="shared" si="107"/>
        <v>6445</v>
      </c>
      <c r="L345" s="120">
        <f t="shared" si="107"/>
        <v>6445</v>
      </c>
    </row>
    <row r="346" spans="1:12" s="48" customFormat="1" ht="42.6" customHeight="1" x14ac:dyDescent="0.3">
      <c r="A346" s="110" t="s">
        <v>304</v>
      </c>
      <c r="B346" s="111">
        <v>927</v>
      </c>
      <c r="C346" s="112" t="s">
        <v>2</v>
      </c>
      <c r="D346" s="121" t="s">
        <v>15</v>
      </c>
      <c r="E346" s="112" t="s">
        <v>11</v>
      </c>
      <c r="F346" s="112" t="s">
        <v>16</v>
      </c>
      <c r="G346" s="112" t="s">
        <v>1</v>
      </c>
      <c r="H346" s="112" t="s">
        <v>23</v>
      </c>
      <c r="I346" s="113" t="s">
        <v>60</v>
      </c>
      <c r="J346" s="114">
        <v>6445</v>
      </c>
      <c r="K346" s="114">
        <v>6445</v>
      </c>
      <c r="L346" s="114">
        <v>6445</v>
      </c>
    </row>
    <row r="347" spans="1:12" s="49" customFormat="1" x14ac:dyDescent="0.3">
      <c r="A347" s="92" t="s">
        <v>72</v>
      </c>
      <c r="B347" s="92">
        <v>927</v>
      </c>
      <c r="C347" s="148" t="s">
        <v>7</v>
      </c>
      <c r="D347" s="382"/>
      <c r="E347" s="383"/>
      <c r="F347" s="383"/>
      <c r="G347" s="383"/>
      <c r="H347" s="384"/>
      <c r="I347" s="169"/>
      <c r="J347" s="150">
        <f>SUM(J353+J372+J348)</f>
        <v>181973.39010000002</v>
      </c>
      <c r="K347" s="150">
        <f t="shared" ref="K347:L347" si="108">SUM(K353+K372+K348)</f>
        <v>178761.2</v>
      </c>
      <c r="L347" s="150">
        <f t="shared" si="108"/>
        <v>151368.79999999999</v>
      </c>
    </row>
    <row r="348" spans="1:12" s="49" customFormat="1" ht="28.5" customHeight="1" x14ac:dyDescent="0.3">
      <c r="A348" s="270" t="s">
        <v>634</v>
      </c>
      <c r="B348" s="271">
        <v>927</v>
      </c>
      <c r="C348" s="272" t="s">
        <v>7</v>
      </c>
      <c r="D348" s="272" t="s">
        <v>1</v>
      </c>
      <c r="E348" s="442"/>
      <c r="F348" s="443"/>
      <c r="G348" s="443"/>
      <c r="H348" s="444"/>
      <c r="I348" s="273"/>
      <c r="J348" s="85">
        <f>+J349</f>
        <v>112</v>
      </c>
      <c r="K348" s="85">
        <f t="shared" ref="K348:L351" si="109">+K349</f>
        <v>112</v>
      </c>
      <c r="L348" s="85">
        <f t="shared" si="109"/>
        <v>112</v>
      </c>
    </row>
    <row r="349" spans="1:12" s="49" customFormat="1" ht="43.5" customHeight="1" x14ac:dyDescent="0.3">
      <c r="A349" s="274" t="s">
        <v>635</v>
      </c>
      <c r="B349" s="246">
        <v>927</v>
      </c>
      <c r="C349" s="275" t="s">
        <v>7</v>
      </c>
      <c r="D349" s="275" t="s">
        <v>1</v>
      </c>
      <c r="E349" s="275" t="s">
        <v>13</v>
      </c>
      <c r="F349" s="275" t="s">
        <v>111</v>
      </c>
      <c r="G349" s="275" t="s">
        <v>112</v>
      </c>
      <c r="H349" s="275" t="s">
        <v>118</v>
      </c>
      <c r="I349" s="276"/>
      <c r="J349" s="117">
        <f>+J350</f>
        <v>112</v>
      </c>
      <c r="K349" s="117">
        <f t="shared" si="109"/>
        <v>112</v>
      </c>
      <c r="L349" s="117">
        <f t="shared" si="109"/>
        <v>112</v>
      </c>
    </row>
    <row r="350" spans="1:12" s="49" customFormat="1" ht="35.25" customHeight="1" x14ac:dyDescent="0.3">
      <c r="A350" s="277" t="s">
        <v>636</v>
      </c>
      <c r="B350" s="251">
        <v>927</v>
      </c>
      <c r="C350" s="278" t="s">
        <v>7</v>
      </c>
      <c r="D350" s="278" t="s">
        <v>1</v>
      </c>
      <c r="E350" s="278" t="s">
        <v>13</v>
      </c>
      <c r="F350" s="278" t="s">
        <v>16</v>
      </c>
      <c r="G350" s="278" t="s">
        <v>112</v>
      </c>
      <c r="H350" s="278" t="s">
        <v>118</v>
      </c>
      <c r="I350" s="279"/>
      <c r="J350" s="119">
        <f>+J351</f>
        <v>112</v>
      </c>
      <c r="K350" s="119">
        <f t="shared" si="109"/>
        <v>112</v>
      </c>
      <c r="L350" s="119">
        <f t="shared" si="109"/>
        <v>112</v>
      </c>
    </row>
    <row r="351" spans="1:12" s="49" customFormat="1" ht="51.75" customHeight="1" x14ac:dyDescent="0.3">
      <c r="A351" s="280" t="s">
        <v>637</v>
      </c>
      <c r="B351" s="256">
        <v>927</v>
      </c>
      <c r="C351" s="281" t="s">
        <v>7</v>
      </c>
      <c r="D351" s="281" t="s">
        <v>1</v>
      </c>
      <c r="E351" s="281" t="s">
        <v>13</v>
      </c>
      <c r="F351" s="281" t="s">
        <v>16</v>
      </c>
      <c r="G351" s="281" t="s">
        <v>1</v>
      </c>
      <c r="H351" s="281" t="s">
        <v>118</v>
      </c>
      <c r="I351" s="282"/>
      <c r="J351" s="120">
        <f>+J352</f>
        <v>112</v>
      </c>
      <c r="K351" s="120">
        <f t="shared" si="109"/>
        <v>112</v>
      </c>
      <c r="L351" s="120">
        <f t="shared" si="109"/>
        <v>112</v>
      </c>
    </row>
    <row r="352" spans="1:12" s="49" customFormat="1" ht="41.25" customHeight="1" x14ac:dyDescent="0.3">
      <c r="A352" s="283" t="s">
        <v>638</v>
      </c>
      <c r="B352" s="284">
        <v>927</v>
      </c>
      <c r="C352" s="285" t="s">
        <v>7</v>
      </c>
      <c r="D352" s="285" t="s">
        <v>1</v>
      </c>
      <c r="E352" s="285" t="s">
        <v>13</v>
      </c>
      <c r="F352" s="285" t="s">
        <v>16</v>
      </c>
      <c r="G352" s="285" t="s">
        <v>1</v>
      </c>
      <c r="H352" s="285" t="s">
        <v>639</v>
      </c>
      <c r="I352" s="286" t="s">
        <v>60</v>
      </c>
      <c r="J352" s="161">
        <v>112</v>
      </c>
      <c r="K352" s="161">
        <v>112</v>
      </c>
      <c r="L352" s="161">
        <v>112</v>
      </c>
    </row>
    <row r="353" spans="1:12" s="50" customFormat="1" ht="17.399999999999999" customHeight="1" x14ac:dyDescent="0.3">
      <c r="A353" s="80" t="s">
        <v>74</v>
      </c>
      <c r="B353" s="95">
        <v>927</v>
      </c>
      <c r="C353" s="83" t="s">
        <v>7</v>
      </c>
      <c r="D353" s="83" t="s">
        <v>15</v>
      </c>
      <c r="E353" s="385"/>
      <c r="F353" s="386"/>
      <c r="G353" s="386"/>
      <c r="H353" s="387"/>
      <c r="I353" s="84"/>
      <c r="J353" s="85">
        <f>+J354+J360+J366</f>
        <v>171580.6</v>
      </c>
      <c r="K353" s="85">
        <f t="shared" ref="K353:L353" si="110">+K354+K360+K366</f>
        <v>178649.2</v>
      </c>
      <c r="L353" s="85">
        <f t="shared" si="110"/>
        <v>151256.79999999999</v>
      </c>
    </row>
    <row r="354" spans="1:12" s="5" customFormat="1" ht="33.6" x14ac:dyDescent="0.3">
      <c r="A354" s="97" t="s">
        <v>207</v>
      </c>
      <c r="B354" s="98">
        <v>927</v>
      </c>
      <c r="C354" s="100" t="s">
        <v>7</v>
      </c>
      <c r="D354" s="136" t="s">
        <v>15</v>
      </c>
      <c r="E354" s="99" t="s">
        <v>27</v>
      </c>
      <c r="F354" s="99" t="s">
        <v>111</v>
      </c>
      <c r="G354" s="99" t="s">
        <v>112</v>
      </c>
      <c r="H354" s="99" t="s">
        <v>118</v>
      </c>
      <c r="I354" s="137"/>
      <c r="J354" s="117">
        <f>SUM(J355)</f>
        <v>104130.5</v>
      </c>
      <c r="K354" s="117">
        <f t="shared" ref="K354:L367" si="111">SUM(K355)</f>
        <v>99527.7</v>
      </c>
      <c r="L354" s="117">
        <f t="shared" si="111"/>
        <v>102135.3</v>
      </c>
    </row>
    <row r="355" spans="1:12" s="5" customFormat="1" ht="33.6" x14ac:dyDescent="0.3">
      <c r="A355" s="87" t="s">
        <v>127</v>
      </c>
      <c r="B355" s="102">
        <v>927</v>
      </c>
      <c r="C355" s="104" t="s">
        <v>7</v>
      </c>
      <c r="D355" s="140" t="s">
        <v>15</v>
      </c>
      <c r="E355" s="103" t="s">
        <v>27</v>
      </c>
      <c r="F355" s="103" t="s">
        <v>26</v>
      </c>
      <c r="G355" s="103" t="s">
        <v>112</v>
      </c>
      <c r="H355" s="103" t="s">
        <v>118</v>
      </c>
      <c r="I355" s="126"/>
      <c r="J355" s="119">
        <f>SUM(J356)</f>
        <v>104130.5</v>
      </c>
      <c r="K355" s="119">
        <f t="shared" si="111"/>
        <v>99527.7</v>
      </c>
      <c r="L355" s="119">
        <f t="shared" si="111"/>
        <v>102135.3</v>
      </c>
    </row>
    <row r="356" spans="1:12" s="5" customFormat="1" ht="33.6" x14ac:dyDescent="0.3">
      <c r="A356" s="144" t="s">
        <v>189</v>
      </c>
      <c r="B356" s="106">
        <v>927</v>
      </c>
      <c r="C356" s="108" t="s">
        <v>7</v>
      </c>
      <c r="D356" s="142" t="s">
        <v>15</v>
      </c>
      <c r="E356" s="107" t="s">
        <v>27</v>
      </c>
      <c r="F356" s="107" t="s">
        <v>26</v>
      </c>
      <c r="G356" s="107" t="s">
        <v>5</v>
      </c>
      <c r="H356" s="107" t="s">
        <v>118</v>
      </c>
      <c r="I356" s="125"/>
      <c r="J356" s="120">
        <f>+J357+J358+J359</f>
        <v>104130.5</v>
      </c>
      <c r="K356" s="120">
        <f t="shared" ref="K356:L356" si="112">+K357+K358+K359</f>
        <v>99527.7</v>
      </c>
      <c r="L356" s="120">
        <f t="shared" si="112"/>
        <v>102135.3</v>
      </c>
    </row>
    <row r="357" spans="1:12" s="5" customFormat="1" ht="30.6" customHeight="1" x14ac:dyDescent="0.3">
      <c r="A357" s="110" t="s">
        <v>206</v>
      </c>
      <c r="B357" s="111">
        <v>927</v>
      </c>
      <c r="C357" s="112" t="s">
        <v>7</v>
      </c>
      <c r="D357" s="121" t="s">
        <v>15</v>
      </c>
      <c r="E357" s="112" t="s">
        <v>27</v>
      </c>
      <c r="F357" s="112" t="s">
        <v>26</v>
      </c>
      <c r="G357" s="112" t="s">
        <v>5</v>
      </c>
      <c r="H357" s="112" t="s">
        <v>190</v>
      </c>
      <c r="I357" s="113" t="s">
        <v>60</v>
      </c>
      <c r="J357" s="114">
        <v>60152.6</v>
      </c>
      <c r="K357" s="114">
        <v>63744</v>
      </c>
      <c r="L357" s="114">
        <v>66351.600000000006</v>
      </c>
    </row>
    <row r="358" spans="1:12" s="47" customFormat="1" ht="45.6" customHeight="1" x14ac:dyDescent="0.3">
      <c r="A358" s="147" t="s">
        <v>695</v>
      </c>
      <c r="B358" s="111">
        <v>927</v>
      </c>
      <c r="C358" s="112" t="s">
        <v>7</v>
      </c>
      <c r="D358" s="121" t="s">
        <v>15</v>
      </c>
      <c r="E358" s="112" t="s">
        <v>27</v>
      </c>
      <c r="F358" s="112" t="s">
        <v>26</v>
      </c>
      <c r="G358" s="112" t="s">
        <v>5</v>
      </c>
      <c r="H358" s="112" t="s">
        <v>406</v>
      </c>
      <c r="I358" s="113" t="s">
        <v>60</v>
      </c>
      <c r="J358" s="114">
        <v>43977.9</v>
      </c>
      <c r="K358" s="114">
        <v>35783.699999999997</v>
      </c>
      <c r="L358" s="114">
        <v>35783.699999999997</v>
      </c>
    </row>
    <row r="359" spans="1:12" s="47" customFormat="1" ht="78" hidden="1" x14ac:dyDescent="0.3">
      <c r="A359" s="147" t="s">
        <v>448</v>
      </c>
      <c r="B359" s="111">
        <v>927</v>
      </c>
      <c r="C359" s="112" t="s">
        <v>7</v>
      </c>
      <c r="D359" s="121" t="s">
        <v>15</v>
      </c>
      <c r="E359" s="112" t="s">
        <v>245</v>
      </c>
      <c r="F359" s="112" t="s">
        <v>16</v>
      </c>
      <c r="G359" s="112" t="s">
        <v>1</v>
      </c>
      <c r="H359" s="112" t="s">
        <v>498</v>
      </c>
      <c r="I359" s="113" t="s">
        <v>60</v>
      </c>
      <c r="J359" s="114">
        <v>0</v>
      </c>
      <c r="K359" s="114"/>
      <c r="L359" s="114"/>
    </row>
    <row r="360" spans="1:12" s="48" customFormat="1" ht="33.6" x14ac:dyDescent="0.3">
      <c r="A360" s="97" t="s">
        <v>244</v>
      </c>
      <c r="B360" s="98">
        <v>927</v>
      </c>
      <c r="C360" s="100" t="s">
        <v>7</v>
      </c>
      <c r="D360" s="136" t="s">
        <v>15</v>
      </c>
      <c r="E360" s="99" t="s">
        <v>245</v>
      </c>
      <c r="F360" s="99" t="s">
        <v>111</v>
      </c>
      <c r="G360" s="99" t="s">
        <v>112</v>
      </c>
      <c r="H360" s="99" t="s">
        <v>118</v>
      </c>
      <c r="I360" s="137"/>
      <c r="J360" s="117">
        <f t="shared" ref="J360:L361" si="113">SUM(J361)</f>
        <v>67450.100000000006</v>
      </c>
      <c r="K360" s="117">
        <f t="shared" si="113"/>
        <v>79121.5</v>
      </c>
      <c r="L360" s="117">
        <f t="shared" si="113"/>
        <v>49121.5</v>
      </c>
    </row>
    <row r="361" spans="1:12" s="49" customFormat="1" ht="33.6" x14ac:dyDescent="0.3">
      <c r="A361" s="87" t="s">
        <v>247</v>
      </c>
      <c r="B361" s="102">
        <v>927</v>
      </c>
      <c r="C361" s="104" t="s">
        <v>7</v>
      </c>
      <c r="D361" s="140" t="s">
        <v>15</v>
      </c>
      <c r="E361" s="103" t="s">
        <v>245</v>
      </c>
      <c r="F361" s="103" t="s">
        <v>16</v>
      </c>
      <c r="G361" s="103" t="s">
        <v>112</v>
      </c>
      <c r="H361" s="103" t="s">
        <v>118</v>
      </c>
      <c r="I361" s="126"/>
      <c r="J361" s="119">
        <f t="shared" si="113"/>
        <v>67450.100000000006</v>
      </c>
      <c r="K361" s="119">
        <f t="shared" si="113"/>
        <v>79121.5</v>
      </c>
      <c r="L361" s="119">
        <f t="shared" si="113"/>
        <v>49121.5</v>
      </c>
    </row>
    <row r="362" spans="1:12" s="50" customFormat="1" ht="33.6" x14ac:dyDescent="0.3">
      <c r="A362" s="91" t="s">
        <v>248</v>
      </c>
      <c r="B362" s="106">
        <v>927</v>
      </c>
      <c r="C362" s="108" t="s">
        <v>7</v>
      </c>
      <c r="D362" s="142" t="s">
        <v>15</v>
      </c>
      <c r="E362" s="107" t="s">
        <v>245</v>
      </c>
      <c r="F362" s="107" t="s">
        <v>16</v>
      </c>
      <c r="G362" s="107" t="s">
        <v>1</v>
      </c>
      <c r="H362" s="107" t="s">
        <v>118</v>
      </c>
      <c r="I362" s="125"/>
      <c r="J362" s="120">
        <f>+J363+J364+J365</f>
        <v>67450.100000000006</v>
      </c>
      <c r="K362" s="120">
        <f t="shared" ref="K362:L362" si="114">+K363+K364+K365</f>
        <v>79121.5</v>
      </c>
      <c r="L362" s="120">
        <f t="shared" si="114"/>
        <v>49121.5</v>
      </c>
    </row>
    <row r="363" spans="1:12" s="5" customFormat="1" ht="43.95" customHeight="1" x14ac:dyDescent="0.3">
      <c r="A363" s="147" t="s">
        <v>696</v>
      </c>
      <c r="B363" s="111">
        <v>927</v>
      </c>
      <c r="C363" s="112" t="s">
        <v>7</v>
      </c>
      <c r="D363" s="121" t="s">
        <v>15</v>
      </c>
      <c r="E363" s="112" t="s">
        <v>245</v>
      </c>
      <c r="F363" s="112" t="s">
        <v>16</v>
      </c>
      <c r="G363" s="112" t="s">
        <v>1</v>
      </c>
      <c r="H363" s="112" t="s">
        <v>246</v>
      </c>
      <c r="I363" s="113" t="s">
        <v>60</v>
      </c>
      <c r="J363" s="114">
        <v>67450.100000000006</v>
      </c>
      <c r="K363" s="114">
        <v>49121.5</v>
      </c>
      <c r="L363" s="114">
        <v>49121.5</v>
      </c>
    </row>
    <row r="364" spans="1:12" s="5" customFormat="1" ht="48" customHeight="1" x14ac:dyDescent="0.3">
      <c r="A364" s="147" t="s">
        <v>697</v>
      </c>
      <c r="B364" s="111">
        <v>927</v>
      </c>
      <c r="C364" s="112" t="s">
        <v>7</v>
      </c>
      <c r="D364" s="121" t="s">
        <v>15</v>
      </c>
      <c r="E364" s="112" t="s">
        <v>245</v>
      </c>
      <c r="F364" s="112" t="s">
        <v>16</v>
      </c>
      <c r="G364" s="112" t="s">
        <v>1</v>
      </c>
      <c r="H364" s="112" t="s">
        <v>407</v>
      </c>
      <c r="I364" s="113" t="s">
        <v>60</v>
      </c>
      <c r="J364" s="114">
        <v>0</v>
      </c>
      <c r="K364" s="114">
        <v>30000</v>
      </c>
      <c r="L364" s="114">
        <v>0</v>
      </c>
    </row>
    <row r="365" spans="1:12" s="5" customFormat="1" ht="0.6" hidden="1" customHeight="1" x14ac:dyDescent="0.3">
      <c r="A365" s="147" t="s">
        <v>448</v>
      </c>
      <c r="B365" s="111">
        <v>927</v>
      </c>
      <c r="C365" s="112" t="s">
        <v>7</v>
      </c>
      <c r="D365" s="121" t="s">
        <v>15</v>
      </c>
      <c r="E365" s="112" t="s">
        <v>245</v>
      </c>
      <c r="F365" s="112" t="s">
        <v>16</v>
      </c>
      <c r="G365" s="112" t="s">
        <v>1</v>
      </c>
      <c r="H365" s="112" t="s">
        <v>449</v>
      </c>
      <c r="I365" s="113" t="s">
        <v>60</v>
      </c>
      <c r="J365" s="114">
        <v>0</v>
      </c>
      <c r="K365" s="114"/>
      <c r="L365" s="114"/>
    </row>
    <row r="366" spans="1:12" s="5" customFormat="1" ht="1.2" hidden="1" customHeight="1" x14ac:dyDescent="0.3">
      <c r="A366" s="97" t="s">
        <v>456</v>
      </c>
      <c r="B366" s="98">
        <v>927</v>
      </c>
      <c r="C366" s="100" t="s">
        <v>7</v>
      </c>
      <c r="D366" s="136" t="s">
        <v>15</v>
      </c>
      <c r="E366" s="99" t="s">
        <v>216</v>
      </c>
      <c r="F366" s="99" t="s">
        <v>111</v>
      </c>
      <c r="G366" s="99" t="s">
        <v>112</v>
      </c>
      <c r="H366" s="99" t="s">
        <v>118</v>
      </c>
      <c r="I366" s="137"/>
      <c r="J366" s="117">
        <f>+J367</f>
        <v>0</v>
      </c>
      <c r="K366" s="117">
        <f t="shared" si="111"/>
        <v>0</v>
      </c>
      <c r="L366" s="117">
        <f t="shared" si="111"/>
        <v>0</v>
      </c>
    </row>
    <row r="367" spans="1:12" s="5" customFormat="1" ht="33.6" hidden="1" x14ac:dyDescent="0.3">
      <c r="A367" s="87" t="s">
        <v>457</v>
      </c>
      <c r="B367" s="102">
        <v>927</v>
      </c>
      <c r="C367" s="104" t="s">
        <v>7</v>
      </c>
      <c r="D367" s="140" t="s">
        <v>15</v>
      </c>
      <c r="E367" s="103" t="s">
        <v>216</v>
      </c>
      <c r="F367" s="103" t="s">
        <v>464</v>
      </c>
      <c r="G367" s="103" t="s">
        <v>112</v>
      </c>
      <c r="H367" s="103" t="s">
        <v>118</v>
      </c>
      <c r="I367" s="126"/>
      <c r="J367" s="119">
        <f>+J368</f>
        <v>0</v>
      </c>
      <c r="K367" s="119">
        <f t="shared" si="111"/>
        <v>0</v>
      </c>
      <c r="L367" s="119">
        <f t="shared" si="111"/>
        <v>0</v>
      </c>
    </row>
    <row r="368" spans="1:12" s="5" customFormat="1" ht="30.6" hidden="1" customHeight="1" x14ac:dyDescent="0.3">
      <c r="A368" s="91" t="s">
        <v>458</v>
      </c>
      <c r="B368" s="106">
        <v>927</v>
      </c>
      <c r="C368" s="108" t="s">
        <v>7</v>
      </c>
      <c r="D368" s="142" t="s">
        <v>15</v>
      </c>
      <c r="E368" s="107" t="s">
        <v>216</v>
      </c>
      <c r="F368" s="107" t="s">
        <v>464</v>
      </c>
      <c r="G368" s="107" t="s">
        <v>2</v>
      </c>
      <c r="H368" s="107" t="s">
        <v>118</v>
      </c>
      <c r="I368" s="125"/>
      <c r="J368" s="120">
        <f>+J369+J370+J371</f>
        <v>0</v>
      </c>
      <c r="K368" s="120">
        <f t="shared" ref="K368:L368" si="115">+K369+K370+K371</f>
        <v>0</v>
      </c>
      <c r="L368" s="120">
        <f t="shared" si="115"/>
        <v>0</v>
      </c>
    </row>
    <row r="369" spans="1:12" s="54" customFormat="1" ht="74.400000000000006" hidden="1" customHeight="1" x14ac:dyDescent="0.35">
      <c r="A369" s="110" t="s">
        <v>466</v>
      </c>
      <c r="B369" s="111">
        <v>927</v>
      </c>
      <c r="C369" s="112" t="s">
        <v>7</v>
      </c>
      <c r="D369" s="121" t="s">
        <v>15</v>
      </c>
      <c r="E369" s="112" t="s">
        <v>216</v>
      </c>
      <c r="F369" s="112" t="s">
        <v>464</v>
      </c>
      <c r="G369" s="112" t="s">
        <v>5</v>
      </c>
      <c r="H369" s="112" t="s">
        <v>465</v>
      </c>
      <c r="I369" s="113" t="s">
        <v>60</v>
      </c>
      <c r="J369" s="114">
        <v>0</v>
      </c>
      <c r="K369" s="114"/>
      <c r="L369" s="114"/>
    </row>
    <row r="370" spans="1:12" s="27" customFormat="1" ht="53.4" hidden="1" customHeight="1" x14ac:dyDescent="0.35">
      <c r="A370" s="110" t="s">
        <v>698</v>
      </c>
      <c r="B370" s="111">
        <v>927</v>
      </c>
      <c r="C370" s="112" t="s">
        <v>7</v>
      </c>
      <c r="D370" s="121" t="s">
        <v>15</v>
      </c>
      <c r="E370" s="112" t="s">
        <v>216</v>
      </c>
      <c r="F370" s="112" t="s">
        <v>464</v>
      </c>
      <c r="G370" s="112" t="s">
        <v>2</v>
      </c>
      <c r="H370" s="112" t="s">
        <v>624</v>
      </c>
      <c r="I370" s="113" t="s">
        <v>60</v>
      </c>
      <c r="J370" s="114">
        <v>0</v>
      </c>
      <c r="K370" s="114">
        <v>0</v>
      </c>
      <c r="L370" s="114">
        <v>0</v>
      </c>
    </row>
    <row r="371" spans="1:12" s="55" customFormat="1" ht="64.95" hidden="1" customHeight="1" x14ac:dyDescent="0.35">
      <c r="A371" s="110" t="s">
        <v>467</v>
      </c>
      <c r="B371" s="111">
        <v>927</v>
      </c>
      <c r="C371" s="112" t="s">
        <v>7</v>
      </c>
      <c r="D371" s="121" t="s">
        <v>15</v>
      </c>
      <c r="E371" s="112" t="s">
        <v>216</v>
      </c>
      <c r="F371" s="112" t="s">
        <v>464</v>
      </c>
      <c r="G371" s="112" t="s">
        <v>5</v>
      </c>
      <c r="H371" s="112" t="s">
        <v>465</v>
      </c>
      <c r="I371" s="113" t="s">
        <v>60</v>
      </c>
      <c r="J371" s="114">
        <v>0</v>
      </c>
      <c r="K371" s="114"/>
      <c r="L371" s="114"/>
    </row>
    <row r="372" spans="1:12" s="5" customFormat="1" x14ac:dyDescent="0.3">
      <c r="A372" s="80" t="s">
        <v>75</v>
      </c>
      <c r="B372" s="95">
        <v>927</v>
      </c>
      <c r="C372" s="83" t="s">
        <v>7</v>
      </c>
      <c r="D372" s="83" t="s">
        <v>32</v>
      </c>
      <c r="E372" s="385"/>
      <c r="F372" s="386"/>
      <c r="G372" s="386"/>
      <c r="H372" s="387"/>
      <c r="I372" s="84"/>
      <c r="J372" s="85">
        <f>J377+J373</f>
        <v>10280.7901</v>
      </c>
      <c r="K372" s="85">
        <f t="shared" ref="K372:L372" si="116">K377</f>
        <v>0</v>
      </c>
      <c r="L372" s="85">
        <f t="shared" si="116"/>
        <v>0</v>
      </c>
    </row>
    <row r="373" spans="1:12" s="5" customFormat="1" ht="33.6" x14ac:dyDescent="0.3">
      <c r="A373" s="97" t="s">
        <v>409</v>
      </c>
      <c r="B373" s="134">
        <v>927</v>
      </c>
      <c r="C373" s="137" t="s">
        <v>7</v>
      </c>
      <c r="D373" s="143" t="s">
        <v>32</v>
      </c>
      <c r="E373" s="99" t="s">
        <v>11</v>
      </c>
      <c r="F373" s="99" t="s">
        <v>111</v>
      </c>
      <c r="G373" s="99" t="s">
        <v>112</v>
      </c>
      <c r="H373" s="99" t="s">
        <v>118</v>
      </c>
      <c r="I373" s="137"/>
      <c r="J373" s="117">
        <f>SUM(J374)</f>
        <v>174.9</v>
      </c>
      <c r="K373" s="117">
        <f t="shared" ref="K373:L375" si="117">SUM(K374)</f>
        <v>0</v>
      </c>
      <c r="L373" s="117">
        <f t="shared" si="117"/>
        <v>0</v>
      </c>
    </row>
    <row r="374" spans="1:12" s="5" customFormat="1" ht="17.399999999999999" x14ac:dyDescent="0.3">
      <c r="A374" s="87" t="s">
        <v>410</v>
      </c>
      <c r="B374" s="138">
        <v>927</v>
      </c>
      <c r="C374" s="126" t="s">
        <v>7</v>
      </c>
      <c r="D374" s="122" t="s">
        <v>32</v>
      </c>
      <c r="E374" s="103" t="s">
        <v>11</v>
      </c>
      <c r="F374" s="103" t="s">
        <v>26</v>
      </c>
      <c r="G374" s="103" t="s">
        <v>112</v>
      </c>
      <c r="H374" s="103" t="s">
        <v>118</v>
      </c>
      <c r="I374" s="126"/>
      <c r="J374" s="119">
        <f>SUM(J375)</f>
        <v>174.9</v>
      </c>
      <c r="K374" s="119">
        <f t="shared" si="117"/>
        <v>0</v>
      </c>
      <c r="L374" s="119">
        <f t="shared" si="117"/>
        <v>0</v>
      </c>
    </row>
    <row r="375" spans="1:12" s="5" customFormat="1" ht="17.399999999999999" x14ac:dyDescent="0.3">
      <c r="A375" s="91" t="s">
        <v>411</v>
      </c>
      <c r="B375" s="184">
        <v>927</v>
      </c>
      <c r="C375" s="125" t="s">
        <v>7</v>
      </c>
      <c r="D375" s="124" t="s">
        <v>32</v>
      </c>
      <c r="E375" s="107" t="s">
        <v>11</v>
      </c>
      <c r="F375" s="107" t="s">
        <v>26</v>
      </c>
      <c r="G375" s="107" t="s">
        <v>1</v>
      </c>
      <c r="H375" s="107" t="s">
        <v>118</v>
      </c>
      <c r="I375" s="125"/>
      <c r="J375" s="120">
        <f>SUM(J376)</f>
        <v>174.9</v>
      </c>
      <c r="K375" s="120">
        <f t="shared" si="117"/>
        <v>0</v>
      </c>
      <c r="L375" s="120">
        <f t="shared" si="117"/>
        <v>0</v>
      </c>
    </row>
    <row r="376" spans="1:12" s="47" customFormat="1" ht="31.2" x14ac:dyDescent="0.3">
      <c r="A376" s="147" t="s">
        <v>699</v>
      </c>
      <c r="B376" s="111">
        <v>927</v>
      </c>
      <c r="C376" s="112" t="s">
        <v>7</v>
      </c>
      <c r="D376" s="121" t="s">
        <v>32</v>
      </c>
      <c r="E376" s="112" t="s">
        <v>11</v>
      </c>
      <c r="F376" s="112" t="s">
        <v>26</v>
      </c>
      <c r="G376" s="112" t="s">
        <v>1</v>
      </c>
      <c r="H376" s="112" t="s">
        <v>412</v>
      </c>
      <c r="I376" s="113" t="s">
        <v>60</v>
      </c>
      <c r="J376" s="114">
        <v>174.9</v>
      </c>
      <c r="K376" s="114"/>
      <c r="L376" s="114"/>
    </row>
    <row r="377" spans="1:12" s="48" customFormat="1" ht="33.6" x14ac:dyDescent="0.3">
      <c r="A377" s="97" t="s">
        <v>456</v>
      </c>
      <c r="B377" s="134">
        <v>927</v>
      </c>
      <c r="C377" s="137" t="s">
        <v>7</v>
      </c>
      <c r="D377" s="143" t="s">
        <v>32</v>
      </c>
      <c r="E377" s="99" t="s">
        <v>216</v>
      </c>
      <c r="F377" s="99" t="s">
        <v>111</v>
      </c>
      <c r="G377" s="99" t="s">
        <v>112</v>
      </c>
      <c r="H377" s="99" t="s">
        <v>118</v>
      </c>
      <c r="I377" s="137"/>
      <c r="J377" s="117">
        <f>SUM(J378)</f>
        <v>10105.890100000001</v>
      </c>
      <c r="K377" s="117">
        <f t="shared" ref="K377:L378" si="118">SUM(K378)</f>
        <v>0</v>
      </c>
      <c r="L377" s="117">
        <f t="shared" si="118"/>
        <v>0</v>
      </c>
    </row>
    <row r="378" spans="1:12" s="49" customFormat="1" ht="33.6" x14ac:dyDescent="0.3">
      <c r="A378" s="87" t="s">
        <v>457</v>
      </c>
      <c r="B378" s="138">
        <v>927</v>
      </c>
      <c r="C378" s="126" t="s">
        <v>7</v>
      </c>
      <c r="D378" s="122" t="s">
        <v>32</v>
      </c>
      <c r="E378" s="103" t="s">
        <v>216</v>
      </c>
      <c r="F378" s="103" t="s">
        <v>464</v>
      </c>
      <c r="G378" s="103" t="s">
        <v>112</v>
      </c>
      <c r="H378" s="103" t="s">
        <v>118</v>
      </c>
      <c r="I378" s="126"/>
      <c r="J378" s="119">
        <f>SUM(J379)</f>
        <v>10105.890100000001</v>
      </c>
      <c r="K378" s="119">
        <f t="shared" si="118"/>
        <v>0</v>
      </c>
      <c r="L378" s="119">
        <f t="shared" si="118"/>
        <v>0</v>
      </c>
    </row>
    <row r="379" spans="1:12" s="5" customFormat="1" ht="33.6" x14ac:dyDescent="0.3">
      <c r="A379" s="91" t="s">
        <v>458</v>
      </c>
      <c r="B379" s="184">
        <v>927</v>
      </c>
      <c r="C379" s="125" t="s">
        <v>7</v>
      </c>
      <c r="D379" s="124" t="s">
        <v>32</v>
      </c>
      <c r="E379" s="107" t="s">
        <v>216</v>
      </c>
      <c r="F379" s="107" t="s">
        <v>464</v>
      </c>
      <c r="G379" s="107" t="s">
        <v>2</v>
      </c>
      <c r="H379" s="107" t="s">
        <v>118</v>
      </c>
      <c r="I379" s="125"/>
      <c r="J379" s="120">
        <f>+J380+J382+J381+J383+J384</f>
        <v>10105.890100000001</v>
      </c>
      <c r="K379" s="120">
        <f t="shared" ref="K379:L379" si="119">+K380+K382+K381</f>
        <v>0</v>
      </c>
      <c r="L379" s="120">
        <f t="shared" si="119"/>
        <v>0</v>
      </c>
    </row>
    <row r="380" spans="1:12" s="5" customFormat="1" ht="46.95" hidden="1" x14ac:dyDescent="0.3">
      <c r="A380" s="110" t="s">
        <v>496</v>
      </c>
      <c r="B380" s="111">
        <v>927</v>
      </c>
      <c r="C380" s="112" t="s">
        <v>7</v>
      </c>
      <c r="D380" s="121" t="s">
        <v>32</v>
      </c>
      <c r="E380" s="112" t="s">
        <v>216</v>
      </c>
      <c r="F380" s="112" t="s">
        <v>464</v>
      </c>
      <c r="G380" s="112" t="s">
        <v>2</v>
      </c>
      <c r="H380" s="112" t="s">
        <v>497</v>
      </c>
      <c r="I380" s="113" t="s">
        <v>60</v>
      </c>
      <c r="J380" s="114">
        <v>0</v>
      </c>
      <c r="K380" s="114">
        <v>0</v>
      </c>
      <c r="L380" s="114">
        <v>0</v>
      </c>
    </row>
    <row r="381" spans="1:12" s="5" customFormat="1" ht="31.2" x14ac:dyDescent="0.3">
      <c r="A381" s="110" t="s">
        <v>700</v>
      </c>
      <c r="B381" s="111">
        <v>927</v>
      </c>
      <c r="C381" s="112" t="s">
        <v>7</v>
      </c>
      <c r="D381" s="121" t="s">
        <v>32</v>
      </c>
      <c r="E381" s="112" t="s">
        <v>216</v>
      </c>
      <c r="F381" s="112" t="s">
        <v>464</v>
      </c>
      <c r="G381" s="112" t="s">
        <v>2</v>
      </c>
      <c r="H381" s="112" t="s">
        <v>497</v>
      </c>
      <c r="I381" s="113" t="s">
        <v>60</v>
      </c>
      <c r="J381" s="114">
        <v>2614.3901000000001</v>
      </c>
      <c r="K381" s="114">
        <v>0</v>
      </c>
      <c r="L381" s="114">
        <v>0</v>
      </c>
    </row>
    <row r="382" spans="1:12" s="5" customFormat="1" ht="31.2" x14ac:dyDescent="0.3">
      <c r="A382" s="110" t="s">
        <v>701</v>
      </c>
      <c r="B382" s="111">
        <v>927</v>
      </c>
      <c r="C382" s="112" t="s">
        <v>7</v>
      </c>
      <c r="D382" s="112" t="s">
        <v>32</v>
      </c>
      <c r="E382" s="112" t="s">
        <v>216</v>
      </c>
      <c r="F382" s="112" t="s">
        <v>464</v>
      </c>
      <c r="G382" s="112" t="s">
        <v>2</v>
      </c>
      <c r="H382" s="112" t="s">
        <v>497</v>
      </c>
      <c r="I382" s="113" t="s">
        <v>60</v>
      </c>
      <c r="J382" s="114">
        <v>2337.1999999999998</v>
      </c>
      <c r="K382" s="114">
        <v>0</v>
      </c>
      <c r="L382" s="114">
        <v>0</v>
      </c>
    </row>
    <row r="383" spans="1:12" s="5" customFormat="1" ht="46.8" x14ac:dyDescent="0.3">
      <c r="A383" s="147" t="s">
        <v>690</v>
      </c>
      <c r="B383" s="111">
        <v>927</v>
      </c>
      <c r="C383" s="112" t="s">
        <v>7</v>
      </c>
      <c r="D383" s="112" t="s">
        <v>32</v>
      </c>
      <c r="E383" s="112" t="s">
        <v>216</v>
      </c>
      <c r="F383" s="112" t="s">
        <v>464</v>
      </c>
      <c r="G383" s="112" t="s">
        <v>2</v>
      </c>
      <c r="H383" s="112" t="s">
        <v>689</v>
      </c>
      <c r="I383" s="352" t="s">
        <v>60</v>
      </c>
      <c r="J383" s="114">
        <v>3867.8</v>
      </c>
      <c r="K383" s="114"/>
      <c r="L383" s="114"/>
    </row>
    <row r="384" spans="1:12" s="5" customFormat="1" ht="46.8" x14ac:dyDescent="0.3">
      <c r="A384" s="147" t="s">
        <v>739</v>
      </c>
      <c r="B384" s="112" t="s">
        <v>740</v>
      </c>
      <c r="C384" s="112" t="s">
        <v>7</v>
      </c>
      <c r="D384" s="112" t="s">
        <v>32</v>
      </c>
      <c r="E384" s="112" t="s">
        <v>216</v>
      </c>
      <c r="F384" s="112" t="s">
        <v>464</v>
      </c>
      <c r="G384" s="112" t="s">
        <v>2</v>
      </c>
      <c r="H384" s="112" t="s">
        <v>689</v>
      </c>
      <c r="I384" s="353" t="s">
        <v>60</v>
      </c>
      <c r="J384" s="114">
        <v>1286.5</v>
      </c>
      <c r="K384" s="114"/>
      <c r="L384" s="114"/>
    </row>
    <row r="385" spans="1:12" s="5" customFormat="1" ht="17.399999999999999" customHeight="1" x14ac:dyDescent="0.3">
      <c r="A385" s="92" t="s">
        <v>76</v>
      </c>
      <c r="B385" s="92">
        <v>927</v>
      </c>
      <c r="C385" s="148" t="s">
        <v>11</v>
      </c>
      <c r="D385" s="382"/>
      <c r="E385" s="383"/>
      <c r="F385" s="383"/>
      <c r="G385" s="383"/>
      <c r="H385" s="384"/>
      <c r="I385" s="169"/>
      <c r="J385" s="150">
        <f>+J386+J400+J391</f>
        <v>79380.399999999994</v>
      </c>
      <c r="K385" s="150">
        <f>+K386+K400+K391</f>
        <v>4429.8999999999996</v>
      </c>
      <c r="L385" s="150">
        <f>+L386+L400+L391</f>
        <v>29301.300000000003</v>
      </c>
    </row>
    <row r="386" spans="1:12" s="5" customFormat="1" ht="17.399999999999999" x14ac:dyDescent="0.3">
      <c r="A386" s="95" t="s">
        <v>272</v>
      </c>
      <c r="B386" s="12">
        <v>927</v>
      </c>
      <c r="C386" s="7" t="s">
        <v>11</v>
      </c>
      <c r="D386" s="7" t="s">
        <v>5</v>
      </c>
      <c r="E386" s="375"/>
      <c r="F386" s="375"/>
      <c r="G386" s="375"/>
      <c r="H386" s="376"/>
      <c r="I386" s="90"/>
      <c r="J386" s="74">
        <f>+J387</f>
        <v>2392.4</v>
      </c>
      <c r="K386" s="74">
        <f>+K387</f>
        <v>0</v>
      </c>
      <c r="L386" s="74"/>
    </row>
    <row r="387" spans="1:12" s="5" customFormat="1" ht="50.4" x14ac:dyDescent="0.3">
      <c r="A387" s="97" t="s">
        <v>273</v>
      </c>
      <c r="B387" s="98">
        <v>927</v>
      </c>
      <c r="C387" s="99" t="s">
        <v>11</v>
      </c>
      <c r="D387" s="99" t="s">
        <v>5</v>
      </c>
      <c r="E387" s="99" t="s">
        <v>242</v>
      </c>
      <c r="F387" s="99" t="s">
        <v>111</v>
      </c>
      <c r="G387" s="99" t="s">
        <v>112</v>
      </c>
      <c r="H387" s="99" t="s">
        <v>118</v>
      </c>
      <c r="I387" s="137"/>
      <c r="J387" s="117">
        <f>+J388</f>
        <v>2392.4</v>
      </c>
      <c r="K387" s="117">
        <f t="shared" ref="K387:L387" si="120">+K388</f>
        <v>0</v>
      </c>
      <c r="L387" s="117">
        <f t="shared" si="120"/>
        <v>0</v>
      </c>
    </row>
    <row r="388" spans="1:12" s="5" customFormat="1" ht="33.6" x14ac:dyDescent="0.3">
      <c r="A388" s="87" t="s">
        <v>256</v>
      </c>
      <c r="B388" s="102">
        <v>927</v>
      </c>
      <c r="C388" s="104" t="s">
        <v>11</v>
      </c>
      <c r="D388" s="104" t="s">
        <v>5</v>
      </c>
      <c r="E388" s="103" t="s">
        <v>242</v>
      </c>
      <c r="F388" s="103" t="s">
        <v>16</v>
      </c>
      <c r="G388" s="103" t="s">
        <v>112</v>
      </c>
      <c r="H388" s="103" t="s">
        <v>118</v>
      </c>
      <c r="I388" s="126"/>
      <c r="J388" s="119">
        <f>+J389</f>
        <v>2392.4</v>
      </c>
      <c r="K388" s="119"/>
      <c r="L388" s="119"/>
    </row>
    <row r="389" spans="1:12" s="5" customFormat="1" ht="33.6" x14ac:dyDescent="0.3">
      <c r="A389" s="91" t="s">
        <v>736</v>
      </c>
      <c r="B389" s="106">
        <v>927</v>
      </c>
      <c r="C389" s="108" t="s">
        <v>11</v>
      </c>
      <c r="D389" s="108" t="s">
        <v>5</v>
      </c>
      <c r="E389" s="107" t="s">
        <v>242</v>
      </c>
      <c r="F389" s="107" t="s">
        <v>16</v>
      </c>
      <c r="G389" s="107" t="s">
        <v>1</v>
      </c>
      <c r="H389" s="107" t="s">
        <v>118</v>
      </c>
      <c r="I389" s="125"/>
      <c r="J389" s="120">
        <f>+J390</f>
        <v>2392.4</v>
      </c>
      <c r="K389" s="120"/>
      <c r="L389" s="120"/>
    </row>
    <row r="390" spans="1:12" s="48" customFormat="1" ht="78" x14ac:dyDescent="0.3">
      <c r="A390" s="147" t="s">
        <v>737</v>
      </c>
      <c r="B390" s="111">
        <v>927</v>
      </c>
      <c r="C390" s="112" t="s">
        <v>11</v>
      </c>
      <c r="D390" s="112" t="s">
        <v>5</v>
      </c>
      <c r="E390" s="112" t="s">
        <v>242</v>
      </c>
      <c r="F390" s="112" t="s">
        <v>16</v>
      </c>
      <c r="G390" s="112" t="s">
        <v>1</v>
      </c>
      <c r="H390" s="112" t="s">
        <v>738</v>
      </c>
      <c r="I390" s="113" t="s">
        <v>60</v>
      </c>
      <c r="J390" s="114">
        <v>2392.4</v>
      </c>
      <c r="K390" s="114"/>
      <c r="L390" s="114"/>
    </row>
    <row r="391" spans="1:12" s="48" customFormat="1" ht="17.399999999999999" x14ac:dyDescent="0.3">
      <c r="A391" s="127" t="s">
        <v>417</v>
      </c>
      <c r="B391" s="12">
        <v>927</v>
      </c>
      <c r="C391" s="7" t="s">
        <v>11</v>
      </c>
      <c r="D391" s="7" t="s">
        <v>2</v>
      </c>
      <c r="E391" s="7"/>
      <c r="F391" s="7"/>
      <c r="G391" s="7"/>
      <c r="H391" s="7"/>
      <c r="I391" s="90"/>
      <c r="J391" s="74">
        <f>+J392+J396</f>
        <v>4429.8999999999996</v>
      </c>
      <c r="K391" s="74">
        <f t="shared" ref="K391:L391" si="121">+K392+K396</f>
        <v>4429.8999999999996</v>
      </c>
      <c r="L391" s="74">
        <f t="shared" si="121"/>
        <v>4429.8999999999996</v>
      </c>
    </row>
    <row r="392" spans="1:12" s="49" customFormat="1" ht="33.6" x14ac:dyDescent="0.3">
      <c r="A392" s="97" t="s">
        <v>418</v>
      </c>
      <c r="B392" s="98">
        <v>927</v>
      </c>
      <c r="C392" s="99" t="s">
        <v>11</v>
      </c>
      <c r="D392" s="99" t="s">
        <v>2</v>
      </c>
      <c r="E392" s="99" t="s">
        <v>421</v>
      </c>
      <c r="F392" s="99" t="s">
        <v>111</v>
      </c>
      <c r="G392" s="99" t="s">
        <v>112</v>
      </c>
      <c r="H392" s="99" t="s">
        <v>118</v>
      </c>
      <c r="I392" s="137"/>
      <c r="J392" s="117">
        <f>+J393</f>
        <v>4429.8999999999996</v>
      </c>
      <c r="K392" s="117">
        <f t="shared" ref="K392:L392" si="122">+K393</f>
        <v>4429.8999999999996</v>
      </c>
      <c r="L392" s="117">
        <f t="shared" si="122"/>
        <v>4429.8999999999996</v>
      </c>
    </row>
    <row r="393" spans="1:12" s="50" customFormat="1" ht="32.4" customHeight="1" x14ac:dyDescent="0.3">
      <c r="A393" s="87" t="s">
        <v>419</v>
      </c>
      <c r="B393" s="102">
        <v>927</v>
      </c>
      <c r="C393" s="104" t="s">
        <v>11</v>
      </c>
      <c r="D393" s="104" t="s">
        <v>2</v>
      </c>
      <c r="E393" s="103" t="s">
        <v>421</v>
      </c>
      <c r="F393" s="103" t="s">
        <v>16</v>
      </c>
      <c r="G393" s="103" t="s">
        <v>112</v>
      </c>
      <c r="H393" s="103" t="s">
        <v>118</v>
      </c>
      <c r="I393" s="126"/>
      <c r="J393" s="119">
        <f>+J394</f>
        <v>4429.8999999999996</v>
      </c>
      <c r="K393" s="119">
        <f t="shared" ref="K393:L394" si="123">+K394</f>
        <v>4429.8999999999996</v>
      </c>
      <c r="L393" s="119">
        <f t="shared" si="123"/>
        <v>4429.8999999999996</v>
      </c>
    </row>
    <row r="394" spans="1:12" s="5" customFormat="1" ht="36" customHeight="1" x14ac:dyDescent="0.3">
      <c r="A394" s="91" t="s">
        <v>420</v>
      </c>
      <c r="B394" s="106">
        <v>927</v>
      </c>
      <c r="C394" s="108" t="s">
        <v>11</v>
      </c>
      <c r="D394" s="108" t="s">
        <v>2</v>
      </c>
      <c r="E394" s="107" t="s">
        <v>421</v>
      </c>
      <c r="F394" s="107" t="s">
        <v>16</v>
      </c>
      <c r="G394" s="107" t="s">
        <v>2</v>
      </c>
      <c r="H394" s="107" t="s">
        <v>118</v>
      </c>
      <c r="I394" s="125"/>
      <c r="J394" s="120">
        <f>+J395</f>
        <v>4429.8999999999996</v>
      </c>
      <c r="K394" s="120">
        <f t="shared" si="123"/>
        <v>4429.8999999999996</v>
      </c>
      <c r="L394" s="120">
        <f t="shared" si="123"/>
        <v>4429.8999999999996</v>
      </c>
    </row>
    <row r="395" spans="1:12" s="5" customFormat="1" ht="36.6" customHeight="1" x14ac:dyDescent="0.3">
      <c r="A395" s="147" t="s">
        <v>702</v>
      </c>
      <c r="B395" s="111">
        <v>927</v>
      </c>
      <c r="C395" s="112" t="s">
        <v>11</v>
      </c>
      <c r="D395" s="112" t="s">
        <v>2</v>
      </c>
      <c r="E395" s="112" t="s">
        <v>421</v>
      </c>
      <c r="F395" s="112" t="s">
        <v>16</v>
      </c>
      <c r="G395" s="112" t="s">
        <v>2</v>
      </c>
      <c r="H395" s="112" t="s">
        <v>422</v>
      </c>
      <c r="I395" s="113" t="s">
        <v>60</v>
      </c>
      <c r="J395" s="114">
        <v>4429.8999999999996</v>
      </c>
      <c r="K395" s="114">
        <v>4429.8999999999996</v>
      </c>
      <c r="L395" s="114">
        <v>4429.8999999999996</v>
      </c>
    </row>
    <row r="396" spans="1:12" s="5" customFormat="1" ht="40.950000000000003" hidden="1" customHeight="1" x14ac:dyDescent="0.3">
      <c r="A396" s="97" t="s">
        <v>456</v>
      </c>
      <c r="B396" s="134">
        <v>927</v>
      </c>
      <c r="C396" s="137" t="s">
        <v>11</v>
      </c>
      <c r="D396" s="143" t="s">
        <v>2</v>
      </c>
      <c r="E396" s="99" t="s">
        <v>227</v>
      </c>
      <c r="F396" s="99" t="s">
        <v>111</v>
      </c>
      <c r="G396" s="99" t="s">
        <v>112</v>
      </c>
      <c r="H396" s="99" t="s">
        <v>118</v>
      </c>
      <c r="I396" s="137"/>
      <c r="J396" s="117">
        <f>SUM(J397)</f>
        <v>0</v>
      </c>
      <c r="K396" s="117">
        <f t="shared" ref="K396:L396" si="124">SUM(K397)</f>
        <v>0</v>
      </c>
      <c r="L396" s="117">
        <f t="shared" si="124"/>
        <v>0</v>
      </c>
    </row>
    <row r="397" spans="1:12" s="5" customFormat="1" ht="41.4" hidden="1" customHeight="1" x14ac:dyDescent="0.3">
      <c r="A397" s="87" t="s">
        <v>457</v>
      </c>
      <c r="B397" s="138">
        <v>927</v>
      </c>
      <c r="C397" s="126" t="s">
        <v>11</v>
      </c>
      <c r="D397" s="122" t="s">
        <v>2</v>
      </c>
      <c r="E397" s="103" t="s">
        <v>227</v>
      </c>
      <c r="F397" s="103" t="s">
        <v>16</v>
      </c>
      <c r="G397" s="103" t="s">
        <v>112</v>
      </c>
      <c r="H397" s="103" t="s">
        <v>118</v>
      </c>
      <c r="I397" s="126"/>
      <c r="J397" s="119">
        <f>SUM(J399)</f>
        <v>0</v>
      </c>
      <c r="K397" s="119">
        <f>SUM(K399)</f>
        <v>0</v>
      </c>
      <c r="L397" s="119">
        <f>SUM(L399)</f>
        <v>0</v>
      </c>
    </row>
    <row r="398" spans="1:12" s="5" customFormat="1" ht="33.6" hidden="1" customHeight="1" x14ac:dyDescent="0.3">
      <c r="A398" s="91" t="s">
        <v>461</v>
      </c>
      <c r="B398" s="106">
        <v>927</v>
      </c>
      <c r="C398" s="108" t="s">
        <v>11</v>
      </c>
      <c r="D398" s="108" t="s">
        <v>2</v>
      </c>
      <c r="E398" s="107" t="s">
        <v>227</v>
      </c>
      <c r="F398" s="107" t="s">
        <v>16</v>
      </c>
      <c r="G398" s="107" t="s">
        <v>2</v>
      </c>
      <c r="H398" s="107" t="s">
        <v>118</v>
      </c>
      <c r="I398" s="125"/>
      <c r="J398" s="120">
        <f>+J399</f>
        <v>0</v>
      </c>
      <c r="K398" s="120">
        <f>+K399</f>
        <v>0</v>
      </c>
      <c r="L398" s="120">
        <f>+L399</f>
        <v>0</v>
      </c>
    </row>
    <row r="399" spans="1:12" s="5" customFormat="1" ht="50.4" hidden="1" customHeight="1" x14ac:dyDescent="0.3">
      <c r="A399" s="147" t="s">
        <v>462</v>
      </c>
      <c r="B399" s="111">
        <v>927</v>
      </c>
      <c r="C399" s="112" t="s">
        <v>11</v>
      </c>
      <c r="D399" s="112" t="s">
        <v>2</v>
      </c>
      <c r="E399" s="112" t="s">
        <v>227</v>
      </c>
      <c r="F399" s="112" t="s">
        <v>16</v>
      </c>
      <c r="G399" s="112" t="s">
        <v>2</v>
      </c>
      <c r="H399" s="112" t="s">
        <v>463</v>
      </c>
      <c r="I399" s="113"/>
      <c r="J399" s="114">
        <v>0</v>
      </c>
      <c r="K399" s="114"/>
      <c r="L399" s="114"/>
    </row>
    <row r="400" spans="1:12" s="5" customFormat="1" ht="27" customHeight="1" x14ac:dyDescent="0.3">
      <c r="A400" s="80" t="s">
        <v>77</v>
      </c>
      <c r="B400" s="95">
        <v>927</v>
      </c>
      <c r="C400" s="83" t="s">
        <v>11</v>
      </c>
      <c r="D400" s="83" t="s">
        <v>11</v>
      </c>
      <c r="E400" s="385"/>
      <c r="F400" s="386"/>
      <c r="G400" s="386"/>
      <c r="H400" s="387"/>
      <c r="I400" s="84"/>
      <c r="J400" s="85">
        <f>SUM(J414+J405)</f>
        <v>72558.100000000006</v>
      </c>
      <c r="K400" s="85">
        <f t="shared" ref="K400:L400" si="125">SUM(K414+K405)</f>
        <v>0</v>
      </c>
      <c r="L400" s="85">
        <f t="shared" si="125"/>
        <v>24871.4</v>
      </c>
    </row>
    <row r="401" spans="1:12" s="5" customFormat="1" ht="0.6" hidden="1" customHeight="1" x14ac:dyDescent="0.3">
      <c r="A401" s="97" t="s">
        <v>258</v>
      </c>
      <c r="B401" s="98">
        <v>927</v>
      </c>
      <c r="C401" s="100" t="s">
        <v>11</v>
      </c>
      <c r="D401" s="136" t="s">
        <v>11</v>
      </c>
      <c r="E401" s="99" t="s">
        <v>11</v>
      </c>
      <c r="F401" s="99" t="s">
        <v>111</v>
      </c>
      <c r="G401" s="99" t="s">
        <v>112</v>
      </c>
      <c r="H401" s="99" t="s">
        <v>118</v>
      </c>
      <c r="I401" s="137"/>
      <c r="J401" s="117">
        <f>SUM(J402)</f>
        <v>0</v>
      </c>
      <c r="K401" s="117">
        <f t="shared" ref="K401:L403" si="126">SUM(K402)</f>
        <v>0</v>
      </c>
      <c r="L401" s="117">
        <f t="shared" si="126"/>
        <v>0</v>
      </c>
    </row>
    <row r="402" spans="1:12" s="5" customFormat="1" ht="33.6" hidden="1" x14ac:dyDescent="0.3">
      <c r="A402" s="87" t="s">
        <v>259</v>
      </c>
      <c r="B402" s="102">
        <v>927</v>
      </c>
      <c r="C402" s="104" t="s">
        <v>11</v>
      </c>
      <c r="D402" s="140" t="s">
        <v>11</v>
      </c>
      <c r="E402" s="103" t="s">
        <v>11</v>
      </c>
      <c r="F402" s="103" t="s">
        <v>16</v>
      </c>
      <c r="G402" s="103" t="s">
        <v>112</v>
      </c>
      <c r="H402" s="103" t="s">
        <v>118</v>
      </c>
      <c r="I402" s="126"/>
      <c r="J402" s="119">
        <f>SUM(J403)</f>
        <v>0</v>
      </c>
      <c r="K402" s="119">
        <f t="shared" si="126"/>
        <v>0</v>
      </c>
      <c r="L402" s="119">
        <f t="shared" si="126"/>
        <v>0</v>
      </c>
    </row>
    <row r="403" spans="1:12" s="5" customFormat="1" ht="33.6" hidden="1" x14ac:dyDescent="0.3">
      <c r="A403" s="144" t="s">
        <v>260</v>
      </c>
      <c r="B403" s="106">
        <v>927</v>
      </c>
      <c r="C403" s="108" t="s">
        <v>11</v>
      </c>
      <c r="D403" s="142" t="s">
        <v>11</v>
      </c>
      <c r="E403" s="107" t="s">
        <v>11</v>
      </c>
      <c r="F403" s="107" t="s">
        <v>16</v>
      </c>
      <c r="G403" s="107" t="s">
        <v>5</v>
      </c>
      <c r="H403" s="107" t="s">
        <v>118</v>
      </c>
      <c r="I403" s="125"/>
      <c r="J403" s="120">
        <f>SUM(J404)</f>
        <v>0</v>
      </c>
      <c r="K403" s="120">
        <f t="shared" si="126"/>
        <v>0</v>
      </c>
      <c r="L403" s="120">
        <f t="shared" si="126"/>
        <v>0</v>
      </c>
    </row>
    <row r="404" spans="1:12" s="5" customFormat="1" ht="31.2" hidden="1" x14ac:dyDescent="0.3">
      <c r="A404" s="188" t="s">
        <v>426</v>
      </c>
      <c r="B404" s="111">
        <v>927</v>
      </c>
      <c r="C404" s="112" t="s">
        <v>11</v>
      </c>
      <c r="D404" s="121" t="s">
        <v>11</v>
      </c>
      <c r="E404" s="112" t="s">
        <v>11</v>
      </c>
      <c r="F404" s="112" t="s">
        <v>16</v>
      </c>
      <c r="G404" s="112" t="s">
        <v>5</v>
      </c>
      <c r="H404" s="112" t="s">
        <v>236</v>
      </c>
      <c r="I404" s="113" t="s">
        <v>60</v>
      </c>
      <c r="J404" s="114">
        <v>0</v>
      </c>
      <c r="K404" s="114"/>
      <c r="L404" s="114"/>
    </row>
    <row r="405" spans="1:12" s="5" customFormat="1" ht="50.4" hidden="1" x14ac:dyDescent="0.3">
      <c r="A405" s="97" t="s">
        <v>271</v>
      </c>
      <c r="B405" s="98">
        <v>927</v>
      </c>
      <c r="C405" s="99" t="s">
        <v>11</v>
      </c>
      <c r="D405" s="143" t="s">
        <v>11</v>
      </c>
      <c r="E405" s="99" t="s">
        <v>216</v>
      </c>
      <c r="F405" s="99" t="s">
        <v>111</v>
      </c>
      <c r="G405" s="99" t="s">
        <v>112</v>
      </c>
      <c r="H405" s="99" t="s">
        <v>118</v>
      </c>
      <c r="I405" s="137"/>
      <c r="J405" s="117">
        <f>+J406</f>
        <v>0</v>
      </c>
      <c r="K405" s="117">
        <f t="shared" ref="K405:L406" si="127">+K406</f>
        <v>0</v>
      </c>
      <c r="L405" s="117">
        <f t="shared" si="127"/>
        <v>0</v>
      </c>
    </row>
    <row r="406" spans="1:12" s="5" customFormat="1" ht="33.6" hidden="1" x14ac:dyDescent="0.3">
      <c r="A406" s="87" t="s">
        <v>484</v>
      </c>
      <c r="B406" s="102">
        <v>927</v>
      </c>
      <c r="C406" s="103" t="s">
        <v>11</v>
      </c>
      <c r="D406" s="122" t="s">
        <v>11</v>
      </c>
      <c r="E406" s="103" t="s">
        <v>216</v>
      </c>
      <c r="F406" s="103" t="s">
        <v>464</v>
      </c>
      <c r="G406" s="103" t="s">
        <v>112</v>
      </c>
      <c r="H406" s="103" t="s">
        <v>118</v>
      </c>
      <c r="I406" s="126"/>
      <c r="J406" s="119">
        <f>+J407</f>
        <v>0</v>
      </c>
      <c r="K406" s="119">
        <f t="shared" si="127"/>
        <v>0</v>
      </c>
      <c r="L406" s="119">
        <f t="shared" si="127"/>
        <v>0</v>
      </c>
    </row>
    <row r="407" spans="1:12" s="5" customFormat="1" ht="33.6" hidden="1" x14ac:dyDescent="0.3">
      <c r="A407" s="206" t="s">
        <v>485</v>
      </c>
      <c r="B407" s="92">
        <v>927</v>
      </c>
      <c r="C407" s="93" t="s">
        <v>11</v>
      </c>
      <c r="D407" s="207" t="s">
        <v>11</v>
      </c>
      <c r="E407" s="93" t="s">
        <v>216</v>
      </c>
      <c r="F407" s="93" t="s">
        <v>464</v>
      </c>
      <c r="G407" s="93" t="s">
        <v>2</v>
      </c>
      <c r="H407" s="93" t="s">
        <v>118</v>
      </c>
      <c r="I407" s="208"/>
      <c r="J407" s="150">
        <f>+J408+J412</f>
        <v>0</v>
      </c>
      <c r="K407" s="150">
        <f t="shared" ref="K407:L407" si="128">+K408+K412</f>
        <v>0</v>
      </c>
      <c r="L407" s="150">
        <f t="shared" si="128"/>
        <v>0</v>
      </c>
    </row>
    <row r="408" spans="1:12" s="5" customFormat="1" ht="28.95" hidden="1" customHeight="1" x14ac:dyDescent="0.3">
      <c r="A408" s="174" t="s">
        <v>528</v>
      </c>
      <c r="B408" s="12">
        <v>927</v>
      </c>
      <c r="C408" s="7" t="s">
        <v>11</v>
      </c>
      <c r="D408" s="88" t="s">
        <v>11</v>
      </c>
      <c r="E408" s="7" t="s">
        <v>216</v>
      </c>
      <c r="F408" s="7" t="s">
        <v>464</v>
      </c>
      <c r="G408" s="7" t="s">
        <v>2</v>
      </c>
      <c r="H408" s="7" t="s">
        <v>459</v>
      </c>
      <c r="I408" s="208"/>
      <c r="J408" s="85">
        <f>+J409+J410+J411</f>
        <v>0</v>
      </c>
      <c r="K408" s="85">
        <f t="shared" ref="K408:L408" si="129">+K409+K410+K411</f>
        <v>0</v>
      </c>
      <c r="L408" s="85">
        <f t="shared" si="129"/>
        <v>0</v>
      </c>
    </row>
    <row r="409" spans="1:12" s="5" customFormat="1" ht="31.2" hidden="1" x14ac:dyDescent="0.3">
      <c r="A409" s="188" t="s">
        <v>427</v>
      </c>
      <c r="B409" s="111">
        <v>927</v>
      </c>
      <c r="C409" s="112" t="s">
        <v>11</v>
      </c>
      <c r="D409" s="121" t="s">
        <v>11</v>
      </c>
      <c r="E409" s="112" t="s">
        <v>216</v>
      </c>
      <c r="F409" s="112" t="s">
        <v>464</v>
      </c>
      <c r="G409" s="112" t="s">
        <v>2</v>
      </c>
      <c r="H409" s="112" t="s">
        <v>459</v>
      </c>
      <c r="I409" s="113" t="s">
        <v>60</v>
      </c>
      <c r="J409" s="114">
        <v>0</v>
      </c>
      <c r="K409" s="114"/>
      <c r="L409" s="114"/>
    </row>
    <row r="410" spans="1:12" s="5" customFormat="1" ht="30" hidden="1" customHeight="1" x14ac:dyDescent="0.3">
      <c r="A410" s="188" t="s">
        <v>529</v>
      </c>
      <c r="B410" s="111">
        <v>927</v>
      </c>
      <c r="C410" s="112" t="s">
        <v>11</v>
      </c>
      <c r="D410" s="121" t="s">
        <v>11</v>
      </c>
      <c r="E410" s="112" t="s">
        <v>216</v>
      </c>
      <c r="F410" s="112" t="s">
        <v>464</v>
      </c>
      <c r="G410" s="112" t="s">
        <v>2</v>
      </c>
      <c r="H410" s="112" t="s">
        <v>459</v>
      </c>
      <c r="I410" s="113" t="s">
        <v>60</v>
      </c>
      <c r="J410" s="114"/>
      <c r="K410" s="114"/>
      <c r="L410" s="114"/>
    </row>
    <row r="411" spans="1:12" s="5" customFormat="1" ht="30" hidden="1" customHeight="1" x14ac:dyDescent="0.3">
      <c r="A411" s="188" t="s">
        <v>530</v>
      </c>
      <c r="B411" s="111">
        <v>927</v>
      </c>
      <c r="C411" s="112" t="s">
        <v>11</v>
      </c>
      <c r="D411" s="121" t="s">
        <v>11</v>
      </c>
      <c r="E411" s="112" t="s">
        <v>216</v>
      </c>
      <c r="F411" s="112" t="s">
        <v>464</v>
      </c>
      <c r="G411" s="112" t="s">
        <v>2</v>
      </c>
      <c r="H411" s="112" t="s">
        <v>459</v>
      </c>
      <c r="I411" s="113" t="s">
        <v>60</v>
      </c>
      <c r="J411" s="114"/>
      <c r="K411" s="114"/>
      <c r="L411" s="114"/>
    </row>
    <row r="412" spans="1:12" s="5" customFormat="1" ht="0.6" hidden="1" customHeight="1" x14ac:dyDescent="0.3">
      <c r="A412" s="174" t="s">
        <v>431</v>
      </c>
      <c r="B412" s="12">
        <v>927</v>
      </c>
      <c r="C412" s="7" t="s">
        <v>11</v>
      </c>
      <c r="D412" s="88" t="s">
        <v>11</v>
      </c>
      <c r="E412" s="7" t="s">
        <v>216</v>
      </c>
      <c r="F412" s="7" t="s">
        <v>52</v>
      </c>
      <c r="G412" s="7" t="s">
        <v>5</v>
      </c>
      <c r="H412" s="7" t="s">
        <v>236</v>
      </c>
      <c r="I412" s="90"/>
      <c r="J412" s="74">
        <f>+J413</f>
        <v>0</v>
      </c>
      <c r="K412" s="74">
        <f t="shared" ref="K412:L412" si="130">+K413</f>
        <v>0</v>
      </c>
      <c r="L412" s="74">
        <f t="shared" si="130"/>
        <v>0</v>
      </c>
    </row>
    <row r="413" spans="1:12" s="5" customFormat="1" ht="31.2" hidden="1" x14ac:dyDescent="0.3">
      <c r="A413" s="188" t="s">
        <v>428</v>
      </c>
      <c r="B413" s="111">
        <v>927</v>
      </c>
      <c r="C413" s="112" t="s">
        <v>11</v>
      </c>
      <c r="D413" s="121" t="s">
        <v>11</v>
      </c>
      <c r="E413" s="112" t="s">
        <v>216</v>
      </c>
      <c r="F413" s="112" t="s">
        <v>52</v>
      </c>
      <c r="G413" s="112" t="s">
        <v>5</v>
      </c>
      <c r="H413" s="112" t="s">
        <v>236</v>
      </c>
      <c r="I413" s="113" t="s">
        <v>60</v>
      </c>
      <c r="J413" s="114">
        <v>0</v>
      </c>
      <c r="K413" s="114"/>
      <c r="L413" s="114"/>
    </row>
    <row r="414" spans="1:12" s="5" customFormat="1" ht="50.4" x14ac:dyDescent="0.3">
      <c r="A414" s="97" t="s">
        <v>235</v>
      </c>
      <c r="B414" s="98">
        <v>927</v>
      </c>
      <c r="C414" s="100" t="s">
        <v>11</v>
      </c>
      <c r="D414" s="136" t="s">
        <v>11</v>
      </c>
      <c r="E414" s="99" t="s">
        <v>242</v>
      </c>
      <c r="F414" s="99" t="s">
        <v>111</v>
      </c>
      <c r="G414" s="99" t="s">
        <v>112</v>
      </c>
      <c r="H414" s="99" t="s">
        <v>118</v>
      </c>
      <c r="I414" s="137"/>
      <c r="J414" s="117">
        <f>+J415</f>
        <v>72558.100000000006</v>
      </c>
      <c r="K414" s="117">
        <f t="shared" ref="K414:L414" si="131">+K415</f>
        <v>0</v>
      </c>
      <c r="L414" s="117">
        <f t="shared" si="131"/>
        <v>24871.4</v>
      </c>
    </row>
    <row r="415" spans="1:12" s="5" customFormat="1" ht="33.6" x14ac:dyDescent="0.3">
      <c r="A415" s="87" t="s">
        <v>256</v>
      </c>
      <c r="B415" s="102">
        <v>927</v>
      </c>
      <c r="C415" s="104" t="s">
        <v>11</v>
      </c>
      <c r="D415" s="140" t="s">
        <v>11</v>
      </c>
      <c r="E415" s="103" t="s">
        <v>242</v>
      </c>
      <c r="F415" s="103" t="s">
        <v>16</v>
      </c>
      <c r="G415" s="103" t="s">
        <v>112</v>
      </c>
      <c r="H415" s="103" t="s">
        <v>118</v>
      </c>
      <c r="I415" s="126"/>
      <c r="J415" s="119">
        <f>+J416</f>
        <v>72558.100000000006</v>
      </c>
      <c r="K415" s="119">
        <f t="shared" ref="K415:L415" si="132">+K416</f>
        <v>0</v>
      </c>
      <c r="L415" s="119">
        <f t="shared" si="132"/>
        <v>24871.4</v>
      </c>
    </row>
    <row r="416" spans="1:12" s="5" customFormat="1" ht="17.399999999999999" x14ac:dyDescent="0.3">
      <c r="A416" s="144" t="s">
        <v>372</v>
      </c>
      <c r="B416" s="106">
        <v>927</v>
      </c>
      <c r="C416" s="108" t="s">
        <v>11</v>
      </c>
      <c r="D416" s="142" t="s">
        <v>11</v>
      </c>
      <c r="E416" s="107" t="s">
        <v>242</v>
      </c>
      <c r="F416" s="107" t="s">
        <v>16</v>
      </c>
      <c r="G416" s="107" t="s">
        <v>665</v>
      </c>
      <c r="H416" s="107" t="s">
        <v>118</v>
      </c>
      <c r="I416" s="125"/>
      <c r="J416" s="120">
        <f>+J417+J418</f>
        <v>72558.100000000006</v>
      </c>
      <c r="K416" s="120">
        <f t="shared" ref="K416" si="133">+K417</f>
        <v>0</v>
      </c>
      <c r="L416" s="120">
        <f>+L417+L418</f>
        <v>24871.4</v>
      </c>
    </row>
    <row r="417" spans="1:12" s="5" customFormat="1" ht="41.4" customHeight="1" x14ac:dyDescent="0.3">
      <c r="A417" s="188" t="s">
        <v>703</v>
      </c>
      <c r="B417" s="111">
        <v>927</v>
      </c>
      <c r="C417" s="112" t="s">
        <v>11</v>
      </c>
      <c r="D417" s="121" t="s">
        <v>11</v>
      </c>
      <c r="E417" s="112" t="s">
        <v>242</v>
      </c>
      <c r="F417" s="112" t="s">
        <v>16</v>
      </c>
      <c r="G417" s="112" t="s">
        <v>665</v>
      </c>
      <c r="H417" s="112" t="s">
        <v>373</v>
      </c>
      <c r="I417" s="113" t="s">
        <v>60</v>
      </c>
      <c r="J417" s="114">
        <v>72117</v>
      </c>
      <c r="K417" s="114">
        <v>0</v>
      </c>
      <c r="L417" s="114">
        <v>24722.2</v>
      </c>
    </row>
    <row r="418" spans="1:12" s="5" customFormat="1" ht="31.2" x14ac:dyDescent="0.3">
      <c r="A418" s="188" t="s">
        <v>704</v>
      </c>
      <c r="B418" s="111">
        <v>927</v>
      </c>
      <c r="C418" s="112" t="s">
        <v>11</v>
      </c>
      <c r="D418" s="112" t="s">
        <v>11</v>
      </c>
      <c r="E418" s="112" t="s">
        <v>242</v>
      </c>
      <c r="F418" s="112" t="s">
        <v>16</v>
      </c>
      <c r="G418" s="112" t="s">
        <v>665</v>
      </c>
      <c r="H418" s="112" t="s">
        <v>373</v>
      </c>
      <c r="I418" s="113" t="s">
        <v>60</v>
      </c>
      <c r="J418" s="114">
        <v>441.1</v>
      </c>
      <c r="K418" s="114"/>
      <c r="L418" s="114">
        <v>149.19999999999999</v>
      </c>
    </row>
    <row r="419" spans="1:12" s="5" customFormat="1" x14ac:dyDescent="0.3">
      <c r="A419" s="92" t="s">
        <v>83</v>
      </c>
      <c r="B419" s="92">
        <v>927</v>
      </c>
      <c r="C419" s="148" t="s">
        <v>14</v>
      </c>
      <c r="D419" s="382"/>
      <c r="E419" s="383"/>
      <c r="F419" s="383"/>
      <c r="G419" s="383"/>
      <c r="H419" s="384"/>
      <c r="I419" s="169"/>
      <c r="J419" s="150">
        <f>SUM(J420+J447)</f>
        <v>106360.20000000001</v>
      </c>
      <c r="K419" s="150">
        <f>SUM(K420+K447)</f>
        <v>58218.18</v>
      </c>
      <c r="L419" s="150">
        <f>SUM(L420+L447)</f>
        <v>109613.3</v>
      </c>
    </row>
    <row r="420" spans="1:12" s="5" customFormat="1" x14ac:dyDescent="0.3">
      <c r="A420" s="80" t="s">
        <v>84</v>
      </c>
      <c r="B420" s="95">
        <v>927</v>
      </c>
      <c r="C420" s="83" t="s">
        <v>14</v>
      </c>
      <c r="D420" s="83" t="s">
        <v>1</v>
      </c>
      <c r="E420" s="385"/>
      <c r="F420" s="386"/>
      <c r="G420" s="386"/>
      <c r="H420" s="387"/>
      <c r="I420" s="84"/>
      <c r="J420" s="85">
        <f>SUM(J421)</f>
        <v>17879.599999999999</v>
      </c>
      <c r="K420" s="85">
        <f t="shared" ref="K420:L420" si="134">SUM(K421)</f>
        <v>14274.58</v>
      </c>
      <c r="L420" s="85">
        <f t="shared" si="134"/>
        <v>17223.8</v>
      </c>
    </row>
    <row r="421" spans="1:12" s="5" customFormat="1" ht="33.6" x14ac:dyDescent="0.3">
      <c r="A421" s="97" t="s">
        <v>139</v>
      </c>
      <c r="B421" s="98">
        <v>927</v>
      </c>
      <c r="C421" s="100" t="s">
        <v>14</v>
      </c>
      <c r="D421" s="136" t="s">
        <v>1</v>
      </c>
      <c r="E421" s="99" t="s">
        <v>29</v>
      </c>
      <c r="F421" s="99" t="s">
        <v>111</v>
      </c>
      <c r="G421" s="99" t="s">
        <v>112</v>
      </c>
      <c r="H421" s="99" t="s">
        <v>118</v>
      </c>
      <c r="I421" s="137"/>
      <c r="J421" s="117">
        <f>+J422+J433</f>
        <v>17879.599999999999</v>
      </c>
      <c r="K421" s="117">
        <f t="shared" ref="K421:L421" si="135">+K422+K433</f>
        <v>14274.58</v>
      </c>
      <c r="L421" s="117">
        <f t="shared" si="135"/>
        <v>17223.8</v>
      </c>
    </row>
    <row r="422" spans="1:12" s="5" customFormat="1" ht="17.399999999999999" x14ac:dyDescent="0.3">
      <c r="A422" s="87" t="s">
        <v>150</v>
      </c>
      <c r="B422" s="102">
        <v>927</v>
      </c>
      <c r="C422" s="104" t="s">
        <v>14</v>
      </c>
      <c r="D422" s="140" t="s">
        <v>1</v>
      </c>
      <c r="E422" s="103" t="s">
        <v>29</v>
      </c>
      <c r="F422" s="103" t="s">
        <v>16</v>
      </c>
      <c r="G422" s="103" t="s">
        <v>112</v>
      </c>
      <c r="H422" s="103" t="s">
        <v>118</v>
      </c>
      <c r="I422" s="126"/>
      <c r="J422" s="119">
        <f>SUM(J423)</f>
        <v>11909</v>
      </c>
      <c r="K422" s="119">
        <f t="shared" ref="K422:L422" si="136">SUM(K423)</f>
        <v>12427</v>
      </c>
      <c r="L422" s="119">
        <f t="shared" si="136"/>
        <v>12944</v>
      </c>
    </row>
    <row r="423" spans="1:12" s="5" customFormat="1" ht="33.6" x14ac:dyDescent="0.3">
      <c r="A423" s="91" t="s">
        <v>151</v>
      </c>
      <c r="B423" s="106">
        <v>927</v>
      </c>
      <c r="C423" s="108" t="s">
        <v>14</v>
      </c>
      <c r="D423" s="142" t="s">
        <v>1</v>
      </c>
      <c r="E423" s="107" t="s">
        <v>29</v>
      </c>
      <c r="F423" s="107" t="s">
        <v>16</v>
      </c>
      <c r="G423" s="107" t="s">
        <v>1</v>
      </c>
      <c r="H423" s="107" t="s">
        <v>118</v>
      </c>
      <c r="I423" s="125"/>
      <c r="J423" s="120">
        <f>+J424+J425+J429</f>
        <v>11909</v>
      </c>
      <c r="K423" s="120">
        <f t="shared" ref="K423:L423" si="137">+K425+K429+K424</f>
        <v>12427</v>
      </c>
      <c r="L423" s="120">
        <f t="shared" si="137"/>
        <v>12944</v>
      </c>
    </row>
    <row r="424" spans="1:12" s="5" customFormat="1" ht="30.6" customHeight="1" x14ac:dyDescent="0.3">
      <c r="A424" s="188" t="s">
        <v>305</v>
      </c>
      <c r="B424" s="111">
        <v>927</v>
      </c>
      <c r="C424" s="112" t="s">
        <v>14</v>
      </c>
      <c r="D424" s="121" t="s">
        <v>1</v>
      </c>
      <c r="E424" s="112" t="s">
        <v>29</v>
      </c>
      <c r="F424" s="112" t="s">
        <v>16</v>
      </c>
      <c r="G424" s="112" t="s">
        <v>1</v>
      </c>
      <c r="H424" s="84" t="s">
        <v>230</v>
      </c>
      <c r="I424" s="113" t="s">
        <v>60</v>
      </c>
      <c r="J424" s="161">
        <v>11909</v>
      </c>
      <c r="K424" s="161">
        <v>12427</v>
      </c>
      <c r="L424" s="161">
        <v>12944</v>
      </c>
    </row>
    <row r="425" spans="1:12" s="5" customFormat="1" ht="79.2" hidden="1" customHeight="1" x14ac:dyDescent="0.3">
      <c r="A425" s="188" t="s">
        <v>383</v>
      </c>
      <c r="B425" s="185">
        <v>927</v>
      </c>
      <c r="C425" s="90" t="s">
        <v>14</v>
      </c>
      <c r="D425" s="7" t="s">
        <v>1</v>
      </c>
      <c r="E425" s="7" t="s">
        <v>29</v>
      </c>
      <c r="F425" s="7" t="s">
        <v>16</v>
      </c>
      <c r="G425" s="7" t="s">
        <v>1</v>
      </c>
      <c r="H425" s="96" t="s">
        <v>222</v>
      </c>
      <c r="I425" s="90"/>
      <c r="J425" s="85">
        <f>+J426+J427+J428</f>
        <v>0</v>
      </c>
      <c r="K425" s="85"/>
      <c r="L425" s="85"/>
    </row>
    <row r="426" spans="1:12" s="5" customFormat="1" ht="78" hidden="1" x14ac:dyDescent="0.3">
      <c r="A426" s="188" t="s">
        <v>375</v>
      </c>
      <c r="B426" s="133">
        <v>927</v>
      </c>
      <c r="C426" s="113" t="s">
        <v>14</v>
      </c>
      <c r="D426" s="112" t="s">
        <v>1</v>
      </c>
      <c r="E426" s="112" t="s">
        <v>29</v>
      </c>
      <c r="F426" s="112" t="s">
        <v>16</v>
      </c>
      <c r="G426" s="112" t="s">
        <v>1</v>
      </c>
      <c r="H426" s="84" t="s">
        <v>222</v>
      </c>
      <c r="I426" s="166" t="s">
        <v>60</v>
      </c>
      <c r="J426" s="161">
        <v>0</v>
      </c>
      <c r="K426" s="161"/>
      <c r="L426" s="161"/>
    </row>
    <row r="427" spans="1:12" s="5" customFormat="1" ht="78" hidden="1" x14ac:dyDescent="0.3">
      <c r="A427" s="188" t="s">
        <v>376</v>
      </c>
      <c r="B427" s="133">
        <v>927</v>
      </c>
      <c r="C427" s="113" t="s">
        <v>14</v>
      </c>
      <c r="D427" s="112" t="s">
        <v>1</v>
      </c>
      <c r="E427" s="112" t="s">
        <v>29</v>
      </c>
      <c r="F427" s="112" t="s">
        <v>16</v>
      </c>
      <c r="G427" s="112" t="s">
        <v>1</v>
      </c>
      <c r="H427" s="84" t="s">
        <v>222</v>
      </c>
      <c r="I427" s="166" t="s">
        <v>60</v>
      </c>
      <c r="J427" s="161">
        <v>0</v>
      </c>
      <c r="K427" s="161"/>
      <c r="L427" s="161"/>
    </row>
    <row r="428" spans="1:12" s="5" customFormat="1" ht="78" hidden="1" customHeight="1" x14ac:dyDescent="0.3">
      <c r="A428" s="188" t="s">
        <v>377</v>
      </c>
      <c r="B428" s="111">
        <v>927</v>
      </c>
      <c r="C428" s="112" t="s">
        <v>14</v>
      </c>
      <c r="D428" s="121" t="s">
        <v>1</v>
      </c>
      <c r="E428" s="112" t="s">
        <v>29</v>
      </c>
      <c r="F428" s="112" t="s">
        <v>16</v>
      </c>
      <c r="G428" s="112" t="s">
        <v>1</v>
      </c>
      <c r="H428" s="84" t="s">
        <v>222</v>
      </c>
      <c r="I428" s="113" t="s">
        <v>60</v>
      </c>
      <c r="J428" s="161">
        <v>0</v>
      </c>
      <c r="K428" s="161"/>
      <c r="L428" s="161"/>
    </row>
    <row r="429" spans="1:12" s="5" customFormat="1" ht="46.95" hidden="1" x14ac:dyDescent="0.3">
      <c r="A429" s="188" t="s">
        <v>384</v>
      </c>
      <c r="B429" s="12">
        <v>927</v>
      </c>
      <c r="C429" s="7" t="s">
        <v>14</v>
      </c>
      <c r="D429" s="88" t="s">
        <v>1</v>
      </c>
      <c r="E429" s="7" t="s">
        <v>29</v>
      </c>
      <c r="F429" s="7" t="s">
        <v>16</v>
      </c>
      <c r="G429" s="7" t="s">
        <v>1</v>
      </c>
      <c r="H429" s="96" t="s">
        <v>222</v>
      </c>
      <c r="I429" s="90"/>
      <c r="J429" s="85">
        <f>+J430+J431+J432</f>
        <v>0</v>
      </c>
      <c r="K429" s="85"/>
      <c r="L429" s="85"/>
    </row>
    <row r="430" spans="1:12" s="5" customFormat="1" ht="46.95" hidden="1" x14ac:dyDescent="0.3">
      <c r="A430" s="188" t="s">
        <v>378</v>
      </c>
      <c r="B430" s="111">
        <v>927</v>
      </c>
      <c r="C430" s="112" t="s">
        <v>14</v>
      </c>
      <c r="D430" s="121" t="s">
        <v>1</v>
      </c>
      <c r="E430" s="112" t="s">
        <v>29</v>
      </c>
      <c r="F430" s="112" t="s">
        <v>16</v>
      </c>
      <c r="G430" s="112" t="s">
        <v>1</v>
      </c>
      <c r="H430" s="84" t="s">
        <v>222</v>
      </c>
      <c r="I430" s="113" t="s">
        <v>60</v>
      </c>
      <c r="J430" s="161"/>
      <c r="K430" s="161"/>
      <c r="L430" s="161"/>
    </row>
    <row r="431" spans="1:12" s="5" customFormat="1" ht="46.95" hidden="1" x14ac:dyDescent="0.3">
      <c r="A431" s="188" t="s">
        <v>379</v>
      </c>
      <c r="B431" s="111">
        <v>927</v>
      </c>
      <c r="C431" s="112" t="s">
        <v>14</v>
      </c>
      <c r="D431" s="121" t="s">
        <v>1</v>
      </c>
      <c r="E431" s="112" t="s">
        <v>29</v>
      </c>
      <c r="F431" s="112" t="s">
        <v>16</v>
      </c>
      <c r="G431" s="112" t="s">
        <v>1</v>
      </c>
      <c r="H431" s="84" t="s">
        <v>222</v>
      </c>
      <c r="I431" s="113" t="s">
        <v>60</v>
      </c>
      <c r="J431" s="161"/>
      <c r="K431" s="161"/>
      <c r="L431" s="161"/>
    </row>
    <row r="432" spans="1:12" s="5" customFormat="1" ht="46.95" hidden="1" x14ac:dyDescent="0.3">
      <c r="A432" s="188" t="s">
        <v>380</v>
      </c>
      <c r="B432" s="111">
        <v>927</v>
      </c>
      <c r="C432" s="112" t="s">
        <v>14</v>
      </c>
      <c r="D432" s="121" t="s">
        <v>1</v>
      </c>
      <c r="E432" s="112" t="s">
        <v>29</v>
      </c>
      <c r="F432" s="112" t="s">
        <v>16</v>
      </c>
      <c r="G432" s="112" t="s">
        <v>1</v>
      </c>
      <c r="H432" s="84" t="s">
        <v>222</v>
      </c>
      <c r="I432" s="113" t="s">
        <v>60</v>
      </c>
      <c r="J432" s="161"/>
      <c r="K432" s="161"/>
      <c r="L432" s="161"/>
    </row>
    <row r="433" spans="1:12" s="36" customFormat="1" ht="33.6" x14ac:dyDescent="0.3">
      <c r="A433" s="87" t="s">
        <v>659</v>
      </c>
      <c r="B433" s="102">
        <v>927</v>
      </c>
      <c r="C433" s="104" t="s">
        <v>14</v>
      </c>
      <c r="D433" s="140" t="s">
        <v>1</v>
      </c>
      <c r="E433" s="103" t="s">
        <v>29</v>
      </c>
      <c r="F433" s="103" t="s">
        <v>8</v>
      </c>
      <c r="G433" s="103" t="s">
        <v>112</v>
      </c>
      <c r="H433" s="103" t="s">
        <v>118</v>
      </c>
      <c r="I433" s="126"/>
      <c r="J433" s="119">
        <f>+J434+J439+J444</f>
        <v>5970.5999999999995</v>
      </c>
      <c r="K433" s="119">
        <f t="shared" ref="K433:L433" si="138">+K434+K439+K444</f>
        <v>1847.58</v>
      </c>
      <c r="L433" s="119">
        <f t="shared" si="138"/>
        <v>4279.8</v>
      </c>
    </row>
    <row r="434" spans="1:12" s="36" customFormat="1" ht="33.6" x14ac:dyDescent="0.3">
      <c r="A434" s="91" t="s">
        <v>455</v>
      </c>
      <c r="B434" s="184">
        <v>927</v>
      </c>
      <c r="C434" s="125" t="s">
        <v>14</v>
      </c>
      <c r="D434" s="107" t="s">
        <v>1</v>
      </c>
      <c r="E434" s="107" t="s">
        <v>29</v>
      </c>
      <c r="F434" s="107" t="s">
        <v>8</v>
      </c>
      <c r="G434" s="107" t="s">
        <v>5</v>
      </c>
      <c r="H434" s="107" t="s">
        <v>118</v>
      </c>
      <c r="I434" s="209"/>
      <c r="J434" s="120">
        <f>+J435</f>
        <v>2042.5</v>
      </c>
      <c r="K434" s="120">
        <f t="shared" ref="K434:L434" si="139">+K435</f>
        <v>0</v>
      </c>
      <c r="L434" s="120">
        <f t="shared" si="139"/>
        <v>2000</v>
      </c>
    </row>
    <row r="435" spans="1:12" s="36" customFormat="1" ht="30" customHeight="1" x14ac:dyDescent="0.3">
      <c r="A435" s="188" t="s">
        <v>705</v>
      </c>
      <c r="B435" s="81">
        <v>927</v>
      </c>
      <c r="C435" s="146" t="s">
        <v>14</v>
      </c>
      <c r="D435" s="96" t="s">
        <v>1</v>
      </c>
      <c r="E435" s="96" t="s">
        <v>29</v>
      </c>
      <c r="F435" s="96" t="s">
        <v>8</v>
      </c>
      <c r="G435" s="96" t="s">
        <v>5</v>
      </c>
      <c r="H435" s="96" t="s">
        <v>625</v>
      </c>
      <c r="I435" s="210"/>
      <c r="J435" s="85">
        <f>+J437+J438</f>
        <v>2042.5</v>
      </c>
      <c r="K435" s="85">
        <f t="shared" ref="K435:L435" si="140">+K437+K438</f>
        <v>0</v>
      </c>
      <c r="L435" s="85">
        <f t="shared" si="140"/>
        <v>2000</v>
      </c>
    </row>
    <row r="436" spans="1:12" s="36" customFormat="1" ht="46.95" hidden="1" x14ac:dyDescent="0.3">
      <c r="A436" s="188" t="s">
        <v>509</v>
      </c>
      <c r="B436" s="133">
        <v>927</v>
      </c>
      <c r="C436" s="113" t="s">
        <v>14</v>
      </c>
      <c r="D436" s="112" t="s">
        <v>1</v>
      </c>
      <c r="E436" s="112" t="s">
        <v>29</v>
      </c>
      <c r="F436" s="112" t="s">
        <v>31</v>
      </c>
      <c r="G436" s="112" t="s">
        <v>5</v>
      </c>
      <c r="H436" s="84" t="s">
        <v>625</v>
      </c>
      <c r="I436" s="166" t="s">
        <v>60</v>
      </c>
      <c r="J436" s="161"/>
      <c r="K436" s="161"/>
      <c r="L436" s="161"/>
    </row>
    <row r="437" spans="1:12" s="36" customFormat="1" ht="46.8" x14ac:dyDescent="0.3">
      <c r="A437" s="188" t="s">
        <v>706</v>
      </c>
      <c r="B437" s="133">
        <v>927</v>
      </c>
      <c r="C437" s="113" t="s">
        <v>14</v>
      </c>
      <c r="D437" s="112" t="s">
        <v>1</v>
      </c>
      <c r="E437" s="112" t="s">
        <v>29</v>
      </c>
      <c r="F437" s="112" t="s">
        <v>8</v>
      </c>
      <c r="G437" s="112" t="s">
        <v>5</v>
      </c>
      <c r="H437" s="84" t="s">
        <v>625</v>
      </c>
      <c r="I437" s="166" t="s">
        <v>60</v>
      </c>
      <c r="J437" s="161">
        <v>2000</v>
      </c>
      <c r="K437" s="161">
        <v>0</v>
      </c>
      <c r="L437" s="161">
        <v>2000</v>
      </c>
    </row>
    <row r="438" spans="1:12" s="36" customFormat="1" ht="46.8" x14ac:dyDescent="0.3">
      <c r="A438" s="188" t="s">
        <v>707</v>
      </c>
      <c r="B438" s="133">
        <v>927</v>
      </c>
      <c r="C438" s="112" t="s">
        <v>14</v>
      </c>
      <c r="D438" s="112" t="s">
        <v>1</v>
      </c>
      <c r="E438" s="112" t="s">
        <v>29</v>
      </c>
      <c r="F438" s="112" t="s">
        <v>8</v>
      </c>
      <c r="G438" s="112" t="s">
        <v>5</v>
      </c>
      <c r="H438" s="84" t="s">
        <v>625</v>
      </c>
      <c r="I438" s="166" t="s">
        <v>60</v>
      </c>
      <c r="J438" s="161">
        <v>42.5</v>
      </c>
      <c r="K438" s="161">
        <v>0</v>
      </c>
      <c r="L438" s="161">
        <v>0</v>
      </c>
    </row>
    <row r="439" spans="1:12" s="5" customFormat="1" ht="57" customHeight="1" x14ac:dyDescent="0.3">
      <c r="A439" s="91" t="s">
        <v>249</v>
      </c>
      <c r="B439" s="106">
        <v>927</v>
      </c>
      <c r="C439" s="108" t="s">
        <v>14</v>
      </c>
      <c r="D439" s="142" t="s">
        <v>1</v>
      </c>
      <c r="E439" s="107" t="s">
        <v>29</v>
      </c>
      <c r="F439" s="107" t="s">
        <v>8</v>
      </c>
      <c r="G439" s="107" t="s">
        <v>7</v>
      </c>
      <c r="H439" s="107" t="s">
        <v>118</v>
      </c>
      <c r="I439" s="125"/>
      <c r="J439" s="120">
        <f>+J440</f>
        <v>3687.7</v>
      </c>
      <c r="K439" s="120">
        <f t="shared" ref="K439:L439" si="141">+K440</f>
        <v>1847.58</v>
      </c>
      <c r="L439" s="120">
        <f t="shared" si="141"/>
        <v>2279.8000000000002</v>
      </c>
    </row>
    <row r="440" spans="1:12" s="5" customFormat="1" ht="29.4" customHeight="1" x14ac:dyDescent="0.3">
      <c r="A440" s="174" t="s">
        <v>708</v>
      </c>
      <c r="B440" s="95">
        <v>927</v>
      </c>
      <c r="C440" s="83" t="s">
        <v>14</v>
      </c>
      <c r="D440" s="211" t="s">
        <v>1</v>
      </c>
      <c r="E440" s="96" t="s">
        <v>29</v>
      </c>
      <c r="F440" s="96" t="s">
        <v>8</v>
      </c>
      <c r="G440" s="96" t="s">
        <v>7</v>
      </c>
      <c r="H440" s="96" t="s">
        <v>118</v>
      </c>
      <c r="I440" s="125"/>
      <c r="J440" s="85">
        <f>+J441+J442+J443</f>
        <v>3687.7</v>
      </c>
      <c r="K440" s="85">
        <f t="shared" ref="K440:L440" si="142">+K441+K442+K443</f>
        <v>1847.58</v>
      </c>
      <c r="L440" s="85">
        <f t="shared" si="142"/>
        <v>2279.8000000000002</v>
      </c>
    </row>
    <row r="441" spans="1:12" s="5" customFormat="1" ht="46.95" hidden="1" x14ac:dyDescent="0.3">
      <c r="A441" s="188" t="s">
        <v>360</v>
      </c>
      <c r="B441" s="111">
        <v>927</v>
      </c>
      <c r="C441" s="112" t="s">
        <v>14</v>
      </c>
      <c r="D441" s="121" t="s">
        <v>1</v>
      </c>
      <c r="E441" s="112" t="s">
        <v>29</v>
      </c>
      <c r="F441" s="112" t="s">
        <v>16</v>
      </c>
      <c r="G441" s="112" t="s">
        <v>7</v>
      </c>
      <c r="H441" s="84" t="s">
        <v>626</v>
      </c>
      <c r="I441" s="113" t="s">
        <v>60</v>
      </c>
      <c r="J441" s="161">
        <v>0</v>
      </c>
      <c r="K441" s="161"/>
      <c r="L441" s="161"/>
    </row>
    <row r="442" spans="1:12" s="5" customFormat="1" ht="46.8" x14ac:dyDescent="0.3">
      <c r="A442" s="188" t="s">
        <v>709</v>
      </c>
      <c r="B442" s="111">
        <v>927</v>
      </c>
      <c r="C442" s="112" t="s">
        <v>14</v>
      </c>
      <c r="D442" s="121" t="s">
        <v>1</v>
      </c>
      <c r="E442" s="112" t="s">
        <v>29</v>
      </c>
      <c r="F442" s="112" t="s">
        <v>8</v>
      </c>
      <c r="G442" s="112" t="s">
        <v>7</v>
      </c>
      <c r="H442" s="84" t="s">
        <v>626</v>
      </c>
      <c r="I442" s="113" t="s">
        <v>60</v>
      </c>
      <c r="J442" s="161">
        <v>3611</v>
      </c>
      <c r="K442" s="161">
        <v>1811.28</v>
      </c>
      <c r="L442" s="161">
        <v>2233.8000000000002</v>
      </c>
    </row>
    <row r="443" spans="1:12" s="54" customFormat="1" ht="48.6" customHeight="1" x14ac:dyDescent="0.35">
      <c r="A443" s="188" t="s">
        <v>710</v>
      </c>
      <c r="B443" s="111">
        <v>927</v>
      </c>
      <c r="C443" s="112" t="s">
        <v>14</v>
      </c>
      <c r="D443" s="121" t="s">
        <v>1</v>
      </c>
      <c r="E443" s="112" t="s">
        <v>29</v>
      </c>
      <c r="F443" s="112" t="s">
        <v>8</v>
      </c>
      <c r="G443" s="112" t="s">
        <v>7</v>
      </c>
      <c r="H443" s="84" t="s">
        <v>626</v>
      </c>
      <c r="I443" s="113" t="s">
        <v>60</v>
      </c>
      <c r="J443" s="161">
        <v>76.7</v>
      </c>
      <c r="K443" s="161">
        <v>36.299999999999997</v>
      </c>
      <c r="L443" s="161">
        <v>46</v>
      </c>
    </row>
    <row r="444" spans="1:12" s="54" customFormat="1" ht="25.95" customHeight="1" x14ac:dyDescent="0.35">
      <c r="A444" s="144" t="s">
        <v>667</v>
      </c>
      <c r="B444" s="106">
        <v>927</v>
      </c>
      <c r="C444" s="108" t="s">
        <v>14</v>
      </c>
      <c r="D444" s="142" t="s">
        <v>1</v>
      </c>
      <c r="E444" s="107" t="s">
        <v>29</v>
      </c>
      <c r="F444" s="107" t="s">
        <v>8</v>
      </c>
      <c r="G444" s="107" t="s">
        <v>668</v>
      </c>
      <c r="H444" s="107" t="s">
        <v>118</v>
      </c>
      <c r="I444" s="125"/>
      <c r="J444" s="120">
        <f>+J445+J446</f>
        <v>240.4</v>
      </c>
      <c r="K444" s="120">
        <f t="shared" ref="K444:L444" si="143">+K445</f>
        <v>0</v>
      </c>
      <c r="L444" s="120">
        <f t="shared" si="143"/>
        <v>0</v>
      </c>
    </row>
    <row r="445" spans="1:12" s="54" customFormat="1" ht="48.6" customHeight="1" x14ac:dyDescent="0.35">
      <c r="A445" s="188" t="s">
        <v>711</v>
      </c>
      <c r="B445" s="111">
        <v>927</v>
      </c>
      <c r="C445" s="112" t="s">
        <v>14</v>
      </c>
      <c r="D445" s="236" t="s">
        <v>1</v>
      </c>
      <c r="E445" s="112" t="s">
        <v>29</v>
      </c>
      <c r="F445" s="112" t="s">
        <v>8</v>
      </c>
      <c r="G445" s="112" t="s">
        <v>668</v>
      </c>
      <c r="H445" s="112" t="s">
        <v>633</v>
      </c>
      <c r="I445" s="237" t="s">
        <v>60</v>
      </c>
      <c r="J445" s="114">
        <v>235.4</v>
      </c>
      <c r="K445" s="114">
        <v>0</v>
      </c>
      <c r="L445" s="114">
        <v>0</v>
      </c>
    </row>
    <row r="446" spans="1:12" s="54" customFormat="1" ht="48.6" customHeight="1" x14ac:dyDescent="0.35">
      <c r="A446" s="188" t="s">
        <v>712</v>
      </c>
      <c r="B446" s="111">
        <v>927</v>
      </c>
      <c r="C446" s="112" t="s">
        <v>14</v>
      </c>
      <c r="D446" s="112" t="s">
        <v>1</v>
      </c>
      <c r="E446" s="112" t="s">
        <v>29</v>
      </c>
      <c r="F446" s="112" t="s">
        <v>8</v>
      </c>
      <c r="G446" s="112" t="s">
        <v>668</v>
      </c>
      <c r="H446" s="112" t="s">
        <v>633</v>
      </c>
      <c r="I446" s="237" t="s">
        <v>60</v>
      </c>
      <c r="J446" s="114">
        <v>5</v>
      </c>
      <c r="K446" s="114"/>
      <c r="L446" s="114"/>
    </row>
    <row r="447" spans="1:12" s="55" customFormat="1" ht="17.399999999999999" x14ac:dyDescent="0.35">
      <c r="A447" s="80" t="s">
        <v>534</v>
      </c>
      <c r="B447" s="185">
        <v>927</v>
      </c>
      <c r="C447" s="90" t="s">
        <v>14</v>
      </c>
      <c r="D447" s="88" t="s">
        <v>7</v>
      </c>
      <c r="E447" s="89"/>
      <c r="F447" s="89"/>
      <c r="G447" s="89"/>
      <c r="H447" s="146"/>
      <c r="I447" s="146"/>
      <c r="J447" s="85">
        <f>+J448+J455</f>
        <v>88480.6</v>
      </c>
      <c r="K447" s="85">
        <f>+K448+K455</f>
        <v>43943.6</v>
      </c>
      <c r="L447" s="85">
        <f>+L448+L455</f>
        <v>92389.5</v>
      </c>
    </row>
    <row r="448" spans="1:12" s="55" customFormat="1" ht="33.6" x14ac:dyDescent="0.35">
      <c r="A448" s="97" t="s">
        <v>139</v>
      </c>
      <c r="B448" s="98">
        <v>927</v>
      </c>
      <c r="C448" s="100" t="s">
        <v>14</v>
      </c>
      <c r="D448" s="136" t="s">
        <v>7</v>
      </c>
      <c r="E448" s="99" t="s">
        <v>29</v>
      </c>
      <c r="F448" s="99" t="s">
        <v>111</v>
      </c>
      <c r="G448" s="99" t="s">
        <v>112</v>
      </c>
      <c r="H448" s="99" t="s">
        <v>118</v>
      </c>
      <c r="I448" s="137"/>
      <c r="J448" s="117">
        <f>+J450</f>
        <v>3500</v>
      </c>
      <c r="K448" s="117">
        <f t="shared" ref="K448:L448" si="144">+K450</f>
        <v>43943.6</v>
      </c>
      <c r="L448" s="117">
        <f t="shared" si="144"/>
        <v>92389.5</v>
      </c>
    </row>
    <row r="449" spans="1:12" s="55" customFormat="1" ht="33.6" x14ac:dyDescent="0.35">
      <c r="A449" s="87" t="s">
        <v>659</v>
      </c>
      <c r="B449" s="102">
        <v>927</v>
      </c>
      <c r="C449" s="104" t="s">
        <v>14</v>
      </c>
      <c r="D449" s="140" t="s">
        <v>7</v>
      </c>
      <c r="E449" s="103" t="s">
        <v>29</v>
      </c>
      <c r="F449" s="103" t="s">
        <v>8</v>
      </c>
      <c r="G449" s="103" t="s">
        <v>112</v>
      </c>
      <c r="H449" s="103" t="s">
        <v>118</v>
      </c>
      <c r="I449" s="126"/>
      <c r="J449" s="119">
        <f>+J450+J464</f>
        <v>3500</v>
      </c>
      <c r="K449" s="119">
        <f>+K450+K464</f>
        <v>43943.6</v>
      </c>
      <c r="L449" s="119">
        <f>+L450+L464</f>
        <v>92389.5</v>
      </c>
    </row>
    <row r="450" spans="1:12" s="55" customFormat="1" x14ac:dyDescent="0.35">
      <c r="A450" s="91" t="s">
        <v>387</v>
      </c>
      <c r="B450" s="184">
        <v>927</v>
      </c>
      <c r="C450" s="125" t="s">
        <v>14</v>
      </c>
      <c r="D450" s="107" t="s">
        <v>7</v>
      </c>
      <c r="E450" s="107" t="s">
        <v>29</v>
      </c>
      <c r="F450" s="107" t="s">
        <v>8</v>
      </c>
      <c r="G450" s="107" t="s">
        <v>333</v>
      </c>
      <c r="H450" s="107" t="s">
        <v>118</v>
      </c>
      <c r="I450" s="209"/>
      <c r="J450" s="120">
        <f>+J451+J453+J454</f>
        <v>3500</v>
      </c>
      <c r="K450" s="120">
        <f>+K451+K453+K452</f>
        <v>43943.6</v>
      </c>
      <c r="L450" s="120">
        <f>+L451+L453+L452</f>
        <v>92389.5</v>
      </c>
    </row>
    <row r="451" spans="1:12" s="55" customFormat="1" ht="31.2" x14ac:dyDescent="0.35">
      <c r="A451" s="174" t="s">
        <v>713</v>
      </c>
      <c r="B451" s="133">
        <v>927</v>
      </c>
      <c r="C451" s="113" t="s">
        <v>14</v>
      </c>
      <c r="D451" s="112" t="s">
        <v>7</v>
      </c>
      <c r="E451" s="112" t="s">
        <v>29</v>
      </c>
      <c r="F451" s="112" t="s">
        <v>8</v>
      </c>
      <c r="G451" s="112" t="s">
        <v>333</v>
      </c>
      <c r="H451" s="84" t="s">
        <v>460</v>
      </c>
      <c r="I451" s="166" t="s">
        <v>60</v>
      </c>
      <c r="J451" s="161">
        <v>0</v>
      </c>
      <c r="K451" s="161">
        <v>43681.1</v>
      </c>
      <c r="L451" s="161">
        <v>91836.7</v>
      </c>
    </row>
    <row r="452" spans="1:12" s="238" customFormat="1" ht="44.25" customHeight="1" x14ac:dyDescent="0.35">
      <c r="A452" s="283" t="s">
        <v>714</v>
      </c>
      <c r="B452" s="287">
        <v>927</v>
      </c>
      <c r="C452" s="264" t="s">
        <v>14</v>
      </c>
      <c r="D452" s="263" t="s">
        <v>7</v>
      </c>
      <c r="E452" s="262" t="s">
        <v>29</v>
      </c>
      <c r="F452" s="262" t="s">
        <v>8</v>
      </c>
      <c r="G452" s="262" t="s">
        <v>333</v>
      </c>
      <c r="H452" s="286" t="s">
        <v>460</v>
      </c>
      <c r="I452" s="288" t="s">
        <v>60</v>
      </c>
      <c r="J452" s="161">
        <v>0</v>
      </c>
      <c r="K452" s="161">
        <v>262.5</v>
      </c>
      <c r="L452" s="161">
        <v>552.79999999999995</v>
      </c>
    </row>
    <row r="453" spans="1:12" s="55" customFormat="1" ht="45" customHeight="1" x14ac:dyDescent="0.35">
      <c r="A453" s="283" t="s">
        <v>715</v>
      </c>
      <c r="B453" s="287">
        <v>927</v>
      </c>
      <c r="C453" s="264" t="s">
        <v>14</v>
      </c>
      <c r="D453" s="263" t="s">
        <v>7</v>
      </c>
      <c r="E453" s="262" t="s">
        <v>29</v>
      </c>
      <c r="F453" s="262" t="s">
        <v>8</v>
      </c>
      <c r="G453" s="262" t="s">
        <v>333</v>
      </c>
      <c r="H453" s="286" t="s">
        <v>617</v>
      </c>
      <c r="I453" s="288" t="s">
        <v>60</v>
      </c>
      <c r="J453" s="161">
        <v>3500</v>
      </c>
      <c r="K453" s="161">
        <v>0</v>
      </c>
      <c r="L453" s="161">
        <v>0</v>
      </c>
    </row>
    <row r="454" spans="1:12" s="55" customFormat="1" ht="0.6" hidden="1" customHeight="1" x14ac:dyDescent="0.35">
      <c r="A454" s="283" t="s">
        <v>654</v>
      </c>
      <c r="B454" s="287">
        <v>927</v>
      </c>
      <c r="C454" s="264" t="s">
        <v>14</v>
      </c>
      <c r="D454" s="263" t="s">
        <v>7</v>
      </c>
      <c r="E454" s="262" t="s">
        <v>29</v>
      </c>
      <c r="F454" s="262" t="s">
        <v>8</v>
      </c>
      <c r="G454" s="262" t="s">
        <v>333</v>
      </c>
      <c r="H454" s="286" t="s">
        <v>617</v>
      </c>
      <c r="I454" s="288" t="s">
        <v>60</v>
      </c>
      <c r="J454" s="161">
        <v>0</v>
      </c>
      <c r="K454" s="161">
        <v>0</v>
      </c>
      <c r="L454" s="161">
        <v>0</v>
      </c>
    </row>
    <row r="455" spans="1:12" s="55" customFormat="1" ht="50.4" x14ac:dyDescent="0.35">
      <c r="A455" s="97" t="s">
        <v>271</v>
      </c>
      <c r="B455" s="98">
        <v>927</v>
      </c>
      <c r="C455" s="99" t="s">
        <v>14</v>
      </c>
      <c r="D455" s="143" t="s">
        <v>7</v>
      </c>
      <c r="E455" s="99" t="s">
        <v>216</v>
      </c>
      <c r="F455" s="99" t="s">
        <v>111</v>
      </c>
      <c r="G455" s="99" t="s">
        <v>112</v>
      </c>
      <c r="H455" s="99" t="s">
        <v>118</v>
      </c>
      <c r="I455" s="137"/>
      <c r="J455" s="117">
        <f>+J456</f>
        <v>84980.6</v>
      </c>
      <c r="K455" s="117">
        <f t="shared" ref="K455:L456" si="145">+K456</f>
        <v>0</v>
      </c>
      <c r="L455" s="117">
        <f t="shared" si="145"/>
        <v>0</v>
      </c>
    </row>
    <row r="456" spans="1:12" s="55" customFormat="1" ht="33.6" x14ac:dyDescent="0.35">
      <c r="A456" s="87" t="s">
        <v>484</v>
      </c>
      <c r="B456" s="102">
        <v>927</v>
      </c>
      <c r="C456" s="103" t="s">
        <v>14</v>
      </c>
      <c r="D456" s="122" t="s">
        <v>7</v>
      </c>
      <c r="E456" s="103" t="s">
        <v>216</v>
      </c>
      <c r="F456" s="103" t="s">
        <v>464</v>
      </c>
      <c r="G456" s="103" t="s">
        <v>112</v>
      </c>
      <c r="H456" s="103" t="s">
        <v>118</v>
      </c>
      <c r="I456" s="126"/>
      <c r="J456" s="119">
        <f>+J457</f>
        <v>84980.6</v>
      </c>
      <c r="K456" s="119">
        <f t="shared" si="145"/>
        <v>0</v>
      </c>
      <c r="L456" s="119">
        <f t="shared" si="145"/>
        <v>0</v>
      </c>
    </row>
    <row r="457" spans="1:12" s="55" customFormat="1" ht="33.6" x14ac:dyDescent="0.35">
      <c r="A457" s="206" t="s">
        <v>485</v>
      </c>
      <c r="B457" s="92">
        <v>927</v>
      </c>
      <c r="C457" s="93" t="s">
        <v>14</v>
      </c>
      <c r="D457" s="207" t="s">
        <v>7</v>
      </c>
      <c r="E457" s="93" t="s">
        <v>216</v>
      </c>
      <c r="F457" s="93" t="s">
        <v>464</v>
      </c>
      <c r="G457" s="93" t="s">
        <v>2</v>
      </c>
      <c r="H457" s="93" t="s">
        <v>118</v>
      </c>
      <c r="I457" s="208"/>
      <c r="J457" s="150">
        <f>+J459+J458</f>
        <v>84980.6</v>
      </c>
      <c r="K457" s="150">
        <f>+K459</f>
        <v>0</v>
      </c>
      <c r="L457" s="150">
        <f>+L459</f>
        <v>0</v>
      </c>
    </row>
    <row r="458" spans="1:12" s="55" customFormat="1" ht="31.2" x14ac:dyDescent="0.35">
      <c r="A458" s="174" t="s">
        <v>757</v>
      </c>
      <c r="B458" s="12">
        <v>927</v>
      </c>
      <c r="C458" s="7" t="s">
        <v>14</v>
      </c>
      <c r="D458" s="370" t="s">
        <v>7</v>
      </c>
      <c r="E458" s="7" t="s">
        <v>216</v>
      </c>
      <c r="F458" s="7" t="s">
        <v>464</v>
      </c>
      <c r="G458" s="7" t="s">
        <v>2</v>
      </c>
      <c r="H458" s="96" t="s">
        <v>236</v>
      </c>
      <c r="I458" s="146" t="s">
        <v>60</v>
      </c>
      <c r="J458" s="85">
        <v>20883.5</v>
      </c>
      <c r="K458" s="85"/>
      <c r="L458" s="85"/>
    </row>
    <row r="459" spans="1:12" s="55" customFormat="1" ht="30.6" customHeight="1" x14ac:dyDescent="0.35">
      <c r="A459" s="174" t="s">
        <v>717</v>
      </c>
      <c r="B459" s="12">
        <v>927</v>
      </c>
      <c r="C459" s="7" t="s">
        <v>14</v>
      </c>
      <c r="D459" s="88" t="s">
        <v>7</v>
      </c>
      <c r="E459" s="7" t="s">
        <v>216</v>
      </c>
      <c r="F459" s="7" t="s">
        <v>464</v>
      </c>
      <c r="G459" s="7" t="s">
        <v>2</v>
      </c>
      <c r="H459" s="7" t="s">
        <v>497</v>
      </c>
      <c r="I459" s="208"/>
      <c r="J459" s="85">
        <f>+J460+J461+J462</f>
        <v>64097.1</v>
      </c>
      <c r="K459" s="85">
        <f t="shared" ref="K459:L459" si="146">+K460+K461+K462</f>
        <v>0</v>
      </c>
      <c r="L459" s="85">
        <f t="shared" si="146"/>
        <v>0</v>
      </c>
    </row>
    <row r="460" spans="1:12" s="55" customFormat="1" ht="30" hidden="1" customHeight="1" x14ac:dyDescent="0.35">
      <c r="A460" s="188" t="s">
        <v>531</v>
      </c>
      <c r="B460" s="111">
        <v>927</v>
      </c>
      <c r="C460" s="112" t="s">
        <v>14</v>
      </c>
      <c r="D460" s="121" t="s">
        <v>7</v>
      </c>
      <c r="E460" s="112" t="s">
        <v>216</v>
      </c>
      <c r="F460" s="112" t="s">
        <v>464</v>
      </c>
      <c r="G460" s="112" t="s">
        <v>2</v>
      </c>
      <c r="H460" s="112" t="s">
        <v>459</v>
      </c>
      <c r="I460" s="113" t="s">
        <v>60</v>
      </c>
      <c r="J460" s="114">
        <v>0</v>
      </c>
      <c r="K460" s="114"/>
      <c r="L460" s="114"/>
    </row>
    <row r="461" spans="1:12" s="55" customFormat="1" ht="32.4" customHeight="1" x14ac:dyDescent="0.35">
      <c r="A461" s="188" t="s">
        <v>716</v>
      </c>
      <c r="B461" s="111">
        <v>927</v>
      </c>
      <c r="C461" s="112" t="s">
        <v>14</v>
      </c>
      <c r="D461" s="121" t="s">
        <v>7</v>
      </c>
      <c r="E461" s="112" t="s">
        <v>216</v>
      </c>
      <c r="F461" s="112" t="s">
        <v>464</v>
      </c>
      <c r="G461" s="112" t="s">
        <v>2</v>
      </c>
      <c r="H461" s="112" t="s">
        <v>497</v>
      </c>
      <c r="I461" s="113" t="s">
        <v>60</v>
      </c>
      <c r="J461" s="114">
        <v>42196.7</v>
      </c>
      <c r="K461" s="114">
        <v>0</v>
      </c>
      <c r="L461" s="114">
        <v>0</v>
      </c>
    </row>
    <row r="462" spans="1:12" s="55" customFormat="1" ht="31.2" x14ac:dyDescent="0.35">
      <c r="A462" s="188" t="s">
        <v>718</v>
      </c>
      <c r="B462" s="111">
        <v>927</v>
      </c>
      <c r="C462" s="112" t="s">
        <v>14</v>
      </c>
      <c r="D462" s="121" t="s">
        <v>7</v>
      </c>
      <c r="E462" s="112" t="s">
        <v>216</v>
      </c>
      <c r="F462" s="112" t="s">
        <v>464</v>
      </c>
      <c r="G462" s="112" t="s">
        <v>2</v>
      </c>
      <c r="H462" s="112" t="s">
        <v>497</v>
      </c>
      <c r="I462" s="113" t="s">
        <v>60</v>
      </c>
      <c r="J462" s="114">
        <v>21900.400000000001</v>
      </c>
      <c r="K462" s="114">
        <v>0</v>
      </c>
      <c r="L462" s="114">
        <v>0</v>
      </c>
    </row>
    <row r="463" spans="1:12" s="5" customFormat="1" ht="16.2" customHeight="1" x14ac:dyDescent="0.3">
      <c r="A463" s="212" t="s">
        <v>87</v>
      </c>
      <c r="B463" s="182">
        <v>927</v>
      </c>
      <c r="C463" s="183">
        <v>10</v>
      </c>
      <c r="D463" s="415"/>
      <c r="E463" s="416"/>
      <c r="F463" s="416"/>
      <c r="G463" s="416"/>
      <c r="H463" s="417"/>
      <c r="I463" s="112"/>
      <c r="J463" s="150">
        <f>+J465+J469+J476</f>
        <v>11919.1</v>
      </c>
      <c r="K463" s="150">
        <f>+K464+K469+K476</f>
        <v>17235.484819999998</v>
      </c>
      <c r="L463" s="150">
        <f>+L464+L469+L476</f>
        <v>18822.3</v>
      </c>
    </row>
    <row r="464" spans="1:12" s="5" customFormat="1" ht="0.6" hidden="1" customHeight="1" x14ac:dyDescent="0.3">
      <c r="A464" s="80" t="s">
        <v>381</v>
      </c>
      <c r="B464" s="81">
        <v>927</v>
      </c>
      <c r="C464" s="82" t="s">
        <v>27</v>
      </c>
      <c r="D464" s="145" t="s">
        <v>1</v>
      </c>
      <c r="E464" s="213"/>
      <c r="F464" s="213"/>
      <c r="G464" s="213"/>
      <c r="H464" s="166"/>
      <c r="I464" s="166"/>
      <c r="J464" s="85">
        <f>+J465</f>
        <v>0</v>
      </c>
      <c r="K464" s="85">
        <f t="shared" ref="K464:L464" si="147">+K465</f>
        <v>0</v>
      </c>
      <c r="L464" s="85">
        <f t="shared" si="147"/>
        <v>0</v>
      </c>
    </row>
    <row r="465" spans="1:12" s="5" customFormat="1" ht="33.6" hidden="1" x14ac:dyDescent="0.3">
      <c r="A465" s="97" t="s">
        <v>155</v>
      </c>
      <c r="B465" s="134">
        <v>927</v>
      </c>
      <c r="C465" s="135" t="s">
        <v>27</v>
      </c>
      <c r="D465" s="136" t="s">
        <v>1</v>
      </c>
      <c r="E465" s="99" t="s">
        <v>2</v>
      </c>
      <c r="F465" s="99" t="s">
        <v>111</v>
      </c>
      <c r="G465" s="99" t="s">
        <v>112</v>
      </c>
      <c r="H465" s="99" t="s">
        <v>118</v>
      </c>
      <c r="I465" s="137"/>
      <c r="J465" s="117">
        <f>+J466</f>
        <v>0</v>
      </c>
      <c r="K465" s="117">
        <f t="shared" ref="K465:L465" si="148">+K466</f>
        <v>0</v>
      </c>
      <c r="L465" s="117">
        <f t="shared" si="148"/>
        <v>0</v>
      </c>
    </row>
    <row r="466" spans="1:12" s="5" customFormat="1" ht="17.399999999999999" hidden="1" x14ac:dyDescent="0.3">
      <c r="A466" s="87" t="s">
        <v>156</v>
      </c>
      <c r="B466" s="138">
        <v>927</v>
      </c>
      <c r="C466" s="139" t="s">
        <v>27</v>
      </c>
      <c r="D466" s="140" t="s">
        <v>1</v>
      </c>
      <c r="E466" s="103" t="s">
        <v>2</v>
      </c>
      <c r="F466" s="103" t="s">
        <v>16</v>
      </c>
      <c r="G466" s="103" t="s">
        <v>112</v>
      </c>
      <c r="H466" s="103" t="s">
        <v>118</v>
      </c>
      <c r="I466" s="126"/>
      <c r="J466" s="119">
        <f>+J467</f>
        <v>0</v>
      </c>
      <c r="K466" s="150"/>
      <c r="L466" s="150"/>
    </row>
    <row r="467" spans="1:12" s="54" customFormat="1" ht="17.399999999999999" hidden="1" x14ac:dyDescent="0.35">
      <c r="A467" s="91" t="s">
        <v>157</v>
      </c>
      <c r="B467" s="184">
        <v>927</v>
      </c>
      <c r="C467" s="141" t="s">
        <v>27</v>
      </c>
      <c r="D467" s="142" t="s">
        <v>1</v>
      </c>
      <c r="E467" s="107" t="s">
        <v>2</v>
      </c>
      <c r="F467" s="107" t="s">
        <v>16</v>
      </c>
      <c r="G467" s="107" t="s">
        <v>1</v>
      </c>
      <c r="H467" s="107" t="s">
        <v>118</v>
      </c>
      <c r="I467" s="125"/>
      <c r="J467" s="150">
        <f>+J468</f>
        <v>0</v>
      </c>
      <c r="K467" s="150"/>
      <c r="L467" s="150"/>
    </row>
    <row r="468" spans="1:12" s="27" customFormat="1" ht="30" hidden="1" customHeight="1" x14ac:dyDescent="0.35">
      <c r="A468" s="110" t="s">
        <v>193</v>
      </c>
      <c r="B468" s="111">
        <v>927</v>
      </c>
      <c r="C468" s="112" t="s">
        <v>27</v>
      </c>
      <c r="D468" s="121" t="s">
        <v>1</v>
      </c>
      <c r="E468" s="167" t="s">
        <v>2</v>
      </c>
      <c r="F468" s="167" t="s">
        <v>16</v>
      </c>
      <c r="G468" s="167" t="s">
        <v>1</v>
      </c>
      <c r="H468" s="167" t="s">
        <v>17</v>
      </c>
      <c r="I468" s="113" t="s">
        <v>58</v>
      </c>
      <c r="J468" s="161"/>
      <c r="K468" s="161"/>
      <c r="L468" s="161"/>
    </row>
    <row r="469" spans="1:12" s="55" customFormat="1" ht="18" customHeight="1" x14ac:dyDescent="0.35">
      <c r="A469" s="80" t="s">
        <v>89</v>
      </c>
      <c r="B469" s="81">
        <v>927</v>
      </c>
      <c r="C469" s="82" t="s">
        <v>27</v>
      </c>
      <c r="D469" s="83" t="s">
        <v>2</v>
      </c>
      <c r="E469" s="411"/>
      <c r="F469" s="412"/>
      <c r="G469" s="412"/>
      <c r="H469" s="413"/>
      <c r="I469" s="112"/>
      <c r="J469" s="74">
        <f>+J470</f>
        <v>944.5</v>
      </c>
      <c r="K469" s="74">
        <f t="shared" ref="K469:L471" si="149">+K470</f>
        <v>500</v>
      </c>
      <c r="L469" s="74">
        <f t="shared" si="149"/>
        <v>1985</v>
      </c>
    </row>
    <row r="470" spans="1:12" s="5" customFormat="1" ht="52.2" x14ac:dyDescent="0.3">
      <c r="A470" s="170" t="s">
        <v>130</v>
      </c>
      <c r="B470" s="134">
        <v>927</v>
      </c>
      <c r="C470" s="135" t="s">
        <v>27</v>
      </c>
      <c r="D470" s="136" t="s">
        <v>2</v>
      </c>
      <c r="E470" s="99" t="s">
        <v>14</v>
      </c>
      <c r="F470" s="99" t="s">
        <v>111</v>
      </c>
      <c r="G470" s="99" t="s">
        <v>112</v>
      </c>
      <c r="H470" s="99" t="s">
        <v>118</v>
      </c>
      <c r="I470" s="137"/>
      <c r="J470" s="117">
        <f>+J471</f>
        <v>944.5</v>
      </c>
      <c r="K470" s="117">
        <f t="shared" si="149"/>
        <v>500</v>
      </c>
      <c r="L470" s="117">
        <f t="shared" si="149"/>
        <v>1985</v>
      </c>
    </row>
    <row r="471" spans="1:12" s="5" customFormat="1" ht="33.6" x14ac:dyDescent="0.3">
      <c r="A471" s="87" t="s">
        <v>440</v>
      </c>
      <c r="B471" s="138">
        <v>927</v>
      </c>
      <c r="C471" s="139" t="s">
        <v>27</v>
      </c>
      <c r="D471" s="140" t="s">
        <v>2</v>
      </c>
      <c r="E471" s="103" t="s">
        <v>14</v>
      </c>
      <c r="F471" s="103" t="s">
        <v>26</v>
      </c>
      <c r="G471" s="103" t="s">
        <v>112</v>
      </c>
      <c r="H471" s="103" t="s">
        <v>118</v>
      </c>
      <c r="I471" s="126"/>
      <c r="J471" s="119">
        <f>+J472</f>
        <v>944.5</v>
      </c>
      <c r="K471" s="119">
        <f t="shared" si="149"/>
        <v>500</v>
      </c>
      <c r="L471" s="119">
        <f t="shared" si="149"/>
        <v>1985</v>
      </c>
    </row>
    <row r="472" spans="1:12" s="5" customFormat="1" ht="34.200000000000003" customHeight="1" x14ac:dyDescent="0.3">
      <c r="A472" s="91" t="s">
        <v>441</v>
      </c>
      <c r="B472" s="184">
        <v>927</v>
      </c>
      <c r="C472" s="141" t="s">
        <v>27</v>
      </c>
      <c r="D472" s="142" t="s">
        <v>2</v>
      </c>
      <c r="E472" s="107" t="s">
        <v>14</v>
      </c>
      <c r="F472" s="107" t="s">
        <v>26</v>
      </c>
      <c r="G472" s="107" t="s">
        <v>1</v>
      </c>
      <c r="H472" s="107" t="s">
        <v>118</v>
      </c>
      <c r="I472" s="125"/>
      <c r="J472" s="120">
        <f>+J473+J474+J475</f>
        <v>944.5</v>
      </c>
      <c r="K472" s="120">
        <f>+K473+K474+K475</f>
        <v>500</v>
      </c>
      <c r="L472" s="120">
        <f>+L473+L474+L475</f>
        <v>1985</v>
      </c>
    </row>
    <row r="473" spans="1:12" s="5" customFormat="1" ht="0.6" hidden="1" customHeight="1" x14ac:dyDescent="0.3">
      <c r="A473" s="110" t="s">
        <v>454</v>
      </c>
      <c r="B473" s="111">
        <v>927</v>
      </c>
      <c r="C473" s="112" t="s">
        <v>27</v>
      </c>
      <c r="D473" s="121" t="s">
        <v>2</v>
      </c>
      <c r="E473" s="112" t="s">
        <v>14</v>
      </c>
      <c r="F473" s="112" t="s">
        <v>26</v>
      </c>
      <c r="G473" s="112" t="s">
        <v>1</v>
      </c>
      <c r="H473" s="112" t="s">
        <v>497</v>
      </c>
      <c r="I473" s="113" t="s">
        <v>58</v>
      </c>
      <c r="J473" s="114"/>
      <c r="K473" s="114"/>
      <c r="L473" s="114"/>
    </row>
    <row r="474" spans="1:12" s="34" customFormat="1" ht="31.2" x14ac:dyDescent="0.3">
      <c r="A474" s="110" t="s">
        <v>454</v>
      </c>
      <c r="B474" s="111">
        <v>927</v>
      </c>
      <c r="C474" s="112" t="s">
        <v>27</v>
      </c>
      <c r="D474" s="121" t="s">
        <v>2</v>
      </c>
      <c r="E474" s="112" t="s">
        <v>14</v>
      </c>
      <c r="F474" s="112" t="s">
        <v>26</v>
      </c>
      <c r="G474" s="112" t="s">
        <v>1</v>
      </c>
      <c r="H474" s="112" t="s">
        <v>497</v>
      </c>
      <c r="I474" s="113" t="s">
        <v>58</v>
      </c>
      <c r="J474" s="114">
        <v>891</v>
      </c>
      <c r="K474" s="114">
        <v>0</v>
      </c>
      <c r="L474" s="114">
        <v>1485</v>
      </c>
    </row>
    <row r="475" spans="1:12" s="21" customFormat="1" ht="31.2" x14ac:dyDescent="0.35">
      <c r="A475" s="110" t="s">
        <v>442</v>
      </c>
      <c r="B475" s="111">
        <v>927</v>
      </c>
      <c r="C475" s="112" t="s">
        <v>27</v>
      </c>
      <c r="D475" s="121" t="s">
        <v>2</v>
      </c>
      <c r="E475" s="112" t="s">
        <v>14</v>
      </c>
      <c r="F475" s="112" t="s">
        <v>26</v>
      </c>
      <c r="G475" s="112" t="s">
        <v>1</v>
      </c>
      <c r="H475" s="112" t="s">
        <v>497</v>
      </c>
      <c r="I475" s="113" t="s">
        <v>58</v>
      </c>
      <c r="J475" s="114">
        <v>53.5</v>
      </c>
      <c r="K475" s="114">
        <v>500</v>
      </c>
      <c r="L475" s="114">
        <v>500</v>
      </c>
    </row>
    <row r="476" spans="1:12" s="54" customFormat="1" ht="25.95" customHeight="1" x14ac:dyDescent="0.35">
      <c r="A476" s="80" t="s">
        <v>90</v>
      </c>
      <c r="B476" s="81">
        <v>927</v>
      </c>
      <c r="C476" s="82" t="s">
        <v>27</v>
      </c>
      <c r="D476" s="83" t="s">
        <v>7</v>
      </c>
      <c r="E476" s="411"/>
      <c r="F476" s="412"/>
      <c r="G476" s="412"/>
      <c r="H476" s="413"/>
      <c r="I476" s="112"/>
      <c r="J476" s="74">
        <f>+J477</f>
        <v>10974.6</v>
      </c>
      <c r="K476" s="74">
        <f>SUM(K477+K484)</f>
        <v>16735.484819999998</v>
      </c>
      <c r="L476" s="74">
        <f>SUM(L477+L484)</f>
        <v>16837.3</v>
      </c>
    </row>
    <row r="477" spans="1:12" s="27" customFormat="1" ht="50.4" x14ac:dyDescent="0.35">
      <c r="A477" s="97" t="s">
        <v>174</v>
      </c>
      <c r="B477" s="98">
        <v>927</v>
      </c>
      <c r="C477" s="99" t="s">
        <v>27</v>
      </c>
      <c r="D477" s="143" t="s">
        <v>7</v>
      </c>
      <c r="E477" s="99" t="s">
        <v>45</v>
      </c>
      <c r="F477" s="99" t="s">
        <v>111</v>
      </c>
      <c r="G477" s="99" t="s">
        <v>112</v>
      </c>
      <c r="H477" s="99" t="s">
        <v>118</v>
      </c>
      <c r="I477" s="137"/>
      <c r="J477" s="117">
        <f>SUM(J478)</f>
        <v>10974.6</v>
      </c>
      <c r="K477" s="117">
        <f t="shared" ref="K477:L478" si="150">SUM(K478)</f>
        <v>16735.484819999998</v>
      </c>
      <c r="L477" s="117">
        <f t="shared" si="150"/>
        <v>16837.3</v>
      </c>
    </row>
    <row r="478" spans="1:12" s="55" customFormat="1" ht="17.399999999999999" x14ac:dyDescent="0.35">
      <c r="A478" s="87" t="s">
        <v>571</v>
      </c>
      <c r="B478" s="102">
        <v>927</v>
      </c>
      <c r="C478" s="103" t="s">
        <v>27</v>
      </c>
      <c r="D478" s="122" t="s">
        <v>7</v>
      </c>
      <c r="E478" s="103" t="s">
        <v>45</v>
      </c>
      <c r="F478" s="103" t="s">
        <v>16</v>
      </c>
      <c r="G478" s="103" t="s">
        <v>112</v>
      </c>
      <c r="H478" s="103" t="s">
        <v>118</v>
      </c>
      <c r="I478" s="126"/>
      <c r="J478" s="119">
        <f>SUM(J479)</f>
        <v>10974.6</v>
      </c>
      <c r="K478" s="119">
        <f t="shared" si="150"/>
        <v>16735.484819999998</v>
      </c>
      <c r="L478" s="119">
        <f t="shared" si="150"/>
        <v>16837.3</v>
      </c>
    </row>
    <row r="479" spans="1:12" s="5" customFormat="1" ht="38.4" customHeight="1" x14ac:dyDescent="0.3">
      <c r="A479" s="91" t="s">
        <v>175</v>
      </c>
      <c r="B479" s="106">
        <v>927</v>
      </c>
      <c r="C479" s="107" t="s">
        <v>27</v>
      </c>
      <c r="D479" s="124" t="s">
        <v>7</v>
      </c>
      <c r="E479" s="107" t="s">
        <v>45</v>
      </c>
      <c r="F479" s="107" t="s">
        <v>16</v>
      </c>
      <c r="G479" s="107" t="s">
        <v>1</v>
      </c>
      <c r="H479" s="107" t="s">
        <v>118</v>
      </c>
      <c r="I479" s="125"/>
      <c r="J479" s="120">
        <f>SUM(J480:J482)</f>
        <v>10974.6</v>
      </c>
      <c r="K479" s="120">
        <f t="shared" ref="K479:L479" si="151">SUM(K480:K482)</f>
        <v>16735.484819999998</v>
      </c>
      <c r="L479" s="120">
        <f t="shared" si="151"/>
        <v>16837.3</v>
      </c>
    </row>
    <row r="480" spans="1:12" s="34" customFormat="1" ht="31.2" hidden="1" x14ac:dyDescent="0.3">
      <c r="A480" s="110" t="s">
        <v>306</v>
      </c>
      <c r="B480" s="111">
        <v>927</v>
      </c>
      <c r="C480" s="112" t="s">
        <v>27</v>
      </c>
      <c r="D480" s="121" t="s">
        <v>7</v>
      </c>
      <c r="E480" s="112" t="s">
        <v>45</v>
      </c>
      <c r="F480" s="112" t="s">
        <v>16</v>
      </c>
      <c r="G480" s="112" t="s">
        <v>1</v>
      </c>
      <c r="H480" s="112" t="s">
        <v>243</v>
      </c>
      <c r="I480" s="113" t="s">
        <v>58</v>
      </c>
      <c r="J480" s="114">
        <v>0</v>
      </c>
      <c r="K480" s="114"/>
      <c r="L480" s="114"/>
    </row>
    <row r="481" spans="1:12" s="21" customFormat="1" ht="31.2" x14ac:dyDescent="0.35">
      <c r="A481" s="110" t="s">
        <v>307</v>
      </c>
      <c r="B481" s="111">
        <v>927</v>
      </c>
      <c r="C481" s="112" t="s">
        <v>27</v>
      </c>
      <c r="D481" s="121" t="s">
        <v>7</v>
      </c>
      <c r="E481" s="112" t="s">
        <v>45</v>
      </c>
      <c r="F481" s="112" t="s">
        <v>16</v>
      </c>
      <c r="G481" s="112" t="s">
        <v>1</v>
      </c>
      <c r="H481" s="112" t="s">
        <v>243</v>
      </c>
      <c r="I481" s="113" t="s">
        <v>58</v>
      </c>
      <c r="J481" s="114">
        <v>8137</v>
      </c>
      <c r="K481" s="114">
        <v>14135.48482</v>
      </c>
      <c r="L481" s="114">
        <v>14237.3</v>
      </c>
    </row>
    <row r="482" spans="1:12" s="54" customFormat="1" ht="28.95" customHeight="1" x14ac:dyDescent="0.35">
      <c r="A482" s="110" t="s">
        <v>308</v>
      </c>
      <c r="B482" s="111">
        <v>927</v>
      </c>
      <c r="C482" s="112" t="s">
        <v>27</v>
      </c>
      <c r="D482" s="121" t="s">
        <v>7</v>
      </c>
      <c r="E482" s="112" t="s">
        <v>45</v>
      </c>
      <c r="F482" s="112" t="s">
        <v>16</v>
      </c>
      <c r="G482" s="112" t="s">
        <v>1</v>
      </c>
      <c r="H482" s="112" t="s">
        <v>243</v>
      </c>
      <c r="I482" s="113" t="s">
        <v>58</v>
      </c>
      <c r="J482" s="114">
        <v>2837.6</v>
      </c>
      <c r="K482" s="114">
        <v>2600</v>
      </c>
      <c r="L482" s="114">
        <v>2600</v>
      </c>
    </row>
    <row r="483" spans="1:12" s="27" customFormat="1" ht="1.2" hidden="1" customHeight="1" x14ac:dyDescent="0.35">
      <c r="A483" s="80" t="s">
        <v>91</v>
      </c>
      <c r="B483" s="81">
        <v>927</v>
      </c>
      <c r="C483" s="82" t="s">
        <v>27</v>
      </c>
      <c r="D483" s="83" t="s">
        <v>3</v>
      </c>
      <c r="E483" s="411"/>
      <c r="F483" s="412"/>
      <c r="G483" s="412"/>
      <c r="H483" s="413"/>
      <c r="I483" s="112"/>
      <c r="J483" s="74">
        <f>SUM(J484)</f>
        <v>0</v>
      </c>
      <c r="K483" s="74">
        <f t="shared" ref="K483:L483" si="152">SUM(K484)</f>
        <v>0</v>
      </c>
      <c r="L483" s="74">
        <f t="shared" si="152"/>
        <v>0</v>
      </c>
    </row>
    <row r="484" spans="1:12" s="55" customFormat="1" ht="33.6" hidden="1" x14ac:dyDescent="0.35">
      <c r="A484" s="97" t="s">
        <v>238</v>
      </c>
      <c r="B484" s="134">
        <v>927</v>
      </c>
      <c r="C484" s="135" t="s">
        <v>27</v>
      </c>
      <c r="D484" s="100" t="s">
        <v>3</v>
      </c>
      <c r="E484" s="99" t="s">
        <v>7</v>
      </c>
      <c r="F484" s="99" t="s">
        <v>111</v>
      </c>
      <c r="G484" s="99" t="s">
        <v>112</v>
      </c>
      <c r="H484" s="99" t="s">
        <v>118</v>
      </c>
      <c r="I484" s="99"/>
      <c r="J484" s="117">
        <f>SUM(J485)</f>
        <v>0</v>
      </c>
      <c r="K484" s="117">
        <f t="shared" ref="K484:L485" si="153">SUM(K485)</f>
        <v>0</v>
      </c>
      <c r="L484" s="117">
        <f t="shared" si="153"/>
        <v>0</v>
      </c>
    </row>
    <row r="485" spans="1:12" s="5" customFormat="1" ht="50.4" hidden="1" x14ac:dyDescent="0.3">
      <c r="A485" s="87" t="s">
        <v>239</v>
      </c>
      <c r="B485" s="138">
        <v>927</v>
      </c>
      <c r="C485" s="139" t="s">
        <v>27</v>
      </c>
      <c r="D485" s="104" t="s">
        <v>3</v>
      </c>
      <c r="E485" s="103" t="s">
        <v>7</v>
      </c>
      <c r="F485" s="103" t="s">
        <v>16</v>
      </c>
      <c r="G485" s="103" t="s">
        <v>112</v>
      </c>
      <c r="H485" s="103" t="s">
        <v>118</v>
      </c>
      <c r="I485" s="103"/>
      <c r="J485" s="119">
        <f>SUM(J486)</f>
        <v>0</v>
      </c>
      <c r="K485" s="119">
        <f t="shared" si="153"/>
        <v>0</v>
      </c>
      <c r="L485" s="119">
        <f t="shared" si="153"/>
        <v>0</v>
      </c>
    </row>
    <row r="486" spans="1:12" s="5" customFormat="1" ht="30.6" hidden="1" customHeight="1" x14ac:dyDescent="0.3">
      <c r="A486" s="91" t="s">
        <v>240</v>
      </c>
      <c r="B486" s="184">
        <v>927</v>
      </c>
      <c r="C486" s="141" t="s">
        <v>27</v>
      </c>
      <c r="D486" s="108" t="s">
        <v>3</v>
      </c>
      <c r="E486" s="107" t="s">
        <v>7</v>
      </c>
      <c r="F486" s="107" t="s">
        <v>16</v>
      </c>
      <c r="G486" s="107" t="s">
        <v>36</v>
      </c>
      <c r="H486" s="107" t="s">
        <v>118</v>
      </c>
      <c r="I486" s="107"/>
      <c r="J486" s="120">
        <f>SUM(J487:J490)</f>
        <v>0</v>
      </c>
      <c r="K486" s="120">
        <f t="shared" ref="K486:L486" si="154">SUM(K487:K490)</f>
        <v>0</v>
      </c>
      <c r="L486" s="120">
        <f t="shared" si="154"/>
        <v>0</v>
      </c>
    </row>
    <row r="487" spans="1:12" s="21" customFormat="1" ht="31.2" hidden="1" x14ac:dyDescent="0.35">
      <c r="A487" s="110" t="s">
        <v>241</v>
      </c>
      <c r="B487" s="111">
        <v>927</v>
      </c>
      <c r="C487" s="112" t="s">
        <v>27</v>
      </c>
      <c r="D487" s="121" t="s">
        <v>3</v>
      </c>
      <c r="E487" s="112" t="s">
        <v>7</v>
      </c>
      <c r="F487" s="112" t="s">
        <v>16</v>
      </c>
      <c r="G487" s="112" t="s">
        <v>36</v>
      </c>
      <c r="H487" s="112" t="s">
        <v>237</v>
      </c>
      <c r="I487" s="113" t="s">
        <v>60</v>
      </c>
      <c r="J487" s="114"/>
      <c r="K487" s="114"/>
      <c r="L487" s="114"/>
    </row>
    <row r="488" spans="1:12" s="54" customFormat="1" ht="46.95" hidden="1" x14ac:dyDescent="0.35">
      <c r="A488" s="110" t="s">
        <v>309</v>
      </c>
      <c r="B488" s="111">
        <v>927</v>
      </c>
      <c r="C488" s="112" t="s">
        <v>27</v>
      </c>
      <c r="D488" s="121" t="s">
        <v>3</v>
      </c>
      <c r="E488" s="112" t="s">
        <v>7</v>
      </c>
      <c r="F488" s="112" t="s">
        <v>16</v>
      </c>
      <c r="G488" s="112" t="s">
        <v>36</v>
      </c>
      <c r="H488" s="112" t="s">
        <v>250</v>
      </c>
      <c r="I488" s="113" t="s">
        <v>60</v>
      </c>
      <c r="J488" s="114"/>
      <c r="K488" s="114"/>
      <c r="L488" s="114"/>
    </row>
    <row r="489" spans="1:12" s="27" customFormat="1" ht="46.95" hidden="1" x14ac:dyDescent="0.35">
      <c r="A489" s="110" t="s">
        <v>310</v>
      </c>
      <c r="B489" s="111">
        <v>927</v>
      </c>
      <c r="C489" s="112" t="s">
        <v>27</v>
      </c>
      <c r="D489" s="121" t="s">
        <v>3</v>
      </c>
      <c r="E489" s="112" t="s">
        <v>7</v>
      </c>
      <c r="F489" s="112" t="s">
        <v>16</v>
      </c>
      <c r="G489" s="112" t="s">
        <v>36</v>
      </c>
      <c r="H489" s="112" t="s">
        <v>250</v>
      </c>
      <c r="I489" s="113" t="s">
        <v>60</v>
      </c>
      <c r="J489" s="114"/>
      <c r="K489" s="114"/>
      <c r="L489" s="114"/>
    </row>
    <row r="490" spans="1:12" s="55" customFormat="1" ht="46.95" hidden="1" x14ac:dyDescent="0.35">
      <c r="A490" s="110" t="s">
        <v>311</v>
      </c>
      <c r="B490" s="111">
        <v>927</v>
      </c>
      <c r="C490" s="112" t="s">
        <v>27</v>
      </c>
      <c r="D490" s="121" t="s">
        <v>3</v>
      </c>
      <c r="E490" s="112" t="s">
        <v>7</v>
      </c>
      <c r="F490" s="112" t="s">
        <v>16</v>
      </c>
      <c r="G490" s="112" t="s">
        <v>36</v>
      </c>
      <c r="H490" s="112" t="s">
        <v>250</v>
      </c>
      <c r="I490" s="113" t="s">
        <v>60</v>
      </c>
      <c r="J490" s="114"/>
      <c r="K490" s="114"/>
      <c r="L490" s="114"/>
    </row>
    <row r="491" spans="1:12" s="71" customFormat="1" ht="17.399999999999999" x14ac:dyDescent="0.35">
      <c r="A491" s="214" t="s">
        <v>619</v>
      </c>
      <c r="B491" s="182">
        <v>927</v>
      </c>
      <c r="C491" s="208" t="s">
        <v>29</v>
      </c>
      <c r="D491" s="207"/>
      <c r="E491" s="215"/>
      <c r="F491" s="215"/>
      <c r="G491" s="215"/>
      <c r="H491" s="208"/>
      <c r="I491" s="208"/>
      <c r="J491" s="150">
        <f>J492</f>
        <v>1327</v>
      </c>
      <c r="K491" s="150">
        <f t="shared" ref="K491:L491" si="155">K492</f>
        <v>2660</v>
      </c>
      <c r="L491" s="150">
        <f t="shared" si="155"/>
        <v>3790</v>
      </c>
    </row>
    <row r="492" spans="1:12" s="55" customFormat="1" ht="28.5" customHeight="1" x14ac:dyDescent="0.35">
      <c r="A492" s="11" t="s">
        <v>620</v>
      </c>
      <c r="B492" s="185">
        <v>927</v>
      </c>
      <c r="C492" s="90" t="s">
        <v>29</v>
      </c>
      <c r="D492" s="7" t="s">
        <v>5</v>
      </c>
      <c r="E492" s="89"/>
      <c r="F492" s="89"/>
      <c r="G492" s="89"/>
      <c r="H492" s="90"/>
      <c r="I492" s="90"/>
      <c r="J492" s="74">
        <f>J493</f>
        <v>1327</v>
      </c>
      <c r="K492" s="74">
        <f t="shared" ref="K492:L492" si="156">K493</f>
        <v>2660</v>
      </c>
      <c r="L492" s="74">
        <f t="shared" si="156"/>
        <v>3790</v>
      </c>
    </row>
    <row r="493" spans="1:12" s="70" customFormat="1" ht="33.6" x14ac:dyDescent="0.35">
      <c r="A493" s="97" t="s">
        <v>618</v>
      </c>
      <c r="B493" s="216">
        <v>927</v>
      </c>
      <c r="C493" s="217" t="s">
        <v>29</v>
      </c>
      <c r="D493" s="218" t="s">
        <v>5</v>
      </c>
      <c r="E493" s="218" t="s">
        <v>33</v>
      </c>
      <c r="F493" s="218" t="s">
        <v>16</v>
      </c>
      <c r="G493" s="218" t="s">
        <v>1</v>
      </c>
      <c r="H493" s="218" t="s">
        <v>118</v>
      </c>
      <c r="I493" s="217"/>
      <c r="J493" s="219">
        <f>J494</f>
        <v>1327</v>
      </c>
      <c r="K493" s="219">
        <f t="shared" ref="K493:L493" si="157">K494</f>
        <v>2660</v>
      </c>
      <c r="L493" s="219">
        <f t="shared" si="157"/>
        <v>3790</v>
      </c>
    </row>
    <row r="494" spans="1:12" s="72" customFormat="1" ht="21.75" customHeight="1" x14ac:dyDescent="0.35">
      <c r="A494" s="87" t="s">
        <v>621</v>
      </c>
      <c r="B494" s="220">
        <v>927</v>
      </c>
      <c r="C494" s="221" t="s">
        <v>29</v>
      </c>
      <c r="D494" s="222" t="s">
        <v>5</v>
      </c>
      <c r="E494" s="222" t="s">
        <v>33</v>
      </c>
      <c r="F494" s="222" t="s">
        <v>16</v>
      </c>
      <c r="G494" s="222" t="s">
        <v>1</v>
      </c>
      <c r="H494" s="222" t="s">
        <v>118</v>
      </c>
      <c r="I494" s="221"/>
      <c r="J494" s="223">
        <f>J495</f>
        <v>1327</v>
      </c>
      <c r="K494" s="223">
        <f t="shared" ref="K494:L494" si="158">K495</f>
        <v>2660</v>
      </c>
      <c r="L494" s="223">
        <f t="shared" si="158"/>
        <v>3790</v>
      </c>
    </row>
    <row r="495" spans="1:12" s="55" customFormat="1" ht="33.6" x14ac:dyDescent="0.35">
      <c r="A495" s="91" t="s">
        <v>622</v>
      </c>
      <c r="B495" s="224">
        <v>927</v>
      </c>
      <c r="C495" s="180" t="s">
        <v>29</v>
      </c>
      <c r="D495" s="179" t="s">
        <v>5</v>
      </c>
      <c r="E495" s="179" t="s">
        <v>33</v>
      </c>
      <c r="F495" s="179" t="s">
        <v>16</v>
      </c>
      <c r="G495" s="179" t="s">
        <v>1</v>
      </c>
      <c r="H495" s="179" t="s">
        <v>118</v>
      </c>
      <c r="I495" s="180"/>
      <c r="J495" s="225">
        <f>J496</f>
        <v>1327</v>
      </c>
      <c r="K495" s="225">
        <f t="shared" ref="K495:L495" si="159">K496</f>
        <v>2660</v>
      </c>
      <c r="L495" s="225">
        <f t="shared" si="159"/>
        <v>3790</v>
      </c>
    </row>
    <row r="496" spans="1:12" s="55" customFormat="1" ht="31.2" x14ac:dyDescent="0.35">
      <c r="A496" s="110" t="s">
        <v>623</v>
      </c>
      <c r="B496" s="133">
        <v>927</v>
      </c>
      <c r="C496" s="113" t="s">
        <v>29</v>
      </c>
      <c r="D496" s="112" t="s">
        <v>5</v>
      </c>
      <c r="E496" s="112" t="s">
        <v>33</v>
      </c>
      <c r="F496" s="112" t="s">
        <v>16</v>
      </c>
      <c r="G496" s="112" t="s">
        <v>1</v>
      </c>
      <c r="H496" s="112" t="s">
        <v>555</v>
      </c>
      <c r="I496" s="113" t="s">
        <v>60</v>
      </c>
      <c r="J496" s="114">
        <v>1327</v>
      </c>
      <c r="K496" s="114">
        <v>2660</v>
      </c>
      <c r="L496" s="114">
        <v>3790</v>
      </c>
    </row>
    <row r="497" spans="1:12" s="5" customFormat="1" x14ac:dyDescent="0.3">
      <c r="A497" s="92" t="s">
        <v>96</v>
      </c>
      <c r="B497" s="182">
        <v>927</v>
      </c>
      <c r="C497" s="183" t="s">
        <v>33</v>
      </c>
      <c r="D497" s="382"/>
      <c r="E497" s="383"/>
      <c r="F497" s="383"/>
      <c r="G497" s="383"/>
      <c r="H497" s="384"/>
      <c r="I497" s="169"/>
      <c r="J497" s="150">
        <f>SUM(J498)</f>
        <v>0.2</v>
      </c>
      <c r="K497" s="150">
        <f t="shared" ref="K497:L501" si="160">SUM(K498)</f>
        <v>2000</v>
      </c>
      <c r="L497" s="150">
        <f t="shared" si="160"/>
        <v>2000</v>
      </c>
    </row>
    <row r="498" spans="1:12" s="21" customFormat="1" x14ac:dyDescent="0.35">
      <c r="A498" s="80" t="s">
        <v>97</v>
      </c>
      <c r="B498" s="81">
        <v>927</v>
      </c>
      <c r="C498" s="82" t="s">
        <v>33</v>
      </c>
      <c r="D498" s="83" t="s">
        <v>1</v>
      </c>
      <c r="E498" s="379"/>
      <c r="F498" s="380"/>
      <c r="G498" s="380"/>
      <c r="H498" s="381"/>
      <c r="I498" s="84"/>
      <c r="J498" s="85">
        <f>SUM(J499)</f>
        <v>0.2</v>
      </c>
      <c r="K498" s="85">
        <f t="shared" si="160"/>
        <v>2000</v>
      </c>
      <c r="L498" s="85">
        <f t="shared" si="160"/>
        <v>2000</v>
      </c>
    </row>
    <row r="499" spans="1:12" s="54" customFormat="1" ht="67.2" x14ac:dyDescent="0.35">
      <c r="A499" s="97" t="s">
        <v>170</v>
      </c>
      <c r="B499" s="134">
        <v>927</v>
      </c>
      <c r="C499" s="135" t="s">
        <v>33</v>
      </c>
      <c r="D499" s="100" t="s">
        <v>1</v>
      </c>
      <c r="E499" s="99" t="s">
        <v>36</v>
      </c>
      <c r="F499" s="99" t="s">
        <v>111</v>
      </c>
      <c r="G499" s="99" t="s">
        <v>112</v>
      </c>
      <c r="H499" s="99" t="s">
        <v>118</v>
      </c>
      <c r="I499" s="99"/>
      <c r="J499" s="117">
        <f>SUM(J500)</f>
        <v>0.2</v>
      </c>
      <c r="K499" s="117">
        <f t="shared" si="160"/>
        <v>2000</v>
      </c>
      <c r="L499" s="117">
        <f t="shared" si="160"/>
        <v>2000</v>
      </c>
    </row>
    <row r="500" spans="1:12" s="27" customFormat="1" ht="17.399999999999999" x14ac:dyDescent="0.35">
      <c r="A500" s="87" t="s">
        <v>172</v>
      </c>
      <c r="B500" s="138">
        <v>927</v>
      </c>
      <c r="C500" s="139" t="s">
        <v>33</v>
      </c>
      <c r="D500" s="104" t="s">
        <v>1</v>
      </c>
      <c r="E500" s="103" t="s">
        <v>36</v>
      </c>
      <c r="F500" s="103" t="s">
        <v>16</v>
      </c>
      <c r="G500" s="103" t="s">
        <v>112</v>
      </c>
      <c r="H500" s="103" t="s">
        <v>118</v>
      </c>
      <c r="I500" s="103"/>
      <c r="J500" s="119">
        <f>SUM(J501)</f>
        <v>0.2</v>
      </c>
      <c r="K500" s="119">
        <f t="shared" si="160"/>
        <v>2000</v>
      </c>
      <c r="L500" s="119">
        <f t="shared" si="160"/>
        <v>2000</v>
      </c>
    </row>
    <row r="501" spans="1:12" s="55" customFormat="1" ht="17.399999999999999" x14ac:dyDescent="0.35">
      <c r="A501" s="91" t="s">
        <v>176</v>
      </c>
      <c r="B501" s="184">
        <v>927</v>
      </c>
      <c r="C501" s="141" t="s">
        <v>33</v>
      </c>
      <c r="D501" s="108" t="s">
        <v>1</v>
      </c>
      <c r="E501" s="107" t="s">
        <v>36</v>
      </c>
      <c r="F501" s="107" t="s">
        <v>16</v>
      </c>
      <c r="G501" s="107" t="s">
        <v>11</v>
      </c>
      <c r="H501" s="107" t="s">
        <v>118</v>
      </c>
      <c r="I501" s="107"/>
      <c r="J501" s="120">
        <f>SUM(J502)</f>
        <v>0.2</v>
      </c>
      <c r="K501" s="120">
        <f t="shared" si="160"/>
        <v>2000</v>
      </c>
      <c r="L501" s="120">
        <f t="shared" si="160"/>
        <v>2000</v>
      </c>
    </row>
    <row r="502" spans="1:12" s="5" customFormat="1" ht="31.2" x14ac:dyDescent="0.3">
      <c r="A502" s="110" t="s">
        <v>195</v>
      </c>
      <c r="B502" s="111">
        <v>927</v>
      </c>
      <c r="C502" s="112" t="s">
        <v>33</v>
      </c>
      <c r="D502" s="121" t="s">
        <v>1</v>
      </c>
      <c r="E502" s="112" t="s">
        <v>36</v>
      </c>
      <c r="F502" s="112" t="s">
        <v>16</v>
      </c>
      <c r="G502" s="112" t="s">
        <v>11</v>
      </c>
      <c r="H502" s="112" t="s">
        <v>38</v>
      </c>
      <c r="I502" s="113" t="s">
        <v>61</v>
      </c>
      <c r="J502" s="114">
        <v>0.2</v>
      </c>
      <c r="K502" s="114">
        <v>2000</v>
      </c>
      <c r="L502" s="114">
        <v>2000</v>
      </c>
    </row>
    <row r="503" spans="1:12" s="55" customFormat="1" x14ac:dyDescent="0.35">
      <c r="A503" s="92" t="s">
        <v>98</v>
      </c>
      <c r="B503" s="182">
        <v>927</v>
      </c>
      <c r="C503" s="208" t="s">
        <v>35</v>
      </c>
      <c r="D503" s="428"/>
      <c r="E503" s="429"/>
      <c r="F503" s="429"/>
      <c r="G503" s="429"/>
      <c r="H503" s="430"/>
      <c r="I503" s="169"/>
      <c r="J503" s="150">
        <f>+J504+J516</f>
        <v>274954.5</v>
      </c>
      <c r="K503" s="150">
        <f t="shared" ref="K503:L503" si="161">SUM(K505+K517+K524)</f>
        <v>93463</v>
      </c>
      <c r="L503" s="150">
        <f t="shared" si="161"/>
        <v>105856.8</v>
      </c>
    </row>
    <row r="504" spans="1:12" s="5" customFormat="1" ht="33" customHeight="1" x14ac:dyDescent="0.3">
      <c r="A504" s="80" t="s">
        <v>99</v>
      </c>
      <c r="B504" s="81">
        <v>927</v>
      </c>
      <c r="C504" s="146" t="s">
        <v>35</v>
      </c>
      <c r="D504" s="96" t="s">
        <v>1</v>
      </c>
      <c r="E504" s="385"/>
      <c r="F504" s="386"/>
      <c r="G504" s="386"/>
      <c r="H504" s="387"/>
      <c r="I504" s="84"/>
      <c r="J504" s="85">
        <f>SUM(J505)</f>
        <v>41841</v>
      </c>
      <c r="K504" s="85">
        <f t="shared" ref="K504:L505" si="162">SUM(K505)</f>
        <v>40355</v>
      </c>
      <c r="L504" s="85">
        <f t="shared" si="162"/>
        <v>43077</v>
      </c>
    </row>
    <row r="505" spans="1:12" s="54" customFormat="1" ht="67.2" x14ac:dyDescent="0.35">
      <c r="A505" s="97" t="s">
        <v>170</v>
      </c>
      <c r="B505" s="134">
        <v>927</v>
      </c>
      <c r="C505" s="137" t="s">
        <v>35</v>
      </c>
      <c r="D505" s="143" t="s">
        <v>1</v>
      </c>
      <c r="E505" s="99" t="s">
        <v>36</v>
      </c>
      <c r="F505" s="99" t="s">
        <v>111</v>
      </c>
      <c r="G505" s="99" t="s">
        <v>112</v>
      </c>
      <c r="H505" s="99" t="s">
        <v>118</v>
      </c>
      <c r="I505" s="137"/>
      <c r="J505" s="117">
        <f>SUM(J506)</f>
        <v>41841</v>
      </c>
      <c r="K505" s="117">
        <f t="shared" si="162"/>
        <v>40355</v>
      </c>
      <c r="L505" s="117">
        <f t="shared" si="162"/>
        <v>43077</v>
      </c>
    </row>
    <row r="506" spans="1:12" s="5" customFormat="1" ht="30.6" customHeight="1" x14ac:dyDescent="0.3">
      <c r="A506" s="87" t="s">
        <v>177</v>
      </c>
      <c r="B506" s="138">
        <v>927</v>
      </c>
      <c r="C506" s="126" t="s">
        <v>35</v>
      </c>
      <c r="D506" s="122" t="s">
        <v>1</v>
      </c>
      <c r="E506" s="103" t="s">
        <v>36</v>
      </c>
      <c r="F506" s="103" t="s">
        <v>26</v>
      </c>
      <c r="G506" s="103" t="s">
        <v>112</v>
      </c>
      <c r="H506" s="103" t="s">
        <v>118</v>
      </c>
      <c r="I506" s="126"/>
      <c r="J506" s="119">
        <f>SUM(J507+J514)</f>
        <v>41841</v>
      </c>
      <c r="K506" s="119">
        <f t="shared" ref="K506:L506" si="163">SUM(K507+K514)</f>
        <v>40355</v>
      </c>
      <c r="L506" s="119">
        <f t="shared" si="163"/>
        <v>43077</v>
      </c>
    </row>
    <row r="507" spans="1:12" s="5" customFormat="1" ht="38.4" customHeight="1" x14ac:dyDescent="0.3">
      <c r="A507" s="91" t="s">
        <v>178</v>
      </c>
      <c r="B507" s="184">
        <v>927</v>
      </c>
      <c r="C507" s="125" t="s">
        <v>35</v>
      </c>
      <c r="D507" s="124" t="s">
        <v>1</v>
      </c>
      <c r="E507" s="107" t="s">
        <v>36</v>
      </c>
      <c r="F507" s="107" t="s">
        <v>26</v>
      </c>
      <c r="G507" s="107" t="s">
        <v>5</v>
      </c>
      <c r="H507" s="107" t="s">
        <v>118</v>
      </c>
      <c r="I507" s="125"/>
      <c r="J507" s="120">
        <f>SUM(J508:J508)</f>
        <v>26000</v>
      </c>
      <c r="K507" s="120">
        <f>SUM(K508:K508)</f>
        <v>27000</v>
      </c>
      <c r="L507" s="120">
        <f>SUM(L508:L508)</f>
        <v>29000</v>
      </c>
    </row>
    <row r="508" spans="1:12" s="5" customFormat="1" ht="31.2" customHeight="1" x14ac:dyDescent="0.3">
      <c r="A508" s="110" t="s">
        <v>312</v>
      </c>
      <c r="B508" s="111">
        <v>927</v>
      </c>
      <c r="C508" s="112" t="s">
        <v>35</v>
      </c>
      <c r="D508" s="121" t="s">
        <v>1</v>
      </c>
      <c r="E508" s="112" t="s">
        <v>36</v>
      </c>
      <c r="F508" s="112" t="s">
        <v>26</v>
      </c>
      <c r="G508" s="112" t="s">
        <v>5</v>
      </c>
      <c r="H508" s="112" t="s">
        <v>39</v>
      </c>
      <c r="I508" s="113" t="s">
        <v>60</v>
      </c>
      <c r="J508" s="114">
        <v>26000</v>
      </c>
      <c r="K508" s="114">
        <v>27000</v>
      </c>
      <c r="L508" s="114">
        <v>29000</v>
      </c>
    </row>
    <row r="509" spans="1:12" s="63" customFormat="1" hidden="1" x14ac:dyDescent="0.3">
      <c r="A509" s="80" t="s">
        <v>100</v>
      </c>
      <c r="B509" s="81">
        <v>927</v>
      </c>
      <c r="C509" s="146" t="s">
        <v>35</v>
      </c>
      <c r="D509" s="96" t="s">
        <v>5</v>
      </c>
      <c r="E509" s="407"/>
      <c r="F509" s="408"/>
      <c r="G509" s="408"/>
      <c r="H509" s="409"/>
      <c r="I509" s="84"/>
      <c r="J509" s="85">
        <f>SUM(J513)</f>
        <v>0</v>
      </c>
      <c r="K509" s="85">
        <f t="shared" ref="K509:L509" si="164">SUM(K513)</f>
        <v>0</v>
      </c>
      <c r="L509" s="85">
        <f t="shared" si="164"/>
        <v>0</v>
      </c>
    </row>
    <row r="510" spans="1:12" s="63" customFormat="1" ht="67.2" hidden="1" x14ac:dyDescent="0.3">
      <c r="A510" s="97" t="s">
        <v>170</v>
      </c>
      <c r="B510" s="134">
        <v>927</v>
      </c>
      <c r="C510" s="137" t="s">
        <v>35</v>
      </c>
      <c r="D510" s="143" t="s">
        <v>5</v>
      </c>
      <c r="E510" s="99" t="s">
        <v>36</v>
      </c>
      <c r="F510" s="99" t="s">
        <v>111</v>
      </c>
      <c r="G510" s="99" t="s">
        <v>112</v>
      </c>
      <c r="H510" s="99" t="s">
        <v>118</v>
      </c>
      <c r="I510" s="137"/>
      <c r="J510" s="117">
        <f>SUM(J511)</f>
        <v>0</v>
      </c>
      <c r="K510" s="117">
        <f t="shared" ref="K510:L512" si="165">SUM(K511)</f>
        <v>0</v>
      </c>
      <c r="L510" s="117">
        <f t="shared" si="165"/>
        <v>0</v>
      </c>
    </row>
    <row r="511" spans="1:12" s="60" customFormat="1" ht="50.4" hidden="1" x14ac:dyDescent="0.35">
      <c r="A511" s="87" t="s">
        <v>177</v>
      </c>
      <c r="B511" s="138">
        <v>927</v>
      </c>
      <c r="C511" s="126" t="s">
        <v>35</v>
      </c>
      <c r="D511" s="122" t="s">
        <v>5</v>
      </c>
      <c r="E511" s="103" t="s">
        <v>36</v>
      </c>
      <c r="F511" s="103" t="s">
        <v>26</v>
      </c>
      <c r="G511" s="103" t="s">
        <v>112</v>
      </c>
      <c r="H511" s="103" t="s">
        <v>118</v>
      </c>
      <c r="I511" s="126"/>
      <c r="J511" s="119">
        <f>SUM(J512)</f>
        <v>0</v>
      </c>
      <c r="K511" s="119">
        <f t="shared" si="165"/>
        <v>0</v>
      </c>
      <c r="L511" s="119">
        <f t="shared" si="165"/>
        <v>0</v>
      </c>
    </row>
    <row r="512" spans="1:12" s="24" customFormat="1" ht="33.6" hidden="1" x14ac:dyDescent="0.35">
      <c r="A512" s="91" t="s">
        <v>179</v>
      </c>
      <c r="B512" s="184">
        <v>927</v>
      </c>
      <c r="C512" s="125" t="s">
        <v>35</v>
      </c>
      <c r="D512" s="124" t="s">
        <v>5</v>
      </c>
      <c r="E512" s="107" t="s">
        <v>36</v>
      </c>
      <c r="F512" s="107" t="s">
        <v>26</v>
      </c>
      <c r="G512" s="107" t="s">
        <v>2</v>
      </c>
      <c r="H512" s="107" t="s">
        <v>118</v>
      </c>
      <c r="I512" s="125"/>
      <c r="J512" s="120">
        <f>SUM(J513)</f>
        <v>0</v>
      </c>
      <c r="K512" s="120">
        <f t="shared" si="165"/>
        <v>0</v>
      </c>
      <c r="L512" s="120">
        <f t="shared" si="165"/>
        <v>0</v>
      </c>
    </row>
    <row r="513" spans="1:12" s="24" customFormat="1" ht="31.2" hidden="1" x14ac:dyDescent="0.35">
      <c r="A513" s="110" t="s">
        <v>109</v>
      </c>
      <c r="B513" s="111">
        <v>927</v>
      </c>
      <c r="C513" s="112" t="s">
        <v>35</v>
      </c>
      <c r="D513" s="121" t="s">
        <v>5</v>
      </c>
      <c r="E513" s="112" t="s">
        <v>36</v>
      </c>
      <c r="F513" s="112" t="s">
        <v>26</v>
      </c>
      <c r="G513" s="112" t="s">
        <v>2</v>
      </c>
      <c r="H513" s="112" t="s">
        <v>40</v>
      </c>
      <c r="I513" s="113" t="s">
        <v>60</v>
      </c>
      <c r="J513" s="114"/>
      <c r="K513" s="114"/>
      <c r="L513" s="114"/>
    </row>
    <row r="514" spans="1:12" s="5" customFormat="1" ht="33.6" x14ac:dyDescent="0.3">
      <c r="A514" s="91" t="s">
        <v>178</v>
      </c>
      <c r="B514" s="184">
        <v>927</v>
      </c>
      <c r="C514" s="125" t="s">
        <v>35</v>
      </c>
      <c r="D514" s="124" t="s">
        <v>1</v>
      </c>
      <c r="E514" s="107" t="s">
        <v>36</v>
      </c>
      <c r="F514" s="107" t="s">
        <v>26</v>
      </c>
      <c r="G514" s="107" t="s">
        <v>5</v>
      </c>
      <c r="H514" s="107" t="s">
        <v>118</v>
      </c>
      <c r="I514" s="125"/>
      <c r="J514" s="120">
        <f>SUM(J515:J515)</f>
        <v>15841</v>
      </c>
      <c r="K514" s="120">
        <f>SUM(K515:K515)</f>
        <v>13355</v>
      </c>
      <c r="L514" s="120">
        <f>SUM(L515:L515)</f>
        <v>14077</v>
      </c>
    </row>
    <row r="515" spans="1:12" s="5" customFormat="1" ht="46.8" x14ac:dyDescent="0.3">
      <c r="A515" s="110" t="s">
        <v>627</v>
      </c>
      <c r="B515" s="111">
        <v>927</v>
      </c>
      <c r="C515" s="112" t="s">
        <v>35</v>
      </c>
      <c r="D515" s="121" t="s">
        <v>1</v>
      </c>
      <c r="E515" s="112" t="s">
        <v>36</v>
      </c>
      <c r="F515" s="112" t="s">
        <v>26</v>
      </c>
      <c r="G515" s="112" t="s">
        <v>5</v>
      </c>
      <c r="H515" s="112" t="s">
        <v>110</v>
      </c>
      <c r="I515" s="113" t="s">
        <v>60</v>
      </c>
      <c r="J515" s="114">
        <v>15841</v>
      </c>
      <c r="K515" s="114">
        <v>13355</v>
      </c>
      <c r="L515" s="114">
        <v>14077</v>
      </c>
    </row>
    <row r="516" spans="1:12" s="78" customFormat="1" ht="31.5" customHeight="1" x14ac:dyDescent="0.35">
      <c r="A516" s="11" t="s">
        <v>656</v>
      </c>
      <c r="B516" s="185">
        <v>927</v>
      </c>
      <c r="C516" s="90" t="s">
        <v>35</v>
      </c>
      <c r="D516" s="88" t="s">
        <v>2</v>
      </c>
      <c r="E516" s="7"/>
      <c r="F516" s="7"/>
      <c r="G516" s="7"/>
      <c r="H516" s="7"/>
      <c r="I516" s="90"/>
      <c r="J516" s="74">
        <f>+J517+J524+J528</f>
        <v>233113.5</v>
      </c>
      <c r="K516" s="74">
        <f t="shared" ref="K516:L516" si="166">SUM(K517+K524)</f>
        <v>53108</v>
      </c>
      <c r="L516" s="74">
        <f t="shared" si="166"/>
        <v>62779.8</v>
      </c>
    </row>
    <row r="517" spans="1:12" s="79" customFormat="1" ht="66" customHeight="1" x14ac:dyDescent="0.35">
      <c r="A517" s="97" t="s">
        <v>170</v>
      </c>
      <c r="B517" s="134">
        <v>927</v>
      </c>
      <c r="C517" s="137" t="s">
        <v>35</v>
      </c>
      <c r="D517" s="143" t="s">
        <v>2</v>
      </c>
      <c r="E517" s="99" t="s">
        <v>36</v>
      </c>
      <c r="F517" s="99" t="s">
        <v>111</v>
      </c>
      <c r="G517" s="99" t="s">
        <v>112</v>
      </c>
      <c r="H517" s="99" t="s">
        <v>118</v>
      </c>
      <c r="I517" s="137"/>
      <c r="J517" s="117">
        <f>SUM(J518)</f>
        <v>203894.2</v>
      </c>
      <c r="K517" s="117">
        <f t="shared" ref="K517:L517" si="167">SUM(K518)</f>
        <v>53108</v>
      </c>
      <c r="L517" s="117">
        <f t="shared" si="167"/>
        <v>62779.8</v>
      </c>
    </row>
    <row r="518" spans="1:12" s="5" customFormat="1" ht="50.4" x14ac:dyDescent="0.3">
      <c r="A518" s="87" t="s">
        <v>177</v>
      </c>
      <c r="B518" s="138">
        <v>927</v>
      </c>
      <c r="C518" s="126" t="s">
        <v>35</v>
      </c>
      <c r="D518" s="122" t="s">
        <v>2</v>
      </c>
      <c r="E518" s="103" t="s">
        <v>36</v>
      </c>
      <c r="F518" s="103" t="s">
        <v>26</v>
      </c>
      <c r="G518" s="103" t="s">
        <v>112</v>
      </c>
      <c r="H518" s="103" t="s">
        <v>118</v>
      </c>
      <c r="I518" s="126"/>
      <c r="J518" s="119">
        <f>+J519+J521</f>
        <v>203894.2</v>
      </c>
      <c r="K518" s="119">
        <f t="shared" ref="K518:L518" si="168">+K519+K521</f>
        <v>53108</v>
      </c>
      <c r="L518" s="119">
        <f t="shared" si="168"/>
        <v>62779.8</v>
      </c>
    </row>
    <row r="519" spans="1:12" s="5" customFormat="1" ht="33.6" x14ac:dyDescent="0.3">
      <c r="A519" s="91" t="s">
        <v>184</v>
      </c>
      <c r="B519" s="184">
        <v>927</v>
      </c>
      <c r="C519" s="125" t="s">
        <v>35</v>
      </c>
      <c r="D519" s="124" t="s">
        <v>2</v>
      </c>
      <c r="E519" s="107" t="s">
        <v>36</v>
      </c>
      <c r="F519" s="107" t="s">
        <v>26</v>
      </c>
      <c r="G519" s="107" t="s">
        <v>7</v>
      </c>
      <c r="H519" s="107" t="s">
        <v>118</v>
      </c>
      <c r="I519" s="125"/>
      <c r="J519" s="120">
        <f>SUM(J520)</f>
        <v>270</v>
      </c>
      <c r="K519" s="120">
        <f t="shared" ref="K519:L521" si="169">SUM(K520)</f>
        <v>270</v>
      </c>
      <c r="L519" s="120">
        <f t="shared" si="169"/>
        <v>270</v>
      </c>
    </row>
    <row r="520" spans="1:12" s="5" customFormat="1" ht="78" x14ac:dyDescent="0.3">
      <c r="A520" s="110" t="s">
        <v>313</v>
      </c>
      <c r="B520" s="111">
        <v>927</v>
      </c>
      <c r="C520" s="112" t="s">
        <v>35</v>
      </c>
      <c r="D520" s="121" t="s">
        <v>2</v>
      </c>
      <c r="E520" s="112" t="s">
        <v>36</v>
      </c>
      <c r="F520" s="112" t="s">
        <v>26</v>
      </c>
      <c r="G520" s="112" t="s">
        <v>7</v>
      </c>
      <c r="H520" s="112" t="s">
        <v>183</v>
      </c>
      <c r="I520" s="113" t="s">
        <v>60</v>
      </c>
      <c r="J520" s="114">
        <v>270</v>
      </c>
      <c r="K520" s="114">
        <v>270</v>
      </c>
      <c r="L520" s="114">
        <v>270</v>
      </c>
    </row>
    <row r="521" spans="1:12" s="5" customFormat="1" ht="70.5" customHeight="1" x14ac:dyDescent="0.3">
      <c r="A521" s="91" t="s">
        <v>254</v>
      </c>
      <c r="B521" s="184">
        <v>927</v>
      </c>
      <c r="C521" s="125" t="s">
        <v>35</v>
      </c>
      <c r="D521" s="124" t="s">
        <v>2</v>
      </c>
      <c r="E521" s="107" t="s">
        <v>36</v>
      </c>
      <c r="F521" s="107" t="s">
        <v>26</v>
      </c>
      <c r="G521" s="107" t="s">
        <v>11</v>
      </c>
      <c r="H521" s="107" t="s">
        <v>118</v>
      </c>
      <c r="I521" s="125"/>
      <c r="J521" s="120">
        <f>+J522+J523</f>
        <v>203624.2</v>
      </c>
      <c r="K521" s="120">
        <f t="shared" si="169"/>
        <v>52838</v>
      </c>
      <c r="L521" s="120">
        <f t="shared" si="169"/>
        <v>62509.8</v>
      </c>
    </row>
    <row r="522" spans="1:12" s="5" customFormat="1" ht="24.6" customHeight="1" x14ac:dyDescent="0.3">
      <c r="A522" s="110" t="s">
        <v>255</v>
      </c>
      <c r="B522" s="111">
        <v>927</v>
      </c>
      <c r="C522" s="112" t="s">
        <v>35</v>
      </c>
      <c r="D522" s="121" t="s">
        <v>2</v>
      </c>
      <c r="E522" s="112" t="s">
        <v>36</v>
      </c>
      <c r="F522" s="112" t="s">
        <v>26</v>
      </c>
      <c r="G522" s="112" t="s">
        <v>11</v>
      </c>
      <c r="H522" s="112" t="s">
        <v>253</v>
      </c>
      <c r="I522" s="113" t="s">
        <v>60</v>
      </c>
      <c r="J522" s="114">
        <v>198624.2</v>
      </c>
      <c r="K522" s="114">
        <v>52838</v>
      </c>
      <c r="L522" s="114">
        <v>62509.8</v>
      </c>
    </row>
    <row r="523" spans="1:12" s="5" customFormat="1" ht="40.200000000000003" customHeight="1" x14ac:dyDescent="0.3">
      <c r="A523" s="110" t="s">
        <v>741</v>
      </c>
      <c r="B523" s="111">
        <v>927</v>
      </c>
      <c r="C523" s="112" t="s">
        <v>35</v>
      </c>
      <c r="D523" s="357" t="s">
        <v>2</v>
      </c>
      <c r="E523" s="112" t="s">
        <v>36</v>
      </c>
      <c r="F523" s="112" t="s">
        <v>26</v>
      </c>
      <c r="G523" s="112" t="s">
        <v>11</v>
      </c>
      <c r="H523" s="112" t="s">
        <v>742</v>
      </c>
      <c r="I523" s="358" t="s">
        <v>60</v>
      </c>
      <c r="J523" s="114">
        <v>5000</v>
      </c>
      <c r="K523" s="114"/>
      <c r="L523" s="114"/>
    </row>
    <row r="524" spans="1:12" s="5" customFormat="1" ht="33.6" x14ac:dyDescent="0.3">
      <c r="A524" s="97" t="s">
        <v>450</v>
      </c>
      <c r="B524" s="134">
        <v>927</v>
      </c>
      <c r="C524" s="137" t="s">
        <v>35</v>
      </c>
      <c r="D524" s="143" t="s">
        <v>2</v>
      </c>
      <c r="E524" s="99" t="s">
        <v>227</v>
      </c>
      <c r="F524" s="99" t="s">
        <v>111</v>
      </c>
      <c r="G524" s="99" t="s">
        <v>112</v>
      </c>
      <c r="H524" s="99" t="s">
        <v>118</v>
      </c>
      <c r="I524" s="137"/>
      <c r="J524" s="117">
        <f>+J525</f>
        <v>398</v>
      </c>
      <c r="K524" s="117">
        <f t="shared" ref="K524:L524" si="170">+K525</f>
        <v>0</v>
      </c>
      <c r="L524" s="117">
        <f t="shared" si="170"/>
        <v>0</v>
      </c>
    </row>
    <row r="525" spans="1:12" s="5" customFormat="1" ht="33.6" x14ac:dyDescent="0.3">
      <c r="A525" s="87" t="s">
        <v>451</v>
      </c>
      <c r="B525" s="220">
        <v>927</v>
      </c>
      <c r="C525" s="221" t="s">
        <v>35</v>
      </c>
      <c r="D525" s="226" t="s">
        <v>2</v>
      </c>
      <c r="E525" s="222" t="s">
        <v>227</v>
      </c>
      <c r="F525" s="222" t="s">
        <v>16</v>
      </c>
      <c r="G525" s="222" t="s">
        <v>112</v>
      </c>
      <c r="H525" s="222" t="s">
        <v>118</v>
      </c>
      <c r="I525" s="221"/>
      <c r="J525" s="223">
        <f>SUM(J526)</f>
        <v>398</v>
      </c>
      <c r="K525" s="223">
        <f t="shared" ref="K525:L525" si="171">SUM(K526)</f>
        <v>0</v>
      </c>
      <c r="L525" s="223">
        <f t="shared" si="171"/>
        <v>0</v>
      </c>
    </row>
    <row r="526" spans="1:12" s="34" customFormat="1" ht="33.6" x14ac:dyDescent="0.3">
      <c r="A526" s="91" t="s">
        <v>452</v>
      </c>
      <c r="B526" s="224">
        <v>927</v>
      </c>
      <c r="C526" s="180" t="s">
        <v>35</v>
      </c>
      <c r="D526" s="227" t="s">
        <v>2</v>
      </c>
      <c r="E526" s="179" t="s">
        <v>227</v>
      </c>
      <c r="F526" s="179" t="s">
        <v>16</v>
      </c>
      <c r="G526" s="179" t="s">
        <v>1</v>
      </c>
      <c r="H526" s="179" t="s">
        <v>118</v>
      </c>
      <c r="I526" s="180"/>
      <c r="J526" s="225">
        <f>+J527</f>
        <v>398</v>
      </c>
      <c r="K526" s="225">
        <f>+K527+K531</f>
        <v>0</v>
      </c>
      <c r="L526" s="225">
        <f>+L527+L531</f>
        <v>0</v>
      </c>
    </row>
    <row r="527" spans="1:12" s="64" customFormat="1" ht="45" customHeight="1" x14ac:dyDescent="0.35">
      <c r="A527" s="110" t="s">
        <v>453</v>
      </c>
      <c r="B527" s="228">
        <v>927</v>
      </c>
      <c r="C527" s="229" t="s">
        <v>35</v>
      </c>
      <c r="D527" s="230" t="s">
        <v>2</v>
      </c>
      <c r="E527" s="231" t="s">
        <v>227</v>
      </c>
      <c r="F527" s="231" t="s">
        <v>16</v>
      </c>
      <c r="G527" s="231" t="s">
        <v>1</v>
      </c>
      <c r="H527" s="232" t="s">
        <v>228</v>
      </c>
      <c r="I527" s="229" t="s">
        <v>60</v>
      </c>
      <c r="J527" s="233">
        <v>398</v>
      </c>
      <c r="K527" s="233">
        <v>0</v>
      </c>
      <c r="L527" s="233">
        <v>0</v>
      </c>
    </row>
    <row r="528" spans="1:12" s="64" customFormat="1" ht="76.2" customHeight="1" x14ac:dyDescent="0.35">
      <c r="A528" s="97" t="s">
        <v>525</v>
      </c>
      <c r="B528" s="216">
        <v>927</v>
      </c>
      <c r="C528" s="217" t="s">
        <v>35</v>
      </c>
      <c r="D528" s="234" t="s">
        <v>2</v>
      </c>
      <c r="E528" s="218" t="s">
        <v>252</v>
      </c>
      <c r="F528" s="218" t="s">
        <v>16</v>
      </c>
      <c r="G528" s="218" t="s">
        <v>112</v>
      </c>
      <c r="H528" s="218" t="s">
        <v>118</v>
      </c>
      <c r="I528" s="217"/>
      <c r="J528" s="219">
        <f>+J529</f>
        <v>28821.3</v>
      </c>
      <c r="K528" s="219"/>
      <c r="L528" s="219"/>
    </row>
    <row r="529" spans="1:12" s="64" customFormat="1" ht="28.95" customHeight="1" x14ac:dyDescent="0.35">
      <c r="A529" s="87" t="s">
        <v>526</v>
      </c>
      <c r="B529" s="220">
        <v>927</v>
      </c>
      <c r="C529" s="221" t="s">
        <v>35</v>
      </c>
      <c r="D529" s="226" t="s">
        <v>2</v>
      </c>
      <c r="E529" s="222" t="s">
        <v>252</v>
      </c>
      <c r="F529" s="222" t="s">
        <v>16</v>
      </c>
      <c r="G529" s="222" t="s">
        <v>1</v>
      </c>
      <c r="H529" s="222" t="s">
        <v>118</v>
      </c>
      <c r="I529" s="221"/>
      <c r="J529" s="223">
        <f>+J530</f>
        <v>28821.3</v>
      </c>
      <c r="K529" s="223"/>
      <c r="L529" s="223"/>
    </row>
    <row r="530" spans="1:12" s="64" customFormat="1" ht="51.6" customHeight="1" x14ac:dyDescent="0.35">
      <c r="A530" s="91" t="s">
        <v>527</v>
      </c>
      <c r="B530" s="224">
        <v>927</v>
      </c>
      <c r="C530" s="180" t="s">
        <v>35</v>
      </c>
      <c r="D530" s="227" t="s">
        <v>2</v>
      </c>
      <c r="E530" s="179" t="s">
        <v>252</v>
      </c>
      <c r="F530" s="179" t="s">
        <v>16</v>
      </c>
      <c r="G530" s="179" t="s">
        <v>7</v>
      </c>
      <c r="H530" s="179" t="s">
        <v>118</v>
      </c>
      <c r="I530" s="180"/>
      <c r="J530" s="225">
        <f>+J531+J532+J533</f>
        <v>28821.3</v>
      </c>
      <c r="K530" s="225"/>
      <c r="L530" s="225"/>
    </row>
    <row r="531" spans="1:12" s="44" customFormat="1" ht="62.4" x14ac:dyDescent="0.35">
      <c r="A531" s="110" t="s">
        <v>415</v>
      </c>
      <c r="B531" s="228">
        <v>927</v>
      </c>
      <c r="C531" s="229" t="s">
        <v>35</v>
      </c>
      <c r="D531" s="230" t="s">
        <v>2</v>
      </c>
      <c r="E531" s="231" t="s">
        <v>252</v>
      </c>
      <c r="F531" s="231" t="s">
        <v>16</v>
      </c>
      <c r="G531" s="231" t="s">
        <v>7</v>
      </c>
      <c r="H531" s="232" t="s">
        <v>416</v>
      </c>
      <c r="I531" s="229" t="s">
        <v>60</v>
      </c>
      <c r="J531" s="233">
        <v>100</v>
      </c>
      <c r="K531" s="233"/>
      <c r="L531" s="233"/>
    </row>
    <row r="532" spans="1:12" s="44" customFormat="1" ht="46.8" x14ac:dyDescent="0.35">
      <c r="A532" s="110" t="s">
        <v>515</v>
      </c>
      <c r="B532" s="228">
        <v>927</v>
      </c>
      <c r="C532" s="229" t="s">
        <v>35</v>
      </c>
      <c r="D532" s="230" t="s">
        <v>2</v>
      </c>
      <c r="E532" s="231" t="s">
        <v>252</v>
      </c>
      <c r="F532" s="231" t="s">
        <v>16</v>
      </c>
      <c r="G532" s="231" t="s">
        <v>7</v>
      </c>
      <c r="H532" s="232" t="s">
        <v>274</v>
      </c>
      <c r="I532" s="229" t="s">
        <v>60</v>
      </c>
      <c r="J532" s="233">
        <v>3480</v>
      </c>
      <c r="K532" s="233"/>
      <c r="L532" s="233"/>
    </row>
    <row r="533" spans="1:12" s="44" customFormat="1" ht="46.8" x14ac:dyDescent="0.35">
      <c r="A533" s="110" t="s">
        <v>515</v>
      </c>
      <c r="B533" s="228">
        <v>927</v>
      </c>
      <c r="C533" s="229" t="s">
        <v>35</v>
      </c>
      <c r="D533" s="230" t="s">
        <v>2</v>
      </c>
      <c r="E533" s="231" t="s">
        <v>252</v>
      </c>
      <c r="F533" s="231" t="s">
        <v>16</v>
      </c>
      <c r="G533" s="231" t="s">
        <v>7</v>
      </c>
      <c r="H533" s="232" t="s">
        <v>251</v>
      </c>
      <c r="I533" s="229" t="s">
        <v>60</v>
      </c>
      <c r="J533" s="233">
        <v>25241.3</v>
      </c>
      <c r="K533" s="233"/>
      <c r="L533" s="233"/>
    </row>
    <row r="534" spans="1:12" s="45" customFormat="1" ht="40.799999999999997" x14ac:dyDescent="0.35">
      <c r="A534" s="6" t="s">
        <v>185</v>
      </c>
      <c r="B534" s="185">
        <v>941</v>
      </c>
      <c r="C534" s="410"/>
      <c r="D534" s="375"/>
      <c r="E534" s="440"/>
      <c r="F534" s="440"/>
      <c r="G534" s="440"/>
      <c r="H534" s="441"/>
      <c r="I534" s="7"/>
      <c r="J534" s="74">
        <f>SUM(J535+J548+J753+J786)</f>
        <v>1530239.7000000004</v>
      </c>
      <c r="K534" s="74">
        <f>SUM(K535+K548+K753+K786)</f>
        <v>1439486.5</v>
      </c>
      <c r="L534" s="74">
        <f>SUM(L535+L548+L753+L786)</f>
        <v>1500529.5</v>
      </c>
    </row>
    <row r="535" spans="1:12" s="46" customFormat="1" ht="17.399999999999999" x14ac:dyDescent="0.35">
      <c r="A535" s="92" t="s">
        <v>62</v>
      </c>
      <c r="B535" s="182">
        <v>941</v>
      </c>
      <c r="C535" s="93" t="s">
        <v>1</v>
      </c>
      <c r="D535" s="428"/>
      <c r="E535" s="429"/>
      <c r="F535" s="429"/>
      <c r="G535" s="429"/>
      <c r="H535" s="430"/>
      <c r="I535" s="208"/>
      <c r="J535" s="150">
        <f>+J536+J541</f>
        <v>3437</v>
      </c>
      <c r="K535" s="150">
        <f t="shared" ref="K535:L535" si="172">+K536+K541</f>
        <v>3911</v>
      </c>
      <c r="L535" s="150">
        <f t="shared" si="172"/>
        <v>4064</v>
      </c>
    </row>
    <row r="536" spans="1:12" s="46" customFormat="1" ht="52.8" x14ac:dyDescent="0.35">
      <c r="A536" s="115" t="s">
        <v>65</v>
      </c>
      <c r="B536" s="185">
        <v>941</v>
      </c>
      <c r="C536" s="7" t="s">
        <v>1</v>
      </c>
      <c r="D536" s="7" t="s">
        <v>7</v>
      </c>
      <c r="E536" s="410"/>
      <c r="F536" s="375"/>
      <c r="G536" s="375"/>
      <c r="H536" s="376"/>
      <c r="I536" s="90"/>
      <c r="J536" s="74">
        <f>SUM(J537)</f>
        <v>485</v>
      </c>
      <c r="K536" s="74">
        <f t="shared" ref="K536:L538" si="173">SUM(K537)</f>
        <v>931</v>
      </c>
      <c r="L536" s="74">
        <f t="shared" si="173"/>
        <v>968</v>
      </c>
    </row>
    <row r="537" spans="1:12" s="5" customFormat="1" ht="50.4" x14ac:dyDescent="0.3">
      <c r="A537" s="97" t="s">
        <v>114</v>
      </c>
      <c r="B537" s="98">
        <v>941</v>
      </c>
      <c r="C537" s="99" t="s">
        <v>1</v>
      </c>
      <c r="D537" s="143" t="s">
        <v>7</v>
      </c>
      <c r="E537" s="99" t="s">
        <v>42</v>
      </c>
      <c r="F537" s="99" t="s">
        <v>111</v>
      </c>
      <c r="G537" s="99" t="s">
        <v>112</v>
      </c>
      <c r="H537" s="99" t="s">
        <v>118</v>
      </c>
      <c r="I537" s="137"/>
      <c r="J537" s="117">
        <f>SUM(J538)</f>
        <v>485</v>
      </c>
      <c r="K537" s="117">
        <f t="shared" si="173"/>
        <v>931</v>
      </c>
      <c r="L537" s="117">
        <f t="shared" si="173"/>
        <v>968</v>
      </c>
    </row>
    <row r="538" spans="1:12" s="5" customFormat="1" ht="33.6" x14ac:dyDescent="0.3">
      <c r="A538" s="87" t="s">
        <v>115</v>
      </c>
      <c r="B538" s="102">
        <v>941</v>
      </c>
      <c r="C538" s="103" t="s">
        <v>1</v>
      </c>
      <c r="D538" s="122" t="s">
        <v>7</v>
      </c>
      <c r="E538" s="103" t="s">
        <v>42</v>
      </c>
      <c r="F538" s="103" t="s">
        <v>30</v>
      </c>
      <c r="G538" s="103" t="s">
        <v>112</v>
      </c>
      <c r="H538" s="103" t="s">
        <v>118</v>
      </c>
      <c r="I538" s="126"/>
      <c r="J538" s="119">
        <f>SUM(J539)</f>
        <v>485</v>
      </c>
      <c r="K538" s="119">
        <f t="shared" si="173"/>
        <v>931</v>
      </c>
      <c r="L538" s="119">
        <f t="shared" si="173"/>
        <v>968</v>
      </c>
    </row>
    <row r="539" spans="1:12" s="5" customFormat="1" ht="33.6" x14ac:dyDescent="0.3">
      <c r="A539" s="91" t="s">
        <v>116</v>
      </c>
      <c r="B539" s="106">
        <v>941</v>
      </c>
      <c r="C539" s="107" t="s">
        <v>1</v>
      </c>
      <c r="D539" s="124" t="s">
        <v>7</v>
      </c>
      <c r="E539" s="107" t="s">
        <v>42</v>
      </c>
      <c r="F539" s="107" t="s">
        <v>30</v>
      </c>
      <c r="G539" s="107" t="s">
        <v>1</v>
      </c>
      <c r="H539" s="107" t="s">
        <v>118</v>
      </c>
      <c r="I539" s="125"/>
      <c r="J539" s="120">
        <f>+J540</f>
        <v>485</v>
      </c>
      <c r="K539" s="120">
        <f t="shared" ref="K539:L539" si="174">+K540</f>
        <v>931</v>
      </c>
      <c r="L539" s="120">
        <f t="shared" si="174"/>
        <v>968</v>
      </c>
    </row>
    <row r="540" spans="1:12" s="5" customFormat="1" ht="46.8" x14ac:dyDescent="0.3">
      <c r="A540" s="110" t="s">
        <v>197</v>
      </c>
      <c r="B540" s="111">
        <v>941</v>
      </c>
      <c r="C540" s="112" t="s">
        <v>1</v>
      </c>
      <c r="D540" s="121" t="s">
        <v>7</v>
      </c>
      <c r="E540" s="112" t="s">
        <v>42</v>
      </c>
      <c r="F540" s="112" t="s">
        <v>30</v>
      </c>
      <c r="G540" s="112" t="s">
        <v>1</v>
      </c>
      <c r="H540" s="112" t="s">
        <v>41</v>
      </c>
      <c r="I540" s="113" t="s">
        <v>54</v>
      </c>
      <c r="J540" s="114">
        <v>485</v>
      </c>
      <c r="K540" s="114">
        <v>931</v>
      </c>
      <c r="L540" s="114">
        <v>968</v>
      </c>
    </row>
    <row r="541" spans="1:12" s="5" customFormat="1" x14ac:dyDescent="0.3">
      <c r="A541" s="115" t="s">
        <v>68</v>
      </c>
      <c r="B541" s="81">
        <v>941</v>
      </c>
      <c r="C541" s="82" t="s">
        <v>1</v>
      </c>
      <c r="D541" s="83" t="s">
        <v>33</v>
      </c>
      <c r="E541" s="415"/>
      <c r="F541" s="416"/>
      <c r="G541" s="416"/>
      <c r="H541" s="417"/>
      <c r="I541" s="113"/>
      <c r="J541" s="74">
        <f>+J542</f>
        <v>2952</v>
      </c>
      <c r="K541" s="74">
        <f t="shared" ref="K541:L542" si="175">+K542</f>
        <v>2980</v>
      </c>
      <c r="L541" s="74">
        <f t="shared" si="175"/>
        <v>3096</v>
      </c>
    </row>
    <row r="542" spans="1:12" s="5" customFormat="1" ht="50.4" x14ac:dyDescent="0.3">
      <c r="A542" s="97" t="s">
        <v>114</v>
      </c>
      <c r="B542" s="98">
        <v>941</v>
      </c>
      <c r="C542" s="99" t="s">
        <v>1</v>
      </c>
      <c r="D542" s="143" t="s">
        <v>33</v>
      </c>
      <c r="E542" s="99" t="s">
        <v>42</v>
      </c>
      <c r="F542" s="99" t="s">
        <v>111</v>
      </c>
      <c r="G542" s="99" t="s">
        <v>112</v>
      </c>
      <c r="H542" s="99" t="s">
        <v>118</v>
      </c>
      <c r="I542" s="113"/>
      <c r="J542" s="117">
        <f>+J543</f>
        <v>2952</v>
      </c>
      <c r="K542" s="117">
        <f t="shared" si="175"/>
        <v>2980</v>
      </c>
      <c r="L542" s="117">
        <f t="shared" si="175"/>
        <v>3096</v>
      </c>
    </row>
    <row r="543" spans="1:12" s="5" customFormat="1" ht="33.6" x14ac:dyDescent="0.3">
      <c r="A543" s="87" t="s">
        <v>115</v>
      </c>
      <c r="B543" s="102">
        <v>941</v>
      </c>
      <c r="C543" s="103" t="s">
        <v>1</v>
      </c>
      <c r="D543" s="122" t="s">
        <v>33</v>
      </c>
      <c r="E543" s="103" t="s">
        <v>42</v>
      </c>
      <c r="F543" s="103" t="s">
        <v>30</v>
      </c>
      <c r="G543" s="103" t="s">
        <v>112</v>
      </c>
      <c r="H543" s="103" t="s">
        <v>118</v>
      </c>
      <c r="I543" s="113"/>
      <c r="J543" s="119">
        <f>SUM(J544)</f>
        <v>2952</v>
      </c>
      <c r="K543" s="119">
        <f t="shared" ref="K543:L543" si="176">SUM(K544)</f>
        <v>2980</v>
      </c>
      <c r="L543" s="119">
        <f t="shared" si="176"/>
        <v>3096</v>
      </c>
    </row>
    <row r="544" spans="1:12" s="5" customFormat="1" ht="35.4" customHeight="1" x14ac:dyDescent="0.3">
      <c r="A544" s="144" t="s">
        <v>116</v>
      </c>
      <c r="B544" s="106">
        <v>941</v>
      </c>
      <c r="C544" s="107" t="s">
        <v>1</v>
      </c>
      <c r="D544" s="124" t="s">
        <v>33</v>
      </c>
      <c r="E544" s="107" t="s">
        <v>42</v>
      </c>
      <c r="F544" s="107" t="s">
        <v>30</v>
      </c>
      <c r="G544" s="107" t="s">
        <v>1</v>
      </c>
      <c r="H544" s="107" t="s">
        <v>118</v>
      </c>
      <c r="I544" s="113"/>
      <c r="J544" s="120">
        <f>+J545</f>
        <v>2952</v>
      </c>
      <c r="K544" s="120">
        <f t="shared" ref="K544:L544" si="177">+K545</f>
        <v>2980</v>
      </c>
      <c r="L544" s="120">
        <f t="shared" si="177"/>
        <v>3096</v>
      </c>
    </row>
    <row r="545" spans="1:12" s="5" customFormat="1" ht="65.400000000000006" customHeight="1" x14ac:dyDescent="0.3">
      <c r="A545" s="110" t="s">
        <v>393</v>
      </c>
      <c r="B545" s="12">
        <v>941</v>
      </c>
      <c r="C545" s="7" t="s">
        <v>1</v>
      </c>
      <c r="D545" s="88" t="s">
        <v>33</v>
      </c>
      <c r="E545" s="7" t="s">
        <v>42</v>
      </c>
      <c r="F545" s="7" t="s">
        <v>30</v>
      </c>
      <c r="G545" s="7" t="s">
        <v>1</v>
      </c>
      <c r="H545" s="7" t="s">
        <v>341</v>
      </c>
      <c r="I545" s="90"/>
      <c r="J545" s="74">
        <f>+J546+J547</f>
        <v>2952</v>
      </c>
      <c r="K545" s="74">
        <f t="shared" ref="K545:L545" si="178">+K546+K547</f>
        <v>2980</v>
      </c>
      <c r="L545" s="74">
        <f t="shared" si="178"/>
        <v>3096</v>
      </c>
    </row>
    <row r="546" spans="1:12" s="5" customFormat="1" ht="94.95" customHeight="1" x14ac:dyDescent="0.3">
      <c r="A546" s="110" t="s">
        <v>361</v>
      </c>
      <c r="B546" s="111">
        <v>941</v>
      </c>
      <c r="C546" s="112" t="s">
        <v>1</v>
      </c>
      <c r="D546" s="121" t="s">
        <v>33</v>
      </c>
      <c r="E546" s="112" t="s">
        <v>42</v>
      </c>
      <c r="F546" s="112" t="s">
        <v>30</v>
      </c>
      <c r="G546" s="112" t="s">
        <v>1</v>
      </c>
      <c r="H546" s="112" t="s">
        <v>341</v>
      </c>
      <c r="I546" s="113" t="s">
        <v>54</v>
      </c>
      <c r="J546" s="114">
        <v>2882.5</v>
      </c>
      <c r="K546" s="114">
        <v>2872</v>
      </c>
      <c r="L546" s="114">
        <v>2986</v>
      </c>
    </row>
    <row r="547" spans="1:12" s="5" customFormat="1" ht="78" x14ac:dyDescent="0.3">
      <c r="A547" s="110" t="s">
        <v>362</v>
      </c>
      <c r="B547" s="111">
        <v>941</v>
      </c>
      <c r="C547" s="112" t="s">
        <v>1</v>
      </c>
      <c r="D547" s="121" t="s">
        <v>33</v>
      </c>
      <c r="E547" s="112" t="s">
        <v>42</v>
      </c>
      <c r="F547" s="112" t="s">
        <v>30</v>
      </c>
      <c r="G547" s="112" t="s">
        <v>1</v>
      </c>
      <c r="H547" s="112" t="s">
        <v>341</v>
      </c>
      <c r="I547" s="113" t="s">
        <v>53</v>
      </c>
      <c r="J547" s="114">
        <v>69.5</v>
      </c>
      <c r="K547" s="114">
        <v>108</v>
      </c>
      <c r="L547" s="114">
        <v>110</v>
      </c>
    </row>
    <row r="548" spans="1:12" s="5" customFormat="1" x14ac:dyDescent="0.3">
      <c r="A548" s="92" t="s">
        <v>78</v>
      </c>
      <c r="B548" s="92">
        <v>941</v>
      </c>
      <c r="C548" s="148" t="s">
        <v>13</v>
      </c>
      <c r="D548" s="382"/>
      <c r="E548" s="383"/>
      <c r="F548" s="383"/>
      <c r="G548" s="383"/>
      <c r="H548" s="384"/>
      <c r="I548" s="169"/>
      <c r="J548" s="150">
        <f>SUM(J549+J577+J659+J693+J711)</f>
        <v>1462753.8000000003</v>
      </c>
      <c r="K548" s="150">
        <f>SUM(K549+K577+K659+K693+K711)</f>
        <v>1405088.6</v>
      </c>
      <c r="L548" s="150">
        <f>SUM(L549+L577+L659+L693+L711)</f>
        <v>1465678.3</v>
      </c>
    </row>
    <row r="549" spans="1:12" s="5" customFormat="1" x14ac:dyDescent="0.3">
      <c r="A549" s="115" t="s">
        <v>79</v>
      </c>
      <c r="B549" s="95">
        <v>941</v>
      </c>
      <c r="C549" s="83" t="s">
        <v>13</v>
      </c>
      <c r="D549" s="83" t="s">
        <v>1</v>
      </c>
      <c r="E549" s="385"/>
      <c r="F549" s="386"/>
      <c r="G549" s="386"/>
      <c r="H549" s="387"/>
      <c r="I549" s="84"/>
      <c r="J549" s="85">
        <f>SUM(J550)</f>
        <v>368005.5</v>
      </c>
      <c r="K549" s="85">
        <f t="shared" ref="K549:L551" si="179">SUM(K550)</f>
        <v>354839.5</v>
      </c>
      <c r="L549" s="85">
        <f t="shared" si="179"/>
        <v>365952.80000000005</v>
      </c>
    </row>
    <row r="550" spans="1:12" s="5" customFormat="1" ht="17.399999999999999" x14ac:dyDescent="0.3">
      <c r="A550" s="97" t="s">
        <v>131</v>
      </c>
      <c r="B550" s="98">
        <v>941</v>
      </c>
      <c r="C550" s="100" t="s">
        <v>13</v>
      </c>
      <c r="D550" s="136" t="s">
        <v>1</v>
      </c>
      <c r="E550" s="99" t="s">
        <v>5</v>
      </c>
      <c r="F550" s="99" t="s">
        <v>111</v>
      </c>
      <c r="G550" s="99" t="s">
        <v>112</v>
      </c>
      <c r="H550" s="99" t="s">
        <v>118</v>
      </c>
      <c r="I550" s="137"/>
      <c r="J550" s="117">
        <f>SUM(J551)</f>
        <v>368005.5</v>
      </c>
      <c r="K550" s="117">
        <f t="shared" si="179"/>
        <v>354839.5</v>
      </c>
      <c r="L550" s="117">
        <f t="shared" si="179"/>
        <v>365952.80000000005</v>
      </c>
    </row>
    <row r="551" spans="1:12" s="5" customFormat="1" ht="24" customHeight="1" x14ac:dyDescent="0.3">
      <c r="A551" s="87" t="s">
        <v>132</v>
      </c>
      <c r="B551" s="102">
        <v>941</v>
      </c>
      <c r="C551" s="104" t="s">
        <v>13</v>
      </c>
      <c r="D551" s="140" t="s">
        <v>1</v>
      </c>
      <c r="E551" s="103" t="s">
        <v>5</v>
      </c>
      <c r="F551" s="103" t="s">
        <v>16</v>
      </c>
      <c r="G551" s="103" t="s">
        <v>112</v>
      </c>
      <c r="H551" s="103" t="s">
        <v>118</v>
      </c>
      <c r="I551" s="126"/>
      <c r="J551" s="119">
        <f>SUM(J552)</f>
        <v>368005.5</v>
      </c>
      <c r="K551" s="119">
        <f t="shared" si="179"/>
        <v>354839.5</v>
      </c>
      <c r="L551" s="119">
        <f t="shared" si="179"/>
        <v>365952.80000000005</v>
      </c>
    </row>
    <row r="552" spans="1:12" s="29" customFormat="1" ht="37.5" customHeight="1" x14ac:dyDescent="0.3">
      <c r="A552" s="91" t="s">
        <v>133</v>
      </c>
      <c r="B552" s="106">
        <v>941</v>
      </c>
      <c r="C552" s="108" t="s">
        <v>13</v>
      </c>
      <c r="D552" s="142" t="s">
        <v>1</v>
      </c>
      <c r="E552" s="107" t="s">
        <v>5</v>
      </c>
      <c r="F552" s="107" t="s">
        <v>16</v>
      </c>
      <c r="G552" s="107" t="s">
        <v>1</v>
      </c>
      <c r="H552" s="107" t="s">
        <v>118</v>
      </c>
      <c r="I552" s="125"/>
      <c r="J552" s="120">
        <f>+J553+J558+J562+J566+J571+J576</f>
        <v>368005.5</v>
      </c>
      <c r="K552" s="120">
        <f t="shared" ref="K552:L552" si="180">+K553+K562+K566</f>
        <v>354839.5</v>
      </c>
      <c r="L552" s="120">
        <f t="shared" si="180"/>
        <v>365952.80000000005</v>
      </c>
    </row>
    <row r="553" spans="1:12" s="65" customFormat="1" ht="17.399999999999999" x14ac:dyDescent="0.3">
      <c r="A553" s="147" t="s">
        <v>386</v>
      </c>
      <c r="B553" s="12">
        <v>941</v>
      </c>
      <c r="C553" s="7" t="s">
        <v>13</v>
      </c>
      <c r="D553" s="88" t="s">
        <v>1</v>
      </c>
      <c r="E553" s="186" t="s">
        <v>5</v>
      </c>
      <c r="F553" s="186">
        <v>1</v>
      </c>
      <c r="G553" s="186" t="s">
        <v>1</v>
      </c>
      <c r="H553" s="186" t="s">
        <v>6</v>
      </c>
      <c r="I553" s="125"/>
      <c r="J553" s="85">
        <f>+J554+J555+J556+J557</f>
        <v>137917.40000000002</v>
      </c>
      <c r="K553" s="85">
        <f t="shared" ref="K553:L553" si="181">+K554+K555+K556+K557</f>
        <v>153016</v>
      </c>
      <c r="L553" s="85">
        <f t="shared" si="181"/>
        <v>155114.70000000001</v>
      </c>
    </row>
    <row r="554" spans="1:12" s="66" customFormat="1" ht="46.8" x14ac:dyDescent="0.3">
      <c r="A554" s="110" t="s">
        <v>188</v>
      </c>
      <c r="B554" s="111">
        <v>941</v>
      </c>
      <c r="C554" s="112" t="s">
        <v>13</v>
      </c>
      <c r="D554" s="121" t="s">
        <v>1</v>
      </c>
      <c r="E554" s="167" t="s">
        <v>5</v>
      </c>
      <c r="F554" s="167">
        <v>1</v>
      </c>
      <c r="G554" s="167" t="s">
        <v>1</v>
      </c>
      <c r="H554" s="167" t="s">
        <v>6</v>
      </c>
      <c r="I554" s="113" t="s">
        <v>54</v>
      </c>
      <c r="J554" s="114">
        <v>39483.9</v>
      </c>
      <c r="K554" s="114">
        <v>42835</v>
      </c>
      <c r="L554" s="114">
        <v>44545</v>
      </c>
    </row>
    <row r="555" spans="1:12" s="67" customFormat="1" ht="31.2" x14ac:dyDescent="0.3">
      <c r="A555" s="110" t="s">
        <v>105</v>
      </c>
      <c r="B555" s="111">
        <v>941</v>
      </c>
      <c r="C555" s="112" t="s">
        <v>13</v>
      </c>
      <c r="D555" s="121" t="s">
        <v>1</v>
      </c>
      <c r="E555" s="167" t="s">
        <v>5</v>
      </c>
      <c r="F555" s="167">
        <v>1</v>
      </c>
      <c r="G555" s="167" t="s">
        <v>1</v>
      </c>
      <c r="H555" s="167" t="s">
        <v>6</v>
      </c>
      <c r="I555" s="113" t="s">
        <v>53</v>
      </c>
      <c r="J555" s="114">
        <v>63299.3</v>
      </c>
      <c r="K555" s="114">
        <v>69597.5</v>
      </c>
      <c r="L555" s="114">
        <v>70824.100000000006</v>
      </c>
    </row>
    <row r="556" spans="1:12" s="67" customFormat="1" ht="31.2" x14ac:dyDescent="0.3">
      <c r="A556" s="110" t="s">
        <v>108</v>
      </c>
      <c r="B556" s="111">
        <v>941</v>
      </c>
      <c r="C556" s="112" t="s">
        <v>13</v>
      </c>
      <c r="D556" s="121" t="s">
        <v>1</v>
      </c>
      <c r="E556" s="167" t="s">
        <v>5</v>
      </c>
      <c r="F556" s="167">
        <v>1</v>
      </c>
      <c r="G556" s="167" t="s">
        <v>1</v>
      </c>
      <c r="H556" s="167" t="s">
        <v>6</v>
      </c>
      <c r="I556" s="113" t="s">
        <v>55</v>
      </c>
      <c r="J556" s="114">
        <v>6190</v>
      </c>
      <c r="K556" s="114">
        <v>6165</v>
      </c>
      <c r="L556" s="114">
        <v>6165</v>
      </c>
    </row>
    <row r="557" spans="1:12" s="67" customFormat="1" ht="53.25" customHeight="1" x14ac:dyDescent="0.3">
      <c r="A557" s="110" t="s">
        <v>232</v>
      </c>
      <c r="B557" s="111">
        <v>941</v>
      </c>
      <c r="C557" s="112" t="s">
        <v>13</v>
      </c>
      <c r="D557" s="121" t="s">
        <v>1</v>
      </c>
      <c r="E557" s="167" t="s">
        <v>5</v>
      </c>
      <c r="F557" s="167">
        <v>1</v>
      </c>
      <c r="G557" s="167" t="s">
        <v>1</v>
      </c>
      <c r="H557" s="167" t="s">
        <v>6</v>
      </c>
      <c r="I557" s="113" t="s">
        <v>59</v>
      </c>
      <c r="J557" s="114">
        <v>28944.2</v>
      </c>
      <c r="K557" s="114">
        <v>34418.5</v>
      </c>
      <c r="L557" s="114">
        <v>33580.6</v>
      </c>
    </row>
    <row r="558" spans="1:12" s="67" customFormat="1" ht="46.5" customHeight="1" x14ac:dyDescent="0.3">
      <c r="A558" s="110" t="s">
        <v>516</v>
      </c>
      <c r="B558" s="12">
        <v>941</v>
      </c>
      <c r="C558" s="7" t="s">
        <v>13</v>
      </c>
      <c r="D558" s="88" t="s">
        <v>1</v>
      </c>
      <c r="E558" s="186" t="s">
        <v>5</v>
      </c>
      <c r="F558" s="186">
        <v>1</v>
      </c>
      <c r="G558" s="186" t="s">
        <v>1</v>
      </c>
      <c r="H558" s="186" t="s">
        <v>118</v>
      </c>
      <c r="I558" s="90"/>
      <c r="J558" s="74">
        <f>+J559+J560+J561</f>
        <v>7645.8</v>
      </c>
      <c r="K558" s="74">
        <v>0</v>
      </c>
      <c r="L558" s="74">
        <v>0</v>
      </c>
    </row>
    <row r="559" spans="1:12" s="67" customFormat="1" ht="46.8" x14ac:dyDescent="0.3">
      <c r="A559" s="110" t="s">
        <v>517</v>
      </c>
      <c r="B559" s="111">
        <v>941</v>
      </c>
      <c r="C559" s="112" t="s">
        <v>13</v>
      </c>
      <c r="D559" s="121" t="s">
        <v>1</v>
      </c>
      <c r="E559" s="167" t="s">
        <v>5</v>
      </c>
      <c r="F559" s="167">
        <v>1</v>
      </c>
      <c r="G559" s="167" t="s">
        <v>1</v>
      </c>
      <c r="H559" s="167" t="s">
        <v>274</v>
      </c>
      <c r="I559" s="113" t="s">
        <v>53</v>
      </c>
      <c r="J559" s="114">
        <v>2205</v>
      </c>
      <c r="K559" s="114">
        <v>0</v>
      </c>
      <c r="L559" s="114">
        <v>0</v>
      </c>
    </row>
    <row r="560" spans="1:12" s="67" customFormat="1" ht="46.8" x14ac:dyDescent="0.3">
      <c r="A560" s="110" t="s">
        <v>517</v>
      </c>
      <c r="B560" s="111">
        <v>941</v>
      </c>
      <c r="C560" s="112" t="s">
        <v>13</v>
      </c>
      <c r="D560" s="347" t="s">
        <v>1</v>
      </c>
      <c r="E560" s="167" t="s">
        <v>5</v>
      </c>
      <c r="F560" s="167">
        <v>1</v>
      </c>
      <c r="G560" s="167" t="s">
        <v>1</v>
      </c>
      <c r="H560" s="167" t="s">
        <v>251</v>
      </c>
      <c r="I560" s="348" t="s">
        <v>53</v>
      </c>
      <c r="J560" s="114">
        <v>4845.5</v>
      </c>
      <c r="K560" s="114"/>
      <c r="L560" s="114"/>
    </row>
    <row r="561" spans="1:12" s="67" customFormat="1" ht="62.4" x14ac:dyDescent="0.3">
      <c r="A561" s="110" t="s">
        <v>414</v>
      </c>
      <c r="B561" s="111">
        <v>941</v>
      </c>
      <c r="C561" s="112" t="s">
        <v>13</v>
      </c>
      <c r="D561" s="351" t="s">
        <v>1</v>
      </c>
      <c r="E561" s="167" t="s">
        <v>5</v>
      </c>
      <c r="F561" s="167">
        <v>1</v>
      </c>
      <c r="G561" s="167" t="s">
        <v>1</v>
      </c>
      <c r="H561" s="167" t="s">
        <v>251</v>
      </c>
      <c r="I561" s="352" t="s">
        <v>59</v>
      </c>
      <c r="J561" s="114">
        <v>595.29999999999995</v>
      </c>
      <c r="K561" s="114"/>
      <c r="L561" s="114"/>
    </row>
    <row r="562" spans="1:12" s="5" customFormat="1" ht="46.8" x14ac:dyDescent="0.3">
      <c r="A562" s="110" t="s">
        <v>391</v>
      </c>
      <c r="B562" s="12">
        <v>941</v>
      </c>
      <c r="C562" s="7" t="s">
        <v>13</v>
      </c>
      <c r="D562" s="88" t="s">
        <v>1</v>
      </c>
      <c r="E562" s="186" t="s">
        <v>5</v>
      </c>
      <c r="F562" s="186">
        <v>1</v>
      </c>
      <c r="G562" s="186" t="s">
        <v>1</v>
      </c>
      <c r="H562" s="186">
        <v>78290</v>
      </c>
      <c r="I562" s="90"/>
      <c r="J562" s="74">
        <f>+J563+J564+J565</f>
        <v>209904.3</v>
      </c>
      <c r="K562" s="74">
        <f t="shared" ref="K562:L562" si="182">+K563+K564+K565</f>
        <v>200323.5</v>
      </c>
      <c r="L562" s="74">
        <f t="shared" si="182"/>
        <v>209338.1</v>
      </c>
    </row>
    <row r="563" spans="1:12" s="5" customFormat="1" ht="62.4" x14ac:dyDescent="0.3">
      <c r="A563" s="110" t="s">
        <v>314</v>
      </c>
      <c r="B563" s="111">
        <v>941</v>
      </c>
      <c r="C563" s="112" t="s">
        <v>13</v>
      </c>
      <c r="D563" s="121" t="s">
        <v>1</v>
      </c>
      <c r="E563" s="167" t="s">
        <v>5</v>
      </c>
      <c r="F563" s="167">
        <v>1</v>
      </c>
      <c r="G563" s="167" t="s">
        <v>1</v>
      </c>
      <c r="H563" s="167">
        <v>78290</v>
      </c>
      <c r="I563" s="113" t="s">
        <v>54</v>
      </c>
      <c r="J563" s="114">
        <v>145873.20000000001</v>
      </c>
      <c r="K563" s="114">
        <v>149552.5</v>
      </c>
      <c r="L563" s="114">
        <v>156286.1</v>
      </c>
    </row>
    <row r="564" spans="1:12" s="63" customFormat="1" ht="46.8" x14ac:dyDescent="0.3">
      <c r="A564" s="110" t="s">
        <v>315</v>
      </c>
      <c r="B564" s="111">
        <v>941</v>
      </c>
      <c r="C564" s="112" t="s">
        <v>13</v>
      </c>
      <c r="D564" s="121" t="s">
        <v>1</v>
      </c>
      <c r="E564" s="167" t="s">
        <v>5</v>
      </c>
      <c r="F564" s="167">
        <v>1</v>
      </c>
      <c r="G564" s="167" t="s">
        <v>1</v>
      </c>
      <c r="H564" s="167">
        <v>78290</v>
      </c>
      <c r="I564" s="113" t="s">
        <v>53</v>
      </c>
      <c r="J564" s="114">
        <v>13779.3</v>
      </c>
      <c r="K564" s="114">
        <v>3059</v>
      </c>
      <c r="L564" s="114">
        <v>3239</v>
      </c>
    </row>
    <row r="565" spans="1:12" s="5" customFormat="1" ht="63" customHeight="1" x14ac:dyDescent="0.3">
      <c r="A565" s="110" t="s">
        <v>316</v>
      </c>
      <c r="B565" s="111">
        <v>941</v>
      </c>
      <c r="C565" s="112" t="s">
        <v>13</v>
      </c>
      <c r="D565" s="121" t="s">
        <v>1</v>
      </c>
      <c r="E565" s="167" t="s">
        <v>5</v>
      </c>
      <c r="F565" s="167">
        <v>1</v>
      </c>
      <c r="G565" s="167" t="s">
        <v>1</v>
      </c>
      <c r="H565" s="167">
        <v>78290</v>
      </c>
      <c r="I565" s="113" t="s">
        <v>59</v>
      </c>
      <c r="J565" s="114">
        <v>50251.8</v>
      </c>
      <c r="K565" s="114">
        <v>47712</v>
      </c>
      <c r="L565" s="114">
        <v>49813</v>
      </c>
    </row>
    <row r="566" spans="1:12" s="5" customFormat="1" ht="25.2" customHeight="1" x14ac:dyDescent="0.3">
      <c r="A566" s="110" t="s">
        <v>401</v>
      </c>
      <c r="B566" s="12">
        <v>941</v>
      </c>
      <c r="C566" s="7" t="s">
        <v>13</v>
      </c>
      <c r="D566" s="88" t="s">
        <v>1</v>
      </c>
      <c r="E566" s="186" t="s">
        <v>5</v>
      </c>
      <c r="F566" s="186" t="s">
        <v>16</v>
      </c>
      <c r="G566" s="186" t="s">
        <v>1</v>
      </c>
      <c r="H566" s="186" t="s">
        <v>270</v>
      </c>
      <c r="I566" s="90"/>
      <c r="J566" s="74">
        <f>+J567+J568+J569+J570</f>
        <v>3235.5</v>
      </c>
      <c r="K566" s="74">
        <f t="shared" ref="K566:L566" si="183">++K567+K568+K569+K570</f>
        <v>1500</v>
      </c>
      <c r="L566" s="74">
        <f t="shared" si="183"/>
        <v>1500</v>
      </c>
    </row>
    <row r="567" spans="1:12" s="5" customFormat="1" ht="43.2" customHeight="1" x14ac:dyDescent="0.3">
      <c r="A567" s="110" t="s">
        <v>402</v>
      </c>
      <c r="B567" s="111">
        <v>941</v>
      </c>
      <c r="C567" s="112" t="s">
        <v>13</v>
      </c>
      <c r="D567" s="121" t="s">
        <v>1</v>
      </c>
      <c r="E567" s="167" t="s">
        <v>5</v>
      </c>
      <c r="F567" s="167" t="s">
        <v>16</v>
      </c>
      <c r="G567" s="167" t="s">
        <v>1</v>
      </c>
      <c r="H567" s="167" t="s">
        <v>270</v>
      </c>
      <c r="I567" s="113" t="s">
        <v>53</v>
      </c>
      <c r="J567" s="114">
        <v>188.9</v>
      </c>
      <c r="K567" s="114">
        <v>0</v>
      </c>
      <c r="L567" s="114">
        <v>0</v>
      </c>
    </row>
    <row r="568" spans="1:12" s="63" customFormat="1" ht="28.2" customHeight="1" x14ac:dyDescent="0.3">
      <c r="A568" s="110" t="s">
        <v>403</v>
      </c>
      <c r="B568" s="111">
        <v>941</v>
      </c>
      <c r="C568" s="112" t="s">
        <v>13</v>
      </c>
      <c r="D568" s="121" t="s">
        <v>1</v>
      </c>
      <c r="E568" s="167" t="s">
        <v>5</v>
      </c>
      <c r="F568" s="167" t="s">
        <v>16</v>
      </c>
      <c r="G568" s="167" t="s">
        <v>1</v>
      </c>
      <c r="H568" s="167" t="s">
        <v>270</v>
      </c>
      <c r="I568" s="113" t="s">
        <v>53</v>
      </c>
      <c r="J568" s="114">
        <v>352</v>
      </c>
      <c r="K568" s="114">
        <v>1500</v>
      </c>
      <c r="L568" s="114">
        <v>1500</v>
      </c>
    </row>
    <row r="569" spans="1:12" s="68" customFormat="1" ht="46.8" x14ac:dyDescent="0.3">
      <c r="A569" s="110" t="s">
        <v>564</v>
      </c>
      <c r="B569" s="111">
        <v>941</v>
      </c>
      <c r="C569" s="112" t="s">
        <v>13</v>
      </c>
      <c r="D569" s="121" t="s">
        <v>1</v>
      </c>
      <c r="E569" s="167" t="s">
        <v>5</v>
      </c>
      <c r="F569" s="167" t="s">
        <v>16</v>
      </c>
      <c r="G569" s="167" t="s">
        <v>1</v>
      </c>
      <c r="H569" s="167" t="s">
        <v>270</v>
      </c>
      <c r="I569" s="113" t="s">
        <v>59</v>
      </c>
      <c r="J569" s="114">
        <v>1311.1</v>
      </c>
      <c r="K569" s="114">
        <v>0</v>
      </c>
      <c r="L569" s="114">
        <v>0</v>
      </c>
    </row>
    <row r="570" spans="1:12" s="68" customFormat="1" ht="46.8" x14ac:dyDescent="0.3">
      <c r="A570" s="110" t="s">
        <v>563</v>
      </c>
      <c r="B570" s="111">
        <v>941</v>
      </c>
      <c r="C570" s="112" t="s">
        <v>13</v>
      </c>
      <c r="D570" s="121" t="s">
        <v>1</v>
      </c>
      <c r="E570" s="167" t="s">
        <v>5</v>
      </c>
      <c r="F570" s="167" t="s">
        <v>16</v>
      </c>
      <c r="G570" s="167" t="s">
        <v>1</v>
      </c>
      <c r="H570" s="167" t="s">
        <v>270</v>
      </c>
      <c r="I570" s="113" t="s">
        <v>59</v>
      </c>
      <c r="J570" s="114">
        <v>1383.5</v>
      </c>
      <c r="K570" s="114">
        <v>0</v>
      </c>
      <c r="L570" s="114">
        <v>0</v>
      </c>
    </row>
    <row r="571" spans="1:12" s="63" customFormat="1" ht="37.200000000000003" customHeight="1" x14ac:dyDescent="0.3">
      <c r="A571" s="147" t="s">
        <v>678</v>
      </c>
      <c r="B571" s="12">
        <v>941</v>
      </c>
      <c r="C571" s="7" t="s">
        <v>13</v>
      </c>
      <c r="D571" s="88" t="s">
        <v>1</v>
      </c>
      <c r="E571" s="186" t="s">
        <v>5</v>
      </c>
      <c r="F571" s="186" t="s">
        <v>16</v>
      </c>
      <c r="G571" s="186" t="s">
        <v>1</v>
      </c>
      <c r="H571" s="186" t="s">
        <v>404</v>
      </c>
      <c r="I571" s="90"/>
      <c r="J571" s="74">
        <f>+J572+J573+J574+J575</f>
        <v>3424.8</v>
      </c>
      <c r="K571" s="74">
        <f t="shared" ref="K571:L571" si="184">+K572+K573+K574+K575</f>
        <v>0</v>
      </c>
      <c r="L571" s="74">
        <f t="shared" si="184"/>
        <v>0</v>
      </c>
    </row>
    <row r="572" spans="1:12" s="5" customFormat="1" ht="46.8" x14ac:dyDescent="0.3">
      <c r="A572" s="110" t="s">
        <v>682</v>
      </c>
      <c r="B572" s="111">
        <v>941</v>
      </c>
      <c r="C572" s="112" t="s">
        <v>13</v>
      </c>
      <c r="D572" s="121" t="s">
        <v>1</v>
      </c>
      <c r="E572" s="167" t="s">
        <v>5</v>
      </c>
      <c r="F572" s="167" t="s">
        <v>16</v>
      </c>
      <c r="G572" s="167" t="s">
        <v>1</v>
      </c>
      <c r="H572" s="167" t="s">
        <v>404</v>
      </c>
      <c r="I572" s="113" t="s">
        <v>53</v>
      </c>
      <c r="J572" s="114">
        <v>1500</v>
      </c>
      <c r="K572" s="114">
        <v>0</v>
      </c>
      <c r="L572" s="114">
        <v>0</v>
      </c>
    </row>
    <row r="573" spans="1:12" s="63" customFormat="1" ht="46.8" x14ac:dyDescent="0.3">
      <c r="A573" s="110" t="s">
        <v>679</v>
      </c>
      <c r="B573" s="111">
        <v>941</v>
      </c>
      <c r="C573" s="112" t="s">
        <v>13</v>
      </c>
      <c r="D573" s="121" t="s">
        <v>1</v>
      </c>
      <c r="E573" s="167" t="s">
        <v>5</v>
      </c>
      <c r="F573" s="167" t="s">
        <v>16</v>
      </c>
      <c r="G573" s="167" t="s">
        <v>1</v>
      </c>
      <c r="H573" s="167" t="s">
        <v>404</v>
      </c>
      <c r="I573" s="113" t="s">
        <v>53</v>
      </c>
      <c r="J573" s="114">
        <v>212.4</v>
      </c>
      <c r="K573" s="114">
        <v>0</v>
      </c>
      <c r="L573" s="114">
        <v>0</v>
      </c>
    </row>
    <row r="574" spans="1:12" s="243" customFormat="1" ht="51.75" customHeight="1" x14ac:dyDescent="0.3">
      <c r="A574" s="260" t="s">
        <v>680</v>
      </c>
      <c r="B574" s="261">
        <v>941</v>
      </c>
      <c r="C574" s="262" t="s">
        <v>13</v>
      </c>
      <c r="D574" s="262" t="s">
        <v>1</v>
      </c>
      <c r="E574" s="289" t="s">
        <v>5</v>
      </c>
      <c r="F574" s="289" t="s">
        <v>16</v>
      </c>
      <c r="G574" s="289" t="s">
        <v>1</v>
      </c>
      <c r="H574" s="289" t="s">
        <v>404</v>
      </c>
      <c r="I574" s="264" t="s">
        <v>59</v>
      </c>
      <c r="J574" s="114">
        <v>1500</v>
      </c>
      <c r="K574" s="114">
        <v>0</v>
      </c>
      <c r="L574" s="114">
        <v>0</v>
      </c>
    </row>
    <row r="575" spans="1:12" s="243" customFormat="1" ht="51.75" customHeight="1" x14ac:dyDescent="0.3">
      <c r="A575" s="260" t="s">
        <v>681</v>
      </c>
      <c r="B575" s="261">
        <v>941</v>
      </c>
      <c r="C575" s="262" t="s">
        <v>13</v>
      </c>
      <c r="D575" s="262" t="s">
        <v>1</v>
      </c>
      <c r="E575" s="289" t="s">
        <v>5</v>
      </c>
      <c r="F575" s="289" t="s">
        <v>16</v>
      </c>
      <c r="G575" s="289" t="s">
        <v>1</v>
      </c>
      <c r="H575" s="289" t="s">
        <v>404</v>
      </c>
      <c r="I575" s="262" t="s">
        <v>59</v>
      </c>
      <c r="J575" s="114">
        <v>212.4</v>
      </c>
      <c r="K575" s="114">
        <v>0</v>
      </c>
      <c r="L575" s="114">
        <v>0</v>
      </c>
    </row>
    <row r="576" spans="1:12" s="243" customFormat="1" ht="51.75" customHeight="1" x14ac:dyDescent="0.3">
      <c r="A576" s="265" t="s">
        <v>687</v>
      </c>
      <c r="B576" s="296">
        <v>941</v>
      </c>
      <c r="C576" s="297" t="s">
        <v>13</v>
      </c>
      <c r="D576" s="297" t="s">
        <v>1</v>
      </c>
      <c r="E576" s="299" t="s">
        <v>5</v>
      </c>
      <c r="F576" s="299" t="s">
        <v>16</v>
      </c>
      <c r="G576" s="299" t="s">
        <v>1</v>
      </c>
      <c r="H576" s="299" t="s">
        <v>544</v>
      </c>
      <c r="I576" s="297" t="s">
        <v>53</v>
      </c>
      <c r="J576" s="74">
        <v>5877.7</v>
      </c>
      <c r="K576" s="74"/>
      <c r="L576" s="74"/>
    </row>
    <row r="577" spans="1:12" s="5" customFormat="1" x14ac:dyDescent="0.3">
      <c r="A577" s="270" t="s">
        <v>80</v>
      </c>
      <c r="B577" s="271">
        <v>941</v>
      </c>
      <c r="C577" s="272" t="s">
        <v>13</v>
      </c>
      <c r="D577" s="272" t="s">
        <v>5</v>
      </c>
      <c r="E577" s="436"/>
      <c r="F577" s="437"/>
      <c r="G577" s="437"/>
      <c r="H577" s="438"/>
      <c r="I577" s="286"/>
      <c r="J577" s="85">
        <f>SUM(J578+J655)</f>
        <v>950212.70000000019</v>
      </c>
      <c r="K577" s="85">
        <f>SUM(K578+K655)</f>
        <v>920054.10000000009</v>
      </c>
      <c r="L577" s="85">
        <f>SUM(L578+L655)</f>
        <v>966927.4</v>
      </c>
    </row>
    <row r="578" spans="1:12" s="63" customFormat="1" ht="17.399999999999999" x14ac:dyDescent="0.3">
      <c r="A578" s="290" t="s">
        <v>131</v>
      </c>
      <c r="B578" s="246">
        <v>941</v>
      </c>
      <c r="C578" s="275" t="s">
        <v>13</v>
      </c>
      <c r="D578" s="291" t="s">
        <v>5</v>
      </c>
      <c r="E578" s="275" t="s">
        <v>5</v>
      </c>
      <c r="F578" s="275" t="s">
        <v>111</v>
      </c>
      <c r="G578" s="275" t="s">
        <v>112</v>
      </c>
      <c r="H578" s="275" t="s">
        <v>118</v>
      </c>
      <c r="I578" s="249"/>
      <c r="J578" s="117">
        <f>SUM(J579)</f>
        <v>948853.70000000019</v>
      </c>
      <c r="K578" s="117">
        <f t="shared" ref="K578:L578" si="185">SUM(K579)</f>
        <v>918644.10000000009</v>
      </c>
      <c r="L578" s="117">
        <f t="shared" si="185"/>
        <v>965917.4</v>
      </c>
    </row>
    <row r="579" spans="1:12" s="63" customFormat="1" ht="17.399999999999999" x14ac:dyDescent="0.3">
      <c r="A579" s="292" t="s">
        <v>134</v>
      </c>
      <c r="B579" s="251">
        <v>941</v>
      </c>
      <c r="C579" s="278" t="s">
        <v>13</v>
      </c>
      <c r="D579" s="293" t="s">
        <v>5</v>
      </c>
      <c r="E579" s="278" t="s">
        <v>5</v>
      </c>
      <c r="F579" s="278" t="s">
        <v>26</v>
      </c>
      <c r="G579" s="278" t="s">
        <v>112</v>
      </c>
      <c r="H579" s="278" t="s">
        <v>118</v>
      </c>
      <c r="I579" s="254"/>
      <c r="J579" s="119">
        <f>+J580+J630+J632+J648+J644</f>
        <v>948853.70000000019</v>
      </c>
      <c r="K579" s="119">
        <f>+K580+K630+K632+K648+K644</f>
        <v>918644.10000000009</v>
      </c>
      <c r="L579" s="119">
        <f>+L580+L630+L632+L648+L644</f>
        <v>965917.4</v>
      </c>
    </row>
    <row r="580" spans="1:12" s="63" customFormat="1" ht="33.6" x14ac:dyDescent="0.3">
      <c r="A580" s="294" t="s">
        <v>135</v>
      </c>
      <c r="B580" s="256">
        <v>941</v>
      </c>
      <c r="C580" s="281" t="s">
        <v>13</v>
      </c>
      <c r="D580" s="295" t="s">
        <v>5</v>
      </c>
      <c r="E580" s="281" t="s">
        <v>5</v>
      </c>
      <c r="F580" s="281" t="s">
        <v>26</v>
      </c>
      <c r="G580" s="281" t="s">
        <v>2</v>
      </c>
      <c r="H580" s="281" t="s">
        <v>118</v>
      </c>
      <c r="I580" s="259"/>
      <c r="J580" s="120">
        <f>+J581+J590+J601+J606+J613+J618+J585+J623+J626+J594</f>
        <v>920204.30000000016</v>
      </c>
      <c r="K580" s="120">
        <f>+K581+K590+K601+K606+K613+K618+K585+K623+K626+K594</f>
        <v>917716.8</v>
      </c>
      <c r="L580" s="120">
        <f>+L581+L590+L601+L606+L613+L618+L585+L623+L626+L594</f>
        <v>965014.6</v>
      </c>
    </row>
    <row r="581" spans="1:12" s="63" customFormat="1" ht="17.399999999999999" x14ac:dyDescent="0.3">
      <c r="A581" s="265" t="s">
        <v>386</v>
      </c>
      <c r="B581" s="296">
        <v>941</v>
      </c>
      <c r="C581" s="297" t="s">
        <v>13</v>
      </c>
      <c r="D581" s="298" t="s">
        <v>5</v>
      </c>
      <c r="E581" s="299" t="s">
        <v>5</v>
      </c>
      <c r="F581" s="299">
        <v>2</v>
      </c>
      <c r="G581" s="299" t="s">
        <v>2</v>
      </c>
      <c r="H581" s="299" t="s">
        <v>6</v>
      </c>
      <c r="I581" s="259"/>
      <c r="J581" s="85">
        <f>+J582+J583+J584</f>
        <v>129375.3</v>
      </c>
      <c r="K581" s="85">
        <f t="shared" ref="K581:L581" si="186">+K582+K583+K584</f>
        <v>154787.20000000001</v>
      </c>
      <c r="L581" s="85">
        <f t="shared" si="186"/>
        <v>157441.5</v>
      </c>
    </row>
    <row r="582" spans="1:12" s="63" customFormat="1" ht="31.2" x14ac:dyDescent="0.3">
      <c r="A582" s="260" t="s">
        <v>105</v>
      </c>
      <c r="B582" s="261">
        <v>941</v>
      </c>
      <c r="C582" s="262" t="s">
        <v>13</v>
      </c>
      <c r="D582" s="263" t="s">
        <v>5</v>
      </c>
      <c r="E582" s="289" t="s">
        <v>5</v>
      </c>
      <c r="F582" s="289">
        <v>2</v>
      </c>
      <c r="G582" s="289" t="s">
        <v>2</v>
      </c>
      <c r="H582" s="289" t="s">
        <v>6</v>
      </c>
      <c r="I582" s="264" t="s">
        <v>53</v>
      </c>
      <c r="J582" s="161">
        <v>79120.800000000003</v>
      </c>
      <c r="K582" s="114">
        <v>97418.42</v>
      </c>
      <c r="L582" s="114">
        <v>99481.2</v>
      </c>
    </row>
    <row r="583" spans="1:12" s="63" customFormat="1" ht="31.2" x14ac:dyDescent="0.3">
      <c r="A583" s="260" t="s">
        <v>108</v>
      </c>
      <c r="B583" s="261">
        <v>941</v>
      </c>
      <c r="C583" s="262" t="s">
        <v>13</v>
      </c>
      <c r="D583" s="263" t="s">
        <v>5</v>
      </c>
      <c r="E583" s="289" t="s">
        <v>5</v>
      </c>
      <c r="F583" s="289">
        <v>2</v>
      </c>
      <c r="G583" s="289" t="s">
        <v>2</v>
      </c>
      <c r="H583" s="289" t="s">
        <v>6</v>
      </c>
      <c r="I583" s="264" t="s">
        <v>55</v>
      </c>
      <c r="J583" s="161">
        <v>14995.3</v>
      </c>
      <c r="K583" s="114">
        <v>15246.28</v>
      </c>
      <c r="L583" s="114">
        <v>15246.3</v>
      </c>
    </row>
    <row r="584" spans="1:12" s="63" customFormat="1" ht="45" customHeight="1" x14ac:dyDescent="0.3">
      <c r="A584" s="260" t="s">
        <v>196</v>
      </c>
      <c r="B584" s="261">
        <v>941</v>
      </c>
      <c r="C584" s="262" t="s">
        <v>13</v>
      </c>
      <c r="D584" s="263" t="s">
        <v>5</v>
      </c>
      <c r="E584" s="289" t="s">
        <v>5</v>
      </c>
      <c r="F584" s="289">
        <v>2</v>
      </c>
      <c r="G584" s="289" t="s">
        <v>2</v>
      </c>
      <c r="H584" s="289" t="s">
        <v>6</v>
      </c>
      <c r="I584" s="264" t="s">
        <v>59</v>
      </c>
      <c r="J584" s="161">
        <v>35259.199999999997</v>
      </c>
      <c r="K584" s="114">
        <v>42122.5</v>
      </c>
      <c r="L584" s="114">
        <v>42714</v>
      </c>
    </row>
    <row r="585" spans="1:12" s="63" customFormat="1" ht="55.2" customHeight="1" x14ac:dyDescent="0.3">
      <c r="A585" s="260" t="s">
        <v>516</v>
      </c>
      <c r="B585" s="296">
        <v>941</v>
      </c>
      <c r="C585" s="297" t="s">
        <v>13</v>
      </c>
      <c r="D585" s="298" t="s">
        <v>5</v>
      </c>
      <c r="E585" s="299" t="s">
        <v>5</v>
      </c>
      <c r="F585" s="299" t="s">
        <v>26</v>
      </c>
      <c r="G585" s="299" t="s">
        <v>2</v>
      </c>
      <c r="H585" s="299" t="s">
        <v>118</v>
      </c>
      <c r="I585" s="300"/>
      <c r="J585" s="85">
        <f>+J587+J588+J589+J586</f>
        <v>8900.7999999999993</v>
      </c>
      <c r="K585" s="85">
        <f t="shared" ref="K585:L585" si="187">+K586+K587</f>
        <v>0</v>
      </c>
      <c r="L585" s="85">
        <f t="shared" si="187"/>
        <v>0</v>
      </c>
    </row>
    <row r="586" spans="1:12" s="63" customFormat="1" ht="63" customHeight="1" x14ac:dyDescent="0.3">
      <c r="A586" s="260" t="s">
        <v>517</v>
      </c>
      <c r="B586" s="261">
        <v>941</v>
      </c>
      <c r="C586" s="262" t="s">
        <v>13</v>
      </c>
      <c r="D586" s="263" t="s">
        <v>5</v>
      </c>
      <c r="E586" s="289" t="s">
        <v>5</v>
      </c>
      <c r="F586" s="289" t="s">
        <v>26</v>
      </c>
      <c r="G586" s="289" t="s">
        <v>2</v>
      </c>
      <c r="H586" s="289" t="s">
        <v>274</v>
      </c>
      <c r="I586" s="264" t="s">
        <v>53</v>
      </c>
      <c r="J586" s="161">
        <v>300</v>
      </c>
      <c r="K586" s="114">
        <v>0</v>
      </c>
      <c r="L586" s="114">
        <v>0</v>
      </c>
    </row>
    <row r="587" spans="1:12" s="63" customFormat="1" ht="62.4" x14ac:dyDescent="0.3">
      <c r="A587" s="260" t="s">
        <v>414</v>
      </c>
      <c r="B587" s="261">
        <v>941</v>
      </c>
      <c r="C587" s="262" t="s">
        <v>13</v>
      </c>
      <c r="D587" s="263" t="s">
        <v>5</v>
      </c>
      <c r="E587" s="289" t="s">
        <v>5</v>
      </c>
      <c r="F587" s="289" t="s">
        <v>26</v>
      </c>
      <c r="G587" s="289" t="s">
        <v>2</v>
      </c>
      <c r="H587" s="289" t="s">
        <v>274</v>
      </c>
      <c r="I587" s="264" t="s">
        <v>59</v>
      </c>
      <c r="J587" s="161">
        <v>115</v>
      </c>
      <c r="K587" s="74">
        <v>0</v>
      </c>
      <c r="L587" s="74">
        <v>0</v>
      </c>
    </row>
    <row r="588" spans="1:12" s="63" customFormat="1" ht="46.8" x14ac:dyDescent="0.3">
      <c r="A588" s="260" t="s">
        <v>517</v>
      </c>
      <c r="B588" s="261">
        <v>941</v>
      </c>
      <c r="C588" s="262" t="s">
        <v>13</v>
      </c>
      <c r="D588" s="263" t="s">
        <v>5</v>
      </c>
      <c r="E588" s="289" t="s">
        <v>5</v>
      </c>
      <c r="F588" s="289" t="s">
        <v>26</v>
      </c>
      <c r="G588" s="289" t="s">
        <v>2</v>
      </c>
      <c r="H588" s="289" t="s">
        <v>251</v>
      </c>
      <c r="I588" s="264" t="s">
        <v>53</v>
      </c>
      <c r="J588" s="161">
        <v>8050.2</v>
      </c>
      <c r="K588" s="74"/>
      <c r="L588" s="74"/>
    </row>
    <row r="589" spans="1:12" s="63" customFormat="1" ht="62.4" x14ac:dyDescent="0.3">
      <c r="A589" s="260" t="s">
        <v>414</v>
      </c>
      <c r="B589" s="261">
        <v>941</v>
      </c>
      <c r="C589" s="262" t="s">
        <v>13</v>
      </c>
      <c r="D589" s="263" t="s">
        <v>5</v>
      </c>
      <c r="E589" s="289" t="s">
        <v>5</v>
      </c>
      <c r="F589" s="289" t="s">
        <v>26</v>
      </c>
      <c r="G589" s="289" t="s">
        <v>2</v>
      </c>
      <c r="H589" s="289" t="s">
        <v>251</v>
      </c>
      <c r="I589" s="264" t="s">
        <v>59</v>
      </c>
      <c r="J589" s="161">
        <v>435.6</v>
      </c>
      <c r="K589" s="74"/>
      <c r="L589" s="74"/>
    </row>
    <row r="590" spans="1:12" s="63" customFormat="1" ht="46.8" x14ac:dyDescent="0.3">
      <c r="A590" s="260" t="s">
        <v>392</v>
      </c>
      <c r="B590" s="296">
        <v>941</v>
      </c>
      <c r="C590" s="297" t="s">
        <v>13</v>
      </c>
      <c r="D590" s="298" t="s">
        <v>5</v>
      </c>
      <c r="E590" s="299" t="s">
        <v>5</v>
      </c>
      <c r="F590" s="299">
        <v>2</v>
      </c>
      <c r="G590" s="299" t="s">
        <v>2</v>
      </c>
      <c r="H590" s="299">
        <v>78120</v>
      </c>
      <c r="I590" s="300"/>
      <c r="J590" s="85">
        <f>+J591+J592+J593</f>
        <v>625450.30000000005</v>
      </c>
      <c r="K590" s="85">
        <f t="shared" ref="K590:L590" si="188">+K591+K592+K593</f>
        <v>638648.30000000005</v>
      </c>
      <c r="L590" s="85">
        <f t="shared" si="188"/>
        <v>682774</v>
      </c>
    </row>
    <row r="591" spans="1:12" s="63" customFormat="1" ht="62.4" x14ac:dyDescent="0.3">
      <c r="A591" s="260" t="s">
        <v>317</v>
      </c>
      <c r="B591" s="261">
        <v>941</v>
      </c>
      <c r="C591" s="262" t="s">
        <v>13</v>
      </c>
      <c r="D591" s="263" t="s">
        <v>5</v>
      </c>
      <c r="E591" s="289" t="s">
        <v>5</v>
      </c>
      <c r="F591" s="289">
        <v>2</v>
      </c>
      <c r="G591" s="289" t="s">
        <v>2</v>
      </c>
      <c r="H591" s="289">
        <v>78120</v>
      </c>
      <c r="I591" s="264" t="s">
        <v>54</v>
      </c>
      <c r="J591" s="161">
        <v>448223.1</v>
      </c>
      <c r="K591" s="114">
        <v>455469.3</v>
      </c>
      <c r="L591" s="114">
        <v>486975</v>
      </c>
    </row>
    <row r="592" spans="1:12" s="63" customFormat="1" ht="43.95" customHeight="1" x14ac:dyDescent="0.3">
      <c r="A592" s="260" t="s">
        <v>318</v>
      </c>
      <c r="B592" s="261">
        <v>941</v>
      </c>
      <c r="C592" s="262" t="s">
        <v>13</v>
      </c>
      <c r="D592" s="263" t="s">
        <v>5</v>
      </c>
      <c r="E592" s="289" t="s">
        <v>5</v>
      </c>
      <c r="F592" s="289">
        <v>2</v>
      </c>
      <c r="G592" s="289" t="s">
        <v>2</v>
      </c>
      <c r="H592" s="289">
        <v>78120</v>
      </c>
      <c r="I592" s="264" t="s">
        <v>53</v>
      </c>
      <c r="J592" s="161">
        <v>25393</v>
      </c>
      <c r="K592" s="114">
        <v>17649</v>
      </c>
      <c r="L592" s="114">
        <v>19414</v>
      </c>
    </row>
    <row r="593" spans="1:13" s="63" customFormat="1" ht="77.400000000000006" customHeight="1" x14ac:dyDescent="0.3">
      <c r="A593" s="260" t="s">
        <v>319</v>
      </c>
      <c r="B593" s="261">
        <v>941</v>
      </c>
      <c r="C593" s="262" t="s">
        <v>13</v>
      </c>
      <c r="D593" s="263" t="s">
        <v>5</v>
      </c>
      <c r="E593" s="289" t="s">
        <v>5</v>
      </c>
      <c r="F593" s="289">
        <v>2</v>
      </c>
      <c r="G593" s="289" t="s">
        <v>2</v>
      </c>
      <c r="H593" s="289">
        <v>78120</v>
      </c>
      <c r="I593" s="264" t="s">
        <v>59</v>
      </c>
      <c r="J593" s="161">
        <v>151834.20000000001</v>
      </c>
      <c r="K593" s="114">
        <v>165530</v>
      </c>
      <c r="L593" s="114">
        <v>176385</v>
      </c>
    </row>
    <row r="594" spans="1:13" s="63" customFormat="1" ht="37.200000000000003" customHeight="1" x14ac:dyDescent="0.3">
      <c r="A594" s="265" t="s">
        <v>565</v>
      </c>
      <c r="B594" s="296">
        <v>941</v>
      </c>
      <c r="C594" s="297" t="s">
        <v>13</v>
      </c>
      <c r="D594" s="298" t="s">
        <v>5</v>
      </c>
      <c r="E594" s="299" t="s">
        <v>5</v>
      </c>
      <c r="F594" s="299" t="s">
        <v>26</v>
      </c>
      <c r="G594" s="299" t="s">
        <v>2</v>
      </c>
      <c r="H594" s="299" t="s">
        <v>570</v>
      </c>
      <c r="I594" s="300"/>
      <c r="J594" s="85">
        <f>+J595+J596+J597+J598+J600+J599</f>
        <v>49134.799999999996</v>
      </c>
      <c r="K594" s="85">
        <f t="shared" ref="K594:L594" si="189">+K595+K596+K597+K598+K600+K599</f>
        <v>51293.8</v>
      </c>
      <c r="L594" s="85">
        <f t="shared" si="189"/>
        <v>51811.6</v>
      </c>
    </row>
    <row r="595" spans="1:13" s="63" customFormat="1" ht="51.6" customHeight="1" x14ac:dyDescent="0.3">
      <c r="A595" s="265" t="s">
        <v>581</v>
      </c>
      <c r="B595" s="261">
        <v>941</v>
      </c>
      <c r="C595" s="262" t="s">
        <v>13</v>
      </c>
      <c r="D595" s="263" t="s">
        <v>5</v>
      </c>
      <c r="E595" s="289" t="s">
        <v>5</v>
      </c>
      <c r="F595" s="289" t="s">
        <v>26</v>
      </c>
      <c r="G595" s="289" t="s">
        <v>2</v>
      </c>
      <c r="H595" s="289" t="s">
        <v>570</v>
      </c>
      <c r="I595" s="264" t="s">
        <v>53</v>
      </c>
      <c r="J595" s="161">
        <v>28853.5</v>
      </c>
      <c r="K595" s="114">
        <v>29524.87</v>
      </c>
      <c r="L595" s="114">
        <v>29969.599999999999</v>
      </c>
      <c r="M595" s="373"/>
    </row>
    <row r="596" spans="1:13" s="63" customFormat="1" ht="51.6" customHeight="1" x14ac:dyDescent="0.3">
      <c r="A596" s="265" t="s">
        <v>566</v>
      </c>
      <c r="B596" s="261">
        <v>941</v>
      </c>
      <c r="C596" s="262" t="s">
        <v>13</v>
      </c>
      <c r="D596" s="263" t="s">
        <v>5</v>
      </c>
      <c r="E596" s="289" t="s">
        <v>5</v>
      </c>
      <c r="F596" s="289" t="s">
        <v>26</v>
      </c>
      <c r="G596" s="289" t="s">
        <v>2</v>
      </c>
      <c r="H596" s="289" t="s">
        <v>570</v>
      </c>
      <c r="I596" s="264" t="s">
        <v>53</v>
      </c>
      <c r="J596" s="161">
        <v>5091.8</v>
      </c>
      <c r="K596" s="114">
        <v>4607.68</v>
      </c>
      <c r="L596" s="114">
        <v>4680.1000000000004</v>
      </c>
    </row>
    <row r="597" spans="1:13" s="63" customFormat="1" ht="53.4" customHeight="1" x14ac:dyDescent="0.3">
      <c r="A597" s="265" t="s">
        <v>567</v>
      </c>
      <c r="B597" s="261">
        <v>941</v>
      </c>
      <c r="C597" s="262" t="s">
        <v>13</v>
      </c>
      <c r="D597" s="263" t="s">
        <v>5</v>
      </c>
      <c r="E597" s="289" t="s">
        <v>5</v>
      </c>
      <c r="F597" s="289" t="s">
        <v>26</v>
      </c>
      <c r="G597" s="289" t="s">
        <v>2</v>
      </c>
      <c r="H597" s="289" t="s">
        <v>570</v>
      </c>
      <c r="I597" s="264" t="s">
        <v>53</v>
      </c>
      <c r="J597" s="161">
        <v>52.2</v>
      </c>
      <c r="K597" s="114">
        <v>46.4</v>
      </c>
      <c r="L597" s="114">
        <v>47.1</v>
      </c>
    </row>
    <row r="598" spans="1:13" s="63" customFormat="1" ht="63.6" customHeight="1" x14ac:dyDescent="0.3">
      <c r="A598" s="265" t="s">
        <v>582</v>
      </c>
      <c r="B598" s="261">
        <v>941</v>
      </c>
      <c r="C598" s="262" t="s">
        <v>13</v>
      </c>
      <c r="D598" s="263" t="s">
        <v>5</v>
      </c>
      <c r="E598" s="289" t="s">
        <v>5</v>
      </c>
      <c r="F598" s="289" t="s">
        <v>26</v>
      </c>
      <c r="G598" s="289" t="s">
        <v>2</v>
      </c>
      <c r="H598" s="289" t="s">
        <v>570</v>
      </c>
      <c r="I598" s="264" t="s">
        <v>59</v>
      </c>
      <c r="J598" s="161">
        <v>12847.2</v>
      </c>
      <c r="K598" s="114">
        <v>14525.43</v>
      </c>
      <c r="L598" s="114">
        <v>14525.4</v>
      </c>
    </row>
    <row r="599" spans="1:13" s="63" customFormat="1" ht="63.6" customHeight="1" x14ac:dyDescent="0.3">
      <c r="A599" s="265" t="s">
        <v>569</v>
      </c>
      <c r="B599" s="261">
        <v>941</v>
      </c>
      <c r="C599" s="262" t="s">
        <v>13</v>
      </c>
      <c r="D599" s="263" t="s">
        <v>5</v>
      </c>
      <c r="E599" s="289" t="s">
        <v>5</v>
      </c>
      <c r="F599" s="289" t="s">
        <v>26</v>
      </c>
      <c r="G599" s="289" t="s">
        <v>2</v>
      </c>
      <c r="H599" s="289" t="s">
        <v>570</v>
      </c>
      <c r="I599" s="264" t="s">
        <v>59</v>
      </c>
      <c r="J599" s="161">
        <v>2267.1999999999998</v>
      </c>
      <c r="K599" s="114">
        <v>2563.3200000000002</v>
      </c>
      <c r="L599" s="114">
        <v>2563.3000000000002</v>
      </c>
    </row>
    <row r="600" spans="1:13" s="63" customFormat="1" ht="70.2" customHeight="1" x14ac:dyDescent="0.3">
      <c r="A600" s="265" t="s">
        <v>568</v>
      </c>
      <c r="B600" s="261">
        <v>941</v>
      </c>
      <c r="C600" s="262" t="s">
        <v>13</v>
      </c>
      <c r="D600" s="263" t="s">
        <v>5</v>
      </c>
      <c r="E600" s="289" t="s">
        <v>5</v>
      </c>
      <c r="F600" s="289" t="s">
        <v>26</v>
      </c>
      <c r="G600" s="289" t="s">
        <v>2</v>
      </c>
      <c r="H600" s="289" t="s">
        <v>570</v>
      </c>
      <c r="I600" s="264" t="s">
        <v>59</v>
      </c>
      <c r="J600" s="161">
        <v>22.9</v>
      </c>
      <c r="K600" s="114">
        <v>26.1</v>
      </c>
      <c r="L600" s="114">
        <v>26.1</v>
      </c>
    </row>
    <row r="601" spans="1:13" s="63" customFormat="1" ht="45.6" customHeight="1" x14ac:dyDescent="0.3">
      <c r="A601" s="260" t="s">
        <v>719</v>
      </c>
      <c r="B601" s="296">
        <v>941</v>
      </c>
      <c r="C601" s="297" t="s">
        <v>13</v>
      </c>
      <c r="D601" s="298" t="s">
        <v>5</v>
      </c>
      <c r="E601" s="299" t="s">
        <v>5</v>
      </c>
      <c r="F601" s="299">
        <v>2</v>
      </c>
      <c r="G601" s="299" t="s">
        <v>2</v>
      </c>
      <c r="H601" s="299" t="s">
        <v>218</v>
      </c>
      <c r="I601" s="300"/>
      <c r="J601" s="85">
        <f>+J602+J603+J604+J605</f>
        <v>11828.199999999999</v>
      </c>
      <c r="K601" s="85">
        <f t="shared" ref="K601:L601" si="190">+K602+K603+K604+K605</f>
        <v>12933.1</v>
      </c>
      <c r="L601" s="85">
        <f t="shared" si="190"/>
        <v>12933.1</v>
      </c>
    </row>
    <row r="602" spans="1:13" s="63" customFormat="1" ht="56.4" customHeight="1" x14ac:dyDescent="0.3">
      <c r="A602" s="260" t="s">
        <v>720</v>
      </c>
      <c r="B602" s="261">
        <v>941</v>
      </c>
      <c r="C602" s="262" t="s">
        <v>13</v>
      </c>
      <c r="D602" s="263" t="s">
        <v>5</v>
      </c>
      <c r="E602" s="289" t="s">
        <v>5</v>
      </c>
      <c r="F602" s="289">
        <v>2</v>
      </c>
      <c r="G602" s="289" t="s">
        <v>2</v>
      </c>
      <c r="H602" s="289" t="s">
        <v>218</v>
      </c>
      <c r="I602" s="264" t="s">
        <v>53</v>
      </c>
      <c r="J602" s="161">
        <v>4960.2</v>
      </c>
      <c r="K602" s="114">
        <v>4283.07</v>
      </c>
      <c r="L602" s="114">
        <v>4283.1000000000004</v>
      </c>
    </row>
    <row r="603" spans="1:13" s="63" customFormat="1" ht="66" customHeight="1" x14ac:dyDescent="0.3">
      <c r="A603" s="260" t="s">
        <v>721</v>
      </c>
      <c r="B603" s="261">
        <v>941</v>
      </c>
      <c r="C603" s="262" t="s">
        <v>13</v>
      </c>
      <c r="D603" s="263" t="s">
        <v>5</v>
      </c>
      <c r="E603" s="289" t="s">
        <v>5</v>
      </c>
      <c r="F603" s="289">
        <v>2</v>
      </c>
      <c r="G603" s="289" t="s">
        <v>2</v>
      </c>
      <c r="H603" s="289" t="s">
        <v>218</v>
      </c>
      <c r="I603" s="264" t="s">
        <v>59</v>
      </c>
      <c r="J603" s="161">
        <v>1500.1</v>
      </c>
      <c r="K603" s="114">
        <v>2218.13</v>
      </c>
      <c r="L603" s="114">
        <v>2218.1</v>
      </c>
    </row>
    <row r="604" spans="1:13" s="63" customFormat="1" ht="52.2" customHeight="1" x14ac:dyDescent="0.3">
      <c r="A604" s="260" t="s">
        <v>364</v>
      </c>
      <c r="B604" s="261">
        <v>941</v>
      </c>
      <c r="C604" s="262" t="s">
        <v>13</v>
      </c>
      <c r="D604" s="263" t="s">
        <v>5</v>
      </c>
      <c r="E604" s="289" t="s">
        <v>5</v>
      </c>
      <c r="F604" s="289">
        <v>2</v>
      </c>
      <c r="G604" s="289" t="s">
        <v>2</v>
      </c>
      <c r="H604" s="289" t="s">
        <v>218</v>
      </c>
      <c r="I604" s="264" t="s">
        <v>53</v>
      </c>
      <c r="J604" s="161">
        <v>3852.3</v>
      </c>
      <c r="K604" s="114">
        <v>4237.84</v>
      </c>
      <c r="L604" s="114">
        <v>4237.8</v>
      </c>
    </row>
    <row r="605" spans="1:13" s="63" customFormat="1" ht="50.25" customHeight="1" x14ac:dyDescent="0.3">
      <c r="A605" s="260" t="s">
        <v>365</v>
      </c>
      <c r="B605" s="261">
        <v>941</v>
      </c>
      <c r="C605" s="262" t="s">
        <v>13</v>
      </c>
      <c r="D605" s="263" t="s">
        <v>5</v>
      </c>
      <c r="E605" s="289" t="s">
        <v>5</v>
      </c>
      <c r="F605" s="289">
        <v>2</v>
      </c>
      <c r="G605" s="289" t="s">
        <v>2</v>
      </c>
      <c r="H605" s="289" t="s">
        <v>218</v>
      </c>
      <c r="I605" s="264" t="s">
        <v>59</v>
      </c>
      <c r="J605" s="161">
        <v>1515.6</v>
      </c>
      <c r="K605" s="114">
        <v>2194.06</v>
      </c>
      <c r="L605" s="114">
        <v>2194.1</v>
      </c>
    </row>
    <row r="606" spans="1:13" s="63" customFormat="1" ht="42.75" customHeight="1" x14ac:dyDescent="0.3">
      <c r="A606" s="265" t="s">
        <v>394</v>
      </c>
      <c r="B606" s="296">
        <v>941</v>
      </c>
      <c r="C606" s="297" t="s">
        <v>13</v>
      </c>
      <c r="D606" s="298" t="s">
        <v>5</v>
      </c>
      <c r="E606" s="299" t="s">
        <v>5</v>
      </c>
      <c r="F606" s="299" t="s">
        <v>26</v>
      </c>
      <c r="G606" s="299" t="s">
        <v>2</v>
      </c>
      <c r="H606" s="299" t="s">
        <v>395</v>
      </c>
      <c r="I606" s="300"/>
      <c r="J606" s="85">
        <f>+J607+J608+J609+J612</f>
        <v>24628</v>
      </c>
      <c r="K606" s="85">
        <f t="shared" ref="K606:L606" si="191">+K607+K609+K610+K611+K612</f>
        <v>11500</v>
      </c>
      <c r="L606" s="85">
        <f t="shared" si="191"/>
        <v>11500</v>
      </c>
    </row>
    <row r="607" spans="1:13" s="63" customFormat="1" ht="51.6" customHeight="1" x14ac:dyDescent="0.3">
      <c r="A607" s="260" t="s">
        <v>723</v>
      </c>
      <c r="B607" s="261">
        <v>941</v>
      </c>
      <c r="C607" s="262" t="s">
        <v>13</v>
      </c>
      <c r="D607" s="263" t="s">
        <v>5</v>
      </c>
      <c r="E607" s="289" t="s">
        <v>5</v>
      </c>
      <c r="F607" s="289" t="s">
        <v>26</v>
      </c>
      <c r="G607" s="289" t="s">
        <v>2</v>
      </c>
      <c r="H607" s="289" t="s">
        <v>395</v>
      </c>
      <c r="I607" s="264" t="s">
        <v>53</v>
      </c>
      <c r="J607" s="161">
        <v>9701.1</v>
      </c>
      <c r="K607" s="114"/>
      <c r="L607" s="114"/>
    </row>
    <row r="608" spans="1:13" s="63" customFormat="1" ht="51.6" customHeight="1" x14ac:dyDescent="0.3">
      <c r="A608" s="260" t="s">
        <v>724</v>
      </c>
      <c r="B608" s="261">
        <v>941</v>
      </c>
      <c r="C608" s="262" t="s">
        <v>13</v>
      </c>
      <c r="D608" s="263" t="s">
        <v>5</v>
      </c>
      <c r="E608" s="289" t="s">
        <v>5</v>
      </c>
      <c r="F608" s="289" t="s">
        <v>26</v>
      </c>
      <c r="G608" s="289" t="s">
        <v>2</v>
      </c>
      <c r="H608" s="289" t="s">
        <v>395</v>
      </c>
      <c r="I608" s="264" t="s">
        <v>59</v>
      </c>
      <c r="J608" s="161">
        <v>1798.9</v>
      </c>
      <c r="K608" s="114"/>
      <c r="L608" s="114"/>
    </row>
    <row r="609" spans="1:12" s="63" customFormat="1" ht="51" customHeight="1" x14ac:dyDescent="0.3">
      <c r="A609" s="260" t="s">
        <v>722</v>
      </c>
      <c r="B609" s="261">
        <v>941</v>
      </c>
      <c r="C609" s="262" t="s">
        <v>13</v>
      </c>
      <c r="D609" s="263" t="s">
        <v>5</v>
      </c>
      <c r="E609" s="289" t="s">
        <v>5</v>
      </c>
      <c r="F609" s="289" t="s">
        <v>26</v>
      </c>
      <c r="G609" s="289" t="s">
        <v>2</v>
      </c>
      <c r="H609" s="289" t="s">
        <v>395</v>
      </c>
      <c r="I609" s="264" t="s">
        <v>53</v>
      </c>
      <c r="J609" s="161">
        <v>11069.6</v>
      </c>
      <c r="K609" s="114">
        <v>11500</v>
      </c>
      <c r="L609" s="114">
        <v>11500</v>
      </c>
    </row>
    <row r="610" spans="1:12" s="5" customFormat="1" ht="52.2" hidden="1" customHeight="1" x14ac:dyDescent="0.3">
      <c r="A610" s="260" t="s">
        <v>540</v>
      </c>
      <c r="B610" s="261">
        <v>941</v>
      </c>
      <c r="C610" s="262" t="s">
        <v>13</v>
      </c>
      <c r="D610" s="263" t="s">
        <v>5</v>
      </c>
      <c r="E610" s="289" t="s">
        <v>5</v>
      </c>
      <c r="F610" s="289" t="s">
        <v>26</v>
      </c>
      <c r="G610" s="289" t="s">
        <v>2</v>
      </c>
      <c r="H610" s="289" t="s">
        <v>395</v>
      </c>
      <c r="I610" s="264" t="s">
        <v>59</v>
      </c>
      <c r="J610" s="161">
        <v>0</v>
      </c>
      <c r="K610" s="114">
        <v>0</v>
      </c>
      <c r="L610" s="114">
        <v>0</v>
      </c>
    </row>
    <row r="611" spans="1:12" s="55" customFormat="1" ht="49.95" hidden="1" customHeight="1" x14ac:dyDescent="0.35">
      <c r="A611" s="260" t="s">
        <v>541</v>
      </c>
      <c r="B611" s="261">
        <v>941</v>
      </c>
      <c r="C611" s="262" t="s">
        <v>13</v>
      </c>
      <c r="D611" s="263" t="s">
        <v>5</v>
      </c>
      <c r="E611" s="289" t="s">
        <v>5</v>
      </c>
      <c r="F611" s="289" t="s">
        <v>26</v>
      </c>
      <c r="G611" s="289" t="s">
        <v>2</v>
      </c>
      <c r="H611" s="289" t="s">
        <v>395</v>
      </c>
      <c r="I611" s="264" t="s">
        <v>59</v>
      </c>
      <c r="J611" s="161">
        <v>0</v>
      </c>
      <c r="K611" s="114">
        <v>0</v>
      </c>
      <c r="L611" s="114">
        <v>0</v>
      </c>
    </row>
    <row r="612" spans="1:12" s="238" customFormat="1" ht="49.95" customHeight="1" x14ac:dyDescent="0.35">
      <c r="A612" s="260" t="s">
        <v>725</v>
      </c>
      <c r="B612" s="261">
        <v>941</v>
      </c>
      <c r="C612" s="262" t="s">
        <v>13</v>
      </c>
      <c r="D612" s="263" t="s">
        <v>5</v>
      </c>
      <c r="E612" s="289" t="s">
        <v>5</v>
      </c>
      <c r="F612" s="289" t="s">
        <v>26</v>
      </c>
      <c r="G612" s="289" t="s">
        <v>2</v>
      </c>
      <c r="H612" s="289" t="s">
        <v>395</v>
      </c>
      <c r="I612" s="264" t="s">
        <v>59</v>
      </c>
      <c r="J612" s="161">
        <v>2058.4</v>
      </c>
      <c r="K612" s="114">
        <v>0</v>
      </c>
      <c r="L612" s="114">
        <v>0</v>
      </c>
    </row>
    <row r="613" spans="1:12" s="5" customFormat="1" ht="51" customHeight="1" x14ac:dyDescent="0.3">
      <c r="A613" s="265" t="s">
        <v>726</v>
      </c>
      <c r="B613" s="296">
        <v>941</v>
      </c>
      <c r="C613" s="297" t="s">
        <v>13</v>
      </c>
      <c r="D613" s="298" t="s">
        <v>5</v>
      </c>
      <c r="E613" s="299" t="s">
        <v>5</v>
      </c>
      <c r="F613" s="299">
        <v>2</v>
      </c>
      <c r="G613" s="299" t="s">
        <v>2</v>
      </c>
      <c r="H613" s="299" t="s">
        <v>537</v>
      </c>
      <c r="I613" s="300"/>
      <c r="J613" s="85">
        <f>+J614+J615+J616+J617</f>
        <v>114.2</v>
      </c>
      <c r="K613" s="85">
        <f t="shared" ref="K613:L613" si="192">+K614+K615+K616+K617</f>
        <v>120</v>
      </c>
      <c r="L613" s="85">
        <f t="shared" si="192"/>
        <v>120</v>
      </c>
    </row>
    <row r="614" spans="1:12" s="5" customFormat="1" ht="51" customHeight="1" x14ac:dyDescent="0.3">
      <c r="A614" s="265" t="s">
        <v>727</v>
      </c>
      <c r="B614" s="261">
        <v>941</v>
      </c>
      <c r="C614" s="262" t="s">
        <v>13</v>
      </c>
      <c r="D614" s="263" t="s">
        <v>5</v>
      </c>
      <c r="E614" s="289" t="s">
        <v>5</v>
      </c>
      <c r="F614" s="289">
        <v>2</v>
      </c>
      <c r="G614" s="289" t="s">
        <v>2</v>
      </c>
      <c r="H614" s="289" t="s">
        <v>537</v>
      </c>
      <c r="I614" s="264" t="s">
        <v>53</v>
      </c>
      <c r="J614" s="161">
        <v>100</v>
      </c>
      <c r="K614" s="114">
        <v>100</v>
      </c>
      <c r="L614" s="114">
        <v>100</v>
      </c>
    </row>
    <row r="615" spans="1:12" s="5" customFormat="1" ht="49.2" customHeight="1" x14ac:dyDescent="0.3">
      <c r="A615" s="265" t="s">
        <v>728</v>
      </c>
      <c r="B615" s="261">
        <v>941</v>
      </c>
      <c r="C615" s="262" t="s">
        <v>13</v>
      </c>
      <c r="D615" s="263" t="s">
        <v>5</v>
      </c>
      <c r="E615" s="289" t="s">
        <v>5</v>
      </c>
      <c r="F615" s="289">
        <v>2</v>
      </c>
      <c r="G615" s="289" t="s">
        <v>2</v>
      </c>
      <c r="H615" s="289" t="s">
        <v>537</v>
      </c>
      <c r="I615" s="264" t="s">
        <v>53</v>
      </c>
      <c r="J615" s="161">
        <v>14.2</v>
      </c>
      <c r="K615" s="114">
        <v>20</v>
      </c>
      <c r="L615" s="114">
        <v>20</v>
      </c>
    </row>
    <row r="616" spans="1:12" s="5" customFormat="1" ht="64.95" hidden="1" customHeight="1" x14ac:dyDescent="0.3">
      <c r="A616" s="265" t="s">
        <v>538</v>
      </c>
      <c r="B616" s="261">
        <v>941</v>
      </c>
      <c r="C616" s="262" t="s">
        <v>13</v>
      </c>
      <c r="D616" s="263" t="s">
        <v>5</v>
      </c>
      <c r="E616" s="289" t="s">
        <v>5</v>
      </c>
      <c r="F616" s="289">
        <v>2</v>
      </c>
      <c r="G616" s="289" t="s">
        <v>2</v>
      </c>
      <c r="H616" s="289" t="s">
        <v>537</v>
      </c>
      <c r="I616" s="264" t="s">
        <v>59</v>
      </c>
      <c r="J616" s="161">
        <v>0</v>
      </c>
      <c r="K616" s="114"/>
      <c r="L616" s="114"/>
    </row>
    <row r="617" spans="1:12" s="5" customFormat="1" ht="69.599999999999994" hidden="1" customHeight="1" x14ac:dyDescent="0.3">
      <c r="A617" s="265" t="s">
        <v>539</v>
      </c>
      <c r="B617" s="261">
        <v>941</v>
      </c>
      <c r="C617" s="262" t="s">
        <v>13</v>
      </c>
      <c r="D617" s="263" t="s">
        <v>5</v>
      </c>
      <c r="E617" s="289" t="s">
        <v>5</v>
      </c>
      <c r="F617" s="289">
        <v>2</v>
      </c>
      <c r="G617" s="289" t="s">
        <v>2</v>
      </c>
      <c r="H617" s="289" t="s">
        <v>537</v>
      </c>
      <c r="I617" s="264" t="s">
        <v>59</v>
      </c>
      <c r="J617" s="161">
        <v>0</v>
      </c>
      <c r="K617" s="114"/>
      <c r="L617" s="114"/>
    </row>
    <row r="618" spans="1:12" s="5" customFormat="1" ht="39.6" customHeight="1" x14ac:dyDescent="0.3">
      <c r="A618" s="265" t="s">
        <v>729</v>
      </c>
      <c r="B618" s="296">
        <v>941</v>
      </c>
      <c r="C618" s="297" t="s">
        <v>13</v>
      </c>
      <c r="D618" s="298" t="s">
        <v>5</v>
      </c>
      <c r="E618" s="299" t="s">
        <v>5</v>
      </c>
      <c r="F618" s="299" t="s">
        <v>26</v>
      </c>
      <c r="G618" s="299" t="s">
        <v>2</v>
      </c>
      <c r="H618" s="299" t="s">
        <v>404</v>
      </c>
      <c r="I618" s="300"/>
      <c r="J618" s="85">
        <f>+J619+J620+J621+J622</f>
        <v>22338.3</v>
      </c>
      <c r="K618" s="85">
        <f>+K619+K620+K621+K622</f>
        <v>0</v>
      </c>
      <c r="L618" s="85">
        <f>+L619+L620+L621+L622</f>
        <v>0</v>
      </c>
    </row>
    <row r="619" spans="1:12" s="5" customFormat="1" ht="49.2" customHeight="1" x14ac:dyDescent="0.3">
      <c r="A619" s="260" t="s">
        <v>730</v>
      </c>
      <c r="B619" s="261">
        <v>941</v>
      </c>
      <c r="C619" s="262" t="s">
        <v>13</v>
      </c>
      <c r="D619" s="263" t="s">
        <v>5</v>
      </c>
      <c r="E619" s="289" t="s">
        <v>5</v>
      </c>
      <c r="F619" s="289" t="s">
        <v>26</v>
      </c>
      <c r="G619" s="289" t="s">
        <v>2</v>
      </c>
      <c r="H619" s="289" t="s">
        <v>404</v>
      </c>
      <c r="I619" s="264" t="s">
        <v>53</v>
      </c>
      <c r="J619" s="161">
        <v>18428</v>
      </c>
      <c r="K619" s="114">
        <v>0</v>
      </c>
      <c r="L619" s="114">
        <v>0</v>
      </c>
    </row>
    <row r="620" spans="1:12" s="54" customFormat="1" ht="46.95" customHeight="1" x14ac:dyDescent="0.35">
      <c r="A620" s="260" t="s">
        <v>731</v>
      </c>
      <c r="B620" s="261">
        <v>941</v>
      </c>
      <c r="C620" s="262" t="s">
        <v>13</v>
      </c>
      <c r="D620" s="263" t="s">
        <v>5</v>
      </c>
      <c r="E620" s="289" t="s">
        <v>5</v>
      </c>
      <c r="F620" s="289" t="s">
        <v>26</v>
      </c>
      <c r="G620" s="289" t="s">
        <v>2</v>
      </c>
      <c r="H620" s="289" t="s">
        <v>404</v>
      </c>
      <c r="I620" s="264" t="s">
        <v>53</v>
      </c>
      <c r="J620" s="161">
        <v>2651.7</v>
      </c>
      <c r="K620" s="114">
        <v>0</v>
      </c>
      <c r="L620" s="114">
        <v>0</v>
      </c>
    </row>
    <row r="621" spans="1:12" s="54" customFormat="1" ht="63.6" customHeight="1" x14ac:dyDescent="0.35">
      <c r="A621" s="260" t="s">
        <v>732</v>
      </c>
      <c r="B621" s="261">
        <v>941</v>
      </c>
      <c r="C621" s="262" t="s">
        <v>13</v>
      </c>
      <c r="D621" s="263" t="s">
        <v>5</v>
      </c>
      <c r="E621" s="289" t="s">
        <v>5</v>
      </c>
      <c r="F621" s="289" t="s">
        <v>26</v>
      </c>
      <c r="G621" s="289" t="s">
        <v>2</v>
      </c>
      <c r="H621" s="289" t="s">
        <v>404</v>
      </c>
      <c r="I621" s="264" t="s">
        <v>59</v>
      </c>
      <c r="J621" s="161">
        <v>1102.5</v>
      </c>
      <c r="K621" s="74">
        <v>0</v>
      </c>
      <c r="L621" s="74">
        <v>0</v>
      </c>
    </row>
    <row r="622" spans="1:12" s="54" customFormat="1" ht="67.95" customHeight="1" x14ac:dyDescent="0.35">
      <c r="A622" s="260" t="s">
        <v>733</v>
      </c>
      <c r="B622" s="261">
        <v>941</v>
      </c>
      <c r="C622" s="262" t="s">
        <v>13</v>
      </c>
      <c r="D622" s="263" t="s">
        <v>5</v>
      </c>
      <c r="E622" s="289" t="s">
        <v>5</v>
      </c>
      <c r="F622" s="289" t="s">
        <v>26</v>
      </c>
      <c r="G622" s="289" t="s">
        <v>2</v>
      </c>
      <c r="H622" s="289" t="s">
        <v>404</v>
      </c>
      <c r="I622" s="264" t="s">
        <v>59</v>
      </c>
      <c r="J622" s="161">
        <v>156.1</v>
      </c>
      <c r="K622" s="74">
        <v>0</v>
      </c>
      <c r="L622" s="74">
        <v>0</v>
      </c>
    </row>
    <row r="623" spans="1:12" s="54" customFormat="1" ht="54" customHeight="1" x14ac:dyDescent="0.35">
      <c r="A623" s="260" t="s">
        <v>521</v>
      </c>
      <c r="B623" s="296">
        <v>941</v>
      </c>
      <c r="C623" s="297" t="s">
        <v>13</v>
      </c>
      <c r="D623" s="298" t="s">
        <v>5</v>
      </c>
      <c r="E623" s="299" t="s">
        <v>5</v>
      </c>
      <c r="F623" s="299" t="s">
        <v>26</v>
      </c>
      <c r="G623" s="299" t="s">
        <v>2</v>
      </c>
      <c r="H623" s="299" t="s">
        <v>522</v>
      </c>
      <c r="I623" s="300"/>
      <c r="J623" s="85">
        <f>+J624+J625</f>
        <v>48434.400000000001</v>
      </c>
      <c r="K623" s="85">
        <f t="shared" ref="K623:L623" si="193">+K624+K625</f>
        <v>48434.399999999994</v>
      </c>
      <c r="L623" s="85">
        <f t="shared" si="193"/>
        <v>48434.400000000001</v>
      </c>
    </row>
    <row r="624" spans="1:12" s="54" customFormat="1" ht="72.599999999999994" customHeight="1" x14ac:dyDescent="0.35">
      <c r="A624" s="260" t="s">
        <v>734</v>
      </c>
      <c r="B624" s="261">
        <v>941</v>
      </c>
      <c r="C624" s="262" t="s">
        <v>13</v>
      </c>
      <c r="D624" s="263" t="s">
        <v>5</v>
      </c>
      <c r="E624" s="289" t="s">
        <v>5</v>
      </c>
      <c r="F624" s="289" t="s">
        <v>26</v>
      </c>
      <c r="G624" s="289" t="s">
        <v>2</v>
      </c>
      <c r="H624" s="289" t="s">
        <v>522</v>
      </c>
      <c r="I624" s="264" t="s">
        <v>54</v>
      </c>
      <c r="J624" s="161">
        <v>36980.300000000003</v>
      </c>
      <c r="K624" s="114">
        <v>36091.42</v>
      </c>
      <c r="L624" s="114">
        <v>36091.4</v>
      </c>
    </row>
    <row r="625" spans="1:12" s="54" customFormat="1" ht="64.95" customHeight="1" x14ac:dyDescent="0.35">
      <c r="A625" s="260" t="s">
        <v>735</v>
      </c>
      <c r="B625" s="261">
        <v>941</v>
      </c>
      <c r="C625" s="262" t="s">
        <v>13</v>
      </c>
      <c r="D625" s="263" t="s">
        <v>5</v>
      </c>
      <c r="E625" s="289" t="s">
        <v>5</v>
      </c>
      <c r="F625" s="289" t="s">
        <v>26</v>
      </c>
      <c r="G625" s="289" t="s">
        <v>2</v>
      </c>
      <c r="H625" s="289" t="s">
        <v>522</v>
      </c>
      <c r="I625" s="264" t="s">
        <v>59</v>
      </c>
      <c r="J625" s="161">
        <v>11454.1</v>
      </c>
      <c r="K625" s="114">
        <v>12342.98</v>
      </c>
      <c r="L625" s="114">
        <v>12343</v>
      </c>
    </row>
    <row r="626" spans="1:12" s="54" customFormat="1" ht="46.2" hidden="1" customHeight="1" x14ac:dyDescent="0.35">
      <c r="A626" s="265" t="s">
        <v>576</v>
      </c>
      <c r="B626" s="296">
        <v>941</v>
      </c>
      <c r="C626" s="297" t="s">
        <v>13</v>
      </c>
      <c r="D626" s="298" t="s">
        <v>5</v>
      </c>
      <c r="E626" s="299" t="s">
        <v>5</v>
      </c>
      <c r="F626" s="299" t="s">
        <v>26</v>
      </c>
      <c r="G626" s="299" t="s">
        <v>2</v>
      </c>
      <c r="H626" s="299" t="s">
        <v>577</v>
      </c>
      <c r="I626" s="300"/>
      <c r="J626" s="85">
        <f>+J627+J628+J629</f>
        <v>0</v>
      </c>
      <c r="K626" s="74"/>
      <c r="L626" s="74"/>
    </row>
    <row r="627" spans="1:12" s="54" customFormat="1" ht="72" hidden="1" customHeight="1" x14ac:dyDescent="0.35">
      <c r="A627" s="265" t="s">
        <v>580</v>
      </c>
      <c r="B627" s="261">
        <v>941</v>
      </c>
      <c r="C627" s="262" t="s">
        <v>13</v>
      </c>
      <c r="D627" s="263" t="s">
        <v>5</v>
      </c>
      <c r="E627" s="289" t="s">
        <v>5</v>
      </c>
      <c r="F627" s="289" t="s">
        <v>26</v>
      </c>
      <c r="G627" s="289" t="s">
        <v>2</v>
      </c>
      <c r="H627" s="289" t="s">
        <v>577</v>
      </c>
      <c r="I627" s="264" t="s">
        <v>59</v>
      </c>
      <c r="J627" s="161">
        <v>0</v>
      </c>
      <c r="K627" s="114">
        <v>0</v>
      </c>
      <c r="L627" s="114">
        <v>0</v>
      </c>
    </row>
    <row r="628" spans="1:12" s="54" customFormat="1" ht="72" hidden="1" customHeight="1" x14ac:dyDescent="0.35">
      <c r="A628" s="265" t="s">
        <v>578</v>
      </c>
      <c r="B628" s="261">
        <v>941</v>
      </c>
      <c r="C628" s="262" t="s">
        <v>13</v>
      </c>
      <c r="D628" s="263" t="s">
        <v>5</v>
      </c>
      <c r="E628" s="289" t="s">
        <v>5</v>
      </c>
      <c r="F628" s="289" t="s">
        <v>26</v>
      </c>
      <c r="G628" s="289" t="s">
        <v>2</v>
      </c>
      <c r="H628" s="289" t="s">
        <v>577</v>
      </c>
      <c r="I628" s="264" t="s">
        <v>59</v>
      </c>
      <c r="J628" s="161">
        <v>0</v>
      </c>
      <c r="K628" s="114">
        <v>0</v>
      </c>
      <c r="L628" s="114">
        <v>0</v>
      </c>
    </row>
    <row r="629" spans="1:12" s="54" customFormat="1" ht="62.4" hidden="1" x14ac:dyDescent="0.35">
      <c r="A629" s="301" t="s">
        <v>579</v>
      </c>
      <c r="B629" s="261">
        <v>941</v>
      </c>
      <c r="C629" s="262" t="s">
        <v>13</v>
      </c>
      <c r="D629" s="263" t="s">
        <v>5</v>
      </c>
      <c r="E629" s="289" t="s">
        <v>5</v>
      </c>
      <c r="F629" s="289" t="s">
        <v>26</v>
      </c>
      <c r="G629" s="289" t="s">
        <v>2</v>
      </c>
      <c r="H629" s="289" t="s">
        <v>577</v>
      </c>
      <c r="I629" s="264" t="s">
        <v>59</v>
      </c>
      <c r="J629" s="161">
        <v>0</v>
      </c>
      <c r="K629" s="114">
        <v>0</v>
      </c>
      <c r="L629" s="114">
        <v>0</v>
      </c>
    </row>
    <row r="630" spans="1:12" s="27" customFormat="1" ht="51" customHeight="1" x14ac:dyDescent="0.35">
      <c r="A630" s="302" t="s">
        <v>382</v>
      </c>
      <c r="B630" s="256">
        <v>941</v>
      </c>
      <c r="C630" s="257" t="s">
        <v>13</v>
      </c>
      <c r="D630" s="258" t="s">
        <v>5</v>
      </c>
      <c r="E630" s="281" t="s">
        <v>5</v>
      </c>
      <c r="F630" s="281" t="s">
        <v>26</v>
      </c>
      <c r="G630" s="281" t="s">
        <v>2</v>
      </c>
      <c r="H630" s="281" t="s">
        <v>118</v>
      </c>
      <c r="I630" s="257"/>
      <c r="J630" s="120">
        <f>+J631</f>
        <v>800</v>
      </c>
      <c r="K630" s="120">
        <f t="shared" ref="K630:L630" si="194">+K631</f>
        <v>800</v>
      </c>
      <c r="L630" s="120">
        <f t="shared" si="194"/>
        <v>800</v>
      </c>
    </row>
    <row r="631" spans="1:12" s="55" customFormat="1" ht="46.8" x14ac:dyDescent="0.35">
      <c r="A631" s="260" t="s">
        <v>363</v>
      </c>
      <c r="B631" s="261">
        <v>941</v>
      </c>
      <c r="C631" s="262" t="s">
        <v>13</v>
      </c>
      <c r="D631" s="263" t="s">
        <v>5</v>
      </c>
      <c r="E631" s="289" t="s">
        <v>5</v>
      </c>
      <c r="F631" s="289">
        <v>2</v>
      </c>
      <c r="G631" s="289" t="s">
        <v>2</v>
      </c>
      <c r="H631" s="289" t="s">
        <v>328</v>
      </c>
      <c r="I631" s="264" t="s">
        <v>53</v>
      </c>
      <c r="J631" s="161">
        <v>800</v>
      </c>
      <c r="K631" s="114">
        <v>800</v>
      </c>
      <c r="L631" s="114">
        <v>800</v>
      </c>
    </row>
    <row r="632" spans="1:12" s="5" customFormat="1" x14ac:dyDescent="0.35">
      <c r="A632" s="294" t="s">
        <v>348</v>
      </c>
      <c r="B632" s="256">
        <v>941</v>
      </c>
      <c r="C632" s="257" t="s">
        <v>13</v>
      </c>
      <c r="D632" s="258" t="s">
        <v>5</v>
      </c>
      <c r="E632" s="281" t="s">
        <v>5</v>
      </c>
      <c r="F632" s="281" t="s">
        <v>26</v>
      </c>
      <c r="G632" s="281" t="s">
        <v>349</v>
      </c>
      <c r="H632" s="281" t="s">
        <v>351</v>
      </c>
      <c r="I632" s="303"/>
      <c r="J632" s="120">
        <f>+J633+J640</f>
        <v>12609.9</v>
      </c>
      <c r="K632" s="120">
        <f t="shared" ref="K632:L632" si="195">+K633+K640</f>
        <v>96.3</v>
      </c>
      <c r="L632" s="120">
        <f t="shared" si="195"/>
        <v>36.799999999999997</v>
      </c>
    </row>
    <row r="633" spans="1:12" s="5" customFormat="1" ht="46.8" x14ac:dyDescent="0.35">
      <c r="A633" s="265" t="s">
        <v>640</v>
      </c>
      <c r="B633" s="271">
        <v>941</v>
      </c>
      <c r="C633" s="304" t="s">
        <v>13</v>
      </c>
      <c r="D633" s="305" t="s">
        <v>5</v>
      </c>
      <c r="E633" s="272" t="s">
        <v>5</v>
      </c>
      <c r="F633" s="272" t="s">
        <v>26</v>
      </c>
      <c r="G633" s="272" t="s">
        <v>349</v>
      </c>
      <c r="H633" s="272" t="s">
        <v>350</v>
      </c>
      <c r="I633" s="306"/>
      <c r="J633" s="85">
        <f>+J634+J635+J636+J637+J638+J639</f>
        <v>12609.9</v>
      </c>
      <c r="K633" s="85">
        <f t="shared" ref="K633:L633" si="196">+K634+K635+K636+K637+K638+K639</f>
        <v>35.9</v>
      </c>
      <c r="L633" s="85">
        <f t="shared" si="196"/>
        <v>36.799999999999997</v>
      </c>
    </row>
    <row r="634" spans="1:12" s="69" customFormat="1" ht="60.6" customHeight="1" x14ac:dyDescent="0.35">
      <c r="A634" s="260" t="s">
        <v>495</v>
      </c>
      <c r="B634" s="261">
        <v>941</v>
      </c>
      <c r="C634" s="262" t="s">
        <v>13</v>
      </c>
      <c r="D634" s="263" t="s">
        <v>5</v>
      </c>
      <c r="E634" s="289" t="s">
        <v>5</v>
      </c>
      <c r="F634" s="289" t="s">
        <v>26</v>
      </c>
      <c r="G634" s="289" t="s">
        <v>349</v>
      </c>
      <c r="H634" s="289" t="s">
        <v>350</v>
      </c>
      <c r="I634" s="307">
        <v>200</v>
      </c>
      <c r="J634" s="161">
        <v>12322.8</v>
      </c>
      <c r="K634" s="161"/>
      <c r="L634" s="161"/>
    </row>
    <row r="635" spans="1:12" s="65" customFormat="1" ht="62.4" x14ac:dyDescent="0.3">
      <c r="A635" s="260" t="s">
        <v>468</v>
      </c>
      <c r="B635" s="261">
        <v>941</v>
      </c>
      <c r="C635" s="262" t="s">
        <v>13</v>
      </c>
      <c r="D635" s="263" t="s">
        <v>5</v>
      </c>
      <c r="E635" s="289" t="s">
        <v>5</v>
      </c>
      <c r="F635" s="289" t="s">
        <v>26</v>
      </c>
      <c r="G635" s="289" t="s">
        <v>349</v>
      </c>
      <c r="H635" s="289" t="s">
        <v>350</v>
      </c>
      <c r="I635" s="307">
        <v>200</v>
      </c>
      <c r="J635" s="161">
        <v>251.5</v>
      </c>
      <c r="K635" s="161"/>
      <c r="L635" s="161"/>
    </row>
    <row r="636" spans="1:12" s="27" customFormat="1" ht="61.95" customHeight="1" x14ac:dyDescent="0.35">
      <c r="A636" s="260" t="s">
        <v>469</v>
      </c>
      <c r="B636" s="261">
        <v>941</v>
      </c>
      <c r="C636" s="262" t="s">
        <v>13</v>
      </c>
      <c r="D636" s="263" t="s">
        <v>5</v>
      </c>
      <c r="E636" s="289" t="s">
        <v>5</v>
      </c>
      <c r="F636" s="289" t="s">
        <v>26</v>
      </c>
      <c r="G636" s="289" t="s">
        <v>349</v>
      </c>
      <c r="H636" s="289" t="s">
        <v>350</v>
      </c>
      <c r="I636" s="307">
        <v>200</v>
      </c>
      <c r="J636" s="161">
        <v>35.6</v>
      </c>
      <c r="K636" s="161">
        <v>35.9</v>
      </c>
      <c r="L636" s="161">
        <v>36.799999999999997</v>
      </c>
    </row>
    <row r="637" spans="1:12" s="55" customFormat="1" ht="75.599999999999994" hidden="1" customHeight="1" x14ac:dyDescent="0.35">
      <c r="A637" s="260" t="s">
        <v>494</v>
      </c>
      <c r="B637" s="261">
        <v>941</v>
      </c>
      <c r="C637" s="262" t="s">
        <v>13</v>
      </c>
      <c r="D637" s="263" t="s">
        <v>5</v>
      </c>
      <c r="E637" s="289" t="s">
        <v>5</v>
      </c>
      <c r="F637" s="289" t="s">
        <v>26</v>
      </c>
      <c r="G637" s="289" t="s">
        <v>349</v>
      </c>
      <c r="H637" s="289" t="s">
        <v>350</v>
      </c>
      <c r="I637" s="307">
        <v>600</v>
      </c>
      <c r="J637" s="161">
        <v>0</v>
      </c>
      <c r="K637" s="161">
        <v>0</v>
      </c>
      <c r="L637" s="161">
        <v>0</v>
      </c>
    </row>
    <row r="638" spans="1:12" s="5" customFormat="1" ht="78" hidden="1" x14ac:dyDescent="0.3">
      <c r="A638" s="260" t="s">
        <v>474</v>
      </c>
      <c r="B638" s="261">
        <v>941</v>
      </c>
      <c r="C638" s="262" t="s">
        <v>13</v>
      </c>
      <c r="D638" s="263" t="s">
        <v>5</v>
      </c>
      <c r="E638" s="289" t="s">
        <v>5</v>
      </c>
      <c r="F638" s="289" t="s">
        <v>26</v>
      </c>
      <c r="G638" s="289" t="s">
        <v>349</v>
      </c>
      <c r="H638" s="289" t="s">
        <v>350</v>
      </c>
      <c r="I638" s="264" t="s">
        <v>59</v>
      </c>
      <c r="J638" s="161">
        <v>0</v>
      </c>
      <c r="K638" s="114">
        <v>0</v>
      </c>
      <c r="L638" s="114">
        <v>0</v>
      </c>
    </row>
    <row r="639" spans="1:12" s="5" customFormat="1" ht="78" hidden="1" x14ac:dyDescent="0.3">
      <c r="A639" s="260" t="s">
        <v>475</v>
      </c>
      <c r="B639" s="261">
        <v>941</v>
      </c>
      <c r="C639" s="262" t="s">
        <v>13</v>
      </c>
      <c r="D639" s="263" t="s">
        <v>5</v>
      </c>
      <c r="E639" s="289" t="s">
        <v>5</v>
      </c>
      <c r="F639" s="289" t="s">
        <v>26</v>
      </c>
      <c r="G639" s="289" t="s">
        <v>349</v>
      </c>
      <c r="H639" s="289" t="s">
        <v>350</v>
      </c>
      <c r="I639" s="264" t="s">
        <v>59</v>
      </c>
      <c r="J639" s="161">
        <v>0</v>
      </c>
      <c r="K639" s="114">
        <v>0</v>
      </c>
      <c r="L639" s="114">
        <v>0</v>
      </c>
    </row>
    <row r="640" spans="1:12" s="5" customFormat="1" ht="17.399999999999999" x14ac:dyDescent="0.3">
      <c r="A640" s="265" t="s">
        <v>641</v>
      </c>
      <c r="B640" s="271">
        <v>941</v>
      </c>
      <c r="C640" s="304" t="s">
        <v>13</v>
      </c>
      <c r="D640" s="305" t="s">
        <v>5</v>
      </c>
      <c r="E640" s="272" t="s">
        <v>5</v>
      </c>
      <c r="F640" s="272" t="s">
        <v>26</v>
      </c>
      <c r="G640" s="272" t="s">
        <v>349</v>
      </c>
      <c r="H640" s="299" t="s">
        <v>645</v>
      </c>
      <c r="I640" s="300"/>
      <c r="J640" s="85">
        <f>+J641+J642+J643</f>
        <v>0</v>
      </c>
      <c r="K640" s="85">
        <f t="shared" ref="K640:L640" si="197">+K641+K642+K643</f>
        <v>60.4</v>
      </c>
      <c r="L640" s="85">
        <f t="shared" si="197"/>
        <v>0</v>
      </c>
    </row>
    <row r="641" spans="1:12" s="5" customFormat="1" ht="31.2" hidden="1" x14ac:dyDescent="0.3">
      <c r="A641" s="265" t="s">
        <v>642</v>
      </c>
      <c r="B641" s="261">
        <v>941</v>
      </c>
      <c r="C641" s="262" t="s">
        <v>13</v>
      </c>
      <c r="D641" s="263" t="s">
        <v>5</v>
      </c>
      <c r="E641" s="289" t="s">
        <v>5</v>
      </c>
      <c r="F641" s="289" t="s">
        <v>26</v>
      </c>
      <c r="G641" s="289" t="s">
        <v>349</v>
      </c>
      <c r="H641" s="289" t="s">
        <v>645</v>
      </c>
      <c r="I641" s="264" t="s">
        <v>53</v>
      </c>
      <c r="J641" s="161">
        <v>0</v>
      </c>
      <c r="K641" s="114"/>
      <c r="L641" s="114">
        <v>0</v>
      </c>
    </row>
    <row r="642" spans="1:12" s="5" customFormat="1" ht="31.2" hidden="1" x14ac:dyDescent="0.3">
      <c r="A642" s="265" t="s">
        <v>643</v>
      </c>
      <c r="B642" s="261">
        <v>941</v>
      </c>
      <c r="C642" s="262" t="s">
        <v>13</v>
      </c>
      <c r="D642" s="263" t="s">
        <v>5</v>
      </c>
      <c r="E642" s="289" t="s">
        <v>5</v>
      </c>
      <c r="F642" s="289" t="s">
        <v>26</v>
      </c>
      <c r="G642" s="289" t="s">
        <v>349</v>
      </c>
      <c r="H642" s="289" t="s">
        <v>645</v>
      </c>
      <c r="I642" s="264" t="s">
        <v>53</v>
      </c>
      <c r="J642" s="161">
        <v>0</v>
      </c>
      <c r="K642" s="114"/>
      <c r="L642" s="114">
        <v>0</v>
      </c>
    </row>
    <row r="643" spans="1:12" s="5" customFormat="1" ht="30" customHeight="1" x14ac:dyDescent="0.3">
      <c r="A643" s="265" t="s">
        <v>644</v>
      </c>
      <c r="B643" s="261">
        <v>941</v>
      </c>
      <c r="C643" s="262" t="s">
        <v>13</v>
      </c>
      <c r="D643" s="263" t="s">
        <v>5</v>
      </c>
      <c r="E643" s="289" t="s">
        <v>5</v>
      </c>
      <c r="F643" s="289" t="s">
        <v>26</v>
      </c>
      <c r="G643" s="289" t="s">
        <v>349</v>
      </c>
      <c r="H643" s="289" t="s">
        <v>645</v>
      </c>
      <c r="I643" s="264" t="s">
        <v>53</v>
      </c>
      <c r="J643" s="161">
        <v>0</v>
      </c>
      <c r="K643" s="114">
        <v>60.4</v>
      </c>
      <c r="L643" s="114">
        <v>0</v>
      </c>
    </row>
    <row r="644" spans="1:12" s="5" customFormat="1" hidden="1" x14ac:dyDescent="0.35">
      <c r="A644" s="294" t="s">
        <v>486</v>
      </c>
      <c r="B644" s="256">
        <v>941</v>
      </c>
      <c r="C644" s="257" t="s">
        <v>13</v>
      </c>
      <c r="D644" s="258" t="s">
        <v>5</v>
      </c>
      <c r="E644" s="281" t="s">
        <v>5</v>
      </c>
      <c r="F644" s="281" t="s">
        <v>26</v>
      </c>
      <c r="G644" s="281" t="s">
        <v>487</v>
      </c>
      <c r="H644" s="281" t="s">
        <v>493</v>
      </c>
      <c r="I644" s="303"/>
      <c r="J644" s="120">
        <f>+J645+J646+J647</f>
        <v>0</v>
      </c>
      <c r="K644" s="120">
        <f t="shared" ref="K644:L644" si="198">+K645+K646+K647</f>
        <v>0</v>
      </c>
      <c r="L644" s="120">
        <f t="shared" si="198"/>
        <v>0</v>
      </c>
    </row>
    <row r="645" spans="1:12" s="5" customFormat="1" ht="46.95" hidden="1" x14ac:dyDescent="0.3">
      <c r="A645" s="265" t="s">
        <v>491</v>
      </c>
      <c r="B645" s="284">
        <v>941</v>
      </c>
      <c r="C645" s="286" t="s">
        <v>13</v>
      </c>
      <c r="D645" s="308" t="s">
        <v>5</v>
      </c>
      <c r="E645" s="285" t="s">
        <v>5</v>
      </c>
      <c r="F645" s="285" t="s">
        <v>26</v>
      </c>
      <c r="G645" s="285" t="s">
        <v>487</v>
      </c>
      <c r="H645" s="289" t="s">
        <v>493</v>
      </c>
      <c r="I645" s="264" t="s">
        <v>53</v>
      </c>
      <c r="J645" s="161">
        <v>0</v>
      </c>
      <c r="K645" s="114">
        <v>0</v>
      </c>
      <c r="L645" s="114">
        <v>0</v>
      </c>
    </row>
    <row r="646" spans="1:12" s="5" customFormat="1" ht="46.95" hidden="1" x14ac:dyDescent="0.3">
      <c r="A646" s="265" t="s">
        <v>490</v>
      </c>
      <c r="B646" s="284">
        <v>941</v>
      </c>
      <c r="C646" s="286" t="s">
        <v>13</v>
      </c>
      <c r="D646" s="308" t="s">
        <v>5</v>
      </c>
      <c r="E646" s="285" t="s">
        <v>5</v>
      </c>
      <c r="F646" s="285" t="s">
        <v>26</v>
      </c>
      <c r="G646" s="285" t="s">
        <v>487</v>
      </c>
      <c r="H646" s="289" t="s">
        <v>493</v>
      </c>
      <c r="I646" s="264" t="s">
        <v>53</v>
      </c>
      <c r="J646" s="161">
        <v>0</v>
      </c>
      <c r="K646" s="114">
        <v>0</v>
      </c>
      <c r="L646" s="114">
        <v>0</v>
      </c>
    </row>
    <row r="647" spans="1:12" s="5" customFormat="1" ht="46.95" hidden="1" x14ac:dyDescent="0.3">
      <c r="A647" s="265" t="s">
        <v>492</v>
      </c>
      <c r="B647" s="284">
        <v>941</v>
      </c>
      <c r="C647" s="286" t="s">
        <v>13</v>
      </c>
      <c r="D647" s="308" t="s">
        <v>5</v>
      </c>
      <c r="E647" s="285" t="s">
        <v>5</v>
      </c>
      <c r="F647" s="285" t="s">
        <v>26</v>
      </c>
      <c r="G647" s="285" t="s">
        <v>487</v>
      </c>
      <c r="H647" s="289" t="s">
        <v>493</v>
      </c>
      <c r="I647" s="264" t="s">
        <v>53</v>
      </c>
      <c r="J647" s="161">
        <v>0</v>
      </c>
      <c r="K647" s="114">
        <v>0</v>
      </c>
      <c r="L647" s="114">
        <v>0</v>
      </c>
    </row>
    <row r="648" spans="1:12" s="5" customFormat="1" x14ac:dyDescent="0.35">
      <c r="A648" s="294" t="s">
        <v>470</v>
      </c>
      <c r="B648" s="256">
        <v>941</v>
      </c>
      <c r="C648" s="257" t="s">
        <v>13</v>
      </c>
      <c r="D648" s="258" t="s">
        <v>5</v>
      </c>
      <c r="E648" s="281" t="s">
        <v>5</v>
      </c>
      <c r="F648" s="281" t="s">
        <v>26</v>
      </c>
      <c r="G648" s="281" t="s">
        <v>471</v>
      </c>
      <c r="H648" s="281" t="s">
        <v>477</v>
      </c>
      <c r="I648" s="303"/>
      <c r="J648" s="120">
        <f>+J649+J650+J651+J652+J653+J654</f>
        <v>15239.5</v>
      </c>
      <c r="K648" s="120">
        <f t="shared" ref="K648:L648" si="199">+K649+K650+K651+K652+K653+K654</f>
        <v>31</v>
      </c>
      <c r="L648" s="120">
        <f t="shared" si="199"/>
        <v>66</v>
      </c>
    </row>
    <row r="649" spans="1:12" s="5" customFormat="1" ht="31.2" x14ac:dyDescent="0.3">
      <c r="A649" s="260" t="s">
        <v>502</v>
      </c>
      <c r="B649" s="284">
        <v>941</v>
      </c>
      <c r="C649" s="286" t="s">
        <v>13</v>
      </c>
      <c r="D649" s="308" t="s">
        <v>5</v>
      </c>
      <c r="E649" s="285" t="s">
        <v>5</v>
      </c>
      <c r="F649" s="285" t="s">
        <v>26</v>
      </c>
      <c r="G649" s="285" t="s">
        <v>471</v>
      </c>
      <c r="H649" s="289" t="s">
        <v>477</v>
      </c>
      <c r="I649" s="264" t="s">
        <v>53</v>
      </c>
      <c r="J649" s="161">
        <v>13031</v>
      </c>
      <c r="K649" s="114">
        <v>0</v>
      </c>
      <c r="L649" s="114">
        <v>0</v>
      </c>
    </row>
    <row r="650" spans="1:12" s="5" customFormat="1" ht="31.2" x14ac:dyDescent="0.3">
      <c r="A650" s="260" t="s">
        <v>473</v>
      </c>
      <c r="B650" s="284">
        <v>941</v>
      </c>
      <c r="C650" s="286" t="s">
        <v>13</v>
      </c>
      <c r="D650" s="308" t="s">
        <v>5</v>
      </c>
      <c r="E650" s="285" t="s">
        <v>5</v>
      </c>
      <c r="F650" s="285" t="s">
        <v>26</v>
      </c>
      <c r="G650" s="285" t="s">
        <v>471</v>
      </c>
      <c r="H650" s="289" t="s">
        <v>477</v>
      </c>
      <c r="I650" s="264" t="s">
        <v>53</v>
      </c>
      <c r="J650" s="161">
        <v>265.89999999999998</v>
      </c>
      <c r="K650" s="114">
        <v>0</v>
      </c>
      <c r="L650" s="114">
        <v>0</v>
      </c>
    </row>
    <row r="651" spans="1:12" s="5" customFormat="1" ht="28.95" customHeight="1" x14ac:dyDescent="0.3">
      <c r="A651" s="260" t="s">
        <v>472</v>
      </c>
      <c r="B651" s="284">
        <v>941</v>
      </c>
      <c r="C651" s="286" t="s">
        <v>13</v>
      </c>
      <c r="D651" s="308" t="s">
        <v>5</v>
      </c>
      <c r="E651" s="285" t="s">
        <v>5</v>
      </c>
      <c r="F651" s="285" t="s">
        <v>26</v>
      </c>
      <c r="G651" s="285" t="s">
        <v>471</v>
      </c>
      <c r="H651" s="289" t="s">
        <v>477</v>
      </c>
      <c r="I651" s="264" t="s">
        <v>53</v>
      </c>
      <c r="J651" s="161">
        <v>37.700000000000003</v>
      </c>
      <c r="K651" s="114">
        <v>0</v>
      </c>
      <c r="L651" s="114">
        <v>0</v>
      </c>
    </row>
    <row r="652" spans="1:12" s="5" customFormat="1" ht="46.8" x14ac:dyDescent="0.3">
      <c r="A652" s="260" t="s">
        <v>504</v>
      </c>
      <c r="B652" s="284">
        <v>941</v>
      </c>
      <c r="C652" s="286" t="s">
        <v>13</v>
      </c>
      <c r="D652" s="308" t="s">
        <v>5</v>
      </c>
      <c r="E652" s="285" t="s">
        <v>5</v>
      </c>
      <c r="F652" s="285" t="s">
        <v>26</v>
      </c>
      <c r="G652" s="285" t="s">
        <v>471</v>
      </c>
      <c r="H652" s="289" t="s">
        <v>477</v>
      </c>
      <c r="I652" s="264" t="s">
        <v>59</v>
      </c>
      <c r="J652" s="161">
        <v>1861.5</v>
      </c>
      <c r="K652" s="114"/>
      <c r="L652" s="114"/>
    </row>
    <row r="653" spans="1:12" s="5" customFormat="1" ht="48.6" customHeight="1" x14ac:dyDescent="0.3">
      <c r="A653" s="260" t="s">
        <v>503</v>
      </c>
      <c r="B653" s="284">
        <v>941</v>
      </c>
      <c r="C653" s="286" t="s">
        <v>13</v>
      </c>
      <c r="D653" s="308" t="s">
        <v>5</v>
      </c>
      <c r="E653" s="285" t="s">
        <v>5</v>
      </c>
      <c r="F653" s="285" t="s">
        <v>26</v>
      </c>
      <c r="G653" s="285" t="s">
        <v>471</v>
      </c>
      <c r="H653" s="289" t="s">
        <v>477</v>
      </c>
      <c r="I653" s="264" t="s">
        <v>59</v>
      </c>
      <c r="J653" s="161">
        <v>38</v>
      </c>
      <c r="K653" s="114"/>
      <c r="L653" s="114"/>
    </row>
    <row r="654" spans="1:12" s="5" customFormat="1" ht="45.6" customHeight="1" x14ac:dyDescent="0.3">
      <c r="A654" s="260" t="s">
        <v>476</v>
      </c>
      <c r="B654" s="284">
        <v>941</v>
      </c>
      <c r="C654" s="286" t="s">
        <v>13</v>
      </c>
      <c r="D654" s="308" t="s">
        <v>5</v>
      </c>
      <c r="E654" s="285" t="s">
        <v>5</v>
      </c>
      <c r="F654" s="285" t="s">
        <v>26</v>
      </c>
      <c r="G654" s="285" t="s">
        <v>471</v>
      </c>
      <c r="H654" s="289" t="s">
        <v>477</v>
      </c>
      <c r="I654" s="264" t="s">
        <v>59</v>
      </c>
      <c r="J654" s="161">
        <v>5.4</v>
      </c>
      <c r="K654" s="114">
        <v>31</v>
      </c>
      <c r="L654" s="114">
        <v>66</v>
      </c>
    </row>
    <row r="655" spans="1:12" s="67" customFormat="1" ht="33.6" x14ac:dyDescent="0.3">
      <c r="A655" s="290" t="s">
        <v>142</v>
      </c>
      <c r="B655" s="246">
        <v>941</v>
      </c>
      <c r="C655" s="247" t="s">
        <v>13</v>
      </c>
      <c r="D655" s="248" t="s">
        <v>5</v>
      </c>
      <c r="E655" s="247" t="s">
        <v>32</v>
      </c>
      <c r="F655" s="247" t="s">
        <v>111</v>
      </c>
      <c r="G655" s="247" t="s">
        <v>112</v>
      </c>
      <c r="H655" s="247" t="s">
        <v>118</v>
      </c>
      <c r="I655" s="249"/>
      <c r="J655" s="117">
        <f>SUM(J656)</f>
        <v>1359</v>
      </c>
      <c r="K655" s="117">
        <f t="shared" ref="K655:L657" si="200">SUM(K656)</f>
        <v>1410</v>
      </c>
      <c r="L655" s="117">
        <f t="shared" si="200"/>
        <v>1010</v>
      </c>
    </row>
    <row r="656" spans="1:12" s="5" customFormat="1" ht="25.95" customHeight="1" x14ac:dyDescent="0.3">
      <c r="A656" s="292" t="s">
        <v>143</v>
      </c>
      <c r="B656" s="251">
        <v>941</v>
      </c>
      <c r="C656" s="252" t="s">
        <v>13</v>
      </c>
      <c r="D656" s="253" t="s">
        <v>5</v>
      </c>
      <c r="E656" s="252" t="s">
        <v>32</v>
      </c>
      <c r="F656" s="252" t="s">
        <v>16</v>
      </c>
      <c r="G656" s="252" t="s">
        <v>112</v>
      </c>
      <c r="H656" s="252" t="s">
        <v>118</v>
      </c>
      <c r="I656" s="254"/>
      <c r="J656" s="119">
        <f>SUM(J657)</f>
        <v>1359</v>
      </c>
      <c r="K656" s="119">
        <f t="shared" si="200"/>
        <v>1410</v>
      </c>
      <c r="L656" s="119">
        <f t="shared" si="200"/>
        <v>1010</v>
      </c>
    </row>
    <row r="657" spans="1:12" s="5" customFormat="1" ht="28.2" customHeight="1" x14ac:dyDescent="0.3">
      <c r="A657" s="294" t="s">
        <v>198</v>
      </c>
      <c r="B657" s="256">
        <v>941</v>
      </c>
      <c r="C657" s="257" t="s">
        <v>13</v>
      </c>
      <c r="D657" s="258" t="s">
        <v>5</v>
      </c>
      <c r="E657" s="257" t="s">
        <v>32</v>
      </c>
      <c r="F657" s="257" t="s">
        <v>16</v>
      </c>
      <c r="G657" s="257" t="s">
        <v>1</v>
      </c>
      <c r="H657" s="257" t="s">
        <v>118</v>
      </c>
      <c r="I657" s="259"/>
      <c r="J657" s="120">
        <f>SUM(J658)</f>
        <v>1359</v>
      </c>
      <c r="K657" s="120">
        <f t="shared" si="200"/>
        <v>1410</v>
      </c>
      <c r="L657" s="120">
        <f t="shared" si="200"/>
        <v>1010</v>
      </c>
    </row>
    <row r="658" spans="1:12" s="5" customFormat="1" ht="31.2" x14ac:dyDescent="0.3">
      <c r="A658" s="260" t="s">
        <v>199</v>
      </c>
      <c r="B658" s="261">
        <v>941</v>
      </c>
      <c r="C658" s="262" t="s">
        <v>13</v>
      </c>
      <c r="D658" s="263" t="s">
        <v>5</v>
      </c>
      <c r="E658" s="262" t="s">
        <v>32</v>
      </c>
      <c r="F658" s="262" t="s">
        <v>16</v>
      </c>
      <c r="G658" s="262" t="s">
        <v>1</v>
      </c>
      <c r="H658" s="262" t="s">
        <v>6</v>
      </c>
      <c r="I658" s="264" t="s">
        <v>53</v>
      </c>
      <c r="J658" s="114">
        <v>1359</v>
      </c>
      <c r="K658" s="114">
        <v>1410</v>
      </c>
      <c r="L658" s="114">
        <v>1010</v>
      </c>
    </row>
    <row r="659" spans="1:12" s="5" customFormat="1" ht="18" customHeight="1" x14ac:dyDescent="0.3">
      <c r="A659" s="270" t="s">
        <v>208</v>
      </c>
      <c r="B659" s="271">
        <v>941</v>
      </c>
      <c r="C659" s="304" t="s">
        <v>13</v>
      </c>
      <c r="D659" s="305" t="s">
        <v>2</v>
      </c>
      <c r="E659" s="310"/>
      <c r="F659" s="311"/>
      <c r="G659" s="311"/>
      <c r="H659" s="312"/>
      <c r="I659" s="313"/>
      <c r="J659" s="85">
        <f>SUM(J665+J660)</f>
        <v>112729.60000000002</v>
      </c>
      <c r="K659" s="85">
        <f>SUM(K665+K660)</f>
        <v>94984.3</v>
      </c>
      <c r="L659" s="85">
        <f>SUM(L665+L660)</f>
        <v>95511.4</v>
      </c>
    </row>
    <row r="660" spans="1:12" s="54" customFormat="1" ht="31.95" customHeight="1" x14ac:dyDescent="0.35">
      <c r="A660" s="290" t="s">
        <v>612</v>
      </c>
      <c r="B660" s="246">
        <v>941</v>
      </c>
      <c r="C660" s="247" t="s">
        <v>13</v>
      </c>
      <c r="D660" s="248" t="s">
        <v>2</v>
      </c>
      <c r="E660" s="275" t="s">
        <v>1</v>
      </c>
      <c r="F660" s="275" t="s">
        <v>111</v>
      </c>
      <c r="G660" s="275" t="s">
        <v>112</v>
      </c>
      <c r="H660" s="275" t="s">
        <v>118</v>
      </c>
      <c r="I660" s="249"/>
      <c r="J660" s="117">
        <f>J661</f>
        <v>267</v>
      </c>
      <c r="K660" s="117">
        <f>K661</f>
        <v>0</v>
      </c>
      <c r="L660" s="117">
        <f>L661</f>
        <v>100</v>
      </c>
    </row>
    <row r="661" spans="1:12" s="27" customFormat="1" ht="31.95" customHeight="1" x14ac:dyDescent="0.35">
      <c r="A661" s="292" t="s">
        <v>611</v>
      </c>
      <c r="B661" s="251">
        <v>941</v>
      </c>
      <c r="C661" s="252" t="s">
        <v>13</v>
      </c>
      <c r="D661" s="253" t="s">
        <v>2</v>
      </c>
      <c r="E661" s="278" t="s">
        <v>1</v>
      </c>
      <c r="F661" s="278" t="s">
        <v>16</v>
      </c>
      <c r="G661" s="278" t="s">
        <v>112</v>
      </c>
      <c r="H661" s="278" t="s">
        <v>118</v>
      </c>
      <c r="I661" s="254"/>
      <c r="J661" s="119">
        <f>+J662</f>
        <v>267</v>
      </c>
      <c r="K661" s="119">
        <f>K662</f>
        <v>0</v>
      </c>
      <c r="L661" s="119">
        <f>L662</f>
        <v>100</v>
      </c>
    </row>
    <row r="662" spans="1:12" s="55" customFormat="1" ht="31.95" customHeight="1" x14ac:dyDescent="0.35">
      <c r="A662" s="294" t="s">
        <v>610</v>
      </c>
      <c r="B662" s="256">
        <v>941</v>
      </c>
      <c r="C662" s="257" t="s">
        <v>13</v>
      </c>
      <c r="D662" s="258" t="s">
        <v>2</v>
      </c>
      <c r="E662" s="281" t="s">
        <v>1</v>
      </c>
      <c r="F662" s="281" t="s">
        <v>16</v>
      </c>
      <c r="G662" s="281" t="s">
        <v>2</v>
      </c>
      <c r="H662" s="281" t="s">
        <v>118</v>
      </c>
      <c r="I662" s="259"/>
      <c r="J662" s="120">
        <f>+J663+J664</f>
        <v>267</v>
      </c>
      <c r="K662" s="120">
        <f>K663</f>
        <v>0</v>
      </c>
      <c r="L662" s="120">
        <f>L663</f>
        <v>100</v>
      </c>
    </row>
    <row r="663" spans="1:12" s="27" customFormat="1" ht="31.95" customHeight="1" x14ac:dyDescent="0.35">
      <c r="A663" s="314" t="s">
        <v>609</v>
      </c>
      <c r="B663" s="284">
        <v>941</v>
      </c>
      <c r="C663" s="286" t="s">
        <v>13</v>
      </c>
      <c r="D663" s="308" t="s">
        <v>2</v>
      </c>
      <c r="E663" s="285" t="s">
        <v>1</v>
      </c>
      <c r="F663" s="285" t="s">
        <v>16</v>
      </c>
      <c r="G663" s="285" t="s">
        <v>2</v>
      </c>
      <c r="H663" s="285" t="s">
        <v>6</v>
      </c>
      <c r="I663" s="288" t="s">
        <v>53</v>
      </c>
      <c r="J663" s="161">
        <v>0</v>
      </c>
      <c r="K663" s="161">
        <v>0</v>
      </c>
      <c r="L663" s="161">
        <v>100</v>
      </c>
    </row>
    <row r="664" spans="1:12" s="27" customFormat="1" ht="51.6" customHeight="1" x14ac:dyDescent="0.35">
      <c r="A664" s="265" t="s">
        <v>666</v>
      </c>
      <c r="B664" s="284">
        <v>941</v>
      </c>
      <c r="C664" s="286" t="s">
        <v>13</v>
      </c>
      <c r="D664" s="356" t="s">
        <v>2</v>
      </c>
      <c r="E664" s="285" t="s">
        <v>1</v>
      </c>
      <c r="F664" s="285" t="s">
        <v>16</v>
      </c>
      <c r="G664" s="285" t="s">
        <v>2</v>
      </c>
      <c r="H664" s="285" t="s">
        <v>251</v>
      </c>
      <c r="I664" s="355" t="s">
        <v>53</v>
      </c>
      <c r="J664" s="161">
        <v>267</v>
      </c>
      <c r="K664" s="161">
        <v>0</v>
      </c>
      <c r="L664" s="161">
        <v>0</v>
      </c>
    </row>
    <row r="665" spans="1:12" s="5" customFormat="1" ht="17.399999999999999" x14ac:dyDescent="0.3">
      <c r="A665" s="290" t="s">
        <v>131</v>
      </c>
      <c r="B665" s="246">
        <v>941</v>
      </c>
      <c r="C665" s="275" t="s">
        <v>13</v>
      </c>
      <c r="D665" s="291" t="s">
        <v>2</v>
      </c>
      <c r="E665" s="275" t="s">
        <v>5</v>
      </c>
      <c r="F665" s="275" t="s">
        <v>111</v>
      </c>
      <c r="G665" s="275" t="s">
        <v>112</v>
      </c>
      <c r="H665" s="275" t="s">
        <v>118</v>
      </c>
      <c r="I665" s="249"/>
      <c r="J665" s="117">
        <f>+J666+J682+J686+J689</f>
        <v>112462.60000000002</v>
      </c>
      <c r="K665" s="117">
        <f t="shared" ref="K665:L665" si="201">SUM(K666)</f>
        <v>94984.3</v>
      </c>
      <c r="L665" s="117">
        <f t="shared" si="201"/>
        <v>95411.4</v>
      </c>
    </row>
    <row r="666" spans="1:12" s="5" customFormat="1" ht="17.399999999999999" x14ac:dyDescent="0.3">
      <c r="A666" s="292" t="s">
        <v>136</v>
      </c>
      <c r="B666" s="251">
        <v>941</v>
      </c>
      <c r="C666" s="252" t="s">
        <v>13</v>
      </c>
      <c r="D666" s="253" t="s">
        <v>2</v>
      </c>
      <c r="E666" s="278" t="s">
        <v>5</v>
      </c>
      <c r="F666" s="278" t="s">
        <v>30</v>
      </c>
      <c r="G666" s="278" t="s">
        <v>112</v>
      </c>
      <c r="H666" s="278" t="s">
        <v>118</v>
      </c>
      <c r="I666" s="254"/>
      <c r="J666" s="119">
        <f>+J667+J676+J679</f>
        <v>107450.30000000002</v>
      </c>
      <c r="K666" s="119">
        <f>SUM(K667+K676+K679)+K682+K686</f>
        <v>94984.3</v>
      </c>
      <c r="L666" s="119">
        <f>SUM(L667+L676+L679)+L682+L686</f>
        <v>95411.4</v>
      </c>
    </row>
    <row r="667" spans="1:12" s="5" customFormat="1" ht="33.6" x14ac:dyDescent="0.3">
      <c r="A667" s="294" t="s">
        <v>137</v>
      </c>
      <c r="B667" s="256">
        <v>941</v>
      </c>
      <c r="C667" s="257" t="s">
        <v>13</v>
      </c>
      <c r="D667" s="258" t="s">
        <v>2</v>
      </c>
      <c r="E667" s="281" t="s">
        <v>5</v>
      </c>
      <c r="F667" s="281" t="s">
        <v>30</v>
      </c>
      <c r="G667" s="281" t="s">
        <v>1</v>
      </c>
      <c r="H667" s="281" t="s">
        <v>118</v>
      </c>
      <c r="I667" s="259"/>
      <c r="J667" s="120">
        <f>+J668+J672</f>
        <v>40929.9</v>
      </c>
      <c r="K667" s="120">
        <f t="shared" ref="K667:L667" si="202">SUM(K669:K673)</f>
        <v>18452.3</v>
      </c>
      <c r="L667" s="120">
        <f t="shared" si="202"/>
        <v>18745.400000000001</v>
      </c>
    </row>
    <row r="668" spans="1:12" s="5" customFormat="1" x14ac:dyDescent="0.3">
      <c r="A668" s="265" t="s">
        <v>386</v>
      </c>
      <c r="B668" s="261">
        <v>941</v>
      </c>
      <c r="C668" s="297" t="s">
        <v>13</v>
      </c>
      <c r="D668" s="349" t="s">
        <v>2</v>
      </c>
      <c r="E668" s="299" t="s">
        <v>5</v>
      </c>
      <c r="F668" s="299">
        <v>3</v>
      </c>
      <c r="G668" s="299" t="s">
        <v>1</v>
      </c>
      <c r="H668" s="299" t="s">
        <v>118</v>
      </c>
      <c r="I668" s="259"/>
      <c r="J668" s="85">
        <f>+J669+J670+J671</f>
        <v>32025.9</v>
      </c>
      <c r="K668" s="85"/>
      <c r="L668" s="85"/>
    </row>
    <row r="669" spans="1:12" s="26" customFormat="1" ht="31.2" x14ac:dyDescent="0.35">
      <c r="A669" s="260" t="s">
        <v>105</v>
      </c>
      <c r="B669" s="261">
        <v>941</v>
      </c>
      <c r="C669" s="262" t="s">
        <v>13</v>
      </c>
      <c r="D669" s="263" t="s">
        <v>2</v>
      </c>
      <c r="E669" s="289" t="s">
        <v>5</v>
      </c>
      <c r="F669" s="289">
        <v>3</v>
      </c>
      <c r="G669" s="289" t="s">
        <v>1</v>
      </c>
      <c r="H669" s="289" t="s">
        <v>6</v>
      </c>
      <c r="I669" s="264" t="s">
        <v>53</v>
      </c>
      <c r="J669" s="114">
        <v>26329.4</v>
      </c>
      <c r="K669" s="114">
        <v>11351.4</v>
      </c>
      <c r="L669" s="114">
        <v>11608.5</v>
      </c>
    </row>
    <row r="670" spans="1:12" s="26" customFormat="1" ht="46.8" x14ac:dyDescent="0.35">
      <c r="A670" s="260" t="s">
        <v>232</v>
      </c>
      <c r="B670" s="261">
        <v>941</v>
      </c>
      <c r="C670" s="262" t="s">
        <v>13</v>
      </c>
      <c r="D670" s="263" t="s">
        <v>2</v>
      </c>
      <c r="E670" s="289" t="s">
        <v>5</v>
      </c>
      <c r="F670" s="289" t="s">
        <v>30</v>
      </c>
      <c r="G670" s="289" t="s">
        <v>1</v>
      </c>
      <c r="H670" s="289" t="s">
        <v>6</v>
      </c>
      <c r="I670" s="264" t="s">
        <v>59</v>
      </c>
      <c r="J670" s="114">
        <v>2959.2</v>
      </c>
      <c r="K670" s="114">
        <v>3670.9</v>
      </c>
      <c r="L670" s="114">
        <v>3706.9</v>
      </c>
    </row>
    <row r="671" spans="1:12" s="55" customFormat="1" ht="31.2" x14ac:dyDescent="0.35">
      <c r="A671" s="260" t="s">
        <v>108</v>
      </c>
      <c r="B671" s="261">
        <v>941</v>
      </c>
      <c r="C671" s="262" t="s">
        <v>13</v>
      </c>
      <c r="D671" s="263" t="s">
        <v>2</v>
      </c>
      <c r="E671" s="289" t="s">
        <v>5</v>
      </c>
      <c r="F671" s="289">
        <v>3</v>
      </c>
      <c r="G671" s="289" t="s">
        <v>1</v>
      </c>
      <c r="H671" s="289" t="s">
        <v>6</v>
      </c>
      <c r="I671" s="264" t="s">
        <v>55</v>
      </c>
      <c r="J671" s="114">
        <v>2737.3</v>
      </c>
      <c r="K671" s="114">
        <v>3430</v>
      </c>
      <c r="L671" s="114">
        <v>3430</v>
      </c>
    </row>
    <row r="672" spans="1:12" s="55" customFormat="1" ht="46.8" x14ac:dyDescent="0.35">
      <c r="A672" s="265" t="s">
        <v>686</v>
      </c>
      <c r="B672" s="296">
        <v>941</v>
      </c>
      <c r="C672" s="297" t="s">
        <v>13</v>
      </c>
      <c r="D672" s="349" t="s">
        <v>2</v>
      </c>
      <c r="E672" s="299" t="s">
        <v>5</v>
      </c>
      <c r="F672" s="299" t="s">
        <v>30</v>
      </c>
      <c r="G672" s="299" t="s">
        <v>1</v>
      </c>
      <c r="H672" s="299" t="s">
        <v>118</v>
      </c>
      <c r="I672" s="300"/>
      <c r="J672" s="74">
        <f>+J673+J674+J675</f>
        <v>8904</v>
      </c>
      <c r="K672" s="74"/>
      <c r="L672" s="74"/>
    </row>
    <row r="673" spans="1:12" s="55" customFormat="1" ht="63" customHeight="1" x14ac:dyDescent="0.35">
      <c r="A673" s="265" t="s">
        <v>666</v>
      </c>
      <c r="B673" s="261">
        <v>941</v>
      </c>
      <c r="C673" s="262" t="s">
        <v>13</v>
      </c>
      <c r="D673" s="263" t="s">
        <v>2</v>
      </c>
      <c r="E673" s="289" t="s">
        <v>5</v>
      </c>
      <c r="F673" s="289" t="s">
        <v>30</v>
      </c>
      <c r="G673" s="289" t="s">
        <v>1</v>
      </c>
      <c r="H673" s="289" t="s">
        <v>274</v>
      </c>
      <c r="I673" s="264" t="s">
        <v>53</v>
      </c>
      <c r="J673" s="114">
        <v>310</v>
      </c>
      <c r="K673" s="114"/>
      <c r="L673" s="114"/>
    </row>
    <row r="674" spans="1:12" s="55" customFormat="1" ht="63" customHeight="1" x14ac:dyDescent="0.35">
      <c r="A674" s="265" t="s">
        <v>666</v>
      </c>
      <c r="B674" s="261">
        <v>941</v>
      </c>
      <c r="C674" s="262" t="s">
        <v>13</v>
      </c>
      <c r="D674" s="263" t="s">
        <v>2</v>
      </c>
      <c r="E674" s="289" t="s">
        <v>5</v>
      </c>
      <c r="F674" s="289" t="s">
        <v>30</v>
      </c>
      <c r="G674" s="289" t="s">
        <v>1</v>
      </c>
      <c r="H674" s="289" t="s">
        <v>251</v>
      </c>
      <c r="I674" s="264" t="s">
        <v>53</v>
      </c>
      <c r="J674" s="114">
        <v>7487.6</v>
      </c>
      <c r="K674" s="114"/>
      <c r="L674" s="114"/>
    </row>
    <row r="675" spans="1:12" s="55" customFormat="1" ht="63" customHeight="1" x14ac:dyDescent="0.35">
      <c r="A675" s="265" t="s">
        <v>685</v>
      </c>
      <c r="B675" s="261">
        <v>941</v>
      </c>
      <c r="C675" s="262" t="s">
        <v>13</v>
      </c>
      <c r="D675" s="263" t="s">
        <v>2</v>
      </c>
      <c r="E675" s="289" t="s">
        <v>5</v>
      </c>
      <c r="F675" s="289" t="s">
        <v>30</v>
      </c>
      <c r="G675" s="289" t="s">
        <v>1</v>
      </c>
      <c r="H675" s="289" t="s">
        <v>251</v>
      </c>
      <c r="I675" s="264" t="s">
        <v>59</v>
      </c>
      <c r="J675" s="114">
        <v>1106.4000000000001</v>
      </c>
      <c r="K675" s="114"/>
      <c r="L675" s="114"/>
    </row>
    <row r="676" spans="1:12" s="5" customFormat="1" ht="17.399999999999999" x14ac:dyDescent="0.3">
      <c r="A676" s="294" t="s">
        <v>138</v>
      </c>
      <c r="B676" s="256">
        <v>941</v>
      </c>
      <c r="C676" s="257" t="s">
        <v>13</v>
      </c>
      <c r="D676" s="258" t="s">
        <v>2</v>
      </c>
      <c r="E676" s="281" t="s">
        <v>5</v>
      </c>
      <c r="F676" s="281" t="s">
        <v>30</v>
      </c>
      <c r="G676" s="281" t="s">
        <v>5</v>
      </c>
      <c r="H676" s="281" t="s">
        <v>118</v>
      </c>
      <c r="I676" s="259"/>
      <c r="J676" s="120">
        <f>SUM(J677:J678)</f>
        <v>64705.8</v>
      </c>
      <c r="K676" s="120">
        <f t="shared" ref="K676:L676" si="203">SUM(K677:K678)</f>
        <v>73115</v>
      </c>
      <c r="L676" s="120">
        <f t="shared" si="203"/>
        <v>73349</v>
      </c>
    </row>
    <row r="677" spans="1:12" s="21" customFormat="1" ht="46.8" x14ac:dyDescent="0.35">
      <c r="A677" s="260" t="s">
        <v>188</v>
      </c>
      <c r="B677" s="261">
        <v>941</v>
      </c>
      <c r="C677" s="262" t="s">
        <v>13</v>
      </c>
      <c r="D677" s="263" t="s">
        <v>2</v>
      </c>
      <c r="E677" s="289" t="s">
        <v>5</v>
      </c>
      <c r="F677" s="289">
        <v>3</v>
      </c>
      <c r="G677" s="289" t="s">
        <v>5</v>
      </c>
      <c r="H677" s="289" t="s">
        <v>6</v>
      </c>
      <c r="I677" s="264" t="s">
        <v>54</v>
      </c>
      <c r="J677" s="114">
        <v>44272.800000000003</v>
      </c>
      <c r="K677" s="114">
        <v>49295.6</v>
      </c>
      <c r="L677" s="114">
        <v>49300.7</v>
      </c>
    </row>
    <row r="678" spans="1:12" s="21" customFormat="1" ht="46.8" x14ac:dyDescent="0.35">
      <c r="A678" s="260" t="s">
        <v>232</v>
      </c>
      <c r="B678" s="261">
        <v>941</v>
      </c>
      <c r="C678" s="262" t="s">
        <v>13</v>
      </c>
      <c r="D678" s="263" t="s">
        <v>2</v>
      </c>
      <c r="E678" s="289" t="s">
        <v>5</v>
      </c>
      <c r="F678" s="289">
        <v>3</v>
      </c>
      <c r="G678" s="289" t="s">
        <v>5</v>
      </c>
      <c r="H678" s="289" t="s">
        <v>6</v>
      </c>
      <c r="I678" s="264" t="s">
        <v>59</v>
      </c>
      <c r="J678" s="114">
        <v>20433</v>
      </c>
      <c r="K678" s="114">
        <v>23819.4</v>
      </c>
      <c r="L678" s="114">
        <v>24048.3</v>
      </c>
    </row>
    <row r="679" spans="1:12" s="54" customFormat="1" ht="33.6" x14ac:dyDescent="0.35">
      <c r="A679" s="294" t="s">
        <v>182</v>
      </c>
      <c r="B679" s="256">
        <v>941</v>
      </c>
      <c r="C679" s="257" t="s">
        <v>13</v>
      </c>
      <c r="D679" s="258" t="s">
        <v>2</v>
      </c>
      <c r="E679" s="281" t="s">
        <v>5</v>
      </c>
      <c r="F679" s="281" t="s">
        <v>30</v>
      </c>
      <c r="G679" s="281" t="s">
        <v>2</v>
      </c>
      <c r="H679" s="281" t="s">
        <v>118</v>
      </c>
      <c r="I679" s="259"/>
      <c r="J679" s="120">
        <f>SUM(J681+J680)</f>
        <v>1814.6</v>
      </c>
      <c r="K679" s="120">
        <f t="shared" ref="K679:L679" si="204">SUM(K681+K680)</f>
        <v>3317</v>
      </c>
      <c r="L679" s="120">
        <f t="shared" si="204"/>
        <v>3317</v>
      </c>
    </row>
    <row r="680" spans="1:12" s="244" customFormat="1" ht="69" customHeight="1" x14ac:dyDescent="0.35">
      <c r="A680" s="345" t="s">
        <v>677</v>
      </c>
      <c r="B680" s="261">
        <v>941</v>
      </c>
      <c r="C680" s="262" t="s">
        <v>13</v>
      </c>
      <c r="D680" s="263" t="s">
        <v>2</v>
      </c>
      <c r="E680" s="289" t="s">
        <v>5</v>
      </c>
      <c r="F680" s="289" t="s">
        <v>30</v>
      </c>
      <c r="G680" s="289" t="s">
        <v>2</v>
      </c>
      <c r="H680" s="289" t="s">
        <v>6</v>
      </c>
      <c r="I680" s="264" t="s">
        <v>54</v>
      </c>
      <c r="J680" s="114">
        <v>116.8</v>
      </c>
      <c r="K680" s="114">
        <v>3317</v>
      </c>
      <c r="L680" s="114">
        <v>3317</v>
      </c>
    </row>
    <row r="681" spans="1:12" s="27" customFormat="1" ht="31.2" x14ac:dyDescent="0.35">
      <c r="A681" s="260" t="s">
        <v>105</v>
      </c>
      <c r="B681" s="261">
        <v>941</v>
      </c>
      <c r="C681" s="262" t="s">
        <v>13</v>
      </c>
      <c r="D681" s="263" t="s">
        <v>2</v>
      </c>
      <c r="E681" s="289" t="s">
        <v>5</v>
      </c>
      <c r="F681" s="289">
        <v>3</v>
      </c>
      <c r="G681" s="289" t="s">
        <v>2</v>
      </c>
      <c r="H681" s="289" t="s">
        <v>6</v>
      </c>
      <c r="I681" s="264" t="s">
        <v>53</v>
      </c>
      <c r="J681" s="114">
        <v>1697.8</v>
      </c>
      <c r="K681" s="114">
        <v>0</v>
      </c>
      <c r="L681" s="114">
        <v>0</v>
      </c>
    </row>
    <row r="682" spans="1:12" s="27" customFormat="1" ht="17.399999999999999" x14ac:dyDescent="0.35">
      <c r="A682" s="294" t="s">
        <v>486</v>
      </c>
      <c r="B682" s="256">
        <v>941</v>
      </c>
      <c r="C682" s="257" t="s">
        <v>13</v>
      </c>
      <c r="D682" s="258" t="s">
        <v>2</v>
      </c>
      <c r="E682" s="281" t="s">
        <v>5</v>
      </c>
      <c r="F682" s="281" t="s">
        <v>30</v>
      </c>
      <c r="G682" s="281" t="s">
        <v>487</v>
      </c>
      <c r="H682" s="281" t="s">
        <v>488</v>
      </c>
      <c r="I682" s="259"/>
      <c r="J682" s="120">
        <f>+J683+J684+J685</f>
        <v>2335.2999999999997</v>
      </c>
      <c r="K682" s="120">
        <f t="shared" ref="K682:L682" si="205">+K683+K685</f>
        <v>0</v>
      </c>
      <c r="L682" s="120">
        <f t="shared" si="205"/>
        <v>0</v>
      </c>
    </row>
    <row r="683" spans="1:12" s="27" customFormat="1" ht="52.2" customHeight="1" x14ac:dyDescent="0.35">
      <c r="A683" s="265" t="s">
        <v>499</v>
      </c>
      <c r="B683" s="284">
        <v>941</v>
      </c>
      <c r="C683" s="286" t="s">
        <v>13</v>
      </c>
      <c r="D683" s="308" t="s">
        <v>2</v>
      </c>
      <c r="E683" s="285" t="s">
        <v>5</v>
      </c>
      <c r="F683" s="285" t="s">
        <v>30</v>
      </c>
      <c r="G683" s="285" t="s">
        <v>487</v>
      </c>
      <c r="H683" s="285" t="s">
        <v>488</v>
      </c>
      <c r="I683" s="264" t="s">
        <v>59</v>
      </c>
      <c r="J683" s="114">
        <v>2282.1</v>
      </c>
      <c r="K683" s="114">
        <v>0</v>
      </c>
      <c r="L683" s="114">
        <v>0</v>
      </c>
    </row>
    <row r="684" spans="1:12" s="27" customFormat="1" ht="54" customHeight="1" x14ac:dyDescent="0.35">
      <c r="A684" s="265" t="s">
        <v>500</v>
      </c>
      <c r="B684" s="284">
        <v>941</v>
      </c>
      <c r="C684" s="286" t="s">
        <v>13</v>
      </c>
      <c r="D684" s="308" t="s">
        <v>2</v>
      </c>
      <c r="E684" s="285" t="s">
        <v>5</v>
      </c>
      <c r="F684" s="285" t="s">
        <v>30</v>
      </c>
      <c r="G684" s="285" t="s">
        <v>487</v>
      </c>
      <c r="H684" s="285" t="s">
        <v>488</v>
      </c>
      <c r="I684" s="264" t="s">
        <v>59</v>
      </c>
      <c r="J684" s="114">
        <v>46.6</v>
      </c>
      <c r="K684" s="114">
        <v>0</v>
      </c>
      <c r="L684" s="114">
        <v>0</v>
      </c>
    </row>
    <row r="685" spans="1:12" s="27" customFormat="1" ht="55.95" customHeight="1" x14ac:dyDescent="0.35">
      <c r="A685" s="265" t="s">
        <v>501</v>
      </c>
      <c r="B685" s="284">
        <v>941</v>
      </c>
      <c r="C685" s="286" t="s">
        <v>13</v>
      </c>
      <c r="D685" s="308" t="s">
        <v>2</v>
      </c>
      <c r="E685" s="285" t="s">
        <v>5</v>
      </c>
      <c r="F685" s="285" t="s">
        <v>30</v>
      </c>
      <c r="G685" s="285" t="s">
        <v>487</v>
      </c>
      <c r="H685" s="285" t="s">
        <v>488</v>
      </c>
      <c r="I685" s="264" t="s">
        <v>59</v>
      </c>
      <c r="J685" s="114">
        <v>6.6</v>
      </c>
      <c r="K685" s="114">
        <v>0</v>
      </c>
      <c r="L685" s="114">
        <v>0</v>
      </c>
    </row>
    <row r="686" spans="1:12" s="27" customFormat="1" ht="34.200000000000003" customHeight="1" x14ac:dyDescent="0.35">
      <c r="A686" s="294" t="s">
        <v>542</v>
      </c>
      <c r="B686" s="256">
        <v>941</v>
      </c>
      <c r="C686" s="257" t="s">
        <v>13</v>
      </c>
      <c r="D686" s="258" t="s">
        <v>2</v>
      </c>
      <c r="E686" s="281" t="s">
        <v>5</v>
      </c>
      <c r="F686" s="281" t="s">
        <v>30</v>
      </c>
      <c r="G686" s="281" t="s">
        <v>553</v>
      </c>
      <c r="H686" s="281" t="s">
        <v>554</v>
      </c>
      <c r="I686" s="259"/>
      <c r="J686" s="120">
        <f>+J687+J688</f>
        <v>0</v>
      </c>
      <c r="K686" s="120">
        <f>+K687+K688</f>
        <v>100</v>
      </c>
      <c r="L686" s="120">
        <f>+L687+L688</f>
        <v>0</v>
      </c>
    </row>
    <row r="687" spans="1:12" s="27" customFormat="1" ht="46.95" hidden="1" x14ac:dyDescent="0.35">
      <c r="A687" s="260" t="s">
        <v>572</v>
      </c>
      <c r="B687" s="284">
        <v>941</v>
      </c>
      <c r="C687" s="286" t="s">
        <v>13</v>
      </c>
      <c r="D687" s="308" t="s">
        <v>2</v>
      </c>
      <c r="E687" s="285" t="s">
        <v>5</v>
      </c>
      <c r="F687" s="285" t="s">
        <v>30</v>
      </c>
      <c r="G687" s="285" t="s">
        <v>553</v>
      </c>
      <c r="H687" s="285" t="s">
        <v>554</v>
      </c>
      <c r="I687" s="264" t="s">
        <v>59</v>
      </c>
      <c r="J687" s="161">
        <v>0</v>
      </c>
      <c r="K687" s="161"/>
      <c r="L687" s="161"/>
    </row>
    <row r="688" spans="1:12" s="27" customFormat="1" ht="52.95" customHeight="1" x14ac:dyDescent="0.35">
      <c r="A688" s="260" t="s">
        <v>573</v>
      </c>
      <c r="B688" s="284">
        <v>941</v>
      </c>
      <c r="C688" s="286" t="s">
        <v>13</v>
      </c>
      <c r="D688" s="308" t="s">
        <v>2</v>
      </c>
      <c r="E688" s="285" t="s">
        <v>5</v>
      </c>
      <c r="F688" s="285" t="s">
        <v>30</v>
      </c>
      <c r="G688" s="285" t="s">
        <v>553</v>
      </c>
      <c r="H688" s="285" t="s">
        <v>554</v>
      </c>
      <c r="I688" s="264" t="s">
        <v>59</v>
      </c>
      <c r="J688" s="114">
        <v>0</v>
      </c>
      <c r="K688" s="114">
        <v>100</v>
      </c>
      <c r="L688" s="114">
        <v>0</v>
      </c>
    </row>
    <row r="689" spans="1:12" s="27" customFormat="1" ht="47.25" customHeight="1" x14ac:dyDescent="0.35">
      <c r="A689" s="294" t="s">
        <v>574</v>
      </c>
      <c r="B689" s="256">
        <v>941</v>
      </c>
      <c r="C689" s="257" t="s">
        <v>13</v>
      </c>
      <c r="D689" s="257" t="s">
        <v>2</v>
      </c>
      <c r="E689" s="281" t="s">
        <v>5</v>
      </c>
      <c r="F689" s="281" t="s">
        <v>30</v>
      </c>
      <c r="G689" s="281" t="s">
        <v>553</v>
      </c>
      <c r="H689" s="281" t="s">
        <v>575</v>
      </c>
      <c r="I689" s="259"/>
      <c r="J689" s="120">
        <f>SUM(J690+J691+J692)</f>
        <v>2677</v>
      </c>
      <c r="K689" s="120">
        <f t="shared" ref="K689:L689" si="206">SUM(K690+K691)</f>
        <v>0</v>
      </c>
      <c r="L689" s="120">
        <f t="shared" si="206"/>
        <v>0</v>
      </c>
    </row>
    <row r="690" spans="1:12" s="27" customFormat="1" ht="37.5" customHeight="1" x14ac:dyDescent="0.35">
      <c r="A690" s="314" t="s">
        <v>674</v>
      </c>
      <c r="B690" s="284">
        <v>941</v>
      </c>
      <c r="C690" s="286" t="s">
        <v>13</v>
      </c>
      <c r="D690" s="308" t="s">
        <v>2</v>
      </c>
      <c r="E690" s="285" t="s">
        <v>5</v>
      </c>
      <c r="F690" s="285" t="s">
        <v>30</v>
      </c>
      <c r="G690" s="285" t="s">
        <v>553</v>
      </c>
      <c r="H690" s="285" t="s">
        <v>575</v>
      </c>
      <c r="I690" s="288" t="s">
        <v>53</v>
      </c>
      <c r="J690" s="161">
        <v>1250</v>
      </c>
      <c r="K690" s="161">
        <v>0</v>
      </c>
      <c r="L690" s="161">
        <v>0</v>
      </c>
    </row>
    <row r="691" spans="1:12" s="27" customFormat="1" ht="37.5" customHeight="1" x14ac:dyDescent="0.35">
      <c r="A691" s="314" t="s">
        <v>675</v>
      </c>
      <c r="B691" s="284">
        <v>941</v>
      </c>
      <c r="C691" s="286" t="s">
        <v>13</v>
      </c>
      <c r="D691" s="308" t="s">
        <v>2</v>
      </c>
      <c r="E691" s="285" t="s">
        <v>5</v>
      </c>
      <c r="F691" s="285" t="s">
        <v>30</v>
      </c>
      <c r="G691" s="285" t="s">
        <v>553</v>
      </c>
      <c r="H691" s="285" t="s">
        <v>575</v>
      </c>
      <c r="I691" s="288" t="s">
        <v>53</v>
      </c>
      <c r="J691" s="161">
        <v>1378.8</v>
      </c>
      <c r="K691" s="161">
        <v>0</v>
      </c>
      <c r="L691" s="161">
        <v>0</v>
      </c>
    </row>
    <row r="692" spans="1:12" s="27" customFormat="1" ht="58.95" customHeight="1" x14ac:dyDescent="0.35">
      <c r="A692" s="314" t="s">
        <v>743</v>
      </c>
      <c r="B692" s="284">
        <v>941</v>
      </c>
      <c r="C692" s="286" t="s">
        <v>13</v>
      </c>
      <c r="D692" s="360" t="s">
        <v>2</v>
      </c>
      <c r="E692" s="361" t="s">
        <v>5</v>
      </c>
      <c r="F692" s="361" t="s">
        <v>30</v>
      </c>
      <c r="G692" s="361" t="s">
        <v>553</v>
      </c>
      <c r="H692" s="361" t="s">
        <v>575</v>
      </c>
      <c r="I692" s="359" t="s">
        <v>59</v>
      </c>
      <c r="J692" s="161">
        <v>48.2</v>
      </c>
      <c r="K692" s="161"/>
      <c r="L692" s="161"/>
    </row>
    <row r="693" spans="1:12" s="55" customFormat="1" x14ac:dyDescent="0.35">
      <c r="A693" s="270" t="s">
        <v>81</v>
      </c>
      <c r="B693" s="271">
        <v>941</v>
      </c>
      <c r="C693" s="272" t="s">
        <v>13</v>
      </c>
      <c r="D693" s="272" t="s">
        <v>13</v>
      </c>
      <c r="E693" s="439"/>
      <c r="F693" s="434"/>
      <c r="G693" s="434"/>
      <c r="H693" s="435"/>
      <c r="I693" s="286"/>
      <c r="J693" s="85">
        <f>SUM(J694)</f>
        <v>7959.0999999999995</v>
      </c>
      <c r="K693" s="85">
        <f t="shared" ref="K693:L693" si="207">SUM(K694)</f>
        <v>12157.7</v>
      </c>
      <c r="L693" s="85">
        <f t="shared" si="207"/>
        <v>12344.7</v>
      </c>
    </row>
    <row r="694" spans="1:12" s="5" customFormat="1" x14ac:dyDescent="0.3">
      <c r="A694" s="290" t="s">
        <v>131</v>
      </c>
      <c r="B694" s="246">
        <v>941</v>
      </c>
      <c r="C694" s="275" t="s">
        <v>13</v>
      </c>
      <c r="D694" s="275" t="s">
        <v>13</v>
      </c>
      <c r="E694" s="247" t="s">
        <v>5</v>
      </c>
      <c r="F694" s="247" t="s">
        <v>111</v>
      </c>
      <c r="G694" s="247" t="s">
        <v>112</v>
      </c>
      <c r="H694" s="247" t="s">
        <v>118</v>
      </c>
      <c r="I694" s="276"/>
      <c r="J694" s="117">
        <f>SUM(J695+J705)</f>
        <v>7959.0999999999995</v>
      </c>
      <c r="K694" s="117">
        <f>SUM(K695+K705)</f>
        <v>12157.7</v>
      </c>
      <c r="L694" s="117">
        <f>SUM(L695+L705)</f>
        <v>12344.7</v>
      </c>
    </row>
    <row r="695" spans="1:12" s="5" customFormat="1" x14ac:dyDescent="0.3">
      <c r="A695" s="292" t="s">
        <v>144</v>
      </c>
      <c r="B695" s="251">
        <v>941</v>
      </c>
      <c r="C695" s="278" t="s">
        <v>13</v>
      </c>
      <c r="D695" s="278" t="s">
        <v>13</v>
      </c>
      <c r="E695" s="252" t="s">
        <v>5</v>
      </c>
      <c r="F695" s="252" t="s">
        <v>31</v>
      </c>
      <c r="G695" s="252" t="s">
        <v>112</v>
      </c>
      <c r="H695" s="252" t="s">
        <v>118</v>
      </c>
      <c r="I695" s="279"/>
      <c r="J695" s="119">
        <f>SUM(J696)</f>
        <v>7959.0999999999995</v>
      </c>
      <c r="K695" s="119">
        <f t="shared" ref="K695:L695" si="208">SUM(K696)</f>
        <v>12007.7</v>
      </c>
      <c r="L695" s="119">
        <f t="shared" si="208"/>
        <v>12194.7</v>
      </c>
    </row>
    <row r="696" spans="1:12" s="55" customFormat="1" ht="33.6" x14ac:dyDescent="0.35">
      <c r="A696" s="316" t="s">
        <v>201</v>
      </c>
      <c r="B696" s="256">
        <v>941</v>
      </c>
      <c r="C696" s="281" t="s">
        <v>13</v>
      </c>
      <c r="D696" s="281" t="s">
        <v>13</v>
      </c>
      <c r="E696" s="257" t="s">
        <v>5</v>
      </c>
      <c r="F696" s="257" t="s">
        <v>31</v>
      </c>
      <c r="G696" s="257" t="s">
        <v>2</v>
      </c>
      <c r="H696" s="257" t="s">
        <v>118</v>
      </c>
      <c r="I696" s="257"/>
      <c r="J696" s="120">
        <f>SUM(J697:J704)</f>
        <v>7959.0999999999995</v>
      </c>
      <c r="K696" s="120">
        <f>SUM(K697:K704)</f>
        <v>12007.7</v>
      </c>
      <c r="L696" s="120">
        <f>SUM(L697:L704)</f>
        <v>12194.7</v>
      </c>
    </row>
    <row r="697" spans="1:12" s="5" customFormat="1" ht="46.95" hidden="1" x14ac:dyDescent="0.3">
      <c r="A697" s="260" t="s">
        <v>366</v>
      </c>
      <c r="B697" s="261">
        <v>941</v>
      </c>
      <c r="C697" s="262" t="s">
        <v>13</v>
      </c>
      <c r="D697" s="263" t="s">
        <v>13</v>
      </c>
      <c r="E697" s="289" t="s">
        <v>5</v>
      </c>
      <c r="F697" s="289">
        <v>4</v>
      </c>
      <c r="G697" s="289" t="s">
        <v>2</v>
      </c>
      <c r="H697" s="289" t="s">
        <v>219</v>
      </c>
      <c r="I697" s="264" t="s">
        <v>53</v>
      </c>
      <c r="J697" s="114">
        <v>0</v>
      </c>
      <c r="K697" s="114">
        <v>0</v>
      </c>
      <c r="L697" s="114">
        <v>0</v>
      </c>
    </row>
    <row r="698" spans="1:12" s="5" customFormat="1" ht="46.95" hidden="1" x14ac:dyDescent="0.3">
      <c r="A698" s="260" t="s">
        <v>506</v>
      </c>
      <c r="B698" s="261">
        <v>941</v>
      </c>
      <c r="C698" s="262" t="s">
        <v>13</v>
      </c>
      <c r="D698" s="263" t="s">
        <v>13</v>
      </c>
      <c r="E698" s="289" t="s">
        <v>5</v>
      </c>
      <c r="F698" s="289">
        <v>4</v>
      </c>
      <c r="G698" s="289" t="s">
        <v>2</v>
      </c>
      <c r="H698" s="289" t="s">
        <v>219</v>
      </c>
      <c r="I698" s="264" t="s">
        <v>59</v>
      </c>
      <c r="J698" s="114">
        <v>0</v>
      </c>
      <c r="K698" s="114">
        <v>0</v>
      </c>
      <c r="L698" s="114">
        <v>0</v>
      </c>
    </row>
    <row r="699" spans="1:12" s="5" customFormat="1" ht="31.2" x14ac:dyDescent="0.3">
      <c r="A699" s="260" t="s">
        <v>507</v>
      </c>
      <c r="B699" s="261">
        <v>941</v>
      </c>
      <c r="C699" s="262" t="s">
        <v>13</v>
      </c>
      <c r="D699" s="263" t="s">
        <v>13</v>
      </c>
      <c r="E699" s="289" t="s">
        <v>5</v>
      </c>
      <c r="F699" s="289">
        <v>4</v>
      </c>
      <c r="G699" s="289" t="s">
        <v>2</v>
      </c>
      <c r="H699" s="289" t="s">
        <v>220</v>
      </c>
      <c r="I699" s="288" t="s">
        <v>55</v>
      </c>
      <c r="J699" s="114">
        <v>4500</v>
      </c>
      <c r="K699" s="114">
        <v>4680</v>
      </c>
      <c r="L699" s="114">
        <v>4867</v>
      </c>
    </row>
    <row r="700" spans="1:12" s="5" customFormat="1" ht="31.2" x14ac:dyDescent="0.3">
      <c r="A700" s="260" t="s">
        <v>508</v>
      </c>
      <c r="B700" s="261">
        <v>941</v>
      </c>
      <c r="C700" s="262" t="s">
        <v>13</v>
      </c>
      <c r="D700" s="263" t="s">
        <v>13</v>
      </c>
      <c r="E700" s="289" t="s">
        <v>5</v>
      </c>
      <c r="F700" s="289">
        <v>4</v>
      </c>
      <c r="G700" s="289" t="s">
        <v>2</v>
      </c>
      <c r="H700" s="289" t="s">
        <v>220</v>
      </c>
      <c r="I700" s="350" t="s">
        <v>55</v>
      </c>
      <c r="J700" s="114">
        <v>194.9</v>
      </c>
      <c r="K700" s="114">
        <v>200</v>
      </c>
      <c r="L700" s="114">
        <v>200</v>
      </c>
    </row>
    <row r="701" spans="1:12" s="5" customFormat="1" ht="31.2" x14ac:dyDescent="0.3">
      <c r="A701" s="260" t="s">
        <v>655</v>
      </c>
      <c r="B701" s="261">
        <v>941</v>
      </c>
      <c r="C701" s="262" t="s">
        <v>13</v>
      </c>
      <c r="D701" s="263" t="s">
        <v>13</v>
      </c>
      <c r="E701" s="289" t="s">
        <v>5</v>
      </c>
      <c r="F701" s="289" t="s">
        <v>31</v>
      </c>
      <c r="G701" s="289" t="s">
        <v>2</v>
      </c>
      <c r="H701" s="289" t="s">
        <v>219</v>
      </c>
      <c r="I701" s="288" t="s">
        <v>53</v>
      </c>
      <c r="J701" s="114">
        <v>2351</v>
      </c>
      <c r="K701" s="114">
        <v>5627.7</v>
      </c>
      <c r="L701" s="114">
        <v>5627.7</v>
      </c>
    </row>
    <row r="702" spans="1:12" s="5" customFormat="1" ht="31.95" customHeight="1" x14ac:dyDescent="0.3">
      <c r="A702" s="260" t="s">
        <v>367</v>
      </c>
      <c r="B702" s="261">
        <v>941</v>
      </c>
      <c r="C702" s="262" t="s">
        <v>13</v>
      </c>
      <c r="D702" s="263" t="s">
        <v>13</v>
      </c>
      <c r="E702" s="289" t="s">
        <v>5</v>
      </c>
      <c r="F702" s="289">
        <v>4</v>
      </c>
      <c r="G702" s="289" t="s">
        <v>2</v>
      </c>
      <c r="H702" s="289" t="s">
        <v>219</v>
      </c>
      <c r="I702" s="264" t="s">
        <v>53</v>
      </c>
      <c r="J702" s="114">
        <v>332.7</v>
      </c>
      <c r="K702" s="114">
        <v>1500</v>
      </c>
      <c r="L702" s="114">
        <v>1500</v>
      </c>
    </row>
    <row r="703" spans="1:12" s="5" customFormat="1" ht="46.8" x14ac:dyDescent="0.3">
      <c r="A703" s="260" t="s">
        <v>688</v>
      </c>
      <c r="B703" s="261">
        <v>941</v>
      </c>
      <c r="C703" s="262" t="s">
        <v>13</v>
      </c>
      <c r="D703" s="263" t="s">
        <v>13</v>
      </c>
      <c r="E703" s="289" t="s">
        <v>5</v>
      </c>
      <c r="F703" s="289">
        <v>4</v>
      </c>
      <c r="G703" s="289" t="s">
        <v>2</v>
      </c>
      <c r="H703" s="289" t="s">
        <v>219</v>
      </c>
      <c r="I703" s="264" t="s">
        <v>59</v>
      </c>
      <c r="J703" s="114">
        <v>508.5</v>
      </c>
      <c r="K703" s="114">
        <v>0</v>
      </c>
      <c r="L703" s="114">
        <v>0</v>
      </c>
    </row>
    <row r="704" spans="1:12" s="5" customFormat="1" ht="50.4" customHeight="1" x14ac:dyDescent="0.3">
      <c r="A704" s="260" t="s">
        <v>505</v>
      </c>
      <c r="B704" s="261">
        <v>941</v>
      </c>
      <c r="C704" s="262" t="s">
        <v>13</v>
      </c>
      <c r="D704" s="263" t="s">
        <v>13</v>
      </c>
      <c r="E704" s="289" t="s">
        <v>5</v>
      </c>
      <c r="F704" s="289">
        <v>4</v>
      </c>
      <c r="G704" s="289" t="s">
        <v>2</v>
      </c>
      <c r="H704" s="289" t="s">
        <v>219</v>
      </c>
      <c r="I704" s="264" t="s">
        <v>59</v>
      </c>
      <c r="J704" s="114">
        <v>72</v>
      </c>
      <c r="K704" s="114">
        <v>0</v>
      </c>
      <c r="L704" s="114">
        <v>0</v>
      </c>
    </row>
    <row r="705" spans="1:12" s="5" customFormat="1" ht="33.6" x14ac:dyDescent="0.3">
      <c r="A705" s="292" t="s">
        <v>145</v>
      </c>
      <c r="B705" s="317">
        <v>941</v>
      </c>
      <c r="C705" s="252" t="s">
        <v>13</v>
      </c>
      <c r="D705" s="253" t="s">
        <v>13</v>
      </c>
      <c r="E705" s="278" t="s">
        <v>5</v>
      </c>
      <c r="F705" s="278" t="s">
        <v>52</v>
      </c>
      <c r="G705" s="278" t="s">
        <v>112</v>
      </c>
      <c r="H705" s="278" t="s">
        <v>118</v>
      </c>
      <c r="I705" s="318"/>
      <c r="J705" s="119">
        <f>+J706+J708</f>
        <v>0</v>
      </c>
      <c r="K705" s="119">
        <f t="shared" ref="K705:L705" si="209">+K706+K708</f>
        <v>150</v>
      </c>
      <c r="L705" s="119">
        <f t="shared" si="209"/>
        <v>150</v>
      </c>
    </row>
    <row r="706" spans="1:12" s="5" customFormat="1" ht="50.4" x14ac:dyDescent="0.3">
      <c r="A706" s="316" t="s">
        <v>202</v>
      </c>
      <c r="B706" s="256">
        <v>941</v>
      </c>
      <c r="C706" s="257" t="s">
        <v>13</v>
      </c>
      <c r="D706" s="258" t="s">
        <v>13</v>
      </c>
      <c r="E706" s="281" t="s">
        <v>5</v>
      </c>
      <c r="F706" s="281" t="s">
        <v>52</v>
      </c>
      <c r="G706" s="281" t="s">
        <v>2</v>
      </c>
      <c r="H706" s="281" t="s">
        <v>118</v>
      </c>
      <c r="I706" s="259"/>
      <c r="J706" s="120">
        <f>SUM(J707)</f>
        <v>0</v>
      </c>
      <c r="K706" s="120">
        <f t="shared" ref="K706:L706" si="210">SUM(K707)</f>
        <v>150</v>
      </c>
      <c r="L706" s="120">
        <f t="shared" si="210"/>
        <v>150</v>
      </c>
    </row>
    <row r="707" spans="1:12" s="5" customFormat="1" ht="31.2" customHeight="1" x14ac:dyDescent="0.3">
      <c r="A707" s="260" t="s">
        <v>320</v>
      </c>
      <c r="B707" s="261">
        <v>941</v>
      </c>
      <c r="C707" s="262" t="s">
        <v>13</v>
      </c>
      <c r="D707" s="263" t="s">
        <v>13</v>
      </c>
      <c r="E707" s="289" t="s">
        <v>5</v>
      </c>
      <c r="F707" s="289" t="s">
        <v>52</v>
      </c>
      <c r="G707" s="289" t="s">
        <v>2</v>
      </c>
      <c r="H707" s="289" t="s">
        <v>56</v>
      </c>
      <c r="I707" s="264" t="s">
        <v>53</v>
      </c>
      <c r="J707" s="114">
        <v>0</v>
      </c>
      <c r="K707" s="114">
        <v>150</v>
      </c>
      <c r="L707" s="114">
        <v>150</v>
      </c>
    </row>
    <row r="708" spans="1:12" s="5" customFormat="1" ht="31.2" hidden="1" customHeight="1" x14ac:dyDescent="0.3">
      <c r="A708" s="294" t="s">
        <v>548</v>
      </c>
      <c r="B708" s="256">
        <v>941</v>
      </c>
      <c r="C708" s="257" t="s">
        <v>13</v>
      </c>
      <c r="D708" s="258" t="s">
        <v>13</v>
      </c>
      <c r="E708" s="281" t="s">
        <v>5</v>
      </c>
      <c r="F708" s="281" t="s">
        <v>52</v>
      </c>
      <c r="G708" s="281" t="s">
        <v>549</v>
      </c>
      <c r="H708" s="281" t="s">
        <v>550</v>
      </c>
      <c r="I708" s="259"/>
      <c r="J708" s="120">
        <f>+J709+J710</f>
        <v>0</v>
      </c>
      <c r="K708" s="120">
        <f t="shared" ref="K708" si="211">+K709+K710</f>
        <v>0</v>
      </c>
      <c r="L708" s="120">
        <f t="shared" ref="L708" si="212">+L709+L710</f>
        <v>0</v>
      </c>
    </row>
    <row r="709" spans="1:12" s="5" customFormat="1" ht="35.4" hidden="1" customHeight="1" x14ac:dyDescent="0.3">
      <c r="A709" s="265" t="s">
        <v>551</v>
      </c>
      <c r="B709" s="284">
        <v>941</v>
      </c>
      <c r="C709" s="286" t="s">
        <v>13</v>
      </c>
      <c r="D709" s="308" t="s">
        <v>13</v>
      </c>
      <c r="E709" s="285" t="s">
        <v>5</v>
      </c>
      <c r="F709" s="285" t="s">
        <v>52</v>
      </c>
      <c r="G709" s="285" t="s">
        <v>549</v>
      </c>
      <c r="H709" s="285" t="s">
        <v>550</v>
      </c>
      <c r="I709" s="264" t="s">
        <v>59</v>
      </c>
      <c r="J709" s="114">
        <v>0</v>
      </c>
      <c r="K709" s="114"/>
      <c r="L709" s="114"/>
    </row>
    <row r="710" spans="1:12" s="5" customFormat="1" ht="49.2" hidden="1" customHeight="1" x14ac:dyDescent="0.3">
      <c r="A710" s="265" t="s">
        <v>552</v>
      </c>
      <c r="B710" s="284">
        <v>941</v>
      </c>
      <c r="C710" s="286" t="s">
        <v>13</v>
      </c>
      <c r="D710" s="308" t="s">
        <v>13</v>
      </c>
      <c r="E710" s="285" t="s">
        <v>5</v>
      </c>
      <c r="F710" s="285" t="s">
        <v>52</v>
      </c>
      <c r="G710" s="285" t="s">
        <v>549</v>
      </c>
      <c r="H710" s="285" t="s">
        <v>550</v>
      </c>
      <c r="I710" s="264" t="s">
        <v>59</v>
      </c>
      <c r="J710" s="114">
        <v>0</v>
      </c>
      <c r="K710" s="114"/>
      <c r="L710" s="114"/>
    </row>
    <row r="711" spans="1:12" s="5" customFormat="1" x14ac:dyDescent="0.3">
      <c r="A711" s="319" t="s">
        <v>82</v>
      </c>
      <c r="B711" s="271">
        <v>941</v>
      </c>
      <c r="C711" s="272" t="s">
        <v>13</v>
      </c>
      <c r="D711" s="272" t="s">
        <v>15</v>
      </c>
      <c r="E711" s="436"/>
      <c r="F711" s="437"/>
      <c r="G711" s="437"/>
      <c r="H711" s="438"/>
      <c r="I711" s="286"/>
      <c r="J711" s="85">
        <f>SUM(J712+J721)</f>
        <v>23846.9</v>
      </c>
      <c r="K711" s="85">
        <f t="shared" ref="K711:L711" si="213">SUM(K712+K721)</f>
        <v>23053</v>
      </c>
      <c r="L711" s="85">
        <f t="shared" si="213"/>
        <v>24942</v>
      </c>
    </row>
    <row r="712" spans="1:12" s="5" customFormat="1" ht="17.399999999999999" x14ac:dyDescent="0.3">
      <c r="A712" s="290" t="s">
        <v>131</v>
      </c>
      <c r="B712" s="246">
        <v>941</v>
      </c>
      <c r="C712" s="275" t="s">
        <v>13</v>
      </c>
      <c r="D712" s="291" t="s">
        <v>15</v>
      </c>
      <c r="E712" s="275" t="s">
        <v>5</v>
      </c>
      <c r="F712" s="275" t="s">
        <v>111</v>
      </c>
      <c r="G712" s="275" t="s">
        <v>112</v>
      </c>
      <c r="H712" s="275" t="s">
        <v>118</v>
      </c>
      <c r="I712" s="249"/>
      <c r="J712" s="117">
        <f>SUM(J713)</f>
        <v>23846.9</v>
      </c>
      <c r="K712" s="117">
        <f t="shared" ref="K712:L712" si="214">SUM(K713)</f>
        <v>23053</v>
      </c>
      <c r="L712" s="117">
        <f t="shared" si="214"/>
        <v>24942</v>
      </c>
    </row>
    <row r="713" spans="1:12" s="5" customFormat="1" ht="17.399999999999999" x14ac:dyDescent="0.3">
      <c r="A713" s="292" t="s">
        <v>146</v>
      </c>
      <c r="B713" s="251">
        <v>941</v>
      </c>
      <c r="C713" s="278" t="s">
        <v>13</v>
      </c>
      <c r="D713" s="293" t="s">
        <v>15</v>
      </c>
      <c r="E713" s="278" t="s">
        <v>5</v>
      </c>
      <c r="F713" s="278" t="s">
        <v>8</v>
      </c>
      <c r="G713" s="278" t="s">
        <v>112</v>
      </c>
      <c r="H713" s="278" t="s">
        <v>118</v>
      </c>
      <c r="I713" s="254"/>
      <c r="J713" s="119">
        <f>SUM(J714+J717)</f>
        <v>23846.9</v>
      </c>
      <c r="K713" s="119">
        <f t="shared" ref="K713:L713" si="215">SUM(K714+K717)</f>
        <v>23053</v>
      </c>
      <c r="L713" s="119">
        <f t="shared" si="215"/>
        <v>24942</v>
      </c>
    </row>
    <row r="714" spans="1:12" s="5" customFormat="1" ht="67.2" x14ac:dyDescent="0.3">
      <c r="A714" s="294" t="s">
        <v>147</v>
      </c>
      <c r="B714" s="256">
        <v>941</v>
      </c>
      <c r="C714" s="281" t="s">
        <v>13</v>
      </c>
      <c r="D714" s="295" t="s">
        <v>15</v>
      </c>
      <c r="E714" s="281" t="s">
        <v>5</v>
      </c>
      <c r="F714" s="281" t="s">
        <v>8</v>
      </c>
      <c r="G714" s="281" t="s">
        <v>1</v>
      </c>
      <c r="H714" s="281" t="s">
        <v>118</v>
      </c>
      <c r="I714" s="259"/>
      <c r="J714" s="120">
        <f>SUM(J715:J716)</f>
        <v>13029.7</v>
      </c>
      <c r="K714" s="120">
        <f t="shared" ref="K714:L714" si="216">SUM(K715:K716)</f>
        <v>12155</v>
      </c>
      <c r="L714" s="120">
        <f t="shared" si="216"/>
        <v>13636</v>
      </c>
    </row>
    <row r="715" spans="1:12" s="5" customFormat="1" ht="46.8" x14ac:dyDescent="0.3">
      <c r="A715" s="260" t="s">
        <v>321</v>
      </c>
      <c r="B715" s="261">
        <v>941</v>
      </c>
      <c r="C715" s="262" t="s">
        <v>13</v>
      </c>
      <c r="D715" s="263" t="s">
        <v>15</v>
      </c>
      <c r="E715" s="289" t="s">
        <v>5</v>
      </c>
      <c r="F715" s="289" t="s">
        <v>8</v>
      </c>
      <c r="G715" s="289" t="s">
        <v>1</v>
      </c>
      <c r="H715" s="289">
        <v>80300</v>
      </c>
      <c r="I715" s="264" t="s">
        <v>54</v>
      </c>
      <c r="J715" s="114">
        <v>12238.5</v>
      </c>
      <c r="K715" s="114">
        <v>11030</v>
      </c>
      <c r="L715" s="114">
        <v>12511</v>
      </c>
    </row>
    <row r="716" spans="1:12" s="5" customFormat="1" ht="31.2" x14ac:dyDescent="0.3">
      <c r="A716" s="260" t="s">
        <v>322</v>
      </c>
      <c r="B716" s="261">
        <v>941</v>
      </c>
      <c r="C716" s="262" t="s">
        <v>13</v>
      </c>
      <c r="D716" s="263" t="s">
        <v>15</v>
      </c>
      <c r="E716" s="289" t="s">
        <v>5</v>
      </c>
      <c r="F716" s="289" t="s">
        <v>8</v>
      </c>
      <c r="G716" s="289" t="s">
        <v>1</v>
      </c>
      <c r="H716" s="289">
        <v>80300</v>
      </c>
      <c r="I716" s="264" t="s">
        <v>53</v>
      </c>
      <c r="J716" s="114">
        <v>791.2</v>
      </c>
      <c r="K716" s="114">
        <v>1125</v>
      </c>
      <c r="L716" s="114">
        <v>1125</v>
      </c>
    </row>
    <row r="717" spans="1:12" s="5" customFormat="1" ht="36" customHeight="1" x14ac:dyDescent="0.3">
      <c r="A717" s="294" t="s">
        <v>148</v>
      </c>
      <c r="B717" s="256">
        <v>941</v>
      </c>
      <c r="C717" s="257" t="s">
        <v>13</v>
      </c>
      <c r="D717" s="258" t="s">
        <v>15</v>
      </c>
      <c r="E717" s="281" t="s">
        <v>5</v>
      </c>
      <c r="F717" s="281" t="s">
        <v>8</v>
      </c>
      <c r="G717" s="281" t="s">
        <v>5</v>
      </c>
      <c r="H717" s="281" t="s">
        <v>118</v>
      </c>
      <c r="I717" s="259"/>
      <c r="J717" s="120">
        <f>SUM(J718:J720)</f>
        <v>10817.2</v>
      </c>
      <c r="K717" s="120">
        <f t="shared" ref="K717:L717" si="217">SUM(K718:K720)</f>
        <v>10898</v>
      </c>
      <c r="L717" s="120">
        <f t="shared" si="217"/>
        <v>11306</v>
      </c>
    </row>
    <row r="718" spans="1:12" s="5" customFormat="1" ht="46.8" x14ac:dyDescent="0.3">
      <c r="A718" s="260" t="s">
        <v>323</v>
      </c>
      <c r="B718" s="261">
        <v>941</v>
      </c>
      <c r="C718" s="262" t="s">
        <v>13</v>
      </c>
      <c r="D718" s="263" t="s">
        <v>15</v>
      </c>
      <c r="E718" s="289" t="s">
        <v>5</v>
      </c>
      <c r="F718" s="289">
        <v>5</v>
      </c>
      <c r="G718" s="289" t="s">
        <v>5</v>
      </c>
      <c r="H718" s="289">
        <v>80300</v>
      </c>
      <c r="I718" s="264" t="s">
        <v>54</v>
      </c>
      <c r="J718" s="114">
        <v>10219.5</v>
      </c>
      <c r="K718" s="114">
        <v>10190</v>
      </c>
      <c r="L718" s="114">
        <v>10598</v>
      </c>
    </row>
    <row r="719" spans="1:12" s="5" customFormat="1" ht="31.2" x14ac:dyDescent="0.3">
      <c r="A719" s="260" t="s">
        <v>322</v>
      </c>
      <c r="B719" s="261">
        <v>941</v>
      </c>
      <c r="C719" s="262" t="s">
        <v>13</v>
      </c>
      <c r="D719" s="263" t="s">
        <v>15</v>
      </c>
      <c r="E719" s="289" t="s">
        <v>5</v>
      </c>
      <c r="F719" s="289">
        <v>5</v>
      </c>
      <c r="G719" s="289" t="s">
        <v>5</v>
      </c>
      <c r="H719" s="289">
        <v>80300</v>
      </c>
      <c r="I719" s="264" t="s">
        <v>53</v>
      </c>
      <c r="J719" s="114">
        <v>597.70000000000005</v>
      </c>
      <c r="K719" s="114">
        <v>707</v>
      </c>
      <c r="L719" s="114">
        <v>707</v>
      </c>
    </row>
    <row r="720" spans="1:12" s="5" customFormat="1" ht="30" customHeight="1" x14ac:dyDescent="0.3">
      <c r="A720" s="260" t="s">
        <v>324</v>
      </c>
      <c r="B720" s="261">
        <v>941</v>
      </c>
      <c r="C720" s="262" t="s">
        <v>13</v>
      </c>
      <c r="D720" s="263" t="s">
        <v>15</v>
      </c>
      <c r="E720" s="289" t="s">
        <v>5</v>
      </c>
      <c r="F720" s="289">
        <v>5</v>
      </c>
      <c r="G720" s="289" t="s">
        <v>5</v>
      </c>
      <c r="H720" s="289">
        <v>80300</v>
      </c>
      <c r="I720" s="264" t="s">
        <v>55</v>
      </c>
      <c r="J720" s="114">
        <v>0</v>
      </c>
      <c r="K720" s="114">
        <v>1</v>
      </c>
      <c r="L720" s="114">
        <v>1</v>
      </c>
    </row>
    <row r="721" spans="1:12" s="5" customFormat="1" ht="17.399999999999999" hidden="1" x14ac:dyDescent="0.3">
      <c r="A721" s="292" t="s">
        <v>234</v>
      </c>
      <c r="B721" s="251">
        <v>941</v>
      </c>
      <c r="C721" s="278" t="s">
        <v>13</v>
      </c>
      <c r="D721" s="293" t="s">
        <v>15</v>
      </c>
      <c r="E721" s="278" t="s">
        <v>5</v>
      </c>
      <c r="F721" s="278" t="s">
        <v>149</v>
      </c>
      <c r="G721" s="278" t="s">
        <v>112</v>
      </c>
      <c r="H721" s="278" t="s">
        <v>118</v>
      </c>
      <c r="I721" s="254"/>
      <c r="J721" s="119">
        <f>SUM(J746+J750+J722+J741)</f>
        <v>0</v>
      </c>
      <c r="K721" s="119">
        <f>SUM(K746+K750+K722)</f>
        <v>0</v>
      </c>
      <c r="L721" s="119">
        <f t="shared" ref="L721" si="218">SUM(L746)</f>
        <v>0</v>
      </c>
    </row>
    <row r="722" spans="1:12" s="5" customFormat="1" ht="33.6" hidden="1" x14ac:dyDescent="0.3">
      <c r="A722" s="320" t="s">
        <v>368</v>
      </c>
      <c r="B722" s="321">
        <v>941</v>
      </c>
      <c r="C722" s="322" t="s">
        <v>13</v>
      </c>
      <c r="D722" s="322" t="s">
        <v>15</v>
      </c>
      <c r="E722" s="322" t="s">
        <v>5</v>
      </c>
      <c r="F722" s="322" t="s">
        <v>149</v>
      </c>
      <c r="G722" s="322" t="s">
        <v>369</v>
      </c>
      <c r="H722" s="322" t="s">
        <v>118</v>
      </c>
      <c r="I722" s="323"/>
      <c r="J722" s="150">
        <f>+J723+J727+J730+J734</f>
        <v>0</v>
      </c>
      <c r="K722" s="150">
        <f t="shared" ref="K722:L722" si="219">+K723+K727+K730+K734</f>
        <v>0</v>
      </c>
      <c r="L722" s="150">
        <f t="shared" si="219"/>
        <v>0</v>
      </c>
    </row>
    <row r="723" spans="1:12" s="5" customFormat="1" ht="16.95" hidden="1" customHeight="1" x14ac:dyDescent="0.3">
      <c r="A723" s="309" t="s">
        <v>399</v>
      </c>
      <c r="B723" s="271">
        <v>941</v>
      </c>
      <c r="C723" s="272" t="s">
        <v>13</v>
      </c>
      <c r="D723" s="272" t="s">
        <v>15</v>
      </c>
      <c r="E723" s="272" t="s">
        <v>5</v>
      </c>
      <c r="F723" s="272" t="s">
        <v>149</v>
      </c>
      <c r="G723" s="272" t="s">
        <v>369</v>
      </c>
      <c r="H723" s="272" t="s">
        <v>371</v>
      </c>
      <c r="I723" s="323"/>
      <c r="J723" s="85">
        <f>+J724+J725+J726</f>
        <v>0</v>
      </c>
      <c r="K723" s="85">
        <f t="shared" ref="K723:L723" si="220">+K724+K725+K726</f>
        <v>0</v>
      </c>
      <c r="L723" s="85">
        <f t="shared" si="220"/>
        <v>0</v>
      </c>
    </row>
    <row r="724" spans="1:12" s="5" customFormat="1" ht="31.2" hidden="1" x14ac:dyDescent="0.3">
      <c r="A724" s="309" t="s">
        <v>396</v>
      </c>
      <c r="B724" s="284">
        <v>941</v>
      </c>
      <c r="C724" s="285" t="s">
        <v>13</v>
      </c>
      <c r="D724" s="285" t="s">
        <v>15</v>
      </c>
      <c r="E724" s="285" t="s">
        <v>5</v>
      </c>
      <c r="F724" s="285" t="s">
        <v>149</v>
      </c>
      <c r="G724" s="285" t="s">
        <v>369</v>
      </c>
      <c r="H724" s="285" t="s">
        <v>371</v>
      </c>
      <c r="I724" s="288" t="s">
        <v>57</v>
      </c>
      <c r="J724" s="161">
        <v>0</v>
      </c>
      <c r="K724" s="161"/>
      <c r="L724" s="161"/>
    </row>
    <row r="725" spans="1:12" s="5" customFormat="1" ht="30" hidden="1" customHeight="1" x14ac:dyDescent="0.3">
      <c r="A725" s="309" t="s">
        <v>397</v>
      </c>
      <c r="B725" s="284">
        <v>941</v>
      </c>
      <c r="C725" s="285" t="s">
        <v>13</v>
      </c>
      <c r="D725" s="285" t="s">
        <v>15</v>
      </c>
      <c r="E725" s="285" t="s">
        <v>5</v>
      </c>
      <c r="F725" s="285" t="s">
        <v>149</v>
      </c>
      <c r="G725" s="285" t="s">
        <v>369</v>
      </c>
      <c r="H725" s="285" t="s">
        <v>371</v>
      </c>
      <c r="I725" s="288" t="s">
        <v>57</v>
      </c>
      <c r="J725" s="161">
        <v>0</v>
      </c>
      <c r="K725" s="161"/>
      <c r="L725" s="161"/>
    </row>
    <row r="726" spans="1:12" s="5" customFormat="1" ht="31.2" hidden="1" x14ac:dyDescent="0.3">
      <c r="A726" s="309" t="s">
        <v>398</v>
      </c>
      <c r="B726" s="284">
        <v>941</v>
      </c>
      <c r="C726" s="285" t="s">
        <v>13</v>
      </c>
      <c r="D726" s="285" t="s">
        <v>15</v>
      </c>
      <c r="E726" s="285" t="s">
        <v>5</v>
      </c>
      <c r="F726" s="285" t="s">
        <v>149</v>
      </c>
      <c r="G726" s="285" t="s">
        <v>369</v>
      </c>
      <c r="H726" s="285" t="s">
        <v>371</v>
      </c>
      <c r="I726" s="288" t="s">
        <v>57</v>
      </c>
      <c r="J726" s="161">
        <v>0</v>
      </c>
      <c r="K726" s="161"/>
      <c r="L726" s="161"/>
    </row>
    <row r="727" spans="1:12" s="5" customFormat="1" ht="17.399999999999999" hidden="1" x14ac:dyDescent="0.3">
      <c r="A727" s="309" t="s">
        <v>400</v>
      </c>
      <c r="B727" s="271">
        <v>941</v>
      </c>
      <c r="C727" s="272" t="s">
        <v>13</v>
      </c>
      <c r="D727" s="272" t="s">
        <v>15</v>
      </c>
      <c r="E727" s="272" t="s">
        <v>5</v>
      </c>
      <c r="F727" s="272" t="s">
        <v>149</v>
      </c>
      <c r="G727" s="272" t="s">
        <v>374</v>
      </c>
      <c r="H727" s="272" t="s">
        <v>425</v>
      </c>
      <c r="I727" s="313"/>
      <c r="J727" s="85">
        <f>+J728+J729+J751+J752</f>
        <v>0</v>
      </c>
      <c r="K727" s="85">
        <f t="shared" ref="K727" si="221">+K728+K729+K730+K731+K732+K733</f>
        <v>0</v>
      </c>
      <c r="L727" s="85">
        <f t="shared" ref="L727" si="222">+L728+L729+L730+L731+L732+L733</f>
        <v>0</v>
      </c>
    </row>
    <row r="728" spans="1:12" s="5" customFormat="1" ht="31.2" hidden="1" x14ac:dyDescent="0.3">
      <c r="A728" s="309" t="s">
        <v>429</v>
      </c>
      <c r="B728" s="284">
        <v>941</v>
      </c>
      <c r="C728" s="285" t="s">
        <v>13</v>
      </c>
      <c r="D728" s="285" t="s">
        <v>15</v>
      </c>
      <c r="E728" s="285" t="s">
        <v>5</v>
      </c>
      <c r="F728" s="285" t="s">
        <v>149</v>
      </c>
      <c r="G728" s="285" t="s">
        <v>374</v>
      </c>
      <c r="H728" s="285" t="s">
        <v>425</v>
      </c>
      <c r="I728" s="288" t="s">
        <v>57</v>
      </c>
      <c r="J728" s="161">
        <v>0</v>
      </c>
      <c r="K728" s="161"/>
      <c r="L728" s="161"/>
    </row>
    <row r="729" spans="1:12" s="55" customFormat="1" ht="27.6" hidden="1" customHeight="1" x14ac:dyDescent="0.35">
      <c r="A729" s="309" t="s">
        <v>430</v>
      </c>
      <c r="B729" s="284">
        <v>941</v>
      </c>
      <c r="C729" s="285" t="s">
        <v>13</v>
      </c>
      <c r="D729" s="285" t="s">
        <v>15</v>
      </c>
      <c r="E729" s="285" t="s">
        <v>5</v>
      </c>
      <c r="F729" s="285" t="s">
        <v>149</v>
      </c>
      <c r="G729" s="285" t="s">
        <v>374</v>
      </c>
      <c r="H729" s="285" t="s">
        <v>425</v>
      </c>
      <c r="I729" s="288" t="s">
        <v>57</v>
      </c>
      <c r="J729" s="161">
        <v>0</v>
      </c>
      <c r="K729" s="161"/>
      <c r="L729" s="161"/>
    </row>
    <row r="730" spans="1:12" s="5" customFormat="1" ht="31.2" hidden="1" x14ac:dyDescent="0.3">
      <c r="A730" s="309" t="s">
        <v>430</v>
      </c>
      <c r="B730" s="271">
        <v>941</v>
      </c>
      <c r="C730" s="272" t="s">
        <v>13</v>
      </c>
      <c r="D730" s="272" t="s">
        <v>15</v>
      </c>
      <c r="E730" s="272" t="s">
        <v>5</v>
      </c>
      <c r="F730" s="272" t="s">
        <v>149</v>
      </c>
      <c r="G730" s="272" t="s">
        <v>369</v>
      </c>
      <c r="H730" s="272" t="s">
        <v>370</v>
      </c>
      <c r="I730" s="313"/>
      <c r="J730" s="85">
        <f>+J731+J732+J733</f>
        <v>0</v>
      </c>
      <c r="K730" s="85">
        <f t="shared" ref="K730:L730" si="223">+K731+K732+K733</f>
        <v>0</v>
      </c>
      <c r="L730" s="85">
        <f t="shared" si="223"/>
        <v>0</v>
      </c>
    </row>
    <row r="731" spans="1:12" s="5" customFormat="1" ht="23.4" hidden="1" customHeight="1" x14ac:dyDescent="0.3">
      <c r="A731" s="309" t="s">
        <v>430</v>
      </c>
      <c r="B731" s="284">
        <v>941</v>
      </c>
      <c r="C731" s="285" t="s">
        <v>13</v>
      </c>
      <c r="D731" s="285" t="s">
        <v>15</v>
      </c>
      <c r="E731" s="285" t="s">
        <v>5</v>
      </c>
      <c r="F731" s="285" t="s">
        <v>149</v>
      </c>
      <c r="G731" s="285" t="s">
        <v>369</v>
      </c>
      <c r="H731" s="285" t="s">
        <v>370</v>
      </c>
      <c r="I731" s="288" t="s">
        <v>57</v>
      </c>
      <c r="J731" s="161"/>
      <c r="K731" s="161"/>
      <c r="L731" s="161"/>
    </row>
    <row r="732" spans="1:12" s="5" customFormat="1" ht="46.2" hidden="1" customHeight="1" x14ac:dyDescent="0.3">
      <c r="A732" s="309" t="s">
        <v>430</v>
      </c>
      <c r="B732" s="284">
        <v>941</v>
      </c>
      <c r="C732" s="285" t="s">
        <v>13</v>
      </c>
      <c r="D732" s="285" t="s">
        <v>15</v>
      </c>
      <c r="E732" s="285" t="s">
        <v>5</v>
      </c>
      <c r="F732" s="285" t="s">
        <v>149</v>
      </c>
      <c r="G732" s="285" t="s">
        <v>369</v>
      </c>
      <c r="H732" s="285" t="s">
        <v>370</v>
      </c>
      <c r="I732" s="288" t="s">
        <v>57</v>
      </c>
      <c r="J732" s="161"/>
      <c r="K732" s="161"/>
      <c r="L732" s="161"/>
    </row>
    <row r="733" spans="1:12" s="5" customFormat="1" ht="31.2" hidden="1" x14ac:dyDescent="0.3">
      <c r="A733" s="309" t="s">
        <v>430</v>
      </c>
      <c r="B733" s="284">
        <v>941</v>
      </c>
      <c r="C733" s="285" t="s">
        <v>13</v>
      </c>
      <c r="D733" s="285" t="s">
        <v>15</v>
      </c>
      <c r="E733" s="285" t="s">
        <v>5</v>
      </c>
      <c r="F733" s="285" t="s">
        <v>149</v>
      </c>
      <c r="G733" s="285" t="s">
        <v>369</v>
      </c>
      <c r="H733" s="285" t="s">
        <v>370</v>
      </c>
      <c r="I733" s="288" t="s">
        <v>57</v>
      </c>
      <c r="J733" s="161"/>
      <c r="K733" s="161"/>
      <c r="L733" s="161"/>
    </row>
    <row r="734" spans="1:12" s="5" customFormat="1" ht="31.2" hidden="1" x14ac:dyDescent="0.3">
      <c r="A734" s="309" t="s">
        <v>430</v>
      </c>
      <c r="B734" s="271">
        <v>941</v>
      </c>
      <c r="C734" s="272" t="s">
        <v>13</v>
      </c>
      <c r="D734" s="272" t="s">
        <v>15</v>
      </c>
      <c r="E734" s="272" t="s">
        <v>5</v>
      </c>
      <c r="F734" s="272" t="s">
        <v>149</v>
      </c>
      <c r="G734" s="272" t="s">
        <v>374</v>
      </c>
      <c r="H734" s="272" t="s">
        <v>424</v>
      </c>
      <c r="I734" s="313"/>
      <c r="J734" s="85">
        <f>+J735+J736+J737+J738</f>
        <v>0</v>
      </c>
      <c r="K734" s="85">
        <f t="shared" ref="K734:L734" si="224">+K735+K736+K737+K738+K739+K740</f>
        <v>0</v>
      </c>
      <c r="L734" s="85">
        <f t="shared" si="224"/>
        <v>0</v>
      </c>
    </row>
    <row r="735" spans="1:12" s="34" customFormat="1" ht="31.2" hidden="1" x14ac:dyDescent="0.3">
      <c r="A735" s="309" t="s">
        <v>430</v>
      </c>
      <c r="B735" s="284">
        <v>941</v>
      </c>
      <c r="C735" s="285" t="s">
        <v>13</v>
      </c>
      <c r="D735" s="285" t="s">
        <v>15</v>
      </c>
      <c r="E735" s="285" t="s">
        <v>5</v>
      </c>
      <c r="F735" s="285" t="s">
        <v>149</v>
      </c>
      <c r="G735" s="285" t="s">
        <v>374</v>
      </c>
      <c r="H735" s="285" t="s">
        <v>424</v>
      </c>
      <c r="I735" s="288" t="s">
        <v>57</v>
      </c>
      <c r="J735" s="161"/>
      <c r="K735" s="161"/>
      <c r="L735" s="161"/>
    </row>
    <row r="736" spans="1:12" s="58" customFormat="1" ht="31.2" hidden="1" x14ac:dyDescent="0.35">
      <c r="A736" s="309" t="s">
        <v>430</v>
      </c>
      <c r="B736" s="284">
        <v>941</v>
      </c>
      <c r="C736" s="285" t="s">
        <v>13</v>
      </c>
      <c r="D736" s="285" t="s">
        <v>15</v>
      </c>
      <c r="E736" s="285" t="s">
        <v>5</v>
      </c>
      <c r="F736" s="285" t="s">
        <v>149</v>
      </c>
      <c r="G736" s="285" t="s">
        <v>374</v>
      </c>
      <c r="H736" s="285" t="s">
        <v>424</v>
      </c>
      <c r="I736" s="288" t="s">
        <v>53</v>
      </c>
      <c r="J736" s="161"/>
      <c r="K736" s="161"/>
      <c r="L736" s="161"/>
    </row>
    <row r="737" spans="1:12" s="54" customFormat="1" ht="31.2" hidden="1" x14ac:dyDescent="0.35">
      <c r="A737" s="309" t="s">
        <v>430</v>
      </c>
      <c r="B737" s="284">
        <v>941</v>
      </c>
      <c r="C737" s="285" t="s">
        <v>13</v>
      </c>
      <c r="D737" s="285" t="s">
        <v>15</v>
      </c>
      <c r="E737" s="285" t="s">
        <v>5</v>
      </c>
      <c r="F737" s="285" t="s">
        <v>149</v>
      </c>
      <c r="G737" s="285" t="s">
        <v>374</v>
      </c>
      <c r="H737" s="285" t="s">
        <v>424</v>
      </c>
      <c r="I737" s="288" t="s">
        <v>57</v>
      </c>
      <c r="J737" s="161"/>
      <c r="K737" s="161"/>
      <c r="L737" s="161"/>
    </row>
    <row r="738" spans="1:12" s="27" customFormat="1" ht="31.2" hidden="1" x14ac:dyDescent="0.35">
      <c r="A738" s="309" t="s">
        <v>430</v>
      </c>
      <c r="B738" s="284">
        <v>941</v>
      </c>
      <c r="C738" s="285" t="s">
        <v>13</v>
      </c>
      <c r="D738" s="285" t="s">
        <v>15</v>
      </c>
      <c r="E738" s="285" t="s">
        <v>5</v>
      </c>
      <c r="F738" s="285" t="s">
        <v>149</v>
      </c>
      <c r="G738" s="285" t="s">
        <v>374</v>
      </c>
      <c r="H738" s="285" t="s">
        <v>424</v>
      </c>
      <c r="I738" s="288" t="s">
        <v>53</v>
      </c>
      <c r="J738" s="161"/>
      <c r="K738" s="161"/>
      <c r="L738" s="161"/>
    </row>
    <row r="739" spans="1:12" s="55" customFormat="1" ht="31.2" hidden="1" x14ac:dyDescent="0.35">
      <c r="A739" s="309" t="s">
        <v>430</v>
      </c>
      <c r="B739" s="284">
        <v>941</v>
      </c>
      <c r="C739" s="285" t="s">
        <v>13</v>
      </c>
      <c r="D739" s="285" t="s">
        <v>15</v>
      </c>
      <c r="E739" s="285" t="s">
        <v>5</v>
      </c>
      <c r="F739" s="285" t="s">
        <v>149</v>
      </c>
      <c r="G739" s="285" t="s">
        <v>369</v>
      </c>
      <c r="H739" s="285" t="s">
        <v>257</v>
      </c>
      <c r="I739" s="288" t="s">
        <v>57</v>
      </c>
      <c r="J739" s="161"/>
      <c r="K739" s="161"/>
      <c r="L739" s="161"/>
    </row>
    <row r="740" spans="1:12" s="55" customFormat="1" ht="31.2" hidden="1" x14ac:dyDescent="0.35">
      <c r="A740" s="309" t="s">
        <v>430</v>
      </c>
      <c r="B740" s="284">
        <v>941</v>
      </c>
      <c r="C740" s="285" t="s">
        <v>13</v>
      </c>
      <c r="D740" s="285" t="s">
        <v>15</v>
      </c>
      <c r="E740" s="285" t="s">
        <v>5</v>
      </c>
      <c r="F740" s="285" t="s">
        <v>149</v>
      </c>
      <c r="G740" s="285" t="s">
        <v>369</v>
      </c>
      <c r="H740" s="285" t="s">
        <v>257</v>
      </c>
      <c r="I740" s="288" t="s">
        <v>53</v>
      </c>
      <c r="J740" s="161"/>
      <c r="K740" s="161"/>
      <c r="L740" s="161"/>
    </row>
    <row r="741" spans="1:12" s="55" customFormat="1" ht="31.2" hidden="1" x14ac:dyDescent="0.35">
      <c r="A741" s="309" t="s">
        <v>430</v>
      </c>
      <c r="B741" s="324">
        <v>941</v>
      </c>
      <c r="C741" s="325" t="s">
        <v>13</v>
      </c>
      <c r="D741" s="325" t="s">
        <v>15</v>
      </c>
      <c r="E741" s="325" t="s">
        <v>5</v>
      </c>
      <c r="F741" s="325" t="s">
        <v>149</v>
      </c>
      <c r="G741" s="325" t="s">
        <v>1</v>
      </c>
      <c r="H741" s="325" t="s">
        <v>118</v>
      </c>
      <c r="I741" s="326"/>
      <c r="J741" s="365">
        <f>+J742</f>
        <v>0</v>
      </c>
      <c r="K741" s="161"/>
      <c r="L741" s="161"/>
    </row>
    <row r="742" spans="1:12" s="55" customFormat="1" ht="31.2" hidden="1" x14ac:dyDescent="0.35">
      <c r="A742" s="309" t="s">
        <v>430</v>
      </c>
      <c r="B742" s="271">
        <v>941</v>
      </c>
      <c r="C742" s="272" t="s">
        <v>13</v>
      </c>
      <c r="D742" s="272" t="s">
        <v>15</v>
      </c>
      <c r="E742" s="272" t="s">
        <v>5</v>
      </c>
      <c r="F742" s="272" t="s">
        <v>149</v>
      </c>
      <c r="G742" s="272" t="s">
        <v>1</v>
      </c>
      <c r="H742" s="272" t="s">
        <v>25</v>
      </c>
      <c r="I742" s="313"/>
      <c r="J742" s="85">
        <f>+J743+J744+J745</f>
        <v>0</v>
      </c>
      <c r="K742" s="161"/>
      <c r="L742" s="161"/>
    </row>
    <row r="743" spans="1:12" s="55" customFormat="1" ht="31.2" hidden="1" x14ac:dyDescent="0.35">
      <c r="A743" s="309" t="s">
        <v>430</v>
      </c>
      <c r="B743" s="284">
        <v>941</v>
      </c>
      <c r="C743" s="285" t="s">
        <v>13</v>
      </c>
      <c r="D743" s="285" t="s">
        <v>15</v>
      </c>
      <c r="E743" s="285" t="s">
        <v>5</v>
      </c>
      <c r="F743" s="285" t="s">
        <v>149</v>
      </c>
      <c r="G743" s="285" t="s">
        <v>1</v>
      </c>
      <c r="H743" s="285" t="s">
        <v>25</v>
      </c>
      <c r="I743" s="288" t="s">
        <v>57</v>
      </c>
      <c r="J743" s="161"/>
      <c r="K743" s="161"/>
      <c r="L743" s="161"/>
    </row>
    <row r="744" spans="1:12" s="55" customFormat="1" ht="31.2" hidden="1" x14ac:dyDescent="0.35">
      <c r="A744" s="309" t="s">
        <v>430</v>
      </c>
      <c r="B744" s="284">
        <v>941</v>
      </c>
      <c r="C744" s="285" t="s">
        <v>13</v>
      </c>
      <c r="D744" s="285" t="s">
        <v>15</v>
      </c>
      <c r="E744" s="285" t="s">
        <v>5</v>
      </c>
      <c r="F744" s="285" t="s">
        <v>149</v>
      </c>
      <c r="G744" s="285" t="s">
        <v>1</v>
      </c>
      <c r="H744" s="285" t="s">
        <v>25</v>
      </c>
      <c r="I744" s="288" t="s">
        <v>53</v>
      </c>
      <c r="J744" s="161"/>
      <c r="K744" s="161"/>
      <c r="L744" s="161"/>
    </row>
    <row r="745" spans="1:12" s="5" customFormat="1" ht="31.2" hidden="1" x14ac:dyDescent="0.3">
      <c r="A745" s="309" t="s">
        <v>430</v>
      </c>
      <c r="B745" s="284">
        <v>941</v>
      </c>
      <c r="C745" s="285" t="s">
        <v>13</v>
      </c>
      <c r="D745" s="285" t="s">
        <v>15</v>
      </c>
      <c r="E745" s="285" t="s">
        <v>5</v>
      </c>
      <c r="F745" s="285" t="s">
        <v>149</v>
      </c>
      <c r="G745" s="285" t="s">
        <v>1</v>
      </c>
      <c r="H745" s="285" t="s">
        <v>413</v>
      </c>
      <c r="I745" s="288" t="s">
        <v>53</v>
      </c>
      <c r="J745" s="161"/>
      <c r="K745" s="161"/>
      <c r="L745" s="161"/>
    </row>
    <row r="746" spans="1:12" s="55" customFormat="1" ht="31.2" hidden="1" x14ac:dyDescent="0.35">
      <c r="A746" s="309" t="s">
        <v>430</v>
      </c>
      <c r="B746" s="256">
        <v>941</v>
      </c>
      <c r="C746" s="257" t="s">
        <v>13</v>
      </c>
      <c r="D746" s="257" t="s">
        <v>15</v>
      </c>
      <c r="E746" s="281" t="s">
        <v>5</v>
      </c>
      <c r="F746" s="281" t="s">
        <v>149</v>
      </c>
      <c r="G746" s="281" t="s">
        <v>5</v>
      </c>
      <c r="H746" s="281" t="s">
        <v>118</v>
      </c>
      <c r="I746" s="259"/>
      <c r="J746" s="120">
        <f>SUM(J747:J749)</f>
        <v>0</v>
      </c>
      <c r="K746" s="120">
        <f>SUM(K747:K749)</f>
        <v>0</v>
      </c>
      <c r="L746" s="120">
        <f>SUM(L747:L749)</f>
        <v>0</v>
      </c>
    </row>
    <row r="747" spans="1:12" s="5" customFormat="1" ht="31.2" hidden="1" x14ac:dyDescent="0.3">
      <c r="A747" s="309" t="s">
        <v>430</v>
      </c>
      <c r="B747" s="261">
        <v>941</v>
      </c>
      <c r="C747" s="262" t="s">
        <v>13</v>
      </c>
      <c r="D747" s="262" t="s">
        <v>15</v>
      </c>
      <c r="E747" s="289" t="s">
        <v>5</v>
      </c>
      <c r="F747" s="289">
        <v>6</v>
      </c>
      <c r="G747" s="289" t="s">
        <v>5</v>
      </c>
      <c r="H747" s="289" t="s">
        <v>257</v>
      </c>
      <c r="I747" s="264" t="s">
        <v>57</v>
      </c>
      <c r="J747" s="114"/>
      <c r="K747" s="114"/>
      <c r="L747" s="114"/>
    </row>
    <row r="748" spans="1:12" s="5" customFormat="1" ht="31.2" hidden="1" x14ac:dyDescent="0.3">
      <c r="A748" s="309" t="s">
        <v>430</v>
      </c>
      <c r="B748" s="261">
        <v>941</v>
      </c>
      <c r="C748" s="262" t="s">
        <v>13</v>
      </c>
      <c r="D748" s="262" t="s">
        <v>15</v>
      </c>
      <c r="E748" s="289" t="s">
        <v>5</v>
      </c>
      <c r="F748" s="289">
        <v>6</v>
      </c>
      <c r="G748" s="289" t="s">
        <v>5</v>
      </c>
      <c r="H748" s="289" t="s">
        <v>257</v>
      </c>
      <c r="I748" s="264" t="s">
        <v>57</v>
      </c>
      <c r="J748" s="114"/>
      <c r="K748" s="114"/>
      <c r="L748" s="114"/>
    </row>
    <row r="749" spans="1:12" s="5" customFormat="1" ht="31.2" hidden="1" x14ac:dyDescent="0.3">
      <c r="A749" s="309" t="s">
        <v>430</v>
      </c>
      <c r="B749" s="261">
        <v>941</v>
      </c>
      <c r="C749" s="262" t="s">
        <v>13</v>
      </c>
      <c r="D749" s="262" t="s">
        <v>15</v>
      </c>
      <c r="E749" s="289" t="s">
        <v>5</v>
      </c>
      <c r="F749" s="289">
        <v>6</v>
      </c>
      <c r="G749" s="289" t="s">
        <v>5</v>
      </c>
      <c r="H749" s="289">
        <v>88100</v>
      </c>
      <c r="I749" s="264" t="s">
        <v>57</v>
      </c>
      <c r="J749" s="114"/>
      <c r="K749" s="114"/>
      <c r="L749" s="114"/>
    </row>
    <row r="750" spans="1:12" s="5" customFormat="1" ht="17.399999999999999" hidden="1" x14ac:dyDescent="0.3">
      <c r="A750" s="309"/>
      <c r="B750" s="256"/>
      <c r="C750" s="257"/>
      <c r="D750" s="257"/>
      <c r="E750" s="281"/>
      <c r="F750" s="281"/>
      <c r="G750" s="281"/>
      <c r="H750" s="281"/>
      <c r="I750" s="259"/>
      <c r="J750" s="120"/>
      <c r="K750" s="120"/>
      <c r="L750" s="120"/>
    </row>
    <row r="751" spans="1:12" s="5" customFormat="1" ht="31.2" hidden="1" x14ac:dyDescent="0.3">
      <c r="A751" s="309" t="s">
        <v>556</v>
      </c>
      <c r="B751" s="284">
        <v>941</v>
      </c>
      <c r="C751" s="285" t="s">
        <v>13</v>
      </c>
      <c r="D751" s="285" t="s">
        <v>15</v>
      </c>
      <c r="E751" s="285" t="s">
        <v>5</v>
      </c>
      <c r="F751" s="285" t="s">
        <v>149</v>
      </c>
      <c r="G751" s="285" t="s">
        <v>374</v>
      </c>
      <c r="H751" s="285" t="s">
        <v>425</v>
      </c>
      <c r="I751" s="264" t="s">
        <v>53</v>
      </c>
      <c r="J751" s="114">
        <v>0</v>
      </c>
      <c r="K751" s="114"/>
      <c r="L751" s="114"/>
    </row>
    <row r="752" spans="1:12" s="5" customFormat="1" ht="31.2" hidden="1" x14ac:dyDescent="0.3">
      <c r="A752" s="309" t="s">
        <v>557</v>
      </c>
      <c r="B752" s="284">
        <v>941</v>
      </c>
      <c r="C752" s="285" t="s">
        <v>13</v>
      </c>
      <c r="D752" s="285" t="s">
        <v>15</v>
      </c>
      <c r="E752" s="285" t="s">
        <v>5</v>
      </c>
      <c r="F752" s="285" t="s">
        <v>149</v>
      </c>
      <c r="G752" s="285" t="s">
        <v>374</v>
      </c>
      <c r="H752" s="285" t="s">
        <v>425</v>
      </c>
      <c r="I752" s="264" t="s">
        <v>53</v>
      </c>
      <c r="J752" s="114">
        <v>0</v>
      </c>
      <c r="K752" s="114"/>
      <c r="L752" s="114"/>
    </row>
    <row r="753" spans="1:12" s="5" customFormat="1" ht="16.95" customHeight="1" x14ac:dyDescent="0.3">
      <c r="A753" s="321" t="s">
        <v>87</v>
      </c>
      <c r="B753" s="327">
        <v>941</v>
      </c>
      <c r="C753" s="328">
        <v>10</v>
      </c>
      <c r="D753" s="442"/>
      <c r="E753" s="443"/>
      <c r="F753" s="443"/>
      <c r="G753" s="443"/>
      <c r="H753" s="444"/>
      <c r="I753" s="273"/>
      <c r="J753" s="150">
        <f>SUM(J759+J772+J754)</f>
        <v>40814.800000000003</v>
      </c>
      <c r="K753" s="150">
        <f t="shared" ref="K753:L753" si="225">SUM(K759+K772+K754)</f>
        <v>30486.899999999998</v>
      </c>
      <c r="L753" s="150">
        <f t="shared" si="225"/>
        <v>30787.200000000001</v>
      </c>
    </row>
    <row r="754" spans="1:12" s="5" customFormat="1" hidden="1" x14ac:dyDescent="0.3">
      <c r="A754" s="270" t="s">
        <v>381</v>
      </c>
      <c r="B754" s="329">
        <v>941</v>
      </c>
      <c r="C754" s="312" t="s">
        <v>27</v>
      </c>
      <c r="D754" s="305" t="s">
        <v>1</v>
      </c>
      <c r="E754" s="434"/>
      <c r="F754" s="434"/>
      <c r="G754" s="434"/>
      <c r="H754" s="435"/>
      <c r="I754" s="288"/>
      <c r="J754" s="85">
        <f>+J755</f>
        <v>0</v>
      </c>
      <c r="K754" s="85"/>
      <c r="L754" s="85"/>
    </row>
    <row r="755" spans="1:12" s="55" customFormat="1" ht="33.6" hidden="1" x14ac:dyDescent="0.35">
      <c r="A755" s="290" t="s">
        <v>155</v>
      </c>
      <c r="B755" s="330">
        <v>941</v>
      </c>
      <c r="C755" s="331" t="s">
        <v>27</v>
      </c>
      <c r="D755" s="291" t="s">
        <v>1</v>
      </c>
      <c r="E755" s="247" t="s">
        <v>2</v>
      </c>
      <c r="F755" s="247" t="s">
        <v>111</v>
      </c>
      <c r="G755" s="247" t="s">
        <v>112</v>
      </c>
      <c r="H755" s="247" t="s">
        <v>118</v>
      </c>
      <c r="I755" s="249"/>
      <c r="J755" s="117">
        <f>+J756</f>
        <v>0</v>
      </c>
      <c r="K755" s="117">
        <f t="shared" ref="K755:L755" si="226">+K756</f>
        <v>0</v>
      </c>
      <c r="L755" s="117">
        <f t="shared" si="226"/>
        <v>0</v>
      </c>
    </row>
    <row r="756" spans="1:12" s="5" customFormat="1" ht="17.399999999999999" hidden="1" x14ac:dyDescent="0.3">
      <c r="A756" s="292" t="s">
        <v>156</v>
      </c>
      <c r="B756" s="332">
        <v>941</v>
      </c>
      <c r="C756" s="333" t="s">
        <v>27</v>
      </c>
      <c r="D756" s="293" t="s">
        <v>1</v>
      </c>
      <c r="E756" s="252" t="s">
        <v>2</v>
      </c>
      <c r="F756" s="252" t="s">
        <v>16</v>
      </c>
      <c r="G756" s="252" t="s">
        <v>112</v>
      </c>
      <c r="H756" s="252" t="s">
        <v>118</v>
      </c>
      <c r="I756" s="254"/>
      <c r="J756" s="119">
        <f>+J757</f>
        <v>0</v>
      </c>
      <c r="K756" s="150"/>
      <c r="L756" s="150"/>
    </row>
    <row r="757" spans="1:12" s="5" customFormat="1" ht="17.399999999999999" hidden="1" x14ac:dyDescent="0.3">
      <c r="A757" s="294" t="s">
        <v>157</v>
      </c>
      <c r="B757" s="334">
        <v>941</v>
      </c>
      <c r="C757" s="335" t="s">
        <v>27</v>
      </c>
      <c r="D757" s="295" t="s">
        <v>1</v>
      </c>
      <c r="E757" s="257" t="s">
        <v>2</v>
      </c>
      <c r="F757" s="257" t="s">
        <v>16</v>
      </c>
      <c r="G757" s="257" t="s">
        <v>1</v>
      </c>
      <c r="H757" s="257" t="s">
        <v>118</v>
      </c>
      <c r="I757" s="259"/>
      <c r="J757" s="150">
        <f>+J758</f>
        <v>0</v>
      </c>
      <c r="K757" s="150"/>
      <c r="L757" s="150"/>
    </row>
    <row r="758" spans="1:12" s="5" customFormat="1" ht="31.2" hidden="1" x14ac:dyDescent="0.3">
      <c r="A758" s="260" t="s">
        <v>193</v>
      </c>
      <c r="B758" s="261">
        <v>941</v>
      </c>
      <c r="C758" s="262" t="s">
        <v>27</v>
      </c>
      <c r="D758" s="263" t="s">
        <v>1</v>
      </c>
      <c r="E758" s="289" t="s">
        <v>2</v>
      </c>
      <c r="F758" s="289" t="s">
        <v>16</v>
      </c>
      <c r="G758" s="289" t="s">
        <v>1</v>
      </c>
      <c r="H758" s="289" t="s">
        <v>17</v>
      </c>
      <c r="I758" s="264" t="s">
        <v>58</v>
      </c>
      <c r="J758" s="161"/>
      <c r="K758" s="161"/>
      <c r="L758" s="161"/>
    </row>
    <row r="759" spans="1:12" s="5" customFormat="1" ht="17.399999999999999" x14ac:dyDescent="0.3">
      <c r="A759" s="319" t="s">
        <v>90</v>
      </c>
      <c r="B759" s="329">
        <v>941</v>
      </c>
      <c r="C759" s="312" t="s">
        <v>27</v>
      </c>
      <c r="D759" s="272" t="s">
        <v>7</v>
      </c>
      <c r="E759" s="401"/>
      <c r="F759" s="402"/>
      <c r="G759" s="402"/>
      <c r="H759" s="403"/>
      <c r="I759" s="304"/>
      <c r="J759" s="85">
        <f>SUM(J760)</f>
        <v>40751.200000000004</v>
      </c>
      <c r="K759" s="85">
        <f t="shared" ref="K759:L760" si="227">SUM(K760)</f>
        <v>30423.3</v>
      </c>
      <c r="L759" s="85">
        <f t="shared" si="227"/>
        <v>30723.600000000002</v>
      </c>
    </row>
    <row r="760" spans="1:12" s="5" customFormat="1" ht="25.2" customHeight="1" x14ac:dyDescent="0.3">
      <c r="A760" s="290" t="s">
        <v>131</v>
      </c>
      <c r="B760" s="330">
        <v>941</v>
      </c>
      <c r="C760" s="331" t="s">
        <v>27</v>
      </c>
      <c r="D760" s="291" t="s">
        <v>7</v>
      </c>
      <c r="E760" s="247" t="s">
        <v>5</v>
      </c>
      <c r="F760" s="247" t="s">
        <v>111</v>
      </c>
      <c r="G760" s="247" t="s">
        <v>112</v>
      </c>
      <c r="H760" s="247" t="s">
        <v>118</v>
      </c>
      <c r="I760" s="249"/>
      <c r="J760" s="117">
        <f>+J761</f>
        <v>40751.200000000004</v>
      </c>
      <c r="K760" s="117">
        <f t="shared" si="227"/>
        <v>30423.3</v>
      </c>
      <c r="L760" s="117">
        <f t="shared" si="227"/>
        <v>30723.600000000002</v>
      </c>
    </row>
    <row r="761" spans="1:12" s="5" customFormat="1" ht="40.950000000000003" customHeight="1" x14ac:dyDescent="0.3">
      <c r="A761" s="292" t="s">
        <v>161</v>
      </c>
      <c r="B761" s="332">
        <v>941</v>
      </c>
      <c r="C761" s="333" t="s">
        <v>27</v>
      </c>
      <c r="D761" s="293" t="s">
        <v>7</v>
      </c>
      <c r="E761" s="252" t="s">
        <v>5</v>
      </c>
      <c r="F761" s="252" t="s">
        <v>9</v>
      </c>
      <c r="G761" s="252" t="s">
        <v>112</v>
      </c>
      <c r="H761" s="252" t="s">
        <v>118</v>
      </c>
      <c r="I761" s="254"/>
      <c r="J761" s="119">
        <f>+J762+J764+J766+J768+J770</f>
        <v>40751.200000000004</v>
      </c>
      <c r="K761" s="119">
        <f>SUM(K762+K764+K766+K768+K770)</f>
        <v>30423.3</v>
      </c>
      <c r="L761" s="119">
        <f>SUM(L762+L764+L766+L768+L770)</f>
        <v>30723.600000000002</v>
      </c>
    </row>
    <row r="762" spans="1:12" s="63" customFormat="1" ht="38.4" customHeight="1" x14ac:dyDescent="0.3">
      <c r="A762" s="294" t="s">
        <v>162</v>
      </c>
      <c r="B762" s="334">
        <v>941</v>
      </c>
      <c r="C762" s="335" t="s">
        <v>27</v>
      </c>
      <c r="D762" s="295" t="s">
        <v>7</v>
      </c>
      <c r="E762" s="257" t="s">
        <v>5</v>
      </c>
      <c r="F762" s="257" t="s">
        <v>9</v>
      </c>
      <c r="G762" s="257" t="s">
        <v>1</v>
      </c>
      <c r="H762" s="257" t="s">
        <v>118</v>
      </c>
      <c r="I762" s="259"/>
      <c r="J762" s="120">
        <f>+J763</f>
        <v>1037.3</v>
      </c>
      <c r="K762" s="120">
        <f t="shared" ref="K762:L762" si="228">SUM(K763)</f>
        <v>1820.5</v>
      </c>
      <c r="L762" s="120">
        <f t="shared" si="228"/>
        <v>2008.2</v>
      </c>
    </row>
    <row r="763" spans="1:12" s="63" customFormat="1" ht="46.8" x14ac:dyDescent="0.3">
      <c r="A763" s="260" t="s">
        <v>330</v>
      </c>
      <c r="B763" s="261">
        <v>941</v>
      </c>
      <c r="C763" s="262" t="s">
        <v>27</v>
      </c>
      <c r="D763" s="263" t="s">
        <v>7</v>
      </c>
      <c r="E763" s="289" t="s">
        <v>5</v>
      </c>
      <c r="F763" s="289" t="s">
        <v>9</v>
      </c>
      <c r="G763" s="289" t="s">
        <v>1</v>
      </c>
      <c r="H763" s="289" t="s">
        <v>10</v>
      </c>
      <c r="I763" s="264" t="s">
        <v>58</v>
      </c>
      <c r="J763" s="114">
        <v>1037.3</v>
      </c>
      <c r="K763" s="114">
        <v>1820.5</v>
      </c>
      <c r="L763" s="114">
        <v>2008.2</v>
      </c>
    </row>
    <row r="764" spans="1:12" s="21" customFormat="1" ht="33.6" x14ac:dyDescent="0.35">
      <c r="A764" s="316" t="s">
        <v>163</v>
      </c>
      <c r="B764" s="256">
        <v>941</v>
      </c>
      <c r="C764" s="257" t="s">
        <v>27</v>
      </c>
      <c r="D764" s="258" t="s">
        <v>7</v>
      </c>
      <c r="E764" s="281" t="s">
        <v>5</v>
      </c>
      <c r="F764" s="281" t="s">
        <v>9</v>
      </c>
      <c r="G764" s="281" t="s">
        <v>7</v>
      </c>
      <c r="H764" s="281" t="s">
        <v>118</v>
      </c>
      <c r="I764" s="259"/>
      <c r="J764" s="120">
        <f>+J765</f>
        <v>8794</v>
      </c>
      <c r="K764" s="120">
        <f t="shared" ref="K764:L764" si="229">SUM(K765)</f>
        <v>2246.6</v>
      </c>
      <c r="L764" s="120">
        <f t="shared" si="229"/>
        <v>2336.5</v>
      </c>
    </row>
    <row r="765" spans="1:12" s="24" customFormat="1" ht="31.2" x14ac:dyDescent="0.35">
      <c r="A765" s="260" t="s">
        <v>329</v>
      </c>
      <c r="B765" s="261">
        <v>941</v>
      </c>
      <c r="C765" s="262" t="s">
        <v>27</v>
      </c>
      <c r="D765" s="263" t="s">
        <v>7</v>
      </c>
      <c r="E765" s="289" t="s">
        <v>5</v>
      </c>
      <c r="F765" s="289" t="s">
        <v>9</v>
      </c>
      <c r="G765" s="289" t="s">
        <v>7</v>
      </c>
      <c r="H765" s="289" t="s">
        <v>334</v>
      </c>
      <c r="I765" s="264" t="s">
        <v>58</v>
      </c>
      <c r="J765" s="114">
        <v>8794</v>
      </c>
      <c r="K765" s="114">
        <v>2246.6</v>
      </c>
      <c r="L765" s="114">
        <v>2336.5</v>
      </c>
    </row>
    <row r="766" spans="1:12" s="24" customFormat="1" ht="33.6" x14ac:dyDescent="0.35">
      <c r="A766" s="316" t="s">
        <v>346</v>
      </c>
      <c r="B766" s="256">
        <v>941</v>
      </c>
      <c r="C766" s="257" t="s">
        <v>27</v>
      </c>
      <c r="D766" s="258" t="s">
        <v>7</v>
      </c>
      <c r="E766" s="281" t="s">
        <v>5</v>
      </c>
      <c r="F766" s="281" t="s">
        <v>9</v>
      </c>
      <c r="G766" s="281" t="s">
        <v>11</v>
      </c>
      <c r="H766" s="281" t="s">
        <v>335</v>
      </c>
      <c r="I766" s="259"/>
      <c r="J766" s="120">
        <f>J767</f>
        <v>9408</v>
      </c>
      <c r="K766" s="120">
        <f>K767</f>
        <v>1866.7</v>
      </c>
      <c r="L766" s="120">
        <f>L767</f>
        <v>1180.5</v>
      </c>
    </row>
    <row r="767" spans="1:12" s="23" customFormat="1" ht="46.8" x14ac:dyDescent="0.35">
      <c r="A767" s="336" t="s">
        <v>344</v>
      </c>
      <c r="B767" s="284">
        <v>941</v>
      </c>
      <c r="C767" s="286" t="s">
        <v>27</v>
      </c>
      <c r="D767" s="308" t="s">
        <v>7</v>
      </c>
      <c r="E767" s="285" t="s">
        <v>5</v>
      </c>
      <c r="F767" s="285" t="s">
        <v>9</v>
      </c>
      <c r="G767" s="285" t="s">
        <v>11</v>
      </c>
      <c r="H767" s="285" t="s">
        <v>335</v>
      </c>
      <c r="I767" s="288" t="s">
        <v>58</v>
      </c>
      <c r="J767" s="161">
        <v>9408</v>
      </c>
      <c r="K767" s="161">
        <v>1866.7</v>
      </c>
      <c r="L767" s="161">
        <v>1180.5</v>
      </c>
    </row>
    <row r="768" spans="1:12" s="5" customFormat="1" ht="33.6" x14ac:dyDescent="0.3">
      <c r="A768" s="316" t="s">
        <v>347</v>
      </c>
      <c r="B768" s="256">
        <v>941</v>
      </c>
      <c r="C768" s="257" t="s">
        <v>27</v>
      </c>
      <c r="D768" s="258" t="s">
        <v>7</v>
      </c>
      <c r="E768" s="281" t="s">
        <v>5</v>
      </c>
      <c r="F768" s="281" t="s">
        <v>9</v>
      </c>
      <c r="G768" s="281" t="s">
        <v>3</v>
      </c>
      <c r="H768" s="281" t="s">
        <v>118</v>
      </c>
      <c r="I768" s="259"/>
      <c r="J768" s="120">
        <f>+J769</f>
        <v>20898</v>
      </c>
      <c r="K768" s="120">
        <f t="shared" ref="K768:L768" si="230">+K769</f>
        <v>23565.5</v>
      </c>
      <c r="L768" s="120">
        <f t="shared" si="230"/>
        <v>24274.400000000001</v>
      </c>
    </row>
    <row r="769" spans="1:12" s="5" customFormat="1" ht="46.8" x14ac:dyDescent="0.3">
      <c r="A769" s="336" t="s">
        <v>345</v>
      </c>
      <c r="B769" s="261">
        <v>941</v>
      </c>
      <c r="C769" s="262" t="s">
        <v>27</v>
      </c>
      <c r="D769" s="263" t="s">
        <v>7</v>
      </c>
      <c r="E769" s="289" t="s">
        <v>5</v>
      </c>
      <c r="F769" s="289" t="s">
        <v>9</v>
      </c>
      <c r="G769" s="289" t="s">
        <v>3</v>
      </c>
      <c r="H769" s="289" t="s">
        <v>336</v>
      </c>
      <c r="I769" s="264" t="s">
        <v>58</v>
      </c>
      <c r="J769" s="114">
        <v>20898</v>
      </c>
      <c r="K769" s="114">
        <v>23565.5</v>
      </c>
      <c r="L769" s="114">
        <v>24274.400000000001</v>
      </c>
    </row>
    <row r="770" spans="1:12" s="5" customFormat="1" ht="67.2" x14ac:dyDescent="0.3">
      <c r="A770" s="337" t="s">
        <v>203</v>
      </c>
      <c r="B770" s="256">
        <v>941</v>
      </c>
      <c r="C770" s="257" t="s">
        <v>27</v>
      </c>
      <c r="D770" s="258" t="s">
        <v>7</v>
      </c>
      <c r="E770" s="281" t="s">
        <v>5</v>
      </c>
      <c r="F770" s="281" t="s">
        <v>9</v>
      </c>
      <c r="G770" s="281" t="s">
        <v>15</v>
      </c>
      <c r="H770" s="281" t="s">
        <v>118</v>
      </c>
      <c r="I770" s="259"/>
      <c r="J770" s="120">
        <f>+J771</f>
        <v>613.9</v>
      </c>
      <c r="K770" s="120">
        <f t="shared" ref="K770:L770" si="231">SUM(K771)</f>
        <v>924</v>
      </c>
      <c r="L770" s="120">
        <f t="shared" si="231"/>
        <v>924</v>
      </c>
    </row>
    <row r="771" spans="1:12" s="21" customFormat="1" ht="59.4" customHeight="1" x14ac:dyDescent="0.35">
      <c r="A771" s="260" t="s">
        <v>204</v>
      </c>
      <c r="B771" s="261">
        <v>941</v>
      </c>
      <c r="C771" s="262" t="s">
        <v>27</v>
      </c>
      <c r="D771" s="263" t="s">
        <v>7</v>
      </c>
      <c r="E771" s="289" t="s">
        <v>5</v>
      </c>
      <c r="F771" s="289" t="s">
        <v>9</v>
      </c>
      <c r="G771" s="289" t="s">
        <v>15</v>
      </c>
      <c r="H771" s="289" t="s">
        <v>205</v>
      </c>
      <c r="I771" s="264" t="s">
        <v>58</v>
      </c>
      <c r="J771" s="114">
        <v>613.9</v>
      </c>
      <c r="K771" s="114">
        <v>924</v>
      </c>
      <c r="L771" s="114">
        <v>924</v>
      </c>
    </row>
    <row r="772" spans="1:12" s="24" customFormat="1" x14ac:dyDescent="0.35">
      <c r="A772" s="270" t="s">
        <v>91</v>
      </c>
      <c r="B772" s="329">
        <v>941</v>
      </c>
      <c r="C772" s="329">
        <v>10</v>
      </c>
      <c r="D772" s="272" t="s">
        <v>3</v>
      </c>
      <c r="E772" s="431"/>
      <c r="F772" s="432"/>
      <c r="G772" s="432"/>
      <c r="H772" s="433"/>
      <c r="I772" s="264"/>
      <c r="J772" s="74">
        <f>+J773</f>
        <v>63.6</v>
      </c>
      <c r="K772" s="74">
        <f t="shared" ref="K772:L772" si="232">+K773</f>
        <v>63.6</v>
      </c>
      <c r="L772" s="74">
        <f t="shared" si="232"/>
        <v>63.6</v>
      </c>
    </row>
    <row r="773" spans="1:12" s="24" customFormat="1" ht="33.6" customHeight="1" x14ac:dyDescent="0.35">
      <c r="A773" s="290" t="s">
        <v>131</v>
      </c>
      <c r="B773" s="246">
        <v>941</v>
      </c>
      <c r="C773" s="275" t="s">
        <v>27</v>
      </c>
      <c r="D773" s="291" t="s">
        <v>3</v>
      </c>
      <c r="E773" s="247" t="s">
        <v>5</v>
      </c>
      <c r="F773" s="247" t="s">
        <v>111</v>
      </c>
      <c r="G773" s="247" t="s">
        <v>112</v>
      </c>
      <c r="H773" s="247" t="s">
        <v>118</v>
      </c>
      <c r="I773" s="249"/>
      <c r="J773" s="117">
        <f>SUM(J774+J780)</f>
        <v>63.6</v>
      </c>
      <c r="K773" s="117">
        <f t="shared" ref="K773:L774" si="233">SUM(K774)</f>
        <v>63.6</v>
      </c>
      <c r="L773" s="117">
        <f t="shared" si="233"/>
        <v>63.6</v>
      </c>
    </row>
    <row r="774" spans="1:12" s="23" customFormat="1" ht="24" customHeight="1" x14ac:dyDescent="0.35">
      <c r="A774" s="292" t="s">
        <v>132</v>
      </c>
      <c r="B774" s="251">
        <v>941</v>
      </c>
      <c r="C774" s="278" t="s">
        <v>27</v>
      </c>
      <c r="D774" s="293" t="s">
        <v>3</v>
      </c>
      <c r="E774" s="252" t="s">
        <v>5</v>
      </c>
      <c r="F774" s="252" t="s">
        <v>16</v>
      </c>
      <c r="G774" s="252" t="s">
        <v>112</v>
      </c>
      <c r="H774" s="252" t="s">
        <v>118</v>
      </c>
      <c r="I774" s="254"/>
      <c r="J774" s="119">
        <f>SUM(J775)</f>
        <v>31.8</v>
      </c>
      <c r="K774" s="119">
        <f t="shared" si="233"/>
        <v>63.6</v>
      </c>
      <c r="L774" s="119">
        <f t="shared" si="233"/>
        <v>63.6</v>
      </c>
    </row>
    <row r="775" spans="1:12" s="5" customFormat="1" ht="28.95" customHeight="1" x14ac:dyDescent="0.3">
      <c r="A775" s="294" t="s">
        <v>646</v>
      </c>
      <c r="B775" s="256">
        <v>941</v>
      </c>
      <c r="C775" s="281" t="s">
        <v>27</v>
      </c>
      <c r="D775" s="295" t="s">
        <v>3</v>
      </c>
      <c r="E775" s="257" t="s">
        <v>5</v>
      </c>
      <c r="F775" s="257" t="s">
        <v>16</v>
      </c>
      <c r="G775" s="257" t="s">
        <v>1</v>
      </c>
      <c r="H775" s="257" t="s">
        <v>118</v>
      </c>
      <c r="I775" s="259"/>
      <c r="J775" s="120">
        <f>+J776+J777+J778+J779</f>
        <v>31.8</v>
      </c>
      <c r="K775" s="120">
        <f t="shared" ref="K775:L775" si="234">+K776+K777</f>
        <v>63.6</v>
      </c>
      <c r="L775" s="120">
        <f t="shared" si="234"/>
        <v>63.6</v>
      </c>
    </row>
    <row r="776" spans="1:12" s="5" customFormat="1" ht="78" x14ac:dyDescent="0.3">
      <c r="A776" s="260" t="s">
        <v>647</v>
      </c>
      <c r="B776" s="287">
        <v>941</v>
      </c>
      <c r="C776" s="262" t="s">
        <v>27</v>
      </c>
      <c r="D776" s="262" t="s">
        <v>3</v>
      </c>
      <c r="E776" s="289" t="s">
        <v>5</v>
      </c>
      <c r="F776" s="289" t="s">
        <v>16</v>
      </c>
      <c r="G776" s="289" t="s">
        <v>1</v>
      </c>
      <c r="H776" s="289" t="s">
        <v>649</v>
      </c>
      <c r="I776" s="264" t="s">
        <v>53</v>
      </c>
      <c r="J776" s="114">
        <v>13.9</v>
      </c>
      <c r="K776" s="114">
        <v>55.6</v>
      </c>
      <c r="L776" s="114">
        <v>55.6</v>
      </c>
    </row>
    <row r="777" spans="1:12" s="63" customFormat="1" ht="78" x14ac:dyDescent="0.3">
      <c r="A777" s="260" t="s">
        <v>648</v>
      </c>
      <c r="B777" s="287">
        <v>941</v>
      </c>
      <c r="C777" s="262" t="s">
        <v>27</v>
      </c>
      <c r="D777" s="262" t="s">
        <v>3</v>
      </c>
      <c r="E777" s="289" t="s">
        <v>5</v>
      </c>
      <c r="F777" s="289" t="s">
        <v>16</v>
      </c>
      <c r="G777" s="289" t="s">
        <v>1</v>
      </c>
      <c r="H777" s="289" t="s">
        <v>649</v>
      </c>
      <c r="I777" s="264" t="s">
        <v>53</v>
      </c>
      <c r="J777" s="114">
        <v>2</v>
      </c>
      <c r="K777" s="114">
        <v>8</v>
      </c>
      <c r="L777" s="114">
        <v>8</v>
      </c>
    </row>
    <row r="778" spans="1:12" s="63" customFormat="1" ht="93.6" x14ac:dyDescent="0.3">
      <c r="A778" s="260" t="s">
        <v>745</v>
      </c>
      <c r="B778" s="287">
        <v>941</v>
      </c>
      <c r="C778" s="262" t="s">
        <v>27</v>
      </c>
      <c r="D778" s="262" t="s">
        <v>3</v>
      </c>
      <c r="E778" s="289" t="s">
        <v>5</v>
      </c>
      <c r="F778" s="289" t="s">
        <v>16</v>
      </c>
      <c r="G778" s="289" t="s">
        <v>1</v>
      </c>
      <c r="H778" s="289" t="s">
        <v>649</v>
      </c>
      <c r="I778" s="264" t="s">
        <v>59</v>
      </c>
      <c r="J778" s="114">
        <v>13.9</v>
      </c>
      <c r="K778" s="114"/>
      <c r="L778" s="114"/>
    </row>
    <row r="779" spans="1:12" s="63" customFormat="1" ht="93.6" x14ac:dyDescent="0.3">
      <c r="A779" s="260" t="s">
        <v>744</v>
      </c>
      <c r="B779" s="287">
        <v>941</v>
      </c>
      <c r="C779" s="262" t="s">
        <v>27</v>
      </c>
      <c r="D779" s="262" t="s">
        <v>3</v>
      </c>
      <c r="E779" s="289" t="s">
        <v>5</v>
      </c>
      <c r="F779" s="289" t="s">
        <v>16</v>
      </c>
      <c r="G779" s="289" t="s">
        <v>1</v>
      </c>
      <c r="H779" s="289" t="s">
        <v>649</v>
      </c>
      <c r="I779" s="264" t="s">
        <v>59</v>
      </c>
      <c r="J779" s="114">
        <v>2</v>
      </c>
      <c r="K779" s="114"/>
      <c r="L779" s="114"/>
    </row>
    <row r="780" spans="1:12" s="63" customFormat="1" ht="17.399999999999999" x14ac:dyDescent="0.3">
      <c r="A780" s="292" t="s">
        <v>134</v>
      </c>
      <c r="B780" s="251">
        <v>941</v>
      </c>
      <c r="C780" s="278" t="s">
        <v>27</v>
      </c>
      <c r="D780" s="293" t="s">
        <v>3</v>
      </c>
      <c r="E780" s="252" t="s">
        <v>5</v>
      </c>
      <c r="F780" s="252" t="s">
        <v>26</v>
      </c>
      <c r="G780" s="252" t="s">
        <v>112</v>
      </c>
      <c r="H780" s="252" t="s">
        <v>118</v>
      </c>
      <c r="I780" s="254"/>
      <c r="J780" s="119">
        <f>SUM(J781)</f>
        <v>31.8</v>
      </c>
      <c r="K780" s="119">
        <f t="shared" ref="K780:L780" si="235">SUM(K781)</f>
        <v>0</v>
      </c>
      <c r="L780" s="119">
        <f t="shared" si="235"/>
        <v>0</v>
      </c>
    </row>
    <row r="781" spans="1:12" s="63" customFormat="1" ht="33.6" x14ac:dyDescent="0.3">
      <c r="A781" s="294" t="s">
        <v>135</v>
      </c>
      <c r="B781" s="256">
        <v>941</v>
      </c>
      <c r="C781" s="281" t="s">
        <v>27</v>
      </c>
      <c r="D781" s="295" t="s">
        <v>3</v>
      </c>
      <c r="E781" s="257" t="s">
        <v>5</v>
      </c>
      <c r="F781" s="257" t="s">
        <v>26</v>
      </c>
      <c r="G781" s="257" t="s">
        <v>2</v>
      </c>
      <c r="H781" s="257" t="s">
        <v>118</v>
      </c>
      <c r="I781" s="259"/>
      <c r="J781" s="120">
        <f>+J782+J783+J784+J785</f>
        <v>31.8</v>
      </c>
      <c r="K781" s="120">
        <f t="shared" ref="K781:L781" si="236">+K782+K783</f>
        <v>0</v>
      </c>
      <c r="L781" s="120">
        <f t="shared" si="236"/>
        <v>0</v>
      </c>
    </row>
    <row r="782" spans="1:12" s="63" customFormat="1" ht="78" x14ac:dyDescent="0.3">
      <c r="A782" s="260" t="s">
        <v>647</v>
      </c>
      <c r="B782" s="287">
        <v>941</v>
      </c>
      <c r="C782" s="262" t="s">
        <v>27</v>
      </c>
      <c r="D782" s="262" t="s">
        <v>3</v>
      </c>
      <c r="E782" s="289" t="s">
        <v>5</v>
      </c>
      <c r="F782" s="289" t="s">
        <v>26</v>
      </c>
      <c r="G782" s="289" t="s">
        <v>2</v>
      </c>
      <c r="H782" s="289" t="s">
        <v>649</v>
      </c>
      <c r="I782" s="264" t="s">
        <v>53</v>
      </c>
      <c r="J782" s="114">
        <v>13.9</v>
      </c>
      <c r="K782" s="114"/>
      <c r="L782" s="114"/>
    </row>
    <row r="783" spans="1:12" s="63" customFormat="1" ht="78" x14ac:dyDescent="0.3">
      <c r="A783" s="260" t="s">
        <v>648</v>
      </c>
      <c r="B783" s="287">
        <v>941</v>
      </c>
      <c r="C783" s="262" t="s">
        <v>27</v>
      </c>
      <c r="D783" s="262" t="s">
        <v>3</v>
      </c>
      <c r="E783" s="289" t="s">
        <v>5</v>
      </c>
      <c r="F783" s="289" t="s">
        <v>26</v>
      </c>
      <c r="G783" s="289" t="s">
        <v>2</v>
      </c>
      <c r="H783" s="289" t="s">
        <v>649</v>
      </c>
      <c r="I783" s="264" t="s">
        <v>53</v>
      </c>
      <c r="J783" s="114">
        <v>2</v>
      </c>
      <c r="K783" s="114"/>
      <c r="L783" s="114"/>
    </row>
    <row r="784" spans="1:12" s="63" customFormat="1" ht="93.6" x14ac:dyDescent="0.3">
      <c r="A784" s="260" t="s">
        <v>745</v>
      </c>
      <c r="B784" s="287">
        <v>941</v>
      </c>
      <c r="C784" s="262" t="s">
        <v>27</v>
      </c>
      <c r="D784" s="262" t="s">
        <v>3</v>
      </c>
      <c r="E784" s="289" t="s">
        <v>5</v>
      </c>
      <c r="F784" s="289" t="s">
        <v>26</v>
      </c>
      <c r="G784" s="289" t="s">
        <v>2</v>
      </c>
      <c r="H784" s="289" t="s">
        <v>649</v>
      </c>
      <c r="I784" s="264" t="s">
        <v>59</v>
      </c>
      <c r="J784" s="114">
        <v>13.9</v>
      </c>
      <c r="K784" s="114"/>
      <c r="L784" s="114"/>
    </row>
    <row r="785" spans="1:12" s="63" customFormat="1" ht="93.6" x14ac:dyDescent="0.3">
      <c r="A785" s="260" t="s">
        <v>744</v>
      </c>
      <c r="B785" s="287">
        <v>941</v>
      </c>
      <c r="C785" s="262" t="s">
        <v>27</v>
      </c>
      <c r="D785" s="262" t="s">
        <v>3</v>
      </c>
      <c r="E785" s="289" t="s">
        <v>5</v>
      </c>
      <c r="F785" s="289" t="s">
        <v>26</v>
      </c>
      <c r="G785" s="289" t="s">
        <v>2</v>
      </c>
      <c r="H785" s="289" t="s">
        <v>649</v>
      </c>
      <c r="I785" s="264" t="s">
        <v>59</v>
      </c>
      <c r="J785" s="114">
        <v>2</v>
      </c>
      <c r="K785" s="114"/>
      <c r="L785" s="114"/>
    </row>
    <row r="786" spans="1:12" s="63" customFormat="1" ht="17.399999999999999" x14ac:dyDescent="0.3">
      <c r="A786" s="256" t="s">
        <v>92</v>
      </c>
      <c r="B786" s="334">
        <v>941</v>
      </c>
      <c r="C786" s="257" t="s">
        <v>29</v>
      </c>
      <c r="D786" s="338"/>
      <c r="E786" s="339"/>
      <c r="F786" s="339"/>
      <c r="G786" s="339"/>
      <c r="H786" s="335"/>
      <c r="I786" s="259"/>
      <c r="J786" s="120">
        <f>+J787</f>
        <v>23234.1</v>
      </c>
      <c r="K786" s="120">
        <f t="shared" ref="K786:L787" si="237">+K787</f>
        <v>0</v>
      </c>
      <c r="L786" s="120">
        <f t="shared" si="237"/>
        <v>0</v>
      </c>
    </row>
    <row r="787" spans="1:12" s="63" customFormat="1" ht="17.399999999999999" x14ac:dyDescent="0.3">
      <c r="A787" s="270" t="s">
        <v>94</v>
      </c>
      <c r="B787" s="329">
        <v>941</v>
      </c>
      <c r="C787" s="304" t="s">
        <v>29</v>
      </c>
      <c r="D787" s="340" t="s">
        <v>5</v>
      </c>
      <c r="E787" s="404"/>
      <c r="F787" s="405"/>
      <c r="G787" s="405"/>
      <c r="H787" s="406"/>
      <c r="I787" s="313"/>
      <c r="J787" s="85">
        <f>+J788</f>
        <v>23234.1</v>
      </c>
      <c r="K787" s="85">
        <f t="shared" si="237"/>
        <v>0</v>
      </c>
      <c r="L787" s="85">
        <f t="shared" si="237"/>
        <v>0</v>
      </c>
    </row>
    <row r="788" spans="1:12" s="63" customFormat="1" ht="33.6" x14ac:dyDescent="0.3">
      <c r="A788" s="290" t="s">
        <v>165</v>
      </c>
      <c r="B788" s="330">
        <v>941</v>
      </c>
      <c r="C788" s="247" t="s">
        <v>29</v>
      </c>
      <c r="D788" s="247" t="s">
        <v>5</v>
      </c>
      <c r="E788" s="275" t="s">
        <v>33</v>
      </c>
      <c r="F788" s="275" t="s">
        <v>111</v>
      </c>
      <c r="G788" s="275" t="s">
        <v>112</v>
      </c>
      <c r="H788" s="275" t="s">
        <v>118</v>
      </c>
      <c r="I788" s="249"/>
      <c r="J788" s="117">
        <f>+J789</f>
        <v>23234.1</v>
      </c>
      <c r="K788" s="117">
        <f t="shared" ref="K788:L788" si="238">+K789</f>
        <v>0</v>
      </c>
      <c r="L788" s="117">
        <f t="shared" si="238"/>
        <v>0</v>
      </c>
    </row>
    <row r="789" spans="1:12" s="63" customFormat="1" ht="17.399999999999999" x14ac:dyDescent="0.3">
      <c r="A789" s="341" t="s">
        <v>166</v>
      </c>
      <c r="B789" s="332">
        <v>941</v>
      </c>
      <c r="C789" s="252" t="s">
        <v>29</v>
      </c>
      <c r="D789" s="252" t="s">
        <v>5</v>
      </c>
      <c r="E789" s="278" t="s">
        <v>33</v>
      </c>
      <c r="F789" s="278" t="s">
        <v>16</v>
      </c>
      <c r="G789" s="278" t="s">
        <v>112</v>
      </c>
      <c r="H789" s="278" t="s">
        <v>118</v>
      </c>
      <c r="I789" s="254"/>
      <c r="J789" s="119">
        <f>+J790+J793</f>
        <v>23234.1</v>
      </c>
      <c r="K789" s="119">
        <f t="shared" ref="K789:L789" si="239">+K790+K793</f>
        <v>0</v>
      </c>
      <c r="L789" s="119">
        <f t="shared" si="239"/>
        <v>0</v>
      </c>
    </row>
    <row r="790" spans="1:12" s="63" customFormat="1" ht="17.399999999999999" x14ac:dyDescent="0.3">
      <c r="A790" s="294" t="s">
        <v>167</v>
      </c>
      <c r="B790" s="334">
        <v>941</v>
      </c>
      <c r="C790" s="257" t="s">
        <v>29</v>
      </c>
      <c r="D790" s="257" t="s">
        <v>5</v>
      </c>
      <c r="E790" s="281" t="s">
        <v>33</v>
      </c>
      <c r="F790" s="281" t="s">
        <v>16</v>
      </c>
      <c r="G790" s="281" t="s">
        <v>1</v>
      </c>
      <c r="H790" s="281" t="s">
        <v>404</v>
      </c>
      <c r="I790" s="259"/>
      <c r="J790" s="120">
        <f>+J791+J792</f>
        <v>21922</v>
      </c>
      <c r="K790" s="120">
        <f t="shared" ref="K790:L790" si="240">+K791+K792</f>
        <v>0</v>
      </c>
      <c r="L790" s="120">
        <f t="shared" si="240"/>
        <v>0</v>
      </c>
    </row>
    <row r="791" spans="1:12" s="63" customFormat="1" ht="46.8" x14ac:dyDescent="0.3">
      <c r="A791" s="260" t="s">
        <v>750</v>
      </c>
      <c r="B791" s="287">
        <v>941</v>
      </c>
      <c r="C791" s="262" t="s">
        <v>29</v>
      </c>
      <c r="D791" s="262" t="s">
        <v>5</v>
      </c>
      <c r="E791" s="289" t="s">
        <v>33</v>
      </c>
      <c r="F791" s="289" t="s">
        <v>16</v>
      </c>
      <c r="G791" s="289" t="s">
        <v>1</v>
      </c>
      <c r="H791" s="289" t="s">
        <v>404</v>
      </c>
      <c r="I791" s="264" t="s">
        <v>59</v>
      </c>
      <c r="J791" s="114">
        <v>19184.900000000001</v>
      </c>
      <c r="K791" s="114">
        <v>0</v>
      </c>
      <c r="L791" s="114">
        <v>0</v>
      </c>
    </row>
    <row r="792" spans="1:12" s="63" customFormat="1" ht="46.8" x14ac:dyDescent="0.3">
      <c r="A792" s="260" t="s">
        <v>751</v>
      </c>
      <c r="B792" s="287">
        <v>941</v>
      </c>
      <c r="C792" s="262" t="s">
        <v>29</v>
      </c>
      <c r="D792" s="262" t="s">
        <v>5</v>
      </c>
      <c r="E792" s="289" t="s">
        <v>33</v>
      </c>
      <c r="F792" s="289" t="s">
        <v>16</v>
      </c>
      <c r="G792" s="289" t="s">
        <v>1</v>
      </c>
      <c r="H792" s="289" t="s">
        <v>404</v>
      </c>
      <c r="I792" s="264" t="s">
        <v>59</v>
      </c>
      <c r="J792" s="114">
        <v>2737.1</v>
      </c>
      <c r="K792" s="114">
        <v>0</v>
      </c>
      <c r="L792" s="114">
        <v>0</v>
      </c>
    </row>
    <row r="793" spans="1:12" s="73" customFormat="1" ht="17.399999999999999" x14ac:dyDescent="0.3">
      <c r="A793" s="302" t="s">
        <v>650</v>
      </c>
      <c r="B793" s="334">
        <v>941</v>
      </c>
      <c r="C793" s="257" t="s">
        <v>29</v>
      </c>
      <c r="D793" s="257" t="s">
        <v>5</v>
      </c>
      <c r="E793" s="281" t="s">
        <v>33</v>
      </c>
      <c r="F793" s="281" t="s">
        <v>16</v>
      </c>
      <c r="G793" s="281" t="s">
        <v>653</v>
      </c>
      <c r="H793" s="281" t="s">
        <v>660</v>
      </c>
      <c r="I793" s="259"/>
      <c r="J793" s="120">
        <f>+J794+J795</f>
        <v>1312.1</v>
      </c>
      <c r="K793" s="120">
        <f t="shared" ref="K793:L793" si="241">+K794+K795</f>
        <v>0</v>
      </c>
      <c r="L793" s="120">
        <f t="shared" si="241"/>
        <v>0</v>
      </c>
    </row>
    <row r="794" spans="1:12" s="63" customFormat="1" ht="46.8" x14ac:dyDescent="0.3">
      <c r="A794" s="260" t="s">
        <v>652</v>
      </c>
      <c r="B794" s="287">
        <v>941</v>
      </c>
      <c r="C794" s="262" t="s">
        <v>29</v>
      </c>
      <c r="D794" s="262" t="s">
        <v>5</v>
      </c>
      <c r="E794" s="289" t="s">
        <v>33</v>
      </c>
      <c r="F794" s="289" t="s">
        <v>16</v>
      </c>
      <c r="G794" s="289" t="s">
        <v>653</v>
      </c>
      <c r="H794" s="285" t="s">
        <v>660</v>
      </c>
      <c r="I794" s="264" t="s">
        <v>53</v>
      </c>
      <c r="J794" s="114">
        <v>1137</v>
      </c>
      <c r="K794" s="114">
        <v>0</v>
      </c>
      <c r="L794" s="114">
        <v>0</v>
      </c>
    </row>
    <row r="795" spans="1:12" s="63" customFormat="1" ht="46.8" x14ac:dyDescent="0.3">
      <c r="A795" s="260" t="s">
        <v>651</v>
      </c>
      <c r="B795" s="287">
        <v>941</v>
      </c>
      <c r="C795" s="262" t="s">
        <v>29</v>
      </c>
      <c r="D795" s="262" t="s">
        <v>5</v>
      </c>
      <c r="E795" s="289" t="s">
        <v>33</v>
      </c>
      <c r="F795" s="289" t="s">
        <v>16</v>
      </c>
      <c r="G795" s="289" t="s">
        <v>653</v>
      </c>
      <c r="H795" s="285" t="s">
        <v>660</v>
      </c>
      <c r="I795" s="264" t="s">
        <v>53</v>
      </c>
      <c r="J795" s="114">
        <v>175.1</v>
      </c>
      <c r="K795" s="114">
        <v>0</v>
      </c>
      <c r="L795" s="114">
        <v>0</v>
      </c>
    </row>
    <row r="796" spans="1:12" s="63" customFormat="1" ht="40.799999999999997" x14ac:dyDescent="0.3">
      <c r="A796" s="342" t="s">
        <v>233</v>
      </c>
      <c r="B796" s="343">
        <v>947</v>
      </c>
      <c r="C796" s="397"/>
      <c r="D796" s="398"/>
      <c r="E796" s="399"/>
      <c r="F796" s="399"/>
      <c r="G796" s="399"/>
      <c r="H796" s="400"/>
      <c r="I796" s="297"/>
      <c r="J796" s="74">
        <f>SUM(J797)</f>
        <v>3622.5</v>
      </c>
      <c r="K796" s="74">
        <f t="shared" ref="K796:L796" si="242">SUM(K797)</f>
        <v>3758</v>
      </c>
      <c r="L796" s="74">
        <f t="shared" si="242"/>
        <v>3909</v>
      </c>
    </row>
    <row r="797" spans="1:12" s="63" customFormat="1" ht="17.399999999999999" x14ac:dyDescent="0.3">
      <c r="A797" s="321" t="s">
        <v>62</v>
      </c>
      <c r="B797" s="327">
        <v>947</v>
      </c>
      <c r="C797" s="344" t="s">
        <v>1</v>
      </c>
      <c r="D797" s="377"/>
      <c r="E797" s="377"/>
      <c r="F797" s="377"/>
      <c r="G797" s="377"/>
      <c r="H797" s="378"/>
      <c r="I797" s="323"/>
      <c r="J797" s="150">
        <f>SUM(J798+J805)</f>
        <v>3622.5</v>
      </c>
      <c r="K797" s="150">
        <f t="shared" ref="K797:L797" si="243">SUM(K798+K805)</f>
        <v>3758</v>
      </c>
      <c r="L797" s="150">
        <f t="shared" si="243"/>
        <v>3909</v>
      </c>
    </row>
    <row r="798" spans="1:12" s="63" customFormat="1" ht="52.2" x14ac:dyDescent="0.3">
      <c r="A798" s="319" t="s">
        <v>64</v>
      </c>
      <c r="B798" s="271">
        <v>947</v>
      </c>
      <c r="C798" s="304" t="s">
        <v>1</v>
      </c>
      <c r="D798" s="304" t="s">
        <v>2</v>
      </c>
      <c r="E798" s="404"/>
      <c r="F798" s="405"/>
      <c r="G798" s="405"/>
      <c r="H798" s="406"/>
      <c r="I798" s="304"/>
      <c r="J798" s="85">
        <f>SUM(J799)</f>
        <v>1436.5</v>
      </c>
      <c r="K798" s="85">
        <f t="shared" ref="K798:L800" si="244">SUM(K799)</f>
        <v>1636</v>
      </c>
      <c r="L798" s="85">
        <f t="shared" si="244"/>
        <v>1701</v>
      </c>
    </row>
    <row r="799" spans="1:12" s="63" customFormat="1" ht="50.4" x14ac:dyDescent="0.3">
      <c r="A799" s="290" t="s">
        <v>114</v>
      </c>
      <c r="B799" s="246">
        <v>947</v>
      </c>
      <c r="C799" s="247" t="s">
        <v>1</v>
      </c>
      <c r="D799" s="247" t="s">
        <v>2</v>
      </c>
      <c r="E799" s="275" t="s">
        <v>42</v>
      </c>
      <c r="F799" s="275" t="s">
        <v>111</v>
      </c>
      <c r="G799" s="275" t="s">
        <v>112</v>
      </c>
      <c r="H799" s="275" t="s">
        <v>118</v>
      </c>
      <c r="I799" s="252"/>
      <c r="J799" s="117">
        <f>SUM(J800)</f>
        <v>1436.5</v>
      </c>
      <c r="K799" s="117">
        <f t="shared" si="244"/>
        <v>1636</v>
      </c>
      <c r="L799" s="117">
        <f t="shared" si="244"/>
        <v>1701</v>
      </c>
    </row>
    <row r="800" spans="1:12" s="63" customFormat="1" ht="33.6" x14ac:dyDescent="0.3">
      <c r="A800" s="292" t="s">
        <v>115</v>
      </c>
      <c r="B800" s="251">
        <v>947</v>
      </c>
      <c r="C800" s="252" t="s">
        <v>1</v>
      </c>
      <c r="D800" s="252" t="s">
        <v>2</v>
      </c>
      <c r="E800" s="278" t="s">
        <v>42</v>
      </c>
      <c r="F800" s="278" t="s">
        <v>30</v>
      </c>
      <c r="G800" s="278" t="s">
        <v>112</v>
      </c>
      <c r="H800" s="278" t="s">
        <v>118</v>
      </c>
      <c r="I800" s="252"/>
      <c r="J800" s="119">
        <f>SUM(J801)</f>
        <v>1436.5</v>
      </c>
      <c r="K800" s="119">
        <f t="shared" si="244"/>
        <v>1636</v>
      </c>
      <c r="L800" s="119">
        <f t="shared" si="244"/>
        <v>1701</v>
      </c>
    </row>
    <row r="801" spans="1:12" s="63" customFormat="1" ht="33.6" x14ac:dyDescent="0.3">
      <c r="A801" s="294" t="s">
        <v>116</v>
      </c>
      <c r="B801" s="256">
        <v>947</v>
      </c>
      <c r="C801" s="257" t="s">
        <v>1</v>
      </c>
      <c r="D801" s="257" t="s">
        <v>2</v>
      </c>
      <c r="E801" s="281" t="s">
        <v>42</v>
      </c>
      <c r="F801" s="281" t="s">
        <v>30</v>
      </c>
      <c r="G801" s="281" t="s">
        <v>1</v>
      </c>
      <c r="H801" s="281" t="s">
        <v>118</v>
      </c>
      <c r="I801" s="257"/>
      <c r="J801" s="120">
        <f>SUM(J802:J804)</f>
        <v>1436.5</v>
      </c>
      <c r="K801" s="120">
        <f t="shared" ref="K801:L801" si="245">SUM(K802:K804)</f>
        <v>1636</v>
      </c>
      <c r="L801" s="120">
        <f t="shared" si="245"/>
        <v>1701</v>
      </c>
    </row>
    <row r="802" spans="1:12" s="63" customFormat="1" ht="62.4" x14ac:dyDescent="0.3">
      <c r="A802" s="260" t="s">
        <v>325</v>
      </c>
      <c r="B802" s="261">
        <v>947</v>
      </c>
      <c r="C802" s="262" t="s">
        <v>1</v>
      </c>
      <c r="D802" s="263" t="s">
        <v>2</v>
      </c>
      <c r="E802" s="262" t="s">
        <v>42</v>
      </c>
      <c r="F802" s="262" t="s">
        <v>30</v>
      </c>
      <c r="G802" s="262" t="s">
        <v>1</v>
      </c>
      <c r="H802" s="262" t="s">
        <v>41</v>
      </c>
      <c r="I802" s="264" t="s">
        <v>54</v>
      </c>
      <c r="J802" s="114">
        <v>887.2</v>
      </c>
      <c r="K802" s="114">
        <v>965</v>
      </c>
      <c r="L802" s="114">
        <v>1004</v>
      </c>
    </row>
    <row r="803" spans="1:12" s="63" customFormat="1" ht="51.6" customHeight="1" x14ac:dyDescent="0.3">
      <c r="A803" s="260" t="s">
        <v>326</v>
      </c>
      <c r="B803" s="261">
        <v>947</v>
      </c>
      <c r="C803" s="262" t="s">
        <v>1</v>
      </c>
      <c r="D803" s="263" t="s">
        <v>2</v>
      </c>
      <c r="E803" s="262" t="s">
        <v>42</v>
      </c>
      <c r="F803" s="262" t="s">
        <v>30</v>
      </c>
      <c r="G803" s="262" t="s">
        <v>1</v>
      </c>
      <c r="H803" s="262" t="s">
        <v>41</v>
      </c>
      <c r="I803" s="264" t="s">
        <v>53</v>
      </c>
      <c r="J803" s="114">
        <v>549.29999999999995</v>
      </c>
      <c r="K803" s="114">
        <v>671</v>
      </c>
      <c r="L803" s="114">
        <v>697</v>
      </c>
    </row>
    <row r="804" spans="1:12" s="63" customFormat="1" ht="46.95" hidden="1" x14ac:dyDescent="0.3">
      <c r="A804" s="260" t="s">
        <v>327</v>
      </c>
      <c r="B804" s="261">
        <v>947</v>
      </c>
      <c r="C804" s="262" t="s">
        <v>1</v>
      </c>
      <c r="D804" s="263" t="s">
        <v>2</v>
      </c>
      <c r="E804" s="262" t="s">
        <v>42</v>
      </c>
      <c r="F804" s="262" t="s">
        <v>30</v>
      </c>
      <c r="G804" s="262" t="s">
        <v>1</v>
      </c>
      <c r="H804" s="262" t="s">
        <v>41</v>
      </c>
      <c r="I804" s="264" t="s">
        <v>55</v>
      </c>
      <c r="J804" s="114"/>
      <c r="K804" s="114"/>
      <c r="L804" s="114"/>
    </row>
    <row r="805" spans="1:12" s="63" customFormat="1" ht="17.399999999999999" x14ac:dyDescent="0.3">
      <c r="A805" s="270" t="s">
        <v>66</v>
      </c>
      <c r="B805" s="271">
        <v>947</v>
      </c>
      <c r="C805" s="304" t="s">
        <v>1</v>
      </c>
      <c r="D805" s="304" t="s">
        <v>3</v>
      </c>
      <c r="E805" s="404"/>
      <c r="F805" s="405"/>
      <c r="G805" s="405"/>
      <c r="H805" s="406"/>
      <c r="I805" s="304"/>
      <c r="J805" s="85">
        <f>SUM(J806)</f>
        <v>2186</v>
      </c>
      <c r="K805" s="85">
        <f t="shared" ref="K805:L806" si="246">SUM(K806)</f>
        <v>2122</v>
      </c>
      <c r="L805" s="85">
        <f t="shared" si="246"/>
        <v>2208</v>
      </c>
    </row>
    <row r="806" spans="1:12" s="63" customFormat="1" ht="34.799999999999997" x14ac:dyDescent="0.3">
      <c r="A806" s="274" t="s">
        <v>224</v>
      </c>
      <c r="B806" s="246">
        <v>947</v>
      </c>
      <c r="C806" s="247" t="s">
        <v>1</v>
      </c>
      <c r="D806" s="247" t="s">
        <v>3</v>
      </c>
      <c r="E806" s="275" t="s">
        <v>269</v>
      </c>
      <c r="F806" s="275" t="s">
        <v>111</v>
      </c>
      <c r="G806" s="275" t="s">
        <v>112</v>
      </c>
      <c r="H806" s="275" t="s">
        <v>118</v>
      </c>
      <c r="I806" s="252"/>
      <c r="J806" s="117">
        <f>SUM(J807)</f>
        <v>2186</v>
      </c>
      <c r="K806" s="117">
        <f t="shared" si="246"/>
        <v>2122</v>
      </c>
      <c r="L806" s="117">
        <f t="shared" si="246"/>
        <v>2208</v>
      </c>
    </row>
    <row r="807" spans="1:12" s="63" customFormat="1" ht="34.799999999999997" x14ac:dyDescent="0.3">
      <c r="A807" s="277" t="s">
        <v>261</v>
      </c>
      <c r="B807" s="251">
        <v>947</v>
      </c>
      <c r="C807" s="252" t="s">
        <v>1</v>
      </c>
      <c r="D807" s="252" t="s">
        <v>3</v>
      </c>
      <c r="E807" s="278" t="s">
        <v>264</v>
      </c>
      <c r="F807" s="278" t="s">
        <v>30</v>
      </c>
      <c r="G807" s="278" t="s">
        <v>112</v>
      </c>
      <c r="H807" s="278" t="s">
        <v>118</v>
      </c>
      <c r="I807" s="252"/>
      <c r="J807" s="119">
        <f>SUM(J808+J810)</f>
        <v>2186</v>
      </c>
      <c r="K807" s="119">
        <f t="shared" ref="K807:L807" si="247">SUM(K808+K810)</f>
        <v>2122</v>
      </c>
      <c r="L807" s="119">
        <f t="shared" si="247"/>
        <v>2208</v>
      </c>
    </row>
    <row r="808" spans="1:12" s="63" customFormat="1" ht="33.6" x14ac:dyDescent="0.3">
      <c r="A808" s="345" t="s">
        <v>262</v>
      </c>
      <c r="B808" s="256">
        <v>947</v>
      </c>
      <c r="C808" s="257" t="s">
        <v>1</v>
      </c>
      <c r="D808" s="257" t="s">
        <v>3</v>
      </c>
      <c r="E808" s="281" t="s">
        <v>264</v>
      </c>
      <c r="F808" s="281" t="s">
        <v>16</v>
      </c>
      <c r="G808" s="281" t="s">
        <v>112</v>
      </c>
      <c r="H808" s="281" t="s">
        <v>118</v>
      </c>
      <c r="I808" s="257"/>
      <c r="J808" s="120">
        <f>SUM(J809)</f>
        <v>1417.5</v>
      </c>
      <c r="K808" s="120">
        <f t="shared" ref="K808" si="248">SUM(K809)</f>
        <v>1329</v>
      </c>
      <c r="L808" s="120">
        <f>SUM(L809)</f>
        <v>1383</v>
      </c>
    </row>
    <row r="809" spans="1:12" s="63" customFormat="1" ht="33.6" x14ac:dyDescent="0.3">
      <c r="A809" s="315" t="s">
        <v>263</v>
      </c>
      <c r="B809" s="261">
        <v>947</v>
      </c>
      <c r="C809" s="262" t="s">
        <v>1</v>
      </c>
      <c r="D809" s="263" t="s">
        <v>3</v>
      </c>
      <c r="E809" s="262" t="s">
        <v>264</v>
      </c>
      <c r="F809" s="262" t="s">
        <v>16</v>
      </c>
      <c r="G809" s="262" t="s">
        <v>112</v>
      </c>
      <c r="H809" s="262" t="s">
        <v>265</v>
      </c>
      <c r="I809" s="264" t="s">
        <v>54</v>
      </c>
      <c r="J809" s="114">
        <v>1417.5</v>
      </c>
      <c r="K809" s="114">
        <v>1329</v>
      </c>
      <c r="L809" s="114">
        <v>1383</v>
      </c>
    </row>
    <row r="810" spans="1:12" s="63" customFormat="1" ht="26.4" customHeight="1" x14ac:dyDescent="0.3">
      <c r="A810" s="346" t="s">
        <v>267</v>
      </c>
      <c r="B810" s="256">
        <v>947</v>
      </c>
      <c r="C810" s="257" t="s">
        <v>1</v>
      </c>
      <c r="D810" s="257" t="s">
        <v>3</v>
      </c>
      <c r="E810" s="281" t="s">
        <v>264</v>
      </c>
      <c r="F810" s="281" t="s">
        <v>266</v>
      </c>
      <c r="G810" s="281" t="s">
        <v>112</v>
      </c>
      <c r="H810" s="281" t="s">
        <v>118</v>
      </c>
      <c r="I810" s="257"/>
      <c r="J810" s="120">
        <f>SUM(J811)</f>
        <v>768.5</v>
      </c>
      <c r="K810" s="120">
        <f t="shared" ref="K810:L810" si="249">SUM(K811)</f>
        <v>793</v>
      </c>
      <c r="L810" s="120">
        <f t="shared" si="249"/>
        <v>825</v>
      </c>
    </row>
    <row r="811" spans="1:12" s="63" customFormat="1" ht="39.6" customHeight="1" x14ac:dyDescent="0.3">
      <c r="A811" s="260" t="s">
        <v>268</v>
      </c>
      <c r="B811" s="261">
        <v>947</v>
      </c>
      <c r="C811" s="262" t="s">
        <v>1</v>
      </c>
      <c r="D811" s="263" t="s">
        <v>3</v>
      </c>
      <c r="E811" s="262" t="s">
        <v>264</v>
      </c>
      <c r="F811" s="262" t="s">
        <v>266</v>
      </c>
      <c r="G811" s="262" t="s">
        <v>112</v>
      </c>
      <c r="H811" s="262" t="s">
        <v>41</v>
      </c>
      <c r="I811" s="264" t="s">
        <v>54</v>
      </c>
      <c r="J811" s="114">
        <v>768.5</v>
      </c>
      <c r="K811" s="114">
        <v>793</v>
      </c>
      <c r="L811" s="114">
        <v>825</v>
      </c>
    </row>
  </sheetData>
  <mergeCells count="78">
    <mergeCell ref="C7:H7"/>
    <mergeCell ref="E549:H549"/>
    <mergeCell ref="E9:H9"/>
    <mergeCell ref="E105:H105"/>
    <mergeCell ref="E342:H342"/>
    <mergeCell ref="E348:H348"/>
    <mergeCell ref="E160:H160"/>
    <mergeCell ref="E300:H300"/>
    <mergeCell ref="E288:H288"/>
    <mergeCell ref="D341:H341"/>
    <mergeCell ref="D347:H347"/>
    <mergeCell ref="D419:H419"/>
    <mergeCell ref="D385:H385"/>
    <mergeCell ref="E469:H469"/>
    <mergeCell ref="E772:H772"/>
    <mergeCell ref="E754:H754"/>
    <mergeCell ref="E577:H577"/>
    <mergeCell ref="E476:H476"/>
    <mergeCell ref="E693:H693"/>
    <mergeCell ref="E711:H711"/>
    <mergeCell ref="E541:H541"/>
    <mergeCell ref="E536:H536"/>
    <mergeCell ref="D535:H535"/>
    <mergeCell ref="C534:H534"/>
    <mergeCell ref="D548:H548"/>
    <mergeCell ref="D753:H753"/>
    <mergeCell ref="E498:H498"/>
    <mergeCell ref="D503:H503"/>
    <mergeCell ref="E504:H504"/>
    <mergeCell ref="E509:H509"/>
    <mergeCell ref="A1:L1"/>
    <mergeCell ref="D463:H463"/>
    <mergeCell ref="E353:H353"/>
    <mergeCell ref="A2:L2"/>
    <mergeCell ref="E14:H14"/>
    <mergeCell ref="E40:H40"/>
    <mergeCell ref="D80:H80"/>
    <mergeCell ref="E88:H88"/>
    <mergeCell ref="E5:H5"/>
    <mergeCell ref="E4:H4"/>
    <mergeCell ref="E420:H420"/>
    <mergeCell ref="D200:H200"/>
    <mergeCell ref="E201:H201"/>
    <mergeCell ref="E81:H81"/>
    <mergeCell ref="E6:H6"/>
    <mergeCell ref="D8:H8"/>
    <mergeCell ref="E805:H805"/>
    <mergeCell ref="E372:H372"/>
    <mergeCell ref="E252:H252"/>
    <mergeCell ref="D257:H257"/>
    <mergeCell ref="E309:H309"/>
    <mergeCell ref="E331:H331"/>
    <mergeCell ref="E324:H324"/>
    <mergeCell ref="D323:H323"/>
    <mergeCell ref="D497:H497"/>
    <mergeCell ref="E258:H258"/>
    <mergeCell ref="E483:H483"/>
    <mergeCell ref="E400:H400"/>
    <mergeCell ref="E798:H798"/>
    <mergeCell ref="E787:H787"/>
    <mergeCell ref="D294:H294"/>
    <mergeCell ref="C322:H322"/>
    <mergeCell ref="K3:L3"/>
    <mergeCell ref="E386:H386"/>
    <mergeCell ref="D797:H797"/>
    <mergeCell ref="E142:H142"/>
    <mergeCell ref="D104:H104"/>
    <mergeCell ref="E137:H137"/>
    <mergeCell ref="E295:H295"/>
    <mergeCell ref="E263:H263"/>
    <mergeCell ref="D177:H177"/>
    <mergeCell ref="E178:H178"/>
    <mergeCell ref="D159:H159"/>
    <mergeCell ref="D251:H251"/>
    <mergeCell ref="E246:H246"/>
    <mergeCell ref="E283:H283"/>
    <mergeCell ref="C796:H796"/>
    <mergeCell ref="E759:H759"/>
  </mergeCells>
  <pageMargins left="0.23622047244094491" right="0.23622047244094491" top="0.74803149606299213" bottom="0.74803149606299213" header="0.31496062992125984" footer="0.31496062992125984"/>
  <pageSetup paperSize="9" scale="52" orientation="portrait" r:id="rId1"/>
  <rowBreaks count="2" manualBreakCount="2">
    <brk id="470" max="11" man="1"/>
    <brk id="524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программы</vt:lpstr>
      <vt:lpstr>Лист3</vt:lpstr>
      <vt:lpstr>программы!sub_102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Каплина Ольга Ивановна</cp:lastModifiedBy>
  <cp:lastPrinted>2022-01-17T12:22:08Z</cp:lastPrinted>
  <dcterms:created xsi:type="dcterms:W3CDTF">2015-10-05T11:25:45Z</dcterms:created>
  <dcterms:modified xsi:type="dcterms:W3CDTF">2022-01-17T12:41:57Z</dcterms:modified>
</cp:coreProperties>
</file>