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программы!$A$1:$N$598</definedName>
  </definedNames>
  <calcPr calcId="145621"/>
</workbook>
</file>

<file path=xl/calcChain.xml><?xml version="1.0" encoding="utf-8"?>
<calcChain xmlns="http://schemas.openxmlformats.org/spreadsheetml/2006/main">
  <c r="K386" i="1"/>
  <c r="L386"/>
  <c r="K395"/>
  <c r="L395"/>
  <c r="J258" l="1"/>
  <c r="J254" s="1"/>
  <c r="K285" l="1"/>
  <c r="L285"/>
  <c r="J285"/>
  <c r="J140" l="1"/>
  <c r="J91"/>
  <c r="K91" l="1"/>
  <c r="L91"/>
  <c r="M91"/>
  <c r="N91"/>
  <c r="O91"/>
  <c r="P91"/>
  <c r="K87"/>
  <c r="L87"/>
  <c r="J87"/>
  <c r="J41"/>
  <c r="K597" l="1"/>
  <c r="L597"/>
  <c r="J597"/>
  <c r="K473"/>
  <c r="L473"/>
  <c r="J473"/>
  <c r="L249" l="1"/>
  <c r="K249"/>
  <c r="J249"/>
  <c r="L247"/>
  <c r="K247"/>
  <c r="J247"/>
  <c r="L251" l="1"/>
  <c r="K251"/>
  <c r="J251"/>
  <c r="J170" l="1"/>
  <c r="K387" l="1"/>
  <c r="L387"/>
  <c r="J387"/>
  <c r="K127"/>
  <c r="L127"/>
  <c r="J127"/>
  <c r="K199" l="1"/>
  <c r="L199"/>
  <c r="J199"/>
  <c r="K137"/>
  <c r="L137"/>
  <c r="J137"/>
  <c r="J52" l="1"/>
  <c r="J393" l="1"/>
  <c r="J395"/>
  <c r="J353"/>
  <c r="J303"/>
  <c r="J124" l="1"/>
  <c r="J546"/>
  <c r="J579" l="1"/>
  <c r="K522" l="1"/>
  <c r="K517" s="1"/>
  <c r="L522"/>
  <c r="L517" s="1"/>
  <c r="M522"/>
  <c r="N522"/>
  <c r="O522"/>
  <c r="P522"/>
  <c r="J522"/>
  <c r="J526"/>
  <c r="J528"/>
  <c r="K528"/>
  <c r="L528"/>
  <c r="K84" l="1"/>
  <c r="L84"/>
  <c r="J84"/>
  <c r="J513" l="1"/>
  <c r="K57" l="1"/>
  <c r="L57"/>
  <c r="J57"/>
  <c r="K282" l="1"/>
  <c r="K281" s="1"/>
  <c r="J283"/>
  <c r="J282" l="1"/>
  <c r="J281" s="1"/>
  <c r="M311"/>
  <c r="N311"/>
  <c r="O311"/>
  <c r="P311"/>
  <c r="K312"/>
  <c r="L312"/>
  <c r="K319"/>
  <c r="L319"/>
  <c r="L311" s="1"/>
  <c r="K311" l="1"/>
  <c r="J312"/>
  <c r="L80" l="1"/>
  <c r="K80"/>
  <c r="J80"/>
  <c r="J133" l="1"/>
  <c r="K120"/>
  <c r="L120"/>
  <c r="J120"/>
  <c r="J119" s="1"/>
  <c r="K107"/>
  <c r="L107"/>
  <c r="J107"/>
  <c r="J518" l="1"/>
  <c r="J517" s="1"/>
  <c r="J145" l="1"/>
  <c r="J74"/>
  <c r="K133" l="1"/>
  <c r="L133"/>
  <c r="K546" l="1"/>
  <c r="L546"/>
  <c r="L558" l="1"/>
  <c r="L557" s="1"/>
  <c r="L556" s="1"/>
  <c r="K558"/>
  <c r="K557" s="1"/>
  <c r="K556" s="1"/>
  <c r="K111" l="1"/>
  <c r="L111"/>
  <c r="J111"/>
  <c r="K100"/>
  <c r="L100"/>
  <c r="K535"/>
  <c r="K534" s="1"/>
  <c r="K533" s="1"/>
  <c r="K532" s="1"/>
  <c r="L535"/>
  <c r="L534" s="1"/>
  <c r="L533" s="1"/>
  <c r="L532" s="1"/>
  <c r="J535"/>
  <c r="J568"/>
  <c r="J567" s="1"/>
  <c r="K516" l="1"/>
  <c r="J516"/>
  <c r="L516"/>
  <c r="J583"/>
  <c r="L584"/>
  <c r="L583" s="1"/>
  <c r="K584"/>
  <c r="K583" s="1"/>
  <c r="J584"/>
  <c r="K245" l="1"/>
  <c r="L245"/>
  <c r="L483" l="1"/>
  <c r="L482" s="1"/>
  <c r="K483"/>
  <c r="K482" s="1"/>
  <c r="J483"/>
  <c r="J482" s="1"/>
  <c r="M165" l="1"/>
  <c r="N165"/>
  <c r="O165"/>
  <c r="P165"/>
  <c r="K166"/>
  <c r="L166"/>
  <c r="K170"/>
  <c r="L170"/>
  <c r="J173" l="1"/>
  <c r="J166"/>
  <c r="J177"/>
  <c r="L496"/>
  <c r="L495" s="1"/>
  <c r="K496"/>
  <c r="K495" s="1"/>
  <c r="J496"/>
  <c r="J495" s="1"/>
  <c r="J165" l="1"/>
  <c r="J571"/>
  <c r="J570" s="1"/>
  <c r="K38"/>
  <c r="L38"/>
  <c r="M38"/>
  <c r="N38"/>
  <c r="O38"/>
  <c r="P38"/>
  <c r="J38"/>
  <c r="K145" l="1"/>
  <c r="L145"/>
  <c r="J558" l="1"/>
  <c r="J557" s="1"/>
  <c r="J556" s="1"/>
  <c r="L562" l="1"/>
  <c r="L561" s="1"/>
  <c r="L560" s="1"/>
  <c r="K562"/>
  <c r="K561" s="1"/>
  <c r="K560" s="1"/>
  <c r="J562"/>
  <c r="J561" s="1"/>
  <c r="J560" s="1"/>
  <c r="J237" l="1"/>
  <c r="J189" l="1"/>
  <c r="L500" l="1"/>
  <c r="L499" s="1"/>
  <c r="L498" s="1"/>
  <c r="K500"/>
  <c r="K499" s="1"/>
  <c r="K498" s="1"/>
  <c r="J500"/>
  <c r="J499" s="1"/>
  <c r="J498" s="1"/>
  <c r="J245" l="1"/>
  <c r="J182" l="1"/>
  <c r="J319" l="1"/>
  <c r="J311" s="1"/>
  <c r="J279" l="1"/>
  <c r="J574"/>
  <c r="J573" s="1"/>
  <c r="J332" l="1"/>
  <c r="K41"/>
  <c r="L41"/>
  <c r="M6" l="1"/>
  <c r="N6"/>
  <c r="O6"/>
  <c r="P6"/>
  <c r="L567"/>
  <c r="L566" s="1"/>
  <c r="L565" s="1"/>
  <c r="K567"/>
  <c r="K566" s="1"/>
  <c r="K565" s="1"/>
  <c r="J566"/>
  <c r="J565" s="1"/>
  <c r="L545"/>
  <c r="K545"/>
  <c r="J545"/>
  <c r="J505"/>
  <c r="K353"/>
  <c r="L353"/>
  <c r="K359"/>
  <c r="L359"/>
  <c r="M359"/>
  <c r="M352" s="1"/>
  <c r="N359"/>
  <c r="N352" s="1"/>
  <c r="O359"/>
  <c r="O352" s="1"/>
  <c r="P359"/>
  <c r="P352" s="1"/>
  <c r="J359"/>
  <c r="J352" s="1"/>
  <c r="K338"/>
  <c r="L338"/>
  <c r="M338"/>
  <c r="N338"/>
  <c r="O338"/>
  <c r="P338"/>
  <c r="J338"/>
  <c r="J334"/>
  <c r="K182"/>
  <c r="L182"/>
  <c r="K173"/>
  <c r="K165" s="1"/>
  <c r="L173"/>
  <c r="L165" s="1"/>
  <c r="K352" l="1"/>
  <c r="L352"/>
  <c r="K69" l="1"/>
  <c r="L69"/>
  <c r="J69"/>
  <c r="J100"/>
  <c r="M46" l="1"/>
  <c r="N46"/>
  <c r="O46"/>
  <c r="P46"/>
  <c r="L98"/>
  <c r="K98"/>
  <c r="J98"/>
  <c r="K33"/>
  <c r="L33"/>
  <c r="J33"/>
  <c r="L269" l="1"/>
  <c r="L268" s="1"/>
  <c r="K269"/>
  <c r="K268" s="1"/>
  <c r="J269"/>
  <c r="J268" s="1"/>
  <c r="J48" l="1"/>
  <c r="M307" l="1"/>
  <c r="N307"/>
  <c r="O307"/>
  <c r="P307"/>
  <c r="J534"/>
  <c r="J533" s="1"/>
  <c r="J532" s="1"/>
  <c r="J228" l="1"/>
  <c r="J12" l="1"/>
  <c r="L316" l="1"/>
  <c r="K316"/>
  <c r="L461" l="1"/>
  <c r="K461"/>
  <c r="J461"/>
  <c r="L464" l="1"/>
  <c r="L460" s="1"/>
  <c r="K464"/>
  <c r="K460" s="1"/>
  <c r="J464"/>
  <c r="J460" s="1"/>
  <c r="L406" l="1"/>
  <c r="L405" s="1"/>
  <c r="K406"/>
  <c r="K405" s="1"/>
  <c r="J406"/>
  <c r="J405" s="1"/>
  <c r="M479" l="1"/>
  <c r="L213" l="1"/>
  <c r="K213"/>
  <c r="J213"/>
  <c r="M347" l="1"/>
  <c r="J365" l="1"/>
  <c r="L581" l="1"/>
  <c r="L578" s="1"/>
  <c r="K581"/>
  <c r="K578" s="1"/>
  <c r="J581"/>
  <c r="J578" s="1"/>
  <c r="K577" l="1"/>
  <c r="K576" s="1"/>
  <c r="J577"/>
  <c r="J576" s="1"/>
  <c r="L577"/>
  <c r="L576" s="1"/>
  <c r="L266"/>
  <c r="L265" s="1"/>
  <c r="K266"/>
  <c r="K265" s="1"/>
  <c r="J150" l="1"/>
  <c r="L509" l="1"/>
  <c r="L504" s="1"/>
  <c r="K509"/>
  <c r="K504" s="1"/>
  <c r="J509"/>
  <c r="J504" s="1"/>
  <c r="J266"/>
  <c r="J265" s="1"/>
  <c r="L590"/>
  <c r="K590"/>
  <c r="J590"/>
  <c r="L588"/>
  <c r="K588"/>
  <c r="J588"/>
  <c r="J503" l="1"/>
  <c r="J502" s="1"/>
  <c r="K503"/>
  <c r="K502" s="1"/>
  <c r="L503"/>
  <c r="L502" s="1"/>
  <c r="J587"/>
  <c r="J586" s="1"/>
  <c r="L587"/>
  <c r="K587"/>
  <c r="L432" l="1"/>
  <c r="L431" s="1"/>
  <c r="K432"/>
  <c r="K431" s="1"/>
  <c r="J432"/>
  <c r="J431" s="1"/>
  <c r="L328"/>
  <c r="K328"/>
  <c r="J328"/>
  <c r="L189"/>
  <c r="L188" s="1"/>
  <c r="L164" s="1"/>
  <c r="K189"/>
  <c r="K188" s="1"/>
  <c r="K164" s="1"/>
  <c r="J188"/>
  <c r="J164" s="1"/>
  <c r="L393" l="1"/>
  <c r="K393"/>
  <c r="L272"/>
  <c r="K272"/>
  <c r="J272"/>
  <c r="L593"/>
  <c r="L592" s="1"/>
  <c r="L586" s="1"/>
  <c r="K593"/>
  <c r="K592" s="1"/>
  <c r="K586" s="1"/>
  <c r="J593"/>
  <c r="J592" s="1"/>
  <c r="J324"/>
  <c r="J323" s="1"/>
  <c r="L332"/>
  <c r="K332"/>
  <c r="L436"/>
  <c r="L435" s="1"/>
  <c r="L434" s="1"/>
  <c r="K436"/>
  <c r="K435" s="1"/>
  <c r="K434" s="1"/>
  <c r="J436"/>
  <c r="J435" s="1"/>
  <c r="J434" s="1"/>
  <c r="K271" l="1"/>
  <c r="L271"/>
  <c r="J271"/>
  <c r="J351"/>
  <c r="L351"/>
  <c r="K351"/>
  <c r="J301"/>
  <c r="J300" s="1"/>
  <c r="J299" s="1"/>
  <c r="L417"/>
  <c r="L416" s="1"/>
  <c r="K417"/>
  <c r="K416" s="1"/>
  <c r="J417"/>
  <c r="J416" s="1"/>
  <c r="L542"/>
  <c r="L541" s="1"/>
  <c r="L540" s="1"/>
  <c r="L539" s="1"/>
  <c r="K542"/>
  <c r="K541" s="1"/>
  <c r="K540" s="1"/>
  <c r="K539" s="1"/>
  <c r="L491"/>
  <c r="L490" s="1"/>
  <c r="K491"/>
  <c r="K490" s="1"/>
  <c r="L477"/>
  <c r="L476" s="1"/>
  <c r="L475" s="1"/>
  <c r="K477"/>
  <c r="K476" s="1"/>
  <c r="K475" s="1"/>
  <c r="L470"/>
  <c r="K470"/>
  <c r="L467"/>
  <c r="K467"/>
  <c r="L452"/>
  <c r="K452"/>
  <c r="L448"/>
  <c r="L447" s="1"/>
  <c r="L446" s="1"/>
  <c r="K448"/>
  <c r="K447" s="1"/>
  <c r="K446" s="1"/>
  <c r="L443"/>
  <c r="L442" s="1"/>
  <c r="L441" s="1"/>
  <c r="K443"/>
  <c r="K442" s="1"/>
  <c r="K441" s="1"/>
  <c r="L429"/>
  <c r="L428" s="1"/>
  <c r="K429"/>
  <c r="K428" s="1"/>
  <c r="L426"/>
  <c r="L425" s="1"/>
  <c r="K426"/>
  <c r="K425" s="1"/>
  <c r="L423"/>
  <c r="K423"/>
  <c r="L421"/>
  <c r="K421"/>
  <c r="L414"/>
  <c r="L413" s="1"/>
  <c r="K414"/>
  <c r="K413" s="1"/>
  <c r="L411"/>
  <c r="L410" s="1"/>
  <c r="K411"/>
  <c r="K410" s="1"/>
  <c r="L403"/>
  <c r="K403"/>
  <c r="L401"/>
  <c r="K401"/>
  <c r="L391"/>
  <c r="K391"/>
  <c r="L381"/>
  <c r="L380" s="1"/>
  <c r="L379" s="1"/>
  <c r="L378" s="1"/>
  <c r="K381"/>
  <c r="K380" s="1"/>
  <c r="K379" s="1"/>
  <c r="K378" s="1"/>
  <c r="L376"/>
  <c r="L375" s="1"/>
  <c r="L374" s="1"/>
  <c r="K376"/>
  <c r="K375" s="1"/>
  <c r="K374" s="1"/>
  <c r="L372"/>
  <c r="K372"/>
  <c r="L365"/>
  <c r="L364" s="1"/>
  <c r="L363" s="1"/>
  <c r="K365"/>
  <c r="K364" s="1"/>
  <c r="K363" s="1"/>
  <c r="L349"/>
  <c r="K349"/>
  <c r="L345"/>
  <c r="K345"/>
  <c r="L324"/>
  <c r="L323" s="1"/>
  <c r="K324"/>
  <c r="K323" s="1"/>
  <c r="L309"/>
  <c r="L308" s="1"/>
  <c r="K309"/>
  <c r="K308" s="1"/>
  <c r="L301"/>
  <c r="L300" s="1"/>
  <c r="L299" s="1"/>
  <c r="K301"/>
  <c r="K300" s="1"/>
  <c r="K299" s="1"/>
  <c r="L291"/>
  <c r="L282" s="1"/>
  <c r="L277"/>
  <c r="L276" s="1"/>
  <c r="L275" s="1"/>
  <c r="K277"/>
  <c r="K276" s="1"/>
  <c r="K275" s="1"/>
  <c r="L263"/>
  <c r="L262" s="1"/>
  <c r="K263"/>
  <c r="K262" s="1"/>
  <c r="L256"/>
  <c r="L255" s="1"/>
  <c r="L254" s="1"/>
  <c r="K256"/>
  <c r="K255" s="1"/>
  <c r="K254" s="1"/>
  <c r="L243"/>
  <c r="L242" s="1"/>
  <c r="L241" s="1"/>
  <c r="K243"/>
  <c r="K242" s="1"/>
  <c r="K241" s="1"/>
  <c r="L237"/>
  <c r="L236" s="1"/>
  <c r="K237"/>
  <c r="K236" s="1"/>
  <c r="L234"/>
  <c r="L233" s="1"/>
  <c r="K234"/>
  <c r="K233" s="1"/>
  <c r="L231"/>
  <c r="L230" s="1"/>
  <c r="K231"/>
  <c r="K230" s="1"/>
  <c r="L226"/>
  <c r="L225" s="1"/>
  <c r="K226"/>
  <c r="K225" s="1"/>
  <c r="L223"/>
  <c r="L222" s="1"/>
  <c r="K223"/>
  <c r="K222" s="1"/>
  <c r="L218"/>
  <c r="L217" s="1"/>
  <c r="K218"/>
  <c r="K217" s="1"/>
  <c r="L212"/>
  <c r="K212"/>
  <c r="L210"/>
  <c r="L209" s="1"/>
  <c r="K210"/>
  <c r="K209" s="1"/>
  <c r="L207"/>
  <c r="L206" s="1"/>
  <c r="K207"/>
  <c r="K206" s="1"/>
  <c r="L204"/>
  <c r="L203" s="1"/>
  <c r="K204"/>
  <c r="K203" s="1"/>
  <c r="L197"/>
  <c r="L196" s="1"/>
  <c r="L195" s="1"/>
  <c r="K197"/>
  <c r="K196" s="1"/>
  <c r="K195" s="1"/>
  <c r="L160"/>
  <c r="L159" s="1"/>
  <c r="K160"/>
  <c r="K159" s="1"/>
  <c r="L156"/>
  <c r="L155" s="1"/>
  <c r="K156"/>
  <c r="K155" s="1"/>
  <c r="L150"/>
  <c r="K150"/>
  <c r="L131"/>
  <c r="L130" s="1"/>
  <c r="K131"/>
  <c r="K130" s="1"/>
  <c r="L126"/>
  <c r="K126"/>
  <c r="L119"/>
  <c r="K119"/>
  <c r="L64"/>
  <c r="K64"/>
  <c r="L60"/>
  <c r="K60"/>
  <c r="L52"/>
  <c r="K52"/>
  <c r="L48"/>
  <c r="K48"/>
  <c r="L29"/>
  <c r="K29"/>
  <c r="L24"/>
  <c r="K24"/>
  <c r="L19"/>
  <c r="L18" s="1"/>
  <c r="K19"/>
  <c r="K18" s="1"/>
  <c r="L16"/>
  <c r="L15" s="1"/>
  <c r="K16"/>
  <c r="K15" s="1"/>
  <c r="L10"/>
  <c r="L9" s="1"/>
  <c r="L8" s="1"/>
  <c r="K10"/>
  <c r="K9" s="1"/>
  <c r="K8" s="1"/>
  <c r="J144"/>
  <c r="J309"/>
  <c r="J308" s="1"/>
  <c r="J307" s="1"/>
  <c r="J372"/>
  <c r="J64"/>
  <c r="J491"/>
  <c r="J490" s="1"/>
  <c r="J376"/>
  <c r="J375" s="1"/>
  <c r="J374" s="1"/>
  <c r="J542"/>
  <c r="J541" s="1"/>
  <c r="J540" s="1"/>
  <c r="J539" s="1"/>
  <c r="J212"/>
  <c r="J29"/>
  <c r="J24"/>
  <c r="J218"/>
  <c r="J217" s="1"/>
  <c r="J60"/>
  <c r="J47" s="1"/>
  <c r="J19"/>
  <c r="J18" s="1"/>
  <c r="J160"/>
  <c r="J159" s="1"/>
  <c r="J429"/>
  <c r="J428" s="1"/>
  <c r="J131"/>
  <c r="J130" s="1"/>
  <c r="J118" s="1"/>
  <c r="J345"/>
  <c r="J477"/>
  <c r="J476" s="1"/>
  <c r="J475" s="1"/>
  <c r="J467"/>
  <c r="J470"/>
  <c r="J452"/>
  <c r="J448"/>
  <c r="J447" s="1"/>
  <c r="J446" s="1"/>
  <c r="J443"/>
  <c r="J442" s="1"/>
  <c r="J441" s="1"/>
  <c r="J426"/>
  <c r="J425" s="1"/>
  <c r="J421"/>
  <c r="J423"/>
  <c r="J411"/>
  <c r="J410" s="1"/>
  <c r="J414"/>
  <c r="J413" s="1"/>
  <c r="J403"/>
  <c r="J401"/>
  <c r="J391"/>
  <c r="J386" s="1"/>
  <c r="J381"/>
  <c r="J380" s="1"/>
  <c r="J379" s="1"/>
  <c r="J378" s="1"/>
  <c r="J364"/>
  <c r="J363" s="1"/>
  <c r="J349"/>
  <c r="J277"/>
  <c r="J263"/>
  <c r="J262" s="1"/>
  <c r="J261" s="1"/>
  <c r="J256"/>
  <c r="J255" s="1"/>
  <c r="J243"/>
  <c r="J242" s="1"/>
  <c r="J241" s="1"/>
  <c r="J223"/>
  <c r="J222" s="1"/>
  <c r="J226"/>
  <c r="J225" s="1"/>
  <c r="J231"/>
  <c r="J230" s="1"/>
  <c r="J234"/>
  <c r="J233" s="1"/>
  <c r="J236"/>
  <c r="J204"/>
  <c r="J203" s="1"/>
  <c r="J207"/>
  <c r="J206" s="1"/>
  <c r="J210"/>
  <c r="J209" s="1"/>
  <c r="J197"/>
  <c r="J196" s="1"/>
  <c r="J195" s="1"/>
  <c r="J156"/>
  <c r="J155" s="1"/>
  <c r="J126"/>
  <c r="J16"/>
  <c r="J15" s="1"/>
  <c r="J10"/>
  <c r="J9" s="1"/>
  <c r="J8" s="1"/>
  <c r="K47" l="1"/>
  <c r="J489"/>
  <c r="J488" s="1"/>
  <c r="K489"/>
  <c r="K488" s="1"/>
  <c r="L489"/>
  <c r="L488" s="1"/>
  <c r="K118"/>
  <c r="L118"/>
  <c r="J298"/>
  <c r="J46"/>
  <c r="L47"/>
  <c r="L46" s="1"/>
  <c r="L307"/>
  <c r="L298" s="1"/>
  <c r="J23"/>
  <c r="J22" s="1"/>
  <c r="L240"/>
  <c r="K240"/>
  <c r="K307"/>
  <c r="L23"/>
  <c r="L22" s="1"/>
  <c r="J240"/>
  <c r="J276"/>
  <c r="J275" s="1"/>
  <c r="L261"/>
  <c r="L260" s="1"/>
  <c r="K23"/>
  <c r="K22" s="1"/>
  <c r="K261"/>
  <c r="K260" s="1"/>
  <c r="L451"/>
  <c r="L450" s="1"/>
  <c r="L440" s="1"/>
  <c r="J221"/>
  <c r="J220" s="1"/>
  <c r="K46"/>
  <c r="K451"/>
  <c r="K450" s="1"/>
  <c r="K440" s="1"/>
  <c r="J451"/>
  <c r="K202"/>
  <c r="L202"/>
  <c r="J202"/>
  <c r="J260"/>
  <c r="L344"/>
  <c r="L343" s="1"/>
  <c r="L154"/>
  <c r="L385"/>
  <c r="L384" s="1"/>
  <c r="L400"/>
  <c r="L399" s="1"/>
  <c r="L398" s="1"/>
  <c r="L420"/>
  <c r="L419" s="1"/>
  <c r="K144"/>
  <c r="K143" s="1"/>
  <c r="K154"/>
  <c r="K385"/>
  <c r="K384" s="1"/>
  <c r="K400"/>
  <c r="K399" s="1"/>
  <c r="K398" s="1"/>
  <c r="K420"/>
  <c r="K419" s="1"/>
  <c r="K344"/>
  <c r="K343" s="1"/>
  <c r="K253"/>
  <c r="J253"/>
  <c r="L253"/>
  <c r="L144"/>
  <c r="L143" s="1"/>
  <c r="L322"/>
  <c r="K322"/>
  <c r="J400"/>
  <c r="J399" s="1"/>
  <c r="J398" s="1"/>
  <c r="J143"/>
  <c r="K409"/>
  <c r="J344"/>
  <c r="J343" s="1"/>
  <c r="J420"/>
  <c r="J419" s="1"/>
  <c r="L409"/>
  <c r="J154"/>
  <c r="K14"/>
  <c r="K7" s="1"/>
  <c r="K221"/>
  <c r="K220" s="1"/>
  <c r="J409"/>
  <c r="K274"/>
  <c r="L221"/>
  <c r="L220" s="1"/>
  <c r="L281"/>
  <c r="L274" s="1"/>
  <c r="L14"/>
  <c r="L7" s="1"/>
  <c r="J14"/>
  <c r="J7" s="1"/>
  <c r="J450" l="1"/>
  <c r="J440" s="1"/>
  <c r="K298"/>
  <c r="J21"/>
  <c r="J274"/>
  <c r="K408"/>
  <c r="L21"/>
  <c r="J408"/>
  <c r="L408"/>
  <c r="K21"/>
  <c r="K321"/>
  <c r="L321"/>
  <c r="L6" l="1"/>
  <c r="K6"/>
  <c r="J322"/>
  <c r="J321" s="1"/>
  <c r="J385"/>
  <c r="J384" s="1"/>
  <c r="J6" l="1"/>
</calcChain>
</file>

<file path=xl/sharedStrings.xml><?xml version="1.0" encoding="utf-8"?>
<sst xmlns="http://schemas.openxmlformats.org/spreadsheetml/2006/main" count="3784" uniqueCount="711">
  <si>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</si>
  <si>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</si>
  <si>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</si>
  <si>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</si>
  <si>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</si>
  <si>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</si>
  <si>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</si>
  <si>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</si>
  <si>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</si>
  <si>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</si>
  <si>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</si>
  <si>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</si>
  <si>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</si>
  <si>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</si>
  <si>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</si>
  <si>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</si>
  <si>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</si>
  <si>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</si>
  <si>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</si>
  <si>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</si>
  <si>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</si>
  <si>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</si>
  <si>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</si>
  <si>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</si>
  <si>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</si>
  <si>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</si>
  <si>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</si>
  <si>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</si>
  <si>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</si>
  <si>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</si>
  <si>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</si>
  <si>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</si>
  <si>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</si>
  <si>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</si>
  <si>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</si>
  <si>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</si>
  <si>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</si>
  <si>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</si>
  <si>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</si>
  <si>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</si>
  <si>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</si>
  <si>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</si>
  <si>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</si>
  <si>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</si>
  <si>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</si>
  <si>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</si>
  <si>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</si>
  <si>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</si>
  <si>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</si>
  <si>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</si>
  <si>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</si>
  <si>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</si>
  <si>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</si>
  <si>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</si>
  <si>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</si>
  <si>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</si>
  <si>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</si>
  <si>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</si>
  <si>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</si>
  <si>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</si>
  <si>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</si>
  <si>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</si>
  <si>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</si>
  <si>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</si>
  <si>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</si>
  <si>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</si>
  <si>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</si>
  <si>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</si>
  <si>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</si>
  <si>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</si>
  <si>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</si>
  <si>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</si>
  <si>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</si>
  <si>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</si>
  <si>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</si>
  <si>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</si>
  <si>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</si>
  <si>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</si>
  <si>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</si>
  <si>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</si>
  <si>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</si>
  <si>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</si>
  <si>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</si>
  <si>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</si>
  <si>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</si>
  <si>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</si>
  <si>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</si>
  <si>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</si>
  <si>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</si>
  <si>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</si>
  <si>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</si>
  <si>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</si>
  <si>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</si>
  <si>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</si>
  <si>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</si>
  <si>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</si>
  <si>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</si>
  <si>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</si>
  <si>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</si>
  <si>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</si>
  <si>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</si>
  <si>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</si>
  <si>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</si>
  <si>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</si>
  <si>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</si>
  <si>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</si>
  <si>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</si>
  <si>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</si>
  <si>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</si>
  <si>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</si>
  <si>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</si>
  <si>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</si>
  <si>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</si>
  <si>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</si>
  <si>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</si>
  <si>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</si>
  <si>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</si>
  <si>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</si>
  <si>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</si>
  <si>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</si>
  <si>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</si>
  <si>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</si>
  <si>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</si>
  <si>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</si>
  <si>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</si>
  <si>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</si>
  <si>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</si>
  <si>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</si>
  <si>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</si>
  <si>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</si>
  <si>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</si>
  <si>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</si>
  <si>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</si>
  <si>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</si>
  <si>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</si>
  <si>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</si>
  <si>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</si>
  <si>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</si>
  <si>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</si>
  <si>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</si>
  <si>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</si>
  <si>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</si>
  <si>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</si>
  <si>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</si>
  <si>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</si>
  <si>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</si>
  <si>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</si>
  <si>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</si>
  <si>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</si>
  <si>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</si>
  <si>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</si>
  <si>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</si>
  <si>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</si>
  <si>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</si>
  <si>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</si>
  <si>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</si>
  <si>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</si>
  <si>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</si>
  <si>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</si>
  <si>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</si>
  <si>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</si>
  <si>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</si>
  <si>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</si>
  <si>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</si>
  <si>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</si>
  <si>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</si>
  <si>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</si>
  <si>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</si>
  <si>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</si>
  <si>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</si>
  <si>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</si>
  <si>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</si>
  <si>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</si>
  <si>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</si>
  <si>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</si>
  <si>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</si>
  <si>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</si>
  <si>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</si>
  <si>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</si>
  <si>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</si>
  <si>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</si>
  <si>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</si>
  <si>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</si>
  <si>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</si>
  <si>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</si>
  <si>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</si>
  <si>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</si>
  <si>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</si>
  <si>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</si>
  <si>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</si>
  <si>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</si>
  <si>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</si>
  <si>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</si>
  <si>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</si>
  <si>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</si>
  <si>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</si>
  <si>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</si>
  <si>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</si>
  <si>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</si>
  <si>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</si>
  <si>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</si>
  <si>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</si>
  <si>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</si>
  <si>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</si>
  <si>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</si>
  <si>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</si>
  <si>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</si>
  <si>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</si>
  <si>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</si>
  <si>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</si>
  <si>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</si>
  <si>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</si>
  <si>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</si>
  <si>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</si>
  <si>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</si>
  <si>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</si>
  <si>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</si>
  <si>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</si>
  <si>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</si>
  <si>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</si>
  <si>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</si>
  <si>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</si>
  <si>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</si>
  <si>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</si>
  <si>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</si>
  <si>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</si>
  <si>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</si>
  <si>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</si>
  <si>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</si>
  <si>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</si>
  <si>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</si>
  <si>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</si>
  <si>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</si>
  <si>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</si>
  <si>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</si>
  <si>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</si>
  <si>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</si>
  <si>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</si>
  <si>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</si>
  <si>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</si>
  <si>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</si>
  <si>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</si>
  <si>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</si>
  <si>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</si>
  <si>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</si>
  <si>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</si>
  <si>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</si>
  <si>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</si>
  <si>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</si>
  <si>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</si>
  <si>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</si>
  <si>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</si>
  <si>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</si>
  <si>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</si>
  <si>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</si>
  <si>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</si>
  <si>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</si>
  <si>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</si>
  <si>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</si>
  <si>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</si>
  <si>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</si>
  <si>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</si>
  <si>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</si>
  <si>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</si>
  <si>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</si>
  <si>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</si>
  <si>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</si>
  <si>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</si>
  <si>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</si>
  <si>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</si>
  <si>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</si>
  <si>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</si>
  <si>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</si>
  <si>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</si>
  <si>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</si>
  <si>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</si>
  <si>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</si>
  <si>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</si>
  <si>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</si>
  <si>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</si>
  <si>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</si>
  <si>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</si>
  <si>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</si>
  <si>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</si>
  <si>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</si>
  <si>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</si>
  <si>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</si>
  <si>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</si>
  <si>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</si>
  <si>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</si>
  <si>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</si>
  <si>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</si>
  <si>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</si>
  <si>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</si>
  <si>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</si>
  <si>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</si>
  <si>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</si>
  <si>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</si>
  <si>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</si>
  <si>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</si>
  <si>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</si>
  <si>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</si>
  <si>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</si>
  <si>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</si>
  <si>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</si>
  <si>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</si>
  <si>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</si>
  <si>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</si>
  <si>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</si>
  <si>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</si>
  <si>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</si>
  <si>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</si>
  <si>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</si>
  <si>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</si>
  <si>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</si>
  <si>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</si>
  <si>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</si>
  <si>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</si>
  <si>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</si>
  <si>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</si>
  <si>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</si>
  <si>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</si>
  <si>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</si>
  <si>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</si>
  <si>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</si>
  <si>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</si>
  <si>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</si>
  <si>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</si>
  <si>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</si>
  <si>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</si>
  <si>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</si>
  <si>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</si>
  <si>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</si>
  <si>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</si>
  <si>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</si>
  <si>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</si>
  <si>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</si>
  <si>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</si>
  <si>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</si>
  <si>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</si>
  <si>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</si>
  <si>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</si>
  <si>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</si>
  <si>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</si>
  <si>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</si>
  <si>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</si>
  <si>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</si>
  <si>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</si>
  <si>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</si>
  <si>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</si>
  <si>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</si>
  <si>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</si>
  <si>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</si>
  <si>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</si>
  <si>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</si>
  <si>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</si>
  <si>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</si>
  <si>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</si>
  <si>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</si>
  <si>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</si>
  <si>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</si>
  <si>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</si>
  <si>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</si>
  <si>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</si>
  <si>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</si>
  <si>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</si>
  <si>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</si>
  <si>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</si>
  <si>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</si>
  <si>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</si>
  <si>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</si>
  <si>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</si>
  <si>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</si>
  <si>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</si>
  <si>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</si>
  <si>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</si>
  <si>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</si>
  <si>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</si>
  <si>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</si>
  <si>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</si>
  <si>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</si>
  <si>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</si>
  <si>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</si>
  <si>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</si>
  <si>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</si>
  <si>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</si>
  <si>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</si>
  <si>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</si>
  <si>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</si>
  <si>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</si>
  <si>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</si>
  <si>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</si>
  <si>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</si>
  <si>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</si>
  <si>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</si>
  <si>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</si>
  <si>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</si>
  <si>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</si>
  <si>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</si>
  <si>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</si>
  <si>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</si>
  <si>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</si>
  <si>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</si>
  <si>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</si>
  <si>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</si>
  <si>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</si>
  <si>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</si>
  <si>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</si>
  <si>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</si>
  <si>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</si>
  <si>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</si>
  <si>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</si>
  <si>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</si>
  <si>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</si>
  <si>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</si>
  <si>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</si>
  <si>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</si>
  <si>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</si>
  <si>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</si>
  <si>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</si>
  <si>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</si>
  <si>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</si>
  <si>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</si>
  <si>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</si>
  <si>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</si>
  <si>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</si>
  <si>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</si>
  <si>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</si>
  <si>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</si>
  <si>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</si>
  <si>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</si>
  <si>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</si>
  <si>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</si>
  <si>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</si>
  <si>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</si>
  <si>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</si>
  <si>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</si>
  <si>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</si>
  <si>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</si>
  <si>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</si>
  <si>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</si>
  <si>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</si>
  <si>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</si>
  <si>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</si>
  <si>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</si>
  <si>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</si>
  <si>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</si>
  <si>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</si>
  <si>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</si>
  <si>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</si>
  <si>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</si>
  <si>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</si>
  <si>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</si>
  <si>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</si>
  <si>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</si>
  <si>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</si>
  <si>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</si>
  <si>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</si>
  <si>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</si>
  <si>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</si>
  <si>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</si>
  <si>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</si>
  <si>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</si>
  <si>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</si>
  <si>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</si>
  <si>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</si>
  <si>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</si>
  <si>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</si>
  <si>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</si>
  <si>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</si>
  <si>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</si>
  <si>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</si>
  <si>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</si>
  <si>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</si>
  <si>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</si>
  <si>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</si>
  <si>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</si>
  <si>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</si>
  <si>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</si>
  <si>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</si>
  <si>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</si>
  <si>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</si>
  <si>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</si>
  <si>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</si>
  <si>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</si>
  <si>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</si>
  <si>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</si>
  <si>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</si>
  <si>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</si>
  <si>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</si>
  <si>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</si>
  <si>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</si>
  <si>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</si>
  <si>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</si>
  <si>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</si>
  <si>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</si>
  <si>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</si>
  <si>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</si>
  <si>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</si>
  <si>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</si>
  <si>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</si>
  <si>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</si>
  <si>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</si>
  <si>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</si>
  <si>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</si>
  <si>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</si>
  <si>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</si>
  <si>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</si>
  <si>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</si>
  <si>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</si>
  <si>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</si>
  <si>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</si>
  <si>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</si>
  <si>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</si>
  <si>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</si>
  <si>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</si>
  <si>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</si>
  <si>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</si>
  <si>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</si>
  <si>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</si>
  <si>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</si>
  <si>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</si>
  <si>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</si>
  <si>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</si>
  <si>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</si>
  <si>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</si>
  <si>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</si>
  <si>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</si>
  <si>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</si>
  <si>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</si>
  <si>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</si>
  <si>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</si>
  <si>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</si>
  <si>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</si>
  <si>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</si>
  <si>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</si>
  <si>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</si>
  <si>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</si>
  <si>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</si>
  <si>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</si>
  <si>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</si>
  <si>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</si>
  <si>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</si>
  <si>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</si>
  <si>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</si>
  <si>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</si>
  <si>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</si>
  <si>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</si>
  <si>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</si>
  <si>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</si>
  <si>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</si>
  <si>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</si>
  <si>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</si>
  <si>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</si>
  <si>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</si>
  <si>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</si>
  <si>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</si>
  <si>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</si>
  <si>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</si>
  <si>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</si>
  <si>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</si>
  <si>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</si>
  <si>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</si>
  <si>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</si>
  <si>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</si>
  <si>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</si>
  <si>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</si>
  <si>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</si>
  <si>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</si>
  <si>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</si>
  <si>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</si>
  <si>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</si>
  <si>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</si>
  <si>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</si>
  <si>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</si>
  <si>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</si>
  <si>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</si>
  <si>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</si>
  <si>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</si>
  <si>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</si>
  <si>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</si>
  <si>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</si>
  <si>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</si>
  <si>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</si>
  <si>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</si>
  <si>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</si>
  <si>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</si>
  <si>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</si>
  <si>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</si>
  <si>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</si>
  <si>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</si>
  <si>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</si>
  <si>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</si>
  <si>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</si>
  <si>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</si>
  <si>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</si>
  <si>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</si>
  <si>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</si>
  <si>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</si>
  <si>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</si>
  <si>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</si>
  <si>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</si>
  <si>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</si>
  <si>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</si>
  <si>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</si>
  <si>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</si>
  <si>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</si>
  <si>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</si>
  <si>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</si>
  <si>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</si>
  <si>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</si>
  <si>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</si>
  <si>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</si>
  <si>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</si>
  <si>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</si>
  <si>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</si>
  <si>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</si>
  <si>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</si>
  <si>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</si>
  <si>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</si>
  <si>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</si>
  <si>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</si>
  <si>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</si>
  <si>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</si>
  <si>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</si>
  <si>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</si>
  <si>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</si>
  <si>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</si>
  <si>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</si>
  <si>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</si>
  <si>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</si>
  <si>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</si>
  <si>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</si>
  <si>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</si>
  <si>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</si>
  <si>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</si>
  <si>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</si>
  <si>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</si>
  <si>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</si>
  <si>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</si>
  <si>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</si>
  <si>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</si>
  <si>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</si>
  <si>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</si>
  <si>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</si>
  <si>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</si>
  <si>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</si>
  <si>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</si>
  <si>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</si>
  <si>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</si>
  <si>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</si>
  <si>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</si>
  <si>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</si>
  <si>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</si>
  <si>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</si>
  <si>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</si>
  <si>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</si>
  <si>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</si>
  <si>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</si>
  <si>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</si>
  <si>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</si>
  <si>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</si>
  <si>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</si>
  <si>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</si>
  <si>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</si>
  <si>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</si>
  <si>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</si>
  <si>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</si>
  <si>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</si>
  <si>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</si>
  <si>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</si>
  <si>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</si>
  <si>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</si>
  <si>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</si>
  <si>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</si>
  <si>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</si>
  <si>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</si>
  <si>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</si>
  <si>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</si>
  <si>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</si>
  <si>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</si>
  <si>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</si>
  <si>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t>R4670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</si>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</sst>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6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56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56" fillId="0" borderId="6" xfId="0" applyNumberFormat="1" applyFont="1" applyBorder="1" applyAlignment="1">
      <alignment horizontal="center" vertical="center"/>
    </xf>
    <xf numFmtId="49" fontId="56" fillId="0" borderId="12" xfId="0" applyNumberFormat="1" applyFont="1" applyBorder="1" applyAlignment="1">
      <alignment horizontal="center" vertical="center"/>
    </xf>
    <xf numFmtId="49" fontId="56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49" fontId="3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61" fillId="0" borderId="2" xfId="0" applyNumberFormat="1" applyFont="1" applyFill="1" applyBorder="1" applyAlignment="1">
      <alignment horizontal="left" vertical="center"/>
    </xf>
    <xf numFmtId="0" fontId="61" fillId="0" borderId="1" xfId="0" applyFont="1" applyFill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horizontal="center" vertical="center" wrapText="1"/>
    </xf>
    <xf numFmtId="0" fontId="61" fillId="0" borderId="7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vertical="center"/>
    </xf>
    <xf numFmtId="49" fontId="28" fillId="0" borderId="12" xfId="0" applyNumberFormat="1" applyFont="1" applyFill="1" applyBorder="1" applyAlignment="1">
      <alignment vertical="center"/>
    </xf>
    <xf numFmtId="49" fontId="28" fillId="0" borderId="5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99"/>
  <sheetViews>
    <sheetView tabSelected="1" view="pageBreakPreview" zoomScale="80" zoomScaleNormal="90" zoomScaleSheetLayoutView="80" workbookViewId="0">
      <selection sqref="A1:L1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293" customWidth="1"/>
    <col min="4" max="4" width="6.5703125" style="293" customWidth="1"/>
    <col min="5" max="5" width="7.7109375" style="17" customWidth="1"/>
    <col min="6" max="9" width="9.140625" style="17"/>
    <col min="10" max="12" width="19.85546875" style="129" customWidth="1"/>
    <col min="13" max="13" width="10.5703125" hidden="1" customWidth="1"/>
    <col min="14" max="16" width="0" hidden="1" customWidth="1"/>
  </cols>
  <sheetData>
    <row r="1" spans="1:16" s="1" customFormat="1" ht="227.45" customHeight="1">
      <c r="A1" s="466" t="s">
        <v>668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</row>
    <row r="2" spans="1:16" ht="63" customHeight="1">
      <c r="A2" s="467" t="s">
        <v>589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</row>
    <row r="3" spans="1:16" s="1" customFormat="1" ht="33.6" customHeight="1">
      <c r="A3" s="468"/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9" t="s">
        <v>147</v>
      </c>
    </row>
    <row r="4" spans="1:16" s="3" customFormat="1">
      <c r="A4" s="470" t="s">
        <v>150</v>
      </c>
      <c r="B4" s="369" t="s">
        <v>0</v>
      </c>
      <c r="C4" s="471" t="s">
        <v>144</v>
      </c>
      <c r="D4" s="471"/>
      <c r="E4" s="471"/>
      <c r="F4" s="471"/>
      <c r="G4" s="472" t="s">
        <v>145</v>
      </c>
      <c r="H4" s="472" t="s">
        <v>146</v>
      </c>
      <c r="I4" s="472" t="s">
        <v>148</v>
      </c>
      <c r="J4" s="473" t="s">
        <v>279</v>
      </c>
      <c r="K4" s="473" t="s">
        <v>313</v>
      </c>
      <c r="L4" s="473" t="s">
        <v>489</v>
      </c>
    </row>
    <row r="5" spans="1:16" s="346" customFormat="1" ht="14.25">
      <c r="A5" s="474">
        <v>1</v>
      </c>
      <c r="B5" s="475">
        <v>2</v>
      </c>
      <c r="C5" s="476" t="s">
        <v>94</v>
      </c>
      <c r="D5" s="476"/>
      <c r="E5" s="476"/>
      <c r="F5" s="476"/>
      <c r="G5" s="477">
        <v>4</v>
      </c>
      <c r="H5" s="477">
        <v>5</v>
      </c>
      <c r="I5" s="477">
        <v>6</v>
      </c>
      <c r="J5" s="475">
        <v>7</v>
      </c>
      <c r="K5" s="475">
        <v>8</v>
      </c>
      <c r="L5" s="475">
        <v>9</v>
      </c>
    </row>
    <row r="6" spans="1:16" s="9" customFormat="1" ht="20.25">
      <c r="A6" s="478"/>
      <c r="B6" s="479" t="s">
        <v>149</v>
      </c>
      <c r="C6" s="480"/>
      <c r="D6" s="480"/>
      <c r="E6" s="480"/>
      <c r="F6" s="481"/>
      <c r="G6" s="482"/>
      <c r="H6" s="483"/>
      <c r="I6" s="484"/>
      <c r="J6" s="485">
        <f>SUM(J7+J21+J220+J240+J253+J260+J274+J298+J321+J378+J384+J398+J408+J440+J488+J502+J539+J576+J586+J532+J544+J565+J498+J560+J556)</f>
        <v>2352703.4000000013</v>
      </c>
      <c r="K6" s="485">
        <f>SUM(K7+K21+K220+K240+K253+K260+K274+K298+K321+K378+K384+K398+K408+K440+K488+K502+K539+K576+K586+K532+K544+K565+K498+K560+K556)</f>
        <v>2405650.5</v>
      </c>
      <c r="L6" s="485">
        <f>SUM(L7+L21+L220+L240+L253+L260+L274+L298+L321+L378+L384+L398+L408+L440+L488+L502+L539+L576+L586+L532+L544+L565+L498+L560+L556)</f>
        <v>2148201</v>
      </c>
      <c r="M6" s="121">
        <f>SUM(M7+M21+M220+M240+M253+M260+M274+M298+M321+M378+M384+M398+M408+M440+M488+M502+M539+M576+M586+M532+M544+M565)</f>
        <v>0</v>
      </c>
      <c r="N6" s="121">
        <f>SUM(N7+N21+N220+N240+N253+N260+N274+N298+N321+N378+N384+N398+N408+N440+N488+N502+N539+N576+N586+N532+N544+N565)</f>
        <v>0</v>
      </c>
      <c r="O6" s="121">
        <f>SUM(O7+O21+O220+O240+O253+O260+O274+O298+O321+O378+O384+O398+O408+O440+O488+O502+O539+O576+O586+O532+O544+O565)</f>
        <v>0</v>
      </c>
      <c r="P6" s="121">
        <f>SUM(P7+P21+P220+P240+P253+P260+P274+P298+P321+P378+P384+P398+P408+P440+P488+P502+P539+P576+P586+P532+P544+P565)</f>
        <v>0</v>
      </c>
    </row>
    <row r="7" spans="1:16" s="2" customFormat="1" ht="37.5">
      <c r="A7" s="486">
        <v>1</v>
      </c>
      <c r="B7" s="298" t="s">
        <v>4</v>
      </c>
      <c r="C7" s="487" t="s">
        <v>1</v>
      </c>
      <c r="D7" s="487">
        <v>0</v>
      </c>
      <c r="E7" s="487" t="s">
        <v>2</v>
      </c>
      <c r="F7" s="488" t="s">
        <v>3</v>
      </c>
      <c r="G7" s="489"/>
      <c r="H7" s="490"/>
      <c r="I7" s="491"/>
      <c r="J7" s="119">
        <f>SUM(J8+J14)</f>
        <v>1860.6</v>
      </c>
      <c r="K7" s="119">
        <f>SUM(K8+K14)</f>
        <v>1321.5</v>
      </c>
      <c r="L7" s="119">
        <f>SUM(L8+L14)</f>
        <v>1321.5</v>
      </c>
    </row>
    <row r="8" spans="1:16" s="2" customFormat="1" ht="37.5">
      <c r="A8" s="492" t="s">
        <v>151</v>
      </c>
      <c r="B8" s="299" t="s">
        <v>5</v>
      </c>
      <c r="C8" s="493" t="s">
        <v>1</v>
      </c>
      <c r="D8" s="493">
        <v>1</v>
      </c>
      <c r="E8" s="493" t="s">
        <v>2</v>
      </c>
      <c r="F8" s="494" t="s">
        <v>3</v>
      </c>
      <c r="G8" s="489"/>
      <c r="H8" s="490"/>
      <c r="I8" s="491"/>
      <c r="J8" s="118">
        <f>+J9+J12</f>
        <v>1781.6</v>
      </c>
      <c r="K8" s="118">
        <f t="shared" ref="K8:L8" si="0">SUM(K9)</f>
        <v>1242.5</v>
      </c>
      <c r="L8" s="118">
        <f t="shared" si="0"/>
        <v>1242.5</v>
      </c>
    </row>
    <row r="9" spans="1:16" s="63" customFormat="1" ht="39">
      <c r="A9" s="495" t="s">
        <v>152</v>
      </c>
      <c r="B9" s="300" t="s">
        <v>241</v>
      </c>
      <c r="C9" s="158" t="s">
        <v>1</v>
      </c>
      <c r="D9" s="158">
        <v>1</v>
      </c>
      <c r="E9" s="158" t="s">
        <v>1</v>
      </c>
      <c r="F9" s="496" t="s">
        <v>3</v>
      </c>
      <c r="G9" s="497"/>
      <c r="H9" s="498"/>
      <c r="I9" s="499"/>
      <c r="J9" s="120">
        <f>SUM(J10)</f>
        <v>1781.6</v>
      </c>
      <c r="K9" s="120">
        <f t="shared" ref="K9:L10" si="1">SUM(K10)</f>
        <v>1242.5</v>
      </c>
      <c r="L9" s="120">
        <f t="shared" si="1"/>
        <v>1242.5</v>
      </c>
    </row>
    <row r="10" spans="1:16" s="67" customFormat="1" ht="17.25">
      <c r="A10" s="500"/>
      <c r="B10" s="448" t="s">
        <v>6</v>
      </c>
      <c r="C10" s="501" t="s">
        <v>1</v>
      </c>
      <c r="D10" s="501">
        <v>1</v>
      </c>
      <c r="E10" s="501" t="s">
        <v>1</v>
      </c>
      <c r="F10" s="502">
        <v>80900</v>
      </c>
      <c r="G10" s="503"/>
      <c r="H10" s="504"/>
      <c r="I10" s="505"/>
      <c r="J10" s="88">
        <f>SUM(J11)</f>
        <v>1781.6</v>
      </c>
      <c r="K10" s="88">
        <f t="shared" si="1"/>
        <v>1242.5</v>
      </c>
      <c r="L10" s="88">
        <f t="shared" si="1"/>
        <v>1242.5</v>
      </c>
    </row>
    <row r="11" spans="1:16" s="8" customFormat="1" ht="15.6" customHeight="1">
      <c r="A11" s="506"/>
      <c r="B11" s="449" t="s">
        <v>210</v>
      </c>
      <c r="C11" s="507" t="s">
        <v>1</v>
      </c>
      <c r="D11" s="507" t="s">
        <v>51</v>
      </c>
      <c r="E11" s="507" t="s">
        <v>1</v>
      </c>
      <c r="F11" s="507" t="s">
        <v>9</v>
      </c>
      <c r="G11" s="460">
        <v>200</v>
      </c>
      <c r="H11" s="460" t="s">
        <v>7</v>
      </c>
      <c r="I11" s="460" t="s">
        <v>107</v>
      </c>
      <c r="J11" s="24">
        <v>1781.6</v>
      </c>
      <c r="K11" s="24">
        <v>1242.5</v>
      </c>
      <c r="L11" s="24">
        <v>1242.5</v>
      </c>
      <c r="M11" s="8">
        <v>450</v>
      </c>
      <c r="N11" s="8">
        <v>468</v>
      </c>
    </row>
    <row r="12" spans="1:16" s="8" customFormat="1" ht="19.5" hidden="1">
      <c r="A12" s="495" t="s">
        <v>361</v>
      </c>
      <c r="B12" s="508" t="s">
        <v>359</v>
      </c>
      <c r="C12" s="509" t="s">
        <v>1</v>
      </c>
      <c r="D12" s="509" t="s">
        <v>51</v>
      </c>
      <c r="E12" s="509" t="s">
        <v>28</v>
      </c>
      <c r="F12" s="509" t="s">
        <v>9</v>
      </c>
      <c r="G12" s="510"/>
      <c r="H12" s="510"/>
      <c r="I12" s="510"/>
      <c r="J12" s="511">
        <f>+J13</f>
        <v>0</v>
      </c>
      <c r="K12" s="512"/>
      <c r="L12" s="512"/>
    </row>
    <row r="13" spans="1:16" s="8" customFormat="1" ht="31.5" hidden="1">
      <c r="A13" s="506"/>
      <c r="B13" s="148" t="s">
        <v>360</v>
      </c>
      <c r="C13" s="507" t="s">
        <v>1</v>
      </c>
      <c r="D13" s="507" t="s">
        <v>51</v>
      </c>
      <c r="E13" s="507" t="s">
        <v>28</v>
      </c>
      <c r="F13" s="507" t="s">
        <v>9</v>
      </c>
      <c r="G13" s="460" t="s">
        <v>211</v>
      </c>
      <c r="H13" s="460" t="s">
        <v>7</v>
      </c>
      <c r="I13" s="460" t="s">
        <v>107</v>
      </c>
      <c r="J13" s="24"/>
      <c r="K13" s="24"/>
      <c r="L13" s="24"/>
    </row>
    <row r="14" spans="1:16" s="2" customFormat="1" ht="75">
      <c r="A14" s="492" t="s">
        <v>153</v>
      </c>
      <c r="B14" s="299" t="s">
        <v>10</v>
      </c>
      <c r="C14" s="493" t="s">
        <v>1</v>
      </c>
      <c r="D14" s="493">
        <v>2</v>
      </c>
      <c r="E14" s="493" t="s">
        <v>2</v>
      </c>
      <c r="F14" s="493" t="s">
        <v>3</v>
      </c>
      <c r="G14" s="408"/>
      <c r="H14" s="408"/>
      <c r="I14" s="408"/>
      <c r="J14" s="118">
        <f>SUM(J15+J18)</f>
        <v>79</v>
      </c>
      <c r="K14" s="118">
        <f t="shared" ref="K14:L14" si="2">SUM(K15+K18)</f>
        <v>79</v>
      </c>
      <c r="L14" s="118">
        <f t="shared" si="2"/>
        <v>79</v>
      </c>
    </row>
    <row r="15" spans="1:16" s="63" customFormat="1" ht="58.5">
      <c r="A15" s="495" t="s">
        <v>154</v>
      </c>
      <c r="B15" s="300" t="s">
        <v>242</v>
      </c>
      <c r="C15" s="158" t="s">
        <v>1</v>
      </c>
      <c r="D15" s="158">
        <v>2</v>
      </c>
      <c r="E15" s="158" t="s">
        <v>1</v>
      </c>
      <c r="F15" s="513" t="s">
        <v>3</v>
      </c>
      <c r="G15" s="409"/>
      <c r="H15" s="409"/>
      <c r="I15" s="409"/>
      <c r="J15" s="120">
        <f>SUM(J16)</f>
        <v>20</v>
      </c>
      <c r="K15" s="120">
        <f t="shared" ref="K15:L16" si="3">SUM(K16)</f>
        <v>20</v>
      </c>
      <c r="L15" s="120">
        <f t="shared" si="3"/>
        <v>20</v>
      </c>
    </row>
    <row r="16" spans="1:16" s="67" customFormat="1" ht="17.25">
      <c r="A16" s="500"/>
      <c r="B16" s="448" t="s">
        <v>6</v>
      </c>
      <c r="C16" s="501" t="s">
        <v>1</v>
      </c>
      <c r="D16" s="501">
        <v>2</v>
      </c>
      <c r="E16" s="501" t="s">
        <v>1</v>
      </c>
      <c r="F16" s="501">
        <v>80900</v>
      </c>
      <c r="G16" s="379"/>
      <c r="H16" s="379"/>
      <c r="I16" s="379"/>
      <c r="J16" s="88">
        <f>SUM(J17)</f>
        <v>20</v>
      </c>
      <c r="K16" s="88">
        <f t="shared" si="3"/>
        <v>20</v>
      </c>
      <c r="L16" s="88">
        <f t="shared" si="3"/>
        <v>20</v>
      </c>
    </row>
    <row r="17" spans="1:15" s="8" customFormat="1" ht="17.25">
      <c r="A17" s="506"/>
      <c r="B17" s="449" t="s">
        <v>210</v>
      </c>
      <c r="C17" s="507" t="s">
        <v>1</v>
      </c>
      <c r="D17" s="507" t="s">
        <v>85</v>
      </c>
      <c r="E17" s="507" t="s">
        <v>1</v>
      </c>
      <c r="F17" s="507" t="s">
        <v>9</v>
      </c>
      <c r="G17" s="223" t="s">
        <v>211</v>
      </c>
      <c r="H17" s="223" t="s">
        <v>7</v>
      </c>
      <c r="I17" s="223" t="s">
        <v>107</v>
      </c>
      <c r="J17" s="24">
        <v>20</v>
      </c>
      <c r="K17" s="24">
        <v>20</v>
      </c>
      <c r="L17" s="24">
        <v>20</v>
      </c>
    </row>
    <row r="18" spans="1:15" s="63" customFormat="1" ht="39">
      <c r="A18" s="495" t="s">
        <v>647</v>
      </c>
      <c r="B18" s="300" t="s">
        <v>11</v>
      </c>
      <c r="C18" s="158" t="s">
        <v>1</v>
      </c>
      <c r="D18" s="158">
        <v>2</v>
      </c>
      <c r="E18" s="158" t="s">
        <v>12</v>
      </c>
      <c r="F18" s="513" t="s">
        <v>3</v>
      </c>
      <c r="G18" s="409"/>
      <c r="H18" s="409"/>
      <c r="I18" s="409"/>
      <c r="J18" s="120">
        <f>SUM(J19)</f>
        <v>59</v>
      </c>
      <c r="K18" s="120">
        <f t="shared" ref="K18:L19" si="4">SUM(K19)</f>
        <v>59</v>
      </c>
      <c r="L18" s="120">
        <f t="shared" si="4"/>
        <v>59</v>
      </c>
    </row>
    <row r="19" spans="1:15" s="67" customFormat="1" ht="17.25">
      <c r="A19" s="500"/>
      <c r="B19" s="448" t="s">
        <v>6</v>
      </c>
      <c r="C19" s="501" t="s">
        <v>1</v>
      </c>
      <c r="D19" s="501">
        <v>2</v>
      </c>
      <c r="E19" s="501" t="s">
        <v>12</v>
      </c>
      <c r="F19" s="501">
        <v>80900</v>
      </c>
      <c r="G19" s="379"/>
      <c r="H19" s="379"/>
      <c r="I19" s="379"/>
      <c r="J19" s="88">
        <f>SUM(J20)</f>
        <v>59</v>
      </c>
      <c r="K19" s="88">
        <f t="shared" si="4"/>
        <v>59</v>
      </c>
      <c r="L19" s="88">
        <f t="shared" si="4"/>
        <v>59</v>
      </c>
    </row>
    <row r="20" spans="1:15" s="8" customFormat="1" ht="17.25">
      <c r="A20" s="506"/>
      <c r="B20" s="449" t="s">
        <v>210</v>
      </c>
      <c r="C20" s="507" t="s">
        <v>1</v>
      </c>
      <c r="D20" s="507" t="s">
        <v>85</v>
      </c>
      <c r="E20" s="507" t="s">
        <v>12</v>
      </c>
      <c r="F20" s="507" t="s">
        <v>9</v>
      </c>
      <c r="G20" s="223" t="s">
        <v>211</v>
      </c>
      <c r="H20" s="223" t="s">
        <v>7</v>
      </c>
      <c r="I20" s="223" t="s">
        <v>107</v>
      </c>
      <c r="J20" s="24">
        <v>59</v>
      </c>
      <c r="K20" s="24">
        <v>59</v>
      </c>
      <c r="L20" s="24">
        <v>59</v>
      </c>
    </row>
    <row r="21" spans="1:15" s="2" customFormat="1">
      <c r="A21" s="486" t="s">
        <v>85</v>
      </c>
      <c r="B21" s="298" t="s">
        <v>13</v>
      </c>
      <c r="C21" s="487" t="s">
        <v>12</v>
      </c>
      <c r="D21" s="487">
        <v>0</v>
      </c>
      <c r="E21" s="487" t="s">
        <v>2</v>
      </c>
      <c r="F21" s="487" t="s">
        <v>3</v>
      </c>
      <c r="G21" s="408"/>
      <c r="H21" s="408"/>
      <c r="I21" s="408"/>
      <c r="J21" s="119">
        <f>+J22+J46+J118+J143+J154+J164+J195+J202</f>
        <v>1438582.2999999998</v>
      </c>
      <c r="K21" s="119">
        <f>+K22+K46+K118+K143+K154+K164+K195+K202</f>
        <v>1280747.2999999998</v>
      </c>
      <c r="L21" s="119">
        <f>+L22+L46+L118+L143+L154+L164+L195+L202</f>
        <v>1360885.0999999999</v>
      </c>
    </row>
    <row r="22" spans="1:15" s="2" customFormat="1">
      <c r="A22" s="492" t="s">
        <v>155</v>
      </c>
      <c r="B22" s="299" t="s">
        <v>14</v>
      </c>
      <c r="C22" s="493" t="s">
        <v>12</v>
      </c>
      <c r="D22" s="493">
        <v>1</v>
      </c>
      <c r="E22" s="493" t="s">
        <v>1</v>
      </c>
      <c r="F22" s="493" t="s">
        <v>3</v>
      </c>
      <c r="G22" s="408"/>
      <c r="H22" s="408"/>
      <c r="I22" s="408"/>
      <c r="J22" s="118">
        <f>SUM(J23)</f>
        <v>323330</v>
      </c>
      <c r="K22" s="118">
        <f t="shared" ref="K22:L22" si="5">SUM(K23)</f>
        <v>316302.3</v>
      </c>
      <c r="L22" s="118">
        <f t="shared" si="5"/>
        <v>354163.8</v>
      </c>
      <c r="M22" s="49"/>
    </row>
    <row r="23" spans="1:15" s="63" customFormat="1" ht="39">
      <c r="A23" s="495" t="s">
        <v>156</v>
      </c>
      <c r="B23" s="300" t="s">
        <v>15</v>
      </c>
      <c r="C23" s="158" t="s">
        <v>12</v>
      </c>
      <c r="D23" s="158">
        <v>1</v>
      </c>
      <c r="E23" s="158" t="s">
        <v>1</v>
      </c>
      <c r="F23" s="513" t="s">
        <v>3</v>
      </c>
      <c r="G23" s="409"/>
      <c r="H23" s="409"/>
      <c r="I23" s="409"/>
      <c r="J23" s="120">
        <f>+J24+J29+J33+J41+J38</f>
        <v>323330</v>
      </c>
      <c r="K23" s="120">
        <f>+K24+K29+K33+K41</f>
        <v>316302.3</v>
      </c>
      <c r="L23" s="120">
        <f>+L24+L29+L33+L41</f>
        <v>354163.8</v>
      </c>
    </row>
    <row r="24" spans="1:15" s="67" customFormat="1" ht="33">
      <c r="A24" s="514"/>
      <c r="B24" s="448" t="s">
        <v>17</v>
      </c>
      <c r="C24" s="501" t="s">
        <v>12</v>
      </c>
      <c r="D24" s="501">
        <v>1</v>
      </c>
      <c r="E24" s="501" t="s">
        <v>1</v>
      </c>
      <c r="F24" s="501" t="s">
        <v>16</v>
      </c>
      <c r="G24" s="379"/>
      <c r="H24" s="379"/>
      <c r="I24" s="379"/>
      <c r="J24" s="88">
        <f>SUM(J25:J28)</f>
        <v>129967.59999999999</v>
      </c>
      <c r="K24" s="88">
        <f t="shared" ref="K24:L24" si="6">SUM(K25:K28)</f>
        <v>118078.29999999999</v>
      </c>
      <c r="L24" s="88">
        <f t="shared" si="6"/>
        <v>140627.79999999999</v>
      </c>
    </row>
    <row r="25" spans="1:15" s="8" customFormat="1" ht="33">
      <c r="A25" s="515"/>
      <c r="B25" s="449" t="s">
        <v>243</v>
      </c>
      <c r="C25" s="507" t="s">
        <v>12</v>
      </c>
      <c r="D25" s="507">
        <v>1</v>
      </c>
      <c r="E25" s="507" t="s">
        <v>1</v>
      </c>
      <c r="F25" s="507" t="s">
        <v>16</v>
      </c>
      <c r="G25" s="223" t="s">
        <v>213</v>
      </c>
      <c r="H25" s="223" t="s">
        <v>46</v>
      </c>
      <c r="I25" s="223" t="s">
        <v>1</v>
      </c>
      <c r="J25" s="24">
        <v>38891.599999999999</v>
      </c>
      <c r="K25" s="24">
        <v>39418</v>
      </c>
      <c r="L25" s="24">
        <v>41219</v>
      </c>
    </row>
    <row r="26" spans="1:15" s="8" customFormat="1" ht="17.25">
      <c r="A26" s="515"/>
      <c r="B26" s="449" t="s">
        <v>210</v>
      </c>
      <c r="C26" s="507" t="s">
        <v>12</v>
      </c>
      <c r="D26" s="507">
        <v>1</v>
      </c>
      <c r="E26" s="507" t="s">
        <v>1</v>
      </c>
      <c r="F26" s="507" t="s">
        <v>16</v>
      </c>
      <c r="G26" s="223" t="s">
        <v>211</v>
      </c>
      <c r="H26" s="223" t="s">
        <v>46</v>
      </c>
      <c r="I26" s="223" t="s">
        <v>1</v>
      </c>
      <c r="J26" s="24">
        <v>58022.7</v>
      </c>
      <c r="K26" s="24">
        <v>42226.7</v>
      </c>
      <c r="L26" s="24">
        <v>61766</v>
      </c>
      <c r="M26" s="8">
        <v>-3000</v>
      </c>
      <c r="N26" s="8">
        <v>-3000</v>
      </c>
      <c r="O26" s="8">
        <v>-3000</v>
      </c>
    </row>
    <row r="27" spans="1:15" s="8" customFormat="1" ht="17.25">
      <c r="A27" s="515"/>
      <c r="B27" s="449" t="s">
        <v>214</v>
      </c>
      <c r="C27" s="507" t="s">
        <v>12</v>
      </c>
      <c r="D27" s="507">
        <v>1</v>
      </c>
      <c r="E27" s="507" t="s">
        <v>1</v>
      </c>
      <c r="F27" s="507" t="s">
        <v>16</v>
      </c>
      <c r="G27" s="223" t="s">
        <v>215</v>
      </c>
      <c r="H27" s="223" t="s">
        <v>46</v>
      </c>
      <c r="I27" s="223" t="s">
        <v>1</v>
      </c>
      <c r="J27" s="24">
        <v>6345.6</v>
      </c>
      <c r="K27" s="24">
        <v>5396.2</v>
      </c>
      <c r="L27" s="24">
        <v>5396.2</v>
      </c>
    </row>
    <row r="28" spans="1:15" s="8" customFormat="1" ht="33">
      <c r="A28" s="515"/>
      <c r="B28" s="449" t="s">
        <v>221</v>
      </c>
      <c r="C28" s="507" t="s">
        <v>12</v>
      </c>
      <c r="D28" s="507">
        <v>1</v>
      </c>
      <c r="E28" s="507" t="s">
        <v>1</v>
      </c>
      <c r="F28" s="507" t="s">
        <v>16</v>
      </c>
      <c r="G28" s="223" t="s">
        <v>220</v>
      </c>
      <c r="H28" s="223" t="s">
        <v>46</v>
      </c>
      <c r="I28" s="223" t="s">
        <v>1</v>
      </c>
      <c r="J28" s="24">
        <v>26707.7</v>
      </c>
      <c r="K28" s="24">
        <v>31037.4</v>
      </c>
      <c r="L28" s="24">
        <v>32246.6</v>
      </c>
    </row>
    <row r="29" spans="1:15" s="67" customFormat="1" ht="33">
      <c r="A29" s="514"/>
      <c r="B29" s="448" t="s">
        <v>18</v>
      </c>
      <c r="C29" s="501" t="s">
        <v>12</v>
      </c>
      <c r="D29" s="501">
        <v>1</v>
      </c>
      <c r="E29" s="501" t="s">
        <v>1</v>
      </c>
      <c r="F29" s="501">
        <v>78290</v>
      </c>
      <c r="G29" s="379"/>
      <c r="H29" s="379"/>
      <c r="I29" s="379"/>
      <c r="J29" s="88">
        <f>SUM(J30:J32)</f>
        <v>184680</v>
      </c>
      <c r="K29" s="88">
        <f t="shared" ref="K29:L29" si="7">SUM(K30:K32)</f>
        <v>198224</v>
      </c>
      <c r="L29" s="88">
        <f t="shared" si="7"/>
        <v>213536</v>
      </c>
    </row>
    <row r="30" spans="1:15" s="8" customFormat="1" ht="33">
      <c r="A30" s="515"/>
      <c r="B30" s="449" t="s">
        <v>243</v>
      </c>
      <c r="C30" s="507" t="s">
        <v>12</v>
      </c>
      <c r="D30" s="507">
        <v>1</v>
      </c>
      <c r="E30" s="507" t="s">
        <v>1</v>
      </c>
      <c r="F30" s="507">
        <v>78290</v>
      </c>
      <c r="G30" s="223" t="s">
        <v>213</v>
      </c>
      <c r="H30" s="223" t="s">
        <v>46</v>
      </c>
      <c r="I30" s="223" t="s">
        <v>1</v>
      </c>
      <c r="J30" s="24">
        <v>140485</v>
      </c>
      <c r="K30" s="24">
        <v>147412</v>
      </c>
      <c r="L30" s="24">
        <v>158771</v>
      </c>
    </row>
    <row r="31" spans="1:15" s="8" customFormat="1" ht="22.9" customHeight="1">
      <c r="A31" s="515"/>
      <c r="B31" s="449" t="s">
        <v>210</v>
      </c>
      <c r="C31" s="507" t="s">
        <v>12</v>
      </c>
      <c r="D31" s="507">
        <v>1</v>
      </c>
      <c r="E31" s="507" t="s">
        <v>1</v>
      </c>
      <c r="F31" s="507">
        <v>78290</v>
      </c>
      <c r="G31" s="223" t="s">
        <v>211</v>
      </c>
      <c r="H31" s="223" t="s">
        <v>46</v>
      </c>
      <c r="I31" s="223" t="s">
        <v>1</v>
      </c>
      <c r="J31" s="24">
        <v>2123</v>
      </c>
      <c r="K31" s="24">
        <v>2962</v>
      </c>
      <c r="L31" s="24">
        <v>3224</v>
      </c>
    </row>
    <row r="32" spans="1:15" s="8" customFormat="1" ht="34.15" customHeight="1">
      <c r="A32" s="515"/>
      <c r="B32" s="449" t="s">
        <v>221</v>
      </c>
      <c r="C32" s="507" t="s">
        <v>12</v>
      </c>
      <c r="D32" s="507">
        <v>1</v>
      </c>
      <c r="E32" s="507" t="s">
        <v>1</v>
      </c>
      <c r="F32" s="507">
        <v>78290</v>
      </c>
      <c r="G32" s="223" t="s">
        <v>220</v>
      </c>
      <c r="H32" s="223" t="s">
        <v>46</v>
      </c>
      <c r="I32" s="223" t="s">
        <v>1</v>
      </c>
      <c r="J32" s="24">
        <v>42072</v>
      </c>
      <c r="K32" s="24">
        <v>47850</v>
      </c>
      <c r="L32" s="24">
        <v>51541</v>
      </c>
    </row>
    <row r="33" spans="1:16" s="67" customFormat="1" ht="54.6" customHeight="1">
      <c r="A33" s="514"/>
      <c r="B33" s="148" t="s">
        <v>616</v>
      </c>
      <c r="C33" s="501" t="s">
        <v>12</v>
      </c>
      <c r="D33" s="501" t="s">
        <v>51</v>
      </c>
      <c r="E33" s="501" t="s">
        <v>1</v>
      </c>
      <c r="F33" s="501" t="s">
        <v>463</v>
      </c>
      <c r="G33" s="516"/>
      <c r="H33" s="517"/>
      <c r="I33" s="518"/>
      <c r="J33" s="88">
        <f>+J34+J35+J36+J37</f>
        <v>60</v>
      </c>
      <c r="K33" s="88">
        <f t="shared" ref="K33:L33" si="8">+K34+K35+K36+K37</f>
        <v>0</v>
      </c>
      <c r="L33" s="88">
        <f t="shared" si="8"/>
        <v>0</v>
      </c>
    </row>
    <row r="34" spans="1:16" s="67" customFormat="1" ht="64.900000000000006" customHeight="1">
      <c r="A34" s="514"/>
      <c r="B34" s="148" t="s">
        <v>617</v>
      </c>
      <c r="C34" s="507" t="s">
        <v>12</v>
      </c>
      <c r="D34" s="507" t="s">
        <v>51</v>
      </c>
      <c r="E34" s="507" t="s">
        <v>1</v>
      </c>
      <c r="F34" s="507" t="s">
        <v>463</v>
      </c>
      <c r="G34" s="223" t="s">
        <v>220</v>
      </c>
      <c r="H34" s="223" t="s">
        <v>46</v>
      </c>
      <c r="I34" s="223" t="s">
        <v>1</v>
      </c>
      <c r="J34" s="24">
        <v>60</v>
      </c>
      <c r="K34" s="24"/>
      <c r="L34" s="24"/>
    </row>
    <row r="35" spans="1:16" s="67" customFormat="1" ht="17.25" hidden="1">
      <c r="A35" s="514"/>
      <c r="B35" s="449"/>
      <c r="C35" s="507"/>
      <c r="D35" s="507"/>
      <c r="E35" s="507"/>
      <c r="F35" s="507"/>
      <c r="G35" s="223"/>
      <c r="H35" s="223"/>
      <c r="I35" s="223"/>
      <c r="J35" s="24"/>
      <c r="K35" s="24"/>
      <c r="L35" s="24"/>
    </row>
    <row r="36" spans="1:16" s="8" customFormat="1" ht="17.25" hidden="1">
      <c r="A36" s="515"/>
      <c r="B36" s="449"/>
      <c r="C36" s="507"/>
      <c r="D36" s="507"/>
      <c r="E36" s="507"/>
      <c r="F36" s="507"/>
      <c r="G36" s="223"/>
      <c r="H36" s="223"/>
      <c r="I36" s="223"/>
      <c r="J36" s="24"/>
      <c r="K36" s="24"/>
      <c r="L36" s="24"/>
    </row>
    <row r="37" spans="1:16" s="8" customFormat="1" ht="17.25" hidden="1">
      <c r="A37" s="515"/>
      <c r="B37" s="449"/>
      <c r="C37" s="507"/>
      <c r="D37" s="507"/>
      <c r="E37" s="507"/>
      <c r="F37" s="507"/>
      <c r="G37" s="223"/>
      <c r="H37" s="223"/>
      <c r="I37" s="223"/>
      <c r="J37" s="24"/>
      <c r="K37" s="24"/>
      <c r="L37" s="24"/>
    </row>
    <row r="38" spans="1:16" s="8" customFormat="1" ht="31.5">
      <c r="A38" s="515"/>
      <c r="B38" s="148" t="s">
        <v>478</v>
      </c>
      <c r="C38" s="501" t="s">
        <v>12</v>
      </c>
      <c r="D38" s="501" t="s">
        <v>51</v>
      </c>
      <c r="E38" s="501" t="s">
        <v>1</v>
      </c>
      <c r="F38" s="501" t="s">
        <v>441</v>
      </c>
      <c r="G38" s="516"/>
      <c r="H38" s="517"/>
      <c r="I38" s="518"/>
      <c r="J38" s="88">
        <f>+J39+J40</f>
        <v>5361.2000000000007</v>
      </c>
      <c r="K38" s="88">
        <f t="shared" ref="K38:P38" si="9">+K39+K40</f>
        <v>0</v>
      </c>
      <c r="L38" s="88">
        <f t="shared" si="9"/>
        <v>0</v>
      </c>
      <c r="M38" s="123">
        <f t="shared" si="9"/>
        <v>0</v>
      </c>
      <c r="N38" s="88">
        <f t="shared" si="9"/>
        <v>0</v>
      </c>
      <c r="O38" s="88">
        <f t="shared" si="9"/>
        <v>0</v>
      </c>
      <c r="P38" s="88">
        <f t="shared" si="9"/>
        <v>0</v>
      </c>
    </row>
    <row r="39" spans="1:16" s="8" customFormat="1" ht="47.25">
      <c r="A39" s="515"/>
      <c r="B39" s="148" t="s">
        <v>479</v>
      </c>
      <c r="C39" s="507" t="s">
        <v>12</v>
      </c>
      <c r="D39" s="507" t="s">
        <v>51</v>
      </c>
      <c r="E39" s="507" t="s">
        <v>1</v>
      </c>
      <c r="F39" s="507" t="s">
        <v>441</v>
      </c>
      <c r="G39" s="223" t="s">
        <v>211</v>
      </c>
      <c r="H39" s="223" t="s">
        <v>46</v>
      </c>
      <c r="I39" s="223" t="s">
        <v>1</v>
      </c>
      <c r="J39" s="24">
        <v>4696.6000000000004</v>
      </c>
      <c r="K39" s="24"/>
      <c r="L39" s="24"/>
    </row>
    <row r="40" spans="1:16" s="8" customFormat="1" ht="45.6" customHeight="1">
      <c r="A40" s="515"/>
      <c r="B40" s="148" t="s">
        <v>480</v>
      </c>
      <c r="C40" s="507" t="s">
        <v>12</v>
      </c>
      <c r="D40" s="507" t="s">
        <v>51</v>
      </c>
      <c r="E40" s="507" t="s">
        <v>1</v>
      </c>
      <c r="F40" s="507" t="s">
        <v>441</v>
      </c>
      <c r="G40" s="223" t="s">
        <v>211</v>
      </c>
      <c r="H40" s="223" t="s">
        <v>46</v>
      </c>
      <c r="I40" s="223" t="s">
        <v>1</v>
      </c>
      <c r="J40" s="24">
        <v>664.6</v>
      </c>
      <c r="K40" s="24"/>
      <c r="L40" s="24"/>
    </row>
    <row r="41" spans="1:16" s="67" customFormat="1" ht="47.25">
      <c r="A41" s="514"/>
      <c r="B41" s="148" t="s">
        <v>683</v>
      </c>
      <c r="C41" s="184" t="s">
        <v>12</v>
      </c>
      <c r="D41" s="184" t="s">
        <v>51</v>
      </c>
      <c r="E41" s="184" t="s">
        <v>1</v>
      </c>
      <c r="F41" s="184" t="s">
        <v>688</v>
      </c>
      <c r="G41" s="373"/>
      <c r="H41" s="373"/>
      <c r="I41" s="373"/>
      <c r="J41" s="88">
        <f>+J42+J43+J44+J45</f>
        <v>3261.2</v>
      </c>
      <c r="K41" s="88">
        <f t="shared" ref="K41:L41" si="10">+K42+K43+K45</f>
        <v>0</v>
      </c>
      <c r="L41" s="88">
        <f t="shared" si="10"/>
        <v>0</v>
      </c>
    </row>
    <row r="42" spans="1:16" s="8" customFormat="1" ht="47.25">
      <c r="A42" s="515"/>
      <c r="B42" s="148" t="s">
        <v>684</v>
      </c>
      <c r="C42" s="182" t="s">
        <v>12</v>
      </c>
      <c r="D42" s="182" t="s">
        <v>51</v>
      </c>
      <c r="E42" s="182" t="s">
        <v>1</v>
      </c>
      <c r="F42" s="182" t="s">
        <v>688</v>
      </c>
      <c r="G42" s="180" t="s">
        <v>211</v>
      </c>
      <c r="H42" s="223" t="s">
        <v>46</v>
      </c>
      <c r="I42" s="223" t="s">
        <v>1</v>
      </c>
      <c r="J42" s="124">
        <v>1397.9</v>
      </c>
      <c r="K42" s="24"/>
      <c r="L42" s="24"/>
    </row>
    <row r="43" spans="1:16" s="8" customFormat="1" ht="47.25">
      <c r="A43" s="515"/>
      <c r="B43" s="148" t="s">
        <v>685</v>
      </c>
      <c r="C43" s="182" t="s">
        <v>12</v>
      </c>
      <c r="D43" s="182" t="s">
        <v>51</v>
      </c>
      <c r="E43" s="182" t="s">
        <v>1</v>
      </c>
      <c r="F43" s="182" t="s">
        <v>688</v>
      </c>
      <c r="G43" s="180" t="s">
        <v>211</v>
      </c>
      <c r="H43" s="223" t="s">
        <v>46</v>
      </c>
      <c r="I43" s="223" t="s">
        <v>1</v>
      </c>
      <c r="J43" s="124">
        <v>1659.1</v>
      </c>
      <c r="K43" s="24"/>
      <c r="L43" s="24"/>
    </row>
    <row r="44" spans="1:16" s="8" customFormat="1" ht="63">
      <c r="A44" s="515"/>
      <c r="B44" s="148" t="s">
        <v>686</v>
      </c>
      <c r="C44" s="182" t="s">
        <v>12</v>
      </c>
      <c r="D44" s="182" t="s">
        <v>51</v>
      </c>
      <c r="E44" s="182" t="s">
        <v>1</v>
      </c>
      <c r="F44" s="182" t="s">
        <v>688</v>
      </c>
      <c r="G44" s="180" t="s">
        <v>220</v>
      </c>
      <c r="H44" s="223" t="s">
        <v>46</v>
      </c>
      <c r="I44" s="223" t="s">
        <v>1</v>
      </c>
      <c r="J44" s="124">
        <v>102.1</v>
      </c>
      <c r="K44" s="24"/>
      <c r="L44" s="24"/>
    </row>
    <row r="45" spans="1:16" s="8" customFormat="1" ht="63">
      <c r="A45" s="515"/>
      <c r="B45" s="148" t="s">
        <v>687</v>
      </c>
      <c r="C45" s="182" t="s">
        <v>12</v>
      </c>
      <c r="D45" s="182" t="s">
        <v>51</v>
      </c>
      <c r="E45" s="182" t="s">
        <v>1</v>
      </c>
      <c r="F45" s="182" t="s">
        <v>688</v>
      </c>
      <c r="G45" s="370" t="s">
        <v>220</v>
      </c>
      <c r="H45" s="223" t="s">
        <v>46</v>
      </c>
      <c r="I45" s="223" t="s">
        <v>1</v>
      </c>
      <c r="J45" s="183">
        <v>102.1</v>
      </c>
      <c r="K45" s="24"/>
      <c r="L45" s="24"/>
    </row>
    <row r="46" spans="1:16" s="2" customFormat="1">
      <c r="A46" s="492" t="s">
        <v>157</v>
      </c>
      <c r="B46" s="299" t="s">
        <v>19</v>
      </c>
      <c r="C46" s="493" t="s">
        <v>12</v>
      </c>
      <c r="D46" s="493">
        <v>2</v>
      </c>
      <c r="E46" s="493" t="s">
        <v>2</v>
      </c>
      <c r="F46" s="493" t="s">
        <v>3</v>
      </c>
      <c r="G46" s="408"/>
      <c r="H46" s="408"/>
      <c r="I46" s="408"/>
      <c r="J46" s="118">
        <f>+J47+J98+J100+J111+J107</f>
        <v>860677.79999999993</v>
      </c>
      <c r="K46" s="118">
        <f>+K47+K98+K100+K111</f>
        <v>788427.1</v>
      </c>
      <c r="L46" s="118">
        <f>+L47+L98+L100+L111</f>
        <v>828243.00000000012</v>
      </c>
      <c r="M46" s="122">
        <f t="shared" ref="M46:P46" si="11">+M47+M98+M100</f>
        <v>0</v>
      </c>
      <c r="N46" s="118">
        <f t="shared" si="11"/>
        <v>0</v>
      </c>
      <c r="O46" s="118">
        <f t="shared" si="11"/>
        <v>0</v>
      </c>
      <c r="P46" s="118">
        <f t="shared" si="11"/>
        <v>0</v>
      </c>
    </row>
    <row r="47" spans="1:16" s="63" customFormat="1" ht="39">
      <c r="A47" s="495" t="s">
        <v>281</v>
      </c>
      <c r="B47" s="300" t="s">
        <v>20</v>
      </c>
      <c r="C47" s="158" t="s">
        <v>12</v>
      </c>
      <c r="D47" s="158">
        <v>2</v>
      </c>
      <c r="E47" s="158" t="s">
        <v>7</v>
      </c>
      <c r="F47" s="513" t="s">
        <v>3</v>
      </c>
      <c r="G47" s="409"/>
      <c r="H47" s="409"/>
      <c r="I47" s="409"/>
      <c r="J47" s="120">
        <f>+J48+J52+J60+J64+J69+J74+J77+J57+J80+J84+J91+J87</f>
        <v>846166.1</v>
      </c>
      <c r="K47" s="120">
        <f t="shared" ref="K47:L47" si="12">+K48+K52+K60+K64+K69+K74+K77+K57+K80+K84</f>
        <v>751494.89999999991</v>
      </c>
      <c r="L47" s="120">
        <f t="shared" si="12"/>
        <v>809553.10000000009</v>
      </c>
    </row>
    <row r="48" spans="1:16" s="67" customFormat="1" ht="33">
      <c r="A48" s="514"/>
      <c r="B48" s="448" t="s">
        <v>17</v>
      </c>
      <c r="C48" s="501" t="s">
        <v>12</v>
      </c>
      <c r="D48" s="501">
        <v>2</v>
      </c>
      <c r="E48" s="501" t="s">
        <v>7</v>
      </c>
      <c r="F48" s="501" t="s">
        <v>16</v>
      </c>
      <c r="G48" s="379"/>
      <c r="H48" s="379"/>
      <c r="I48" s="379"/>
      <c r="J48" s="88">
        <f>SUM(J49:J51)</f>
        <v>134102.19999999998</v>
      </c>
      <c r="K48" s="88">
        <f t="shared" ref="K48:L48" si="13">SUM(K49:K51)</f>
        <v>108766.29999999999</v>
      </c>
      <c r="L48" s="88">
        <f t="shared" si="13"/>
        <v>166668.20000000001</v>
      </c>
    </row>
    <row r="49" spans="1:15" s="8" customFormat="1" ht="17.25">
      <c r="A49" s="515"/>
      <c r="B49" s="449" t="s">
        <v>210</v>
      </c>
      <c r="C49" s="507" t="s">
        <v>12</v>
      </c>
      <c r="D49" s="507">
        <v>2</v>
      </c>
      <c r="E49" s="507" t="s">
        <v>7</v>
      </c>
      <c r="F49" s="507" t="s">
        <v>16</v>
      </c>
      <c r="G49" s="223" t="s">
        <v>211</v>
      </c>
      <c r="H49" s="223" t="s">
        <v>46</v>
      </c>
      <c r="I49" s="223" t="s">
        <v>12</v>
      </c>
      <c r="J49" s="24">
        <v>85101.7</v>
      </c>
      <c r="K49" s="24">
        <v>56511.6</v>
      </c>
      <c r="L49" s="24">
        <v>114244.5</v>
      </c>
      <c r="M49" s="8">
        <v>-7000</v>
      </c>
      <c r="N49" s="8">
        <v>-7000</v>
      </c>
      <c r="O49" s="8">
        <v>-7000</v>
      </c>
    </row>
    <row r="50" spans="1:15" s="8" customFormat="1" ht="17.25">
      <c r="A50" s="515"/>
      <c r="B50" s="449" t="s">
        <v>214</v>
      </c>
      <c r="C50" s="507" t="s">
        <v>12</v>
      </c>
      <c r="D50" s="507">
        <v>2</v>
      </c>
      <c r="E50" s="507" t="s">
        <v>7</v>
      </c>
      <c r="F50" s="507" t="s">
        <v>16</v>
      </c>
      <c r="G50" s="223" t="s">
        <v>215</v>
      </c>
      <c r="H50" s="223" t="s">
        <v>46</v>
      </c>
      <c r="I50" s="223" t="s">
        <v>12</v>
      </c>
      <c r="J50" s="24">
        <v>16727.599999999999</v>
      </c>
      <c r="K50" s="24">
        <v>17027.599999999999</v>
      </c>
      <c r="L50" s="24">
        <v>17027.599999999999</v>
      </c>
      <c r="M50" s="8">
        <v>-1694</v>
      </c>
    </row>
    <row r="51" spans="1:15" s="8" customFormat="1" ht="33">
      <c r="A51" s="515"/>
      <c r="B51" s="449" t="s">
        <v>221</v>
      </c>
      <c r="C51" s="507" t="s">
        <v>12</v>
      </c>
      <c r="D51" s="507">
        <v>2</v>
      </c>
      <c r="E51" s="507" t="s">
        <v>7</v>
      </c>
      <c r="F51" s="507" t="s">
        <v>16</v>
      </c>
      <c r="G51" s="519" t="s">
        <v>220</v>
      </c>
      <c r="H51" s="519" t="s">
        <v>46</v>
      </c>
      <c r="I51" s="519" t="s">
        <v>12</v>
      </c>
      <c r="J51" s="24">
        <v>32272.9</v>
      </c>
      <c r="K51" s="24">
        <v>35227.1</v>
      </c>
      <c r="L51" s="24">
        <v>35396.1</v>
      </c>
    </row>
    <row r="52" spans="1:15" s="67" customFormat="1" ht="49.5">
      <c r="A52" s="514"/>
      <c r="B52" s="448" t="s">
        <v>377</v>
      </c>
      <c r="C52" s="501" t="s">
        <v>12</v>
      </c>
      <c r="D52" s="501">
        <v>2</v>
      </c>
      <c r="E52" s="501" t="s">
        <v>7</v>
      </c>
      <c r="F52" s="502" t="s">
        <v>673</v>
      </c>
      <c r="G52" s="516"/>
      <c r="H52" s="517"/>
      <c r="I52" s="518"/>
      <c r="J52" s="88">
        <f>+J53+J54+J55+J56</f>
        <v>3196.3</v>
      </c>
      <c r="K52" s="88">
        <f t="shared" ref="K52:L52" si="14">SUM(K53)</f>
        <v>100</v>
      </c>
      <c r="L52" s="88">
        <f t="shared" si="14"/>
        <v>100</v>
      </c>
    </row>
    <row r="53" spans="1:15" s="8" customFormat="1" ht="15.6" customHeight="1">
      <c r="A53" s="515"/>
      <c r="B53" s="449" t="s">
        <v>319</v>
      </c>
      <c r="C53" s="507" t="s">
        <v>12</v>
      </c>
      <c r="D53" s="507">
        <v>2</v>
      </c>
      <c r="E53" s="507" t="s">
        <v>7</v>
      </c>
      <c r="F53" s="507" t="s">
        <v>673</v>
      </c>
      <c r="G53" s="520" t="s">
        <v>211</v>
      </c>
      <c r="H53" s="520" t="s">
        <v>46</v>
      </c>
      <c r="I53" s="520" t="s">
        <v>12</v>
      </c>
      <c r="J53" s="24">
        <v>1650</v>
      </c>
      <c r="K53" s="24">
        <v>100</v>
      </c>
      <c r="L53" s="24">
        <v>100</v>
      </c>
    </row>
    <row r="54" spans="1:15" s="8" customFormat="1" ht="15.6" customHeight="1">
      <c r="A54" s="515"/>
      <c r="B54" s="449" t="s">
        <v>320</v>
      </c>
      <c r="C54" s="507" t="s">
        <v>12</v>
      </c>
      <c r="D54" s="507">
        <v>2</v>
      </c>
      <c r="E54" s="507" t="s">
        <v>7</v>
      </c>
      <c r="F54" s="507" t="s">
        <v>673</v>
      </c>
      <c r="G54" s="223" t="s">
        <v>211</v>
      </c>
      <c r="H54" s="223" t="s">
        <v>46</v>
      </c>
      <c r="I54" s="223" t="s">
        <v>12</v>
      </c>
      <c r="J54" s="24">
        <v>233.5</v>
      </c>
      <c r="K54" s="24"/>
      <c r="L54" s="24"/>
    </row>
    <row r="55" spans="1:15" s="8" customFormat="1" ht="33.6" customHeight="1">
      <c r="A55" s="515"/>
      <c r="B55" s="148" t="s">
        <v>321</v>
      </c>
      <c r="C55" s="507" t="s">
        <v>12</v>
      </c>
      <c r="D55" s="507">
        <v>2</v>
      </c>
      <c r="E55" s="507" t="s">
        <v>7</v>
      </c>
      <c r="F55" s="507" t="s">
        <v>673</v>
      </c>
      <c r="G55" s="223" t="s">
        <v>220</v>
      </c>
      <c r="H55" s="223" t="s">
        <v>46</v>
      </c>
      <c r="I55" s="223" t="s">
        <v>12</v>
      </c>
      <c r="J55" s="24">
        <v>1150</v>
      </c>
      <c r="K55" s="24"/>
      <c r="L55" s="24"/>
    </row>
    <row r="56" spans="1:15" s="8" customFormat="1" ht="31.9" customHeight="1">
      <c r="A56" s="515"/>
      <c r="B56" s="148" t="s">
        <v>322</v>
      </c>
      <c r="C56" s="507" t="s">
        <v>12</v>
      </c>
      <c r="D56" s="507">
        <v>2</v>
      </c>
      <c r="E56" s="507" t="s">
        <v>7</v>
      </c>
      <c r="F56" s="507" t="s">
        <v>673</v>
      </c>
      <c r="G56" s="223" t="s">
        <v>220</v>
      </c>
      <c r="H56" s="223" t="s">
        <v>46</v>
      </c>
      <c r="I56" s="223" t="s">
        <v>12</v>
      </c>
      <c r="J56" s="24">
        <v>162.80000000000001</v>
      </c>
      <c r="K56" s="24"/>
      <c r="L56" s="24"/>
    </row>
    <row r="57" spans="1:15" s="8" customFormat="1" ht="47.25">
      <c r="A57" s="515"/>
      <c r="B57" s="148" t="s">
        <v>616</v>
      </c>
      <c r="C57" s="501" t="s">
        <v>12</v>
      </c>
      <c r="D57" s="501" t="s">
        <v>85</v>
      </c>
      <c r="E57" s="501" t="s">
        <v>7</v>
      </c>
      <c r="F57" s="502" t="s">
        <v>463</v>
      </c>
      <c r="G57" s="379"/>
      <c r="H57" s="379"/>
      <c r="I57" s="379"/>
      <c r="J57" s="88">
        <f>+J58+J59</f>
        <v>390</v>
      </c>
      <c r="K57" s="88">
        <f t="shared" ref="K57:L57" si="15">+K58+K59</f>
        <v>0</v>
      </c>
      <c r="L57" s="88">
        <f t="shared" si="15"/>
        <v>0</v>
      </c>
    </row>
    <row r="58" spans="1:15" s="8" customFormat="1" ht="17.25">
      <c r="A58" s="515"/>
      <c r="B58" s="449" t="s">
        <v>210</v>
      </c>
      <c r="C58" s="507" t="s">
        <v>12</v>
      </c>
      <c r="D58" s="507" t="s">
        <v>85</v>
      </c>
      <c r="E58" s="507" t="s">
        <v>7</v>
      </c>
      <c r="F58" s="521" t="s">
        <v>463</v>
      </c>
      <c r="G58" s="223" t="s">
        <v>211</v>
      </c>
      <c r="H58" s="223" t="s">
        <v>46</v>
      </c>
      <c r="I58" s="223" t="s">
        <v>12</v>
      </c>
      <c r="J58" s="24">
        <v>325</v>
      </c>
      <c r="K58" s="88"/>
      <c r="L58" s="88"/>
    </row>
    <row r="59" spans="1:15" s="8" customFormat="1" ht="34.15" customHeight="1">
      <c r="A59" s="515"/>
      <c r="B59" s="148" t="s">
        <v>221</v>
      </c>
      <c r="C59" s="507" t="s">
        <v>12</v>
      </c>
      <c r="D59" s="507" t="s">
        <v>85</v>
      </c>
      <c r="E59" s="507" t="s">
        <v>7</v>
      </c>
      <c r="F59" s="521" t="s">
        <v>463</v>
      </c>
      <c r="G59" s="223" t="s">
        <v>220</v>
      </c>
      <c r="H59" s="223" t="s">
        <v>46</v>
      </c>
      <c r="I59" s="223" t="s">
        <v>12</v>
      </c>
      <c r="J59" s="24">
        <v>65</v>
      </c>
      <c r="K59" s="24"/>
      <c r="L59" s="24"/>
    </row>
    <row r="60" spans="1:15" s="67" customFormat="1" ht="66">
      <c r="A60" s="514"/>
      <c r="B60" s="448" t="s">
        <v>21</v>
      </c>
      <c r="C60" s="501" t="s">
        <v>12</v>
      </c>
      <c r="D60" s="501">
        <v>2</v>
      </c>
      <c r="E60" s="501" t="s">
        <v>7</v>
      </c>
      <c r="F60" s="502">
        <v>78120</v>
      </c>
      <c r="G60" s="516"/>
      <c r="H60" s="517"/>
      <c r="I60" s="518"/>
      <c r="J60" s="88">
        <f>SUM(J61:J63)</f>
        <v>605236.5</v>
      </c>
      <c r="K60" s="88">
        <f t="shared" ref="K60:L60" si="16">SUM(K61:K63)</f>
        <v>580899.6</v>
      </c>
      <c r="L60" s="88">
        <f t="shared" si="16"/>
        <v>580899.6</v>
      </c>
    </row>
    <row r="61" spans="1:15" s="8" customFormat="1" ht="33">
      <c r="A61" s="515"/>
      <c r="B61" s="449" t="s">
        <v>243</v>
      </c>
      <c r="C61" s="507" t="s">
        <v>12</v>
      </c>
      <c r="D61" s="507">
        <v>2</v>
      </c>
      <c r="E61" s="507" t="s">
        <v>7</v>
      </c>
      <c r="F61" s="507">
        <v>78120</v>
      </c>
      <c r="G61" s="460" t="s">
        <v>213</v>
      </c>
      <c r="H61" s="460" t="s">
        <v>46</v>
      </c>
      <c r="I61" s="460" t="s">
        <v>12</v>
      </c>
      <c r="J61" s="24">
        <v>443951</v>
      </c>
      <c r="K61" s="24">
        <v>438931</v>
      </c>
      <c r="L61" s="24">
        <v>438931</v>
      </c>
    </row>
    <row r="62" spans="1:15" s="8" customFormat="1" ht="17.25">
      <c r="A62" s="515"/>
      <c r="B62" s="449" t="s">
        <v>210</v>
      </c>
      <c r="C62" s="507" t="s">
        <v>12</v>
      </c>
      <c r="D62" s="507">
        <v>2</v>
      </c>
      <c r="E62" s="507" t="s">
        <v>7</v>
      </c>
      <c r="F62" s="507">
        <v>78120</v>
      </c>
      <c r="G62" s="223" t="s">
        <v>211</v>
      </c>
      <c r="H62" s="223" t="s">
        <v>46</v>
      </c>
      <c r="I62" s="223" t="s">
        <v>12</v>
      </c>
      <c r="J62" s="24">
        <v>31690.5</v>
      </c>
      <c r="K62" s="24">
        <v>17903.599999999999</v>
      </c>
      <c r="L62" s="24">
        <v>17903.599999999999</v>
      </c>
    </row>
    <row r="63" spans="1:15" s="8" customFormat="1" ht="33">
      <c r="A63" s="515"/>
      <c r="B63" s="449" t="s">
        <v>221</v>
      </c>
      <c r="C63" s="507" t="s">
        <v>12</v>
      </c>
      <c r="D63" s="507">
        <v>2</v>
      </c>
      <c r="E63" s="507" t="s">
        <v>7</v>
      </c>
      <c r="F63" s="507">
        <v>78120</v>
      </c>
      <c r="G63" s="519" t="s">
        <v>220</v>
      </c>
      <c r="H63" s="519" t="s">
        <v>46</v>
      </c>
      <c r="I63" s="519" t="s">
        <v>12</v>
      </c>
      <c r="J63" s="24">
        <v>129595</v>
      </c>
      <c r="K63" s="24">
        <v>124065</v>
      </c>
      <c r="L63" s="24">
        <v>124065</v>
      </c>
    </row>
    <row r="64" spans="1:15" s="67" customFormat="1" ht="33">
      <c r="A64" s="514"/>
      <c r="B64" s="448" t="s">
        <v>376</v>
      </c>
      <c r="C64" s="501" t="s">
        <v>12</v>
      </c>
      <c r="D64" s="501">
        <v>2</v>
      </c>
      <c r="E64" s="501" t="s">
        <v>7</v>
      </c>
      <c r="F64" s="502" t="s">
        <v>276</v>
      </c>
      <c r="G64" s="457"/>
      <c r="H64" s="458"/>
      <c r="I64" s="459"/>
      <c r="J64" s="88">
        <f>SUM(J65:J68)</f>
        <v>12231</v>
      </c>
      <c r="K64" s="88">
        <f t="shared" ref="K64:L64" si="17">SUM(K65:K68)</f>
        <v>12669.6</v>
      </c>
      <c r="L64" s="88">
        <f t="shared" si="17"/>
        <v>12825.900000000001</v>
      </c>
    </row>
    <row r="65" spans="1:12" s="8" customFormat="1" ht="17.25">
      <c r="A65" s="515"/>
      <c r="B65" s="449" t="s">
        <v>319</v>
      </c>
      <c r="C65" s="507" t="s">
        <v>12</v>
      </c>
      <c r="D65" s="507">
        <v>2</v>
      </c>
      <c r="E65" s="507" t="s">
        <v>7</v>
      </c>
      <c r="F65" s="507" t="s">
        <v>276</v>
      </c>
      <c r="G65" s="460" t="s">
        <v>211</v>
      </c>
      <c r="H65" s="460" t="s">
        <v>46</v>
      </c>
      <c r="I65" s="460" t="s">
        <v>12</v>
      </c>
      <c r="J65" s="24">
        <v>4473.5</v>
      </c>
      <c r="K65" s="24">
        <v>4593</v>
      </c>
      <c r="L65" s="24">
        <v>4557.6000000000004</v>
      </c>
    </row>
    <row r="66" spans="1:12" s="8" customFormat="1" ht="17.25">
      <c r="A66" s="515"/>
      <c r="B66" s="449" t="s">
        <v>320</v>
      </c>
      <c r="C66" s="507" t="s">
        <v>12</v>
      </c>
      <c r="D66" s="507">
        <v>2</v>
      </c>
      <c r="E66" s="507" t="s">
        <v>7</v>
      </c>
      <c r="F66" s="507" t="s">
        <v>276</v>
      </c>
      <c r="G66" s="223" t="s">
        <v>211</v>
      </c>
      <c r="H66" s="223" t="s">
        <v>46</v>
      </c>
      <c r="I66" s="223" t="s">
        <v>12</v>
      </c>
      <c r="J66" s="24">
        <v>4473.5</v>
      </c>
      <c r="K66" s="24">
        <v>4792.6000000000004</v>
      </c>
      <c r="L66" s="24">
        <v>4984.3</v>
      </c>
    </row>
    <row r="67" spans="1:12" s="8" customFormat="1" ht="33">
      <c r="A67" s="515"/>
      <c r="B67" s="449" t="s">
        <v>321</v>
      </c>
      <c r="C67" s="507" t="s">
        <v>12</v>
      </c>
      <c r="D67" s="507">
        <v>2</v>
      </c>
      <c r="E67" s="507" t="s">
        <v>7</v>
      </c>
      <c r="F67" s="507" t="s">
        <v>276</v>
      </c>
      <c r="G67" s="223" t="s">
        <v>220</v>
      </c>
      <c r="H67" s="223" t="s">
        <v>46</v>
      </c>
      <c r="I67" s="223" t="s">
        <v>12</v>
      </c>
      <c r="J67" s="24">
        <v>1642</v>
      </c>
      <c r="K67" s="24">
        <v>1642</v>
      </c>
      <c r="L67" s="24">
        <v>1642</v>
      </c>
    </row>
    <row r="68" spans="1:12" s="8" customFormat="1" ht="33" customHeight="1">
      <c r="A68" s="515"/>
      <c r="B68" s="449" t="s">
        <v>322</v>
      </c>
      <c r="C68" s="507" t="s">
        <v>12</v>
      </c>
      <c r="D68" s="507">
        <v>2</v>
      </c>
      <c r="E68" s="507" t="s">
        <v>7</v>
      </c>
      <c r="F68" s="507" t="s">
        <v>276</v>
      </c>
      <c r="G68" s="519" t="s">
        <v>220</v>
      </c>
      <c r="H68" s="519" t="s">
        <v>46</v>
      </c>
      <c r="I68" s="519" t="s">
        <v>12</v>
      </c>
      <c r="J68" s="24">
        <v>1642</v>
      </c>
      <c r="K68" s="24">
        <v>1642</v>
      </c>
      <c r="L68" s="24">
        <v>1642</v>
      </c>
    </row>
    <row r="69" spans="1:12" s="67" customFormat="1" ht="44.45" customHeight="1">
      <c r="A69" s="514"/>
      <c r="B69" s="149" t="s">
        <v>398</v>
      </c>
      <c r="C69" s="501" t="s">
        <v>12</v>
      </c>
      <c r="D69" s="501" t="s">
        <v>85</v>
      </c>
      <c r="E69" s="501" t="s">
        <v>7</v>
      </c>
      <c r="F69" s="501" t="s">
        <v>400</v>
      </c>
      <c r="G69" s="516"/>
      <c r="H69" s="517"/>
      <c r="I69" s="518"/>
      <c r="J69" s="88">
        <f>+J70+J71+J72+J73</f>
        <v>24627.9</v>
      </c>
      <c r="K69" s="88">
        <f t="shared" ref="K69:L69" si="18">+K70+K71+K72+K73</f>
        <v>0</v>
      </c>
      <c r="L69" s="88">
        <f t="shared" si="18"/>
        <v>0</v>
      </c>
    </row>
    <row r="70" spans="1:12" s="8" customFormat="1" ht="47.25">
      <c r="A70" s="515"/>
      <c r="B70" s="149" t="s">
        <v>399</v>
      </c>
      <c r="C70" s="507" t="s">
        <v>12</v>
      </c>
      <c r="D70" s="507" t="s">
        <v>85</v>
      </c>
      <c r="E70" s="507" t="s">
        <v>7</v>
      </c>
      <c r="F70" s="507" t="s">
        <v>400</v>
      </c>
      <c r="G70" s="522" t="s">
        <v>211</v>
      </c>
      <c r="H70" s="519" t="s">
        <v>46</v>
      </c>
      <c r="I70" s="519" t="s">
        <v>12</v>
      </c>
      <c r="J70" s="24">
        <v>10006.6</v>
      </c>
      <c r="K70" s="24"/>
      <c r="L70" s="24"/>
    </row>
    <row r="71" spans="1:12" s="8" customFormat="1" ht="45.6" customHeight="1">
      <c r="A71" s="515"/>
      <c r="B71" s="149" t="s">
        <v>403</v>
      </c>
      <c r="C71" s="507" t="s">
        <v>12</v>
      </c>
      <c r="D71" s="507" t="s">
        <v>85</v>
      </c>
      <c r="E71" s="507" t="s">
        <v>7</v>
      </c>
      <c r="F71" s="507" t="s">
        <v>400</v>
      </c>
      <c r="G71" s="522" t="s">
        <v>211</v>
      </c>
      <c r="H71" s="519" t="s">
        <v>46</v>
      </c>
      <c r="I71" s="519" t="s">
        <v>12</v>
      </c>
      <c r="J71" s="24">
        <v>11244.1</v>
      </c>
      <c r="K71" s="24"/>
      <c r="L71" s="24"/>
    </row>
    <row r="72" spans="1:12" s="8" customFormat="1" ht="63">
      <c r="A72" s="515"/>
      <c r="B72" s="149" t="s">
        <v>402</v>
      </c>
      <c r="C72" s="507" t="s">
        <v>12</v>
      </c>
      <c r="D72" s="507" t="s">
        <v>85</v>
      </c>
      <c r="E72" s="507" t="s">
        <v>7</v>
      </c>
      <c r="F72" s="507" t="s">
        <v>400</v>
      </c>
      <c r="G72" s="522" t="s">
        <v>220</v>
      </c>
      <c r="H72" s="519" t="s">
        <v>46</v>
      </c>
      <c r="I72" s="519" t="s">
        <v>12</v>
      </c>
      <c r="J72" s="24">
        <v>1493.4</v>
      </c>
      <c r="K72" s="24"/>
      <c r="L72" s="24"/>
    </row>
    <row r="73" spans="1:12" s="8" customFormat="1" ht="69" customHeight="1">
      <c r="A73" s="515"/>
      <c r="B73" s="149" t="s">
        <v>401</v>
      </c>
      <c r="C73" s="507" t="s">
        <v>12</v>
      </c>
      <c r="D73" s="507" t="s">
        <v>85</v>
      </c>
      <c r="E73" s="507" t="s">
        <v>7</v>
      </c>
      <c r="F73" s="507" t="s">
        <v>400</v>
      </c>
      <c r="G73" s="223" t="s">
        <v>220</v>
      </c>
      <c r="H73" s="223" t="s">
        <v>46</v>
      </c>
      <c r="I73" s="223" t="s">
        <v>12</v>
      </c>
      <c r="J73" s="24">
        <v>1883.8</v>
      </c>
      <c r="K73" s="24"/>
      <c r="L73" s="24"/>
    </row>
    <row r="74" spans="1:12" s="8" customFormat="1" ht="54" customHeight="1">
      <c r="A74" s="515"/>
      <c r="B74" s="149" t="s">
        <v>438</v>
      </c>
      <c r="C74" s="184" t="s">
        <v>12</v>
      </c>
      <c r="D74" s="184" t="s">
        <v>85</v>
      </c>
      <c r="E74" s="184" t="s">
        <v>7</v>
      </c>
      <c r="F74" s="184" t="s">
        <v>441</v>
      </c>
      <c r="G74" s="374"/>
      <c r="H74" s="375"/>
      <c r="I74" s="376"/>
      <c r="J74" s="88">
        <f>J75+J76+J78+J79</f>
        <v>4631.2</v>
      </c>
      <c r="K74" s="88"/>
      <c r="L74" s="88"/>
    </row>
    <row r="75" spans="1:12" s="8" customFormat="1" ht="69" customHeight="1">
      <c r="A75" s="515"/>
      <c r="B75" s="148" t="s">
        <v>439</v>
      </c>
      <c r="C75" s="182" t="s">
        <v>12</v>
      </c>
      <c r="D75" s="182" t="s">
        <v>85</v>
      </c>
      <c r="E75" s="182" t="s">
        <v>7</v>
      </c>
      <c r="F75" s="182" t="s">
        <v>441</v>
      </c>
      <c r="G75" s="189" t="s">
        <v>211</v>
      </c>
      <c r="H75" s="223" t="s">
        <v>46</v>
      </c>
      <c r="I75" s="223" t="s">
        <v>12</v>
      </c>
      <c r="J75" s="24">
        <v>2657.1</v>
      </c>
      <c r="K75" s="24"/>
      <c r="L75" s="24"/>
    </row>
    <row r="76" spans="1:12" s="8" customFormat="1" ht="66" customHeight="1">
      <c r="A76" s="515"/>
      <c r="B76" s="148" t="s">
        <v>440</v>
      </c>
      <c r="C76" s="182" t="s">
        <v>12</v>
      </c>
      <c r="D76" s="182" t="s">
        <v>85</v>
      </c>
      <c r="E76" s="182" t="s">
        <v>7</v>
      </c>
      <c r="F76" s="182" t="s">
        <v>441</v>
      </c>
      <c r="G76" s="189" t="s">
        <v>211</v>
      </c>
      <c r="H76" s="223" t="s">
        <v>46</v>
      </c>
      <c r="I76" s="223" t="s">
        <v>12</v>
      </c>
      <c r="J76" s="24">
        <v>376.1</v>
      </c>
      <c r="K76" s="24"/>
      <c r="L76" s="24"/>
    </row>
    <row r="77" spans="1:12" s="8" customFormat="1" ht="46.9" hidden="1" customHeight="1">
      <c r="A77" s="515"/>
      <c r="B77" s="149" t="s">
        <v>471</v>
      </c>
      <c r="C77" s="184" t="s">
        <v>12</v>
      </c>
      <c r="D77" s="184" t="s">
        <v>85</v>
      </c>
      <c r="E77" s="184" t="s">
        <v>7</v>
      </c>
      <c r="F77" s="523" t="s">
        <v>463</v>
      </c>
      <c r="G77" s="371" t="s">
        <v>211</v>
      </c>
      <c r="H77" s="373" t="s">
        <v>46</v>
      </c>
      <c r="I77" s="373" t="s">
        <v>12</v>
      </c>
      <c r="J77" s="88"/>
      <c r="K77" s="88"/>
      <c r="L77" s="88"/>
    </row>
    <row r="78" spans="1:12" s="8" customFormat="1" ht="46.9" customHeight="1">
      <c r="A78" s="515"/>
      <c r="B78" s="449" t="s">
        <v>321</v>
      </c>
      <c r="C78" s="182" t="s">
        <v>12</v>
      </c>
      <c r="D78" s="182" t="s">
        <v>85</v>
      </c>
      <c r="E78" s="182" t="s">
        <v>7</v>
      </c>
      <c r="F78" s="182" t="s">
        <v>441</v>
      </c>
      <c r="G78" s="189" t="s">
        <v>220</v>
      </c>
      <c r="H78" s="223" t="s">
        <v>46</v>
      </c>
      <c r="I78" s="223" t="s">
        <v>12</v>
      </c>
      <c r="J78" s="24">
        <v>1399.8</v>
      </c>
      <c r="K78" s="88"/>
      <c r="L78" s="88"/>
    </row>
    <row r="79" spans="1:12" s="8" customFormat="1" ht="46.9" customHeight="1">
      <c r="A79" s="515"/>
      <c r="B79" s="449" t="s">
        <v>322</v>
      </c>
      <c r="C79" s="182" t="s">
        <v>12</v>
      </c>
      <c r="D79" s="182" t="s">
        <v>85</v>
      </c>
      <c r="E79" s="182" t="s">
        <v>7</v>
      </c>
      <c r="F79" s="182" t="s">
        <v>441</v>
      </c>
      <c r="G79" s="189" t="s">
        <v>220</v>
      </c>
      <c r="H79" s="223" t="s">
        <v>46</v>
      </c>
      <c r="I79" s="223" t="s">
        <v>12</v>
      </c>
      <c r="J79" s="24">
        <v>198.2</v>
      </c>
      <c r="K79" s="88"/>
      <c r="L79" s="88"/>
    </row>
    <row r="80" spans="1:12" s="8" customFormat="1" ht="45.6" customHeight="1">
      <c r="A80" s="515"/>
      <c r="B80" s="150" t="s">
        <v>428</v>
      </c>
      <c r="C80" s="154" t="s">
        <v>12</v>
      </c>
      <c r="D80" s="154" t="s">
        <v>85</v>
      </c>
      <c r="E80" s="154" t="s">
        <v>7</v>
      </c>
      <c r="F80" s="154" t="s">
        <v>623</v>
      </c>
      <c r="G80" s="373"/>
      <c r="H80" s="373"/>
      <c r="I80" s="373"/>
      <c r="J80" s="88">
        <f>+J81+J82+J83</f>
        <v>1983.6000000000001</v>
      </c>
      <c r="K80" s="88">
        <f t="shared" ref="K80:L80" si="19">+K81+K82+K83</f>
        <v>0</v>
      </c>
      <c r="L80" s="88">
        <f t="shared" si="19"/>
        <v>0</v>
      </c>
    </row>
    <row r="81" spans="1:16" s="8" customFormat="1" ht="85.9" customHeight="1">
      <c r="A81" s="515"/>
      <c r="B81" s="103" t="s">
        <v>425</v>
      </c>
      <c r="C81" s="155" t="s">
        <v>12</v>
      </c>
      <c r="D81" s="155" t="s">
        <v>85</v>
      </c>
      <c r="E81" s="155" t="s">
        <v>7</v>
      </c>
      <c r="F81" s="155" t="s">
        <v>623</v>
      </c>
      <c r="G81" s="180" t="s">
        <v>211</v>
      </c>
      <c r="H81" s="223" t="s">
        <v>86</v>
      </c>
      <c r="I81" s="223" t="s">
        <v>8</v>
      </c>
      <c r="J81" s="124">
        <v>1650.9</v>
      </c>
      <c r="K81" s="24"/>
      <c r="L81" s="24"/>
    </row>
    <row r="82" spans="1:16" s="8" customFormat="1" ht="89.45" customHeight="1">
      <c r="A82" s="13"/>
      <c r="B82" s="103" t="s">
        <v>426</v>
      </c>
      <c r="C82" s="276" t="s">
        <v>12</v>
      </c>
      <c r="D82" s="276" t="s">
        <v>85</v>
      </c>
      <c r="E82" s="155" t="s">
        <v>7</v>
      </c>
      <c r="F82" s="155" t="s">
        <v>623</v>
      </c>
      <c r="G82" s="180" t="s">
        <v>211</v>
      </c>
      <c r="H82" s="318" t="s">
        <v>86</v>
      </c>
      <c r="I82" s="318" t="s">
        <v>8</v>
      </c>
      <c r="J82" s="124">
        <v>291.39999999999998</v>
      </c>
      <c r="K82" s="24"/>
      <c r="L82" s="24"/>
    </row>
    <row r="83" spans="1:16" s="8" customFormat="1" ht="85.15" customHeight="1">
      <c r="A83" s="13"/>
      <c r="B83" s="148" t="s">
        <v>427</v>
      </c>
      <c r="C83" s="277" t="s">
        <v>12</v>
      </c>
      <c r="D83" s="277" t="s">
        <v>85</v>
      </c>
      <c r="E83" s="182" t="s">
        <v>7</v>
      </c>
      <c r="F83" s="182" t="s">
        <v>623</v>
      </c>
      <c r="G83" s="181" t="s">
        <v>211</v>
      </c>
      <c r="H83" s="318" t="s">
        <v>86</v>
      </c>
      <c r="I83" s="318" t="s">
        <v>8</v>
      </c>
      <c r="J83" s="183">
        <v>41.3</v>
      </c>
      <c r="K83" s="24"/>
      <c r="L83" s="24"/>
    </row>
    <row r="84" spans="1:16" s="8" customFormat="1" ht="52.9" customHeight="1">
      <c r="A84" s="13"/>
      <c r="B84" s="148" t="s">
        <v>619</v>
      </c>
      <c r="C84" s="278" t="s">
        <v>12</v>
      </c>
      <c r="D84" s="278" t="s">
        <v>85</v>
      </c>
      <c r="E84" s="184" t="s">
        <v>7</v>
      </c>
      <c r="F84" s="184" t="s">
        <v>622</v>
      </c>
      <c r="G84" s="374"/>
      <c r="H84" s="375"/>
      <c r="I84" s="376"/>
      <c r="J84" s="331">
        <f>+J85+J86</f>
        <v>16353.1</v>
      </c>
      <c r="K84" s="331">
        <f t="shared" ref="K84:L84" si="20">+K85+K86</f>
        <v>49059.399999999994</v>
      </c>
      <c r="L84" s="331">
        <f t="shared" si="20"/>
        <v>49059.399999999994</v>
      </c>
    </row>
    <row r="85" spans="1:16" s="8" customFormat="1" ht="65.45" customHeight="1">
      <c r="A85" s="13"/>
      <c r="B85" s="148" t="s">
        <v>620</v>
      </c>
      <c r="C85" s="277" t="s">
        <v>12</v>
      </c>
      <c r="D85" s="277" t="s">
        <v>85</v>
      </c>
      <c r="E85" s="182" t="s">
        <v>7</v>
      </c>
      <c r="F85" s="182" t="s">
        <v>622</v>
      </c>
      <c r="G85" s="189" t="s">
        <v>213</v>
      </c>
      <c r="H85" s="329" t="s">
        <v>46</v>
      </c>
      <c r="I85" s="329" t="s">
        <v>12</v>
      </c>
      <c r="J85" s="183">
        <v>13150.2</v>
      </c>
      <c r="K85" s="24">
        <v>39450.6</v>
      </c>
      <c r="L85" s="24">
        <v>39450.6</v>
      </c>
    </row>
    <row r="86" spans="1:16" s="8" customFormat="1" ht="62.45" customHeight="1">
      <c r="A86" s="13"/>
      <c r="B86" s="148" t="s">
        <v>621</v>
      </c>
      <c r="C86" s="277" t="s">
        <v>12</v>
      </c>
      <c r="D86" s="277" t="s">
        <v>85</v>
      </c>
      <c r="E86" s="182" t="s">
        <v>7</v>
      </c>
      <c r="F86" s="182" t="s">
        <v>622</v>
      </c>
      <c r="G86" s="189" t="s">
        <v>220</v>
      </c>
      <c r="H86" s="329" t="s">
        <v>46</v>
      </c>
      <c r="I86" s="329" t="s">
        <v>12</v>
      </c>
      <c r="J86" s="183">
        <v>3202.9</v>
      </c>
      <c r="K86" s="24">
        <v>9608.7999999999993</v>
      </c>
      <c r="L86" s="24">
        <v>9608.7999999999993</v>
      </c>
    </row>
    <row r="87" spans="1:16" s="8" customFormat="1" ht="53.45" customHeight="1">
      <c r="A87" s="13"/>
      <c r="B87" s="47" t="s">
        <v>697</v>
      </c>
      <c r="C87" s="184" t="s">
        <v>12</v>
      </c>
      <c r="D87" s="184" t="s">
        <v>85</v>
      </c>
      <c r="E87" s="184" t="s">
        <v>7</v>
      </c>
      <c r="F87" s="184" t="s">
        <v>701</v>
      </c>
      <c r="G87" s="427"/>
      <c r="H87" s="428"/>
      <c r="I87" s="429"/>
      <c r="J87" s="331">
        <f>+J88+J89+J90</f>
        <v>23488.400000000001</v>
      </c>
      <c r="K87" s="331">
        <f t="shared" ref="K87:L87" si="21">+K88+K89+K90</f>
        <v>0</v>
      </c>
      <c r="L87" s="331">
        <f t="shared" si="21"/>
        <v>0</v>
      </c>
    </row>
    <row r="88" spans="1:16" s="8" customFormat="1" ht="67.150000000000006" customHeight="1">
      <c r="A88" s="13"/>
      <c r="B88" s="47" t="s">
        <v>700</v>
      </c>
      <c r="C88" s="182" t="s">
        <v>12</v>
      </c>
      <c r="D88" s="182" t="s">
        <v>85</v>
      </c>
      <c r="E88" s="182" t="s">
        <v>7</v>
      </c>
      <c r="F88" s="182" t="s">
        <v>701</v>
      </c>
      <c r="G88" s="189" t="s">
        <v>220</v>
      </c>
      <c r="H88" s="189" t="s">
        <v>46</v>
      </c>
      <c r="I88" s="189" t="s">
        <v>12</v>
      </c>
      <c r="J88" s="183">
        <v>19550</v>
      </c>
      <c r="K88" s="24"/>
      <c r="L88" s="24"/>
    </row>
    <row r="89" spans="1:16" s="8" customFormat="1" ht="64.150000000000006" customHeight="1">
      <c r="A89" s="13"/>
      <c r="B89" s="47" t="s">
        <v>698</v>
      </c>
      <c r="C89" s="182" t="s">
        <v>12</v>
      </c>
      <c r="D89" s="182" t="s">
        <v>85</v>
      </c>
      <c r="E89" s="182" t="s">
        <v>7</v>
      </c>
      <c r="F89" s="182" t="s">
        <v>701</v>
      </c>
      <c r="G89" s="189" t="s">
        <v>220</v>
      </c>
      <c r="H89" s="189" t="s">
        <v>46</v>
      </c>
      <c r="I89" s="189" t="s">
        <v>12</v>
      </c>
      <c r="J89" s="183">
        <v>3450</v>
      </c>
      <c r="K89" s="24"/>
      <c r="L89" s="24"/>
    </row>
    <row r="90" spans="1:16" s="8" customFormat="1" ht="67.900000000000006" customHeight="1">
      <c r="A90" s="13"/>
      <c r="B90" s="364" t="s">
        <v>699</v>
      </c>
      <c r="C90" s="182" t="s">
        <v>12</v>
      </c>
      <c r="D90" s="182" t="s">
        <v>85</v>
      </c>
      <c r="E90" s="182" t="s">
        <v>7</v>
      </c>
      <c r="F90" s="182" t="s">
        <v>701</v>
      </c>
      <c r="G90" s="189" t="s">
        <v>220</v>
      </c>
      <c r="H90" s="189" t="s">
        <v>46</v>
      </c>
      <c r="I90" s="189" t="s">
        <v>12</v>
      </c>
      <c r="J90" s="183">
        <v>488.4</v>
      </c>
      <c r="K90" s="24"/>
      <c r="L90" s="24"/>
    </row>
    <row r="91" spans="1:16" s="8" customFormat="1" ht="55.15" customHeight="1">
      <c r="A91" s="13"/>
      <c r="B91" s="149" t="s">
        <v>690</v>
      </c>
      <c r="C91" s="278" t="s">
        <v>12</v>
      </c>
      <c r="D91" s="278" t="s">
        <v>85</v>
      </c>
      <c r="E91" s="184" t="s">
        <v>7</v>
      </c>
      <c r="F91" s="154" t="s">
        <v>689</v>
      </c>
      <c r="G91" s="374"/>
      <c r="H91" s="375"/>
      <c r="I91" s="376"/>
      <c r="J91" s="331">
        <f>+J92+J93+J94+J95+J96+J97</f>
        <v>19925.900000000001</v>
      </c>
      <c r="K91" s="331">
        <f t="shared" ref="K91:P91" si="22">+K96+K97</f>
        <v>0</v>
      </c>
      <c r="L91" s="331">
        <f t="shared" si="22"/>
        <v>0</v>
      </c>
      <c r="M91" s="331">
        <f t="shared" si="22"/>
        <v>0</v>
      </c>
      <c r="N91" s="331">
        <f t="shared" si="22"/>
        <v>0</v>
      </c>
      <c r="O91" s="331">
        <f t="shared" si="22"/>
        <v>0</v>
      </c>
      <c r="P91" s="331">
        <f t="shared" si="22"/>
        <v>0</v>
      </c>
    </row>
    <row r="92" spans="1:16" s="8" customFormat="1" ht="69.599999999999994" customHeight="1">
      <c r="A92" s="13"/>
      <c r="B92" s="149" t="s">
        <v>696</v>
      </c>
      <c r="C92" s="277" t="s">
        <v>12</v>
      </c>
      <c r="D92" s="277" t="s">
        <v>85</v>
      </c>
      <c r="E92" s="182" t="s">
        <v>7</v>
      </c>
      <c r="F92" s="155" t="s">
        <v>689</v>
      </c>
      <c r="G92" s="189" t="s">
        <v>211</v>
      </c>
      <c r="H92" s="189" t="s">
        <v>46</v>
      </c>
      <c r="I92" s="189" t="s">
        <v>12</v>
      </c>
      <c r="J92" s="183">
        <v>12656.3</v>
      </c>
      <c r="K92" s="24"/>
      <c r="L92" s="24"/>
    </row>
    <row r="93" spans="1:16" s="8" customFormat="1" ht="61.9" customHeight="1">
      <c r="A93" s="13"/>
      <c r="B93" s="149" t="s">
        <v>691</v>
      </c>
      <c r="C93" s="277" t="s">
        <v>12</v>
      </c>
      <c r="D93" s="277" t="s">
        <v>85</v>
      </c>
      <c r="E93" s="182" t="s">
        <v>7</v>
      </c>
      <c r="F93" s="155" t="s">
        <v>689</v>
      </c>
      <c r="G93" s="189" t="s">
        <v>211</v>
      </c>
      <c r="H93" s="189" t="s">
        <v>46</v>
      </c>
      <c r="I93" s="189" t="s">
        <v>12</v>
      </c>
      <c r="J93" s="183">
        <v>2233.5</v>
      </c>
      <c r="K93" s="24"/>
      <c r="L93" s="24"/>
    </row>
    <row r="94" spans="1:16" s="8" customFormat="1" ht="72" customHeight="1">
      <c r="A94" s="13"/>
      <c r="B94" s="149" t="s">
        <v>692</v>
      </c>
      <c r="C94" s="277" t="s">
        <v>12</v>
      </c>
      <c r="D94" s="277" t="s">
        <v>85</v>
      </c>
      <c r="E94" s="182" t="s">
        <v>7</v>
      </c>
      <c r="F94" s="155" t="s">
        <v>689</v>
      </c>
      <c r="G94" s="189" t="s">
        <v>211</v>
      </c>
      <c r="H94" s="189" t="s">
        <v>46</v>
      </c>
      <c r="I94" s="189" t="s">
        <v>12</v>
      </c>
      <c r="J94" s="183">
        <v>22.6</v>
      </c>
      <c r="K94" s="24"/>
      <c r="L94" s="24"/>
    </row>
    <row r="95" spans="1:16" s="8" customFormat="1" ht="64.900000000000006" customHeight="1">
      <c r="A95" s="13"/>
      <c r="B95" s="149" t="s">
        <v>695</v>
      </c>
      <c r="C95" s="277" t="s">
        <v>12</v>
      </c>
      <c r="D95" s="277" t="s">
        <v>85</v>
      </c>
      <c r="E95" s="182" t="s">
        <v>7</v>
      </c>
      <c r="F95" s="155" t="s">
        <v>689</v>
      </c>
      <c r="G95" s="189" t="s">
        <v>220</v>
      </c>
      <c r="H95" s="189" t="s">
        <v>46</v>
      </c>
      <c r="I95" s="189" t="s">
        <v>12</v>
      </c>
      <c r="J95" s="183">
        <v>4255</v>
      </c>
      <c r="K95" s="24"/>
      <c r="L95" s="24"/>
    </row>
    <row r="96" spans="1:16" s="8" customFormat="1" ht="71.45" customHeight="1">
      <c r="A96" s="13"/>
      <c r="B96" s="149" t="s">
        <v>693</v>
      </c>
      <c r="C96" s="277" t="s">
        <v>12</v>
      </c>
      <c r="D96" s="277" t="s">
        <v>85</v>
      </c>
      <c r="E96" s="182" t="s">
        <v>7</v>
      </c>
      <c r="F96" s="155" t="s">
        <v>689</v>
      </c>
      <c r="G96" s="189" t="s">
        <v>220</v>
      </c>
      <c r="H96" s="348" t="s">
        <v>46</v>
      </c>
      <c r="I96" s="348" t="s">
        <v>12</v>
      </c>
      <c r="J96" s="183">
        <v>750.9</v>
      </c>
      <c r="K96" s="24"/>
      <c r="L96" s="24"/>
    </row>
    <row r="97" spans="1:12" s="8" customFormat="1" ht="67.900000000000006" customHeight="1">
      <c r="A97" s="13"/>
      <c r="B97" s="149" t="s">
        <v>694</v>
      </c>
      <c r="C97" s="277" t="s">
        <v>12</v>
      </c>
      <c r="D97" s="277" t="s">
        <v>85</v>
      </c>
      <c r="E97" s="182" t="s">
        <v>7</v>
      </c>
      <c r="F97" s="155" t="s">
        <v>689</v>
      </c>
      <c r="G97" s="189" t="s">
        <v>220</v>
      </c>
      <c r="H97" s="348" t="s">
        <v>46</v>
      </c>
      <c r="I97" s="348" t="s">
        <v>12</v>
      </c>
      <c r="J97" s="183">
        <v>7.6</v>
      </c>
      <c r="K97" s="24"/>
      <c r="L97" s="24"/>
    </row>
    <row r="98" spans="1:12" s="8" customFormat="1" ht="66">
      <c r="A98" s="165" t="s">
        <v>456</v>
      </c>
      <c r="B98" s="140" t="s">
        <v>393</v>
      </c>
      <c r="C98" s="279" t="s">
        <v>12</v>
      </c>
      <c r="D98" s="279">
        <v>2</v>
      </c>
      <c r="E98" s="141" t="s">
        <v>354</v>
      </c>
      <c r="F98" s="142" t="s">
        <v>333</v>
      </c>
      <c r="G98" s="383"/>
      <c r="H98" s="384"/>
      <c r="I98" s="385"/>
      <c r="J98" s="89">
        <f>SUM(J99)</f>
        <v>500</v>
      </c>
      <c r="K98" s="89">
        <f t="shared" ref="K98:L98" si="23">SUM(K99)</f>
        <v>500</v>
      </c>
      <c r="L98" s="89">
        <f t="shared" si="23"/>
        <v>500</v>
      </c>
    </row>
    <row r="99" spans="1:12" s="8" customFormat="1" ht="17.25">
      <c r="A99" s="13"/>
      <c r="B99" s="15" t="s">
        <v>210</v>
      </c>
      <c r="C99" s="274" t="s">
        <v>12</v>
      </c>
      <c r="D99" s="274">
        <v>2</v>
      </c>
      <c r="E99" s="23" t="s">
        <v>354</v>
      </c>
      <c r="F99" s="23" t="s">
        <v>333</v>
      </c>
      <c r="G99" s="53" t="s">
        <v>211</v>
      </c>
      <c r="H99" s="53" t="s">
        <v>46</v>
      </c>
      <c r="I99" s="53" t="s">
        <v>12</v>
      </c>
      <c r="J99" s="24">
        <v>500</v>
      </c>
      <c r="K99" s="24">
        <v>500</v>
      </c>
      <c r="L99" s="24">
        <v>500</v>
      </c>
    </row>
    <row r="100" spans="1:12" s="147" customFormat="1" ht="15" customHeight="1">
      <c r="A100" s="165" t="s">
        <v>584</v>
      </c>
      <c r="B100" s="140" t="s">
        <v>394</v>
      </c>
      <c r="C100" s="279" t="s">
        <v>12</v>
      </c>
      <c r="D100" s="279">
        <v>2</v>
      </c>
      <c r="E100" s="141" t="s">
        <v>374</v>
      </c>
      <c r="F100" s="142" t="s">
        <v>375</v>
      </c>
      <c r="G100" s="144"/>
      <c r="H100" s="145"/>
      <c r="I100" s="146"/>
      <c r="J100" s="89">
        <f>+J101+J102+J103+J104+J105+J106</f>
        <v>3360.8</v>
      </c>
      <c r="K100" s="89">
        <f t="shared" ref="K100:L100" si="24">+K101+K102+K103+K104+K105+K106</f>
        <v>4552.9000000000005</v>
      </c>
      <c r="L100" s="89">
        <f t="shared" si="24"/>
        <v>18189.899999999998</v>
      </c>
    </row>
    <row r="101" spans="1:12" s="147" customFormat="1" ht="60" customHeight="1">
      <c r="A101" s="143"/>
      <c r="B101" s="148" t="s">
        <v>531</v>
      </c>
      <c r="C101" s="274" t="s">
        <v>12</v>
      </c>
      <c r="D101" s="274">
        <v>2</v>
      </c>
      <c r="E101" s="23" t="s">
        <v>374</v>
      </c>
      <c r="F101" s="23" t="s">
        <v>375</v>
      </c>
      <c r="G101" s="252" t="s">
        <v>211</v>
      </c>
      <c r="H101" s="252" t="s">
        <v>46</v>
      </c>
      <c r="I101" s="252" t="s">
        <v>12</v>
      </c>
      <c r="J101" s="125">
        <v>2189.4</v>
      </c>
      <c r="K101" s="125">
        <v>4507.8</v>
      </c>
      <c r="L101" s="125">
        <v>18009.8</v>
      </c>
    </row>
    <row r="102" spans="1:12" s="147" customFormat="1" ht="63">
      <c r="A102" s="143"/>
      <c r="B102" s="148" t="s">
        <v>532</v>
      </c>
      <c r="C102" s="274" t="s">
        <v>12</v>
      </c>
      <c r="D102" s="274">
        <v>2</v>
      </c>
      <c r="E102" s="23" t="s">
        <v>374</v>
      </c>
      <c r="F102" s="23" t="s">
        <v>375</v>
      </c>
      <c r="G102" s="252" t="s">
        <v>211</v>
      </c>
      <c r="H102" s="252" t="s">
        <v>46</v>
      </c>
      <c r="I102" s="252" t="s">
        <v>12</v>
      </c>
      <c r="J102" s="125">
        <v>44.7</v>
      </c>
      <c r="K102" s="125"/>
      <c r="L102" s="125"/>
    </row>
    <row r="103" spans="1:12" s="147" customFormat="1" ht="63">
      <c r="A103" s="143"/>
      <c r="B103" s="148" t="s">
        <v>533</v>
      </c>
      <c r="C103" s="274" t="s">
        <v>12</v>
      </c>
      <c r="D103" s="274">
        <v>2</v>
      </c>
      <c r="E103" s="23" t="s">
        <v>374</v>
      </c>
      <c r="F103" s="23" t="s">
        <v>375</v>
      </c>
      <c r="G103" s="252" t="s">
        <v>211</v>
      </c>
      <c r="H103" s="252" t="s">
        <v>46</v>
      </c>
      <c r="I103" s="252" t="s">
        <v>12</v>
      </c>
      <c r="J103" s="125">
        <v>6.4</v>
      </c>
      <c r="K103" s="125">
        <v>45.1</v>
      </c>
      <c r="L103" s="125">
        <v>180.1</v>
      </c>
    </row>
    <row r="104" spans="1:12" s="147" customFormat="1" ht="60.6" customHeight="1">
      <c r="A104" s="143"/>
      <c r="B104" s="148" t="s">
        <v>395</v>
      </c>
      <c r="C104" s="274" t="s">
        <v>12</v>
      </c>
      <c r="D104" s="274">
        <v>2</v>
      </c>
      <c r="E104" s="23" t="s">
        <v>374</v>
      </c>
      <c r="F104" s="130" t="s">
        <v>375</v>
      </c>
      <c r="G104" s="305" t="s">
        <v>220</v>
      </c>
      <c r="H104" s="305" t="s">
        <v>46</v>
      </c>
      <c r="I104" s="305" t="s">
        <v>12</v>
      </c>
      <c r="J104" s="125">
        <v>1094.8</v>
      </c>
      <c r="K104" s="125"/>
      <c r="L104" s="125"/>
    </row>
    <row r="105" spans="1:12" s="8" customFormat="1" ht="63">
      <c r="A105" s="13"/>
      <c r="B105" s="148" t="s">
        <v>396</v>
      </c>
      <c r="C105" s="274" t="s">
        <v>12</v>
      </c>
      <c r="D105" s="274">
        <v>2</v>
      </c>
      <c r="E105" s="23" t="s">
        <v>374</v>
      </c>
      <c r="F105" s="130" t="s">
        <v>375</v>
      </c>
      <c r="G105" s="305" t="s">
        <v>220</v>
      </c>
      <c r="H105" s="305" t="s">
        <v>46</v>
      </c>
      <c r="I105" s="305" t="s">
        <v>12</v>
      </c>
      <c r="J105" s="125">
        <v>22.3</v>
      </c>
      <c r="K105" s="125"/>
      <c r="L105" s="125"/>
    </row>
    <row r="106" spans="1:12" s="8" customFormat="1" ht="62.45" customHeight="1">
      <c r="A106" s="13"/>
      <c r="B106" s="148" t="s">
        <v>397</v>
      </c>
      <c r="C106" s="274" t="s">
        <v>12</v>
      </c>
      <c r="D106" s="274">
        <v>2</v>
      </c>
      <c r="E106" s="23" t="s">
        <v>374</v>
      </c>
      <c r="F106" s="130" t="s">
        <v>375</v>
      </c>
      <c r="G106" s="305" t="s">
        <v>220</v>
      </c>
      <c r="H106" s="305" t="s">
        <v>46</v>
      </c>
      <c r="I106" s="305" t="s">
        <v>12</v>
      </c>
      <c r="J106" s="125">
        <v>3.2</v>
      </c>
      <c r="K106" s="125"/>
      <c r="L106" s="125"/>
    </row>
    <row r="107" spans="1:12" s="8" customFormat="1" ht="27" customHeight="1">
      <c r="A107" s="165" t="s">
        <v>585</v>
      </c>
      <c r="B107" s="140" t="s">
        <v>564</v>
      </c>
      <c r="C107" s="279" t="s">
        <v>12</v>
      </c>
      <c r="D107" s="279">
        <v>2</v>
      </c>
      <c r="E107" s="141" t="s">
        <v>565</v>
      </c>
      <c r="F107" s="142" t="s">
        <v>580</v>
      </c>
      <c r="G107" s="315"/>
      <c r="H107" s="316"/>
      <c r="I107" s="317"/>
      <c r="J107" s="89">
        <f>+J108+J109+J110</f>
        <v>1933.7</v>
      </c>
      <c r="K107" s="89">
        <f t="shared" ref="K107:L107" si="25">+K108+K109+K110</f>
        <v>0</v>
      </c>
      <c r="L107" s="89">
        <f t="shared" si="25"/>
        <v>0</v>
      </c>
    </row>
    <row r="108" spans="1:12" s="8" customFormat="1" ht="50.45" customHeight="1">
      <c r="A108" s="13"/>
      <c r="B108" s="149" t="s">
        <v>581</v>
      </c>
      <c r="C108" s="274" t="s">
        <v>12</v>
      </c>
      <c r="D108" s="274" t="s">
        <v>85</v>
      </c>
      <c r="E108" s="23" t="s">
        <v>565</v>
      </c>
      <c r="F108" s="130" t="s">
        <v>580</v>
      </c>
      <c r="G108" s="318" t="s">
        <v>211</v>
      </c>
      <c r="H108" s="318" t="s">
        <v>46</v>
      </c>
      <c r="I108" s="318" t="s">
        <v>12</v>
      </c>
      <c r="J108" s="125">
        <v>1609.5</v>
      </c>
      <c r="K108" s="125"/>
      <c r="L108" s="125"/>
    </row>
    <row r="109" spans="1:12" s="8" customFormat="1" ht="54" customHeight="1">
      <c r="A109" s="13"/>
      <c r="B109" s="149" t="s">
        <v>582</v>
      </c>
      <c r="C109" s="274" t="s">
        <v>12</v>
      </c>
      <c r="D109" s="274" t="s">
        <v>85</v>
      </c>
      <c r="E109" s="23" t="s">
        <v>565</v>
      </c>
      <c r="F109" s="130" t="s">
        <v>580</v>
      </c>
      <c r="G109" s="318" t="s">
        <v>211</v>
      </c>
      <c r="H109" s="318" t="s">
        <v>46</v>
      </c>
      <c r="I109" s="318" t="s">
        <v>12</v>
      </c>
      <c r="J109" s="125">
        <v>284</v>
      </c>
      <c r="K109" s="125"/>
      <c r="L109" s="125"/>
    </row>
    <row r="110" spans="1:12" s="8" customFormat="1" ht="57" customHeight="1">
      <c r="A110" s="13"/>
      <c r="B110" s="149" t="s">
        <v>583</v>
      </c>
      <c r="C110" s="274" t="s">
        <v>12</v>
      </c>
      <c r="D110" s="274" t="s">
        <v>85</v>
      </c>
      <c r="E110" s="23" t="s">
        <v>565</v>
      </c>
      <c r="F110" s="130" t="s">
        <v>580</v>
      </c>
      <c r="G110" s="318" t="s">
        <v>211</v>
      </c>
      <c r="H110" s="318" t="s">
        <v>46</v>
      </c>
      <c r="I110" s="318" t="s">
        <v>12</v>
      </c>
      <c r="J110" s="125">
        <v>40.200000000000003</v>
      </c>
      <c r="K110" s="125"/>
      <c r="L110" s="125"/>
    </row>
    <row r="111" spans="1:12" s="8" customFormat="1" ht="22.9" customHeight="1">
      <c r="A111" s="165" t="s">
        <v>586</v>
      </c>
      <c r="B111" s="140" t="s">
        <v>534</v>
      </c>
      <c r="C111" s="279" t="s">
        <v>12</v>
      </c>
      <c r="D111" s="279">
        <v>2</v>
      </c>
      <c r="E111" s="141" t="s">
        <v>535</v>
      </c>
      <c r="F111" s="142" t="s">
        <v>536</v>
      </c>
      <c r="G111" s="249"/>
      <c r="H111" s="250"/>
      <c r="I111" s="251"/>
      <c r="J111" s="89">
        <f>J112+J113+J114+J115+J116+J117</f>
        <v>8717.2000000000007</v>
      </c>
      <c r="K111" s="89">
        <f t="shared" ref="K111:L111" si="26">K112+K113+K114+K115+K116+K117</f>
        <v>31879.300000000003</v>
      </c>
      <c r="L111" s="89">
        <f t="shared" si="26"/>
        <v>0</v>
      </c>
    </row>
    <row r="112" spans="1:12" s="8" customFormat="1" ht="43.9" customHeight="1">
      <c r="A112" s="13"/>
      <c r="B112" s="148" t="s">
        <v>537</v>
      </c>
      <c r="C112" s="274" t="s">
        <v>12</v>
      </c>
      <c r="D112" s="274">
        <v>2</v>
      </c>
      <c r="E112" s="23" t="s">
        <v>535</v>
      </c>
      <c r="F112" s="23" t="s">
        <v>536</v>
      </c>
      <c r="G112" s="252" t="s">
        <v>211</v>
      </c>
      <c r="H112" s="252" t="s">
        <v>46</v>
      </c>
      <c r="I112" s="252" t="s">
        <v>12</v>
      </c>
      <c r="J112" s="125">
        <v>4259.3</v>
      </c>
      <c r="K112" s="125">
        <v>28694.3</v>
      </c>
      <c r="L112" s="125">
        <v>0</v>
      </c>
    </row>
    <row r="113" spans="1:18" s="8" customFormat="1" ht="43.15" customHeight="1">
      <c r="A113" s="13"/>
      <c r="B113" s="148" t="s">
        <v>538</v>
      </c>
      <c r="C113" s="274" t="s">
        <v>12</v>
      </c>
      <c r="D113" s="274">
        <v>2</v>
      </c>
      <c r="E113" s="23" t="s">
        <v>535</v>
      </c>
      <c r="F113" s="23" t="s">
        <v>536</v>
      </c>
      <c r="G113" s="252" t="s">
        <v>211</v>
      </c>
      <c r="H113" s="252" t="s">
        <v>46</v>
      </c>
      <c r="I113" s="252" t="s">
        <v>12</v>
      </c>
      <c r="J113" s="125">
        <v>87</v>
      </c>
      <c r="K113" s="125">
        <v>0</v>
      </c>
      <c r="L113" s="125">
        <v>0</v>
      </c>
    </row>
    <row r="114" spans="1:18" s="8" customFormat="1" ht="50.45" customHeight="1">
      <c r="A114" s="13"/>
      <c r="B114" s="148" t="s">
        <v>539</v>
      </c>
      <c r="C114" s="274" t="s">
        <v>12</v>
      </c>
      <c r="D114" s="274">
        <v>2</v>
      </c>
      <c r="E114" s="23" t="s">
        <v>535</v>
      </c>
      <c r="F114" s="23" t="s">
        <v>536</v>
      </c>
      <c r="G114" s="252" t="s">
        <v>211</v>
      </c>
      <c r="H114" s="252" t="s">
        <v>46</v>
      </c>
      <c r="I114" s="252" t="s">
        <v>12</v>
      </c>
      <c r="J114" s="125">
        <v>12.3</v>
      </c>
      <c r="K114" s="125">
        <v>28.7</v>
      </c>
      <c r="L114" s="125">
        <v>0</v>
      </c>
    </row>
    <row r="115" spans="1:18" s="8" customFormat="1" ht="49.15" customHeight="1">
      <c r="A115" s="13"/>
      <c r="B115" s="148" t="s">
        <v>541</v>
      </c>
      <c r="C115" s="274" t="s">
        <v>12</v>
      </c>
      <c r="D115" s="274">
        <v>2</v>
      </c>
      <c r="E115" s="23" t="s">
        <v>535</v>
      </c>
      <c r="F115" s="23" t="s">
        <v>536</v>
      </c>
      <c r="G115" s="252" t="s">
        <v>220</v>
      </c>
      <c r="H115" s="252" t="s">
        <v>46</v>
      </c>
      <c r="I115" s="252" t="s">
        <v>12</v>
      </c>
      <c r="J115" s="125">
        <v>4259.3</v>
      </c>
      <c r="K115" s="125">
        <v>2869.4</v>
      </c>
      <c r="L115" s="125">
        <v>0</v>
      </c>
    </row>
    <row r="116" spans="1:18" s="8" customFormat="1" ht="52.15" customHeight="1">
      <c r="A116" s="13"/>
      <c r="B116" s="148" t="s">
        <v>542</v>
      </c>
      <c r="C116" s="274" t="s">
        <v>12</v>
      </c>
      <c r="D116" s="274">
        <v>2</v>
      </c>
      <c r="E116" s="23" t="s">
        <v>535</v>
      </c>
      <c r="F116" s="23" t="s">
        <v>536</v>
      </c>
      <c r="G116" s="252" t="s">
        <v>220</v>
      </c>
      <c r="H116" s="252" t="s">
        <v>46</v>
      </c>
      <c r="I116" s="252" t="s">
        <v>12</v>
      </c>
      <c r="J116" s="125">
        <v>86.9</v>
      </c>
      <c r="K116" s="125">
        <v>0</v>
      </c>
      <c r="L116" s="125">
        <v>0</v>
      </c>
    </row>
    <row r="117" spans="1:18" s="8" customFormat="1" ht="54" customHeight="1">
      <c r="A117" s="13"/>
      <c r="B117" s="148" t="s">
        <v>540</v>
      </c>
      <c r="C117" s="274" t="s">
        <v>12</v>
      </c>
      <c r="D117" s="274">
        <v>2</v>
      </c>
      <c r="E117" s="23" t="s">
        <v>535</v>
      </c>
      <c r="F117" s="23" t="s">
        <v>536</v>
      </c>
      <c r="G117" s="252" t="s">
        <v>220</v>
      </c>
      <c r="H117" s="252" t="s">
        <v>46</v>
      </c>
      <c r="I117" s="252" t="s">
        <v>12</v>
      </c>
      <c r="J117" s="125">
        <v>12.4</v>
      </c>
      <c r="K117" s="125">
        <v>286.89999999999998</v>
      </c>
      <c r="L117" s="125">
        <v>0</v>
      </c>
    </row>
    <row r="118" spans="1:18" s="2" customFormat="1">
      <c r="A118" s="11" t="s">
        <v>158</v>
      </c>
      <c r="B118" s="16" t="s">
        <v>22</v>
      </c>
      <c r="C118" s="271" t="s">
        <v>12</v>
      </c>
      <c r="D118" s="271">
        <v>3</v>
      </c>
      <c r="E118" s="21" t="s">
        <v>2</v>
      </c>
      <c r="F118" s="21" t="s">
        <v>3</v>
      </c>
      <c r="G118" s="380"/>
      <c r="H118" s="380"/>
      <c r="I118" s="380"/>
      <c r="J118" s="118">
        <f>SUM(J119+J126+J130+J133+J137+J140)</f>
        <v>113520.20000000001</v>
      </c>
      <c r="K118" s="118">
        <f>SUM(K119+K126+K130+K133+K137)</f>
        <v>93808</v>
      </c>
      <c r="L118" s="118">
        <f>SUM(L119+L126+L130+L133+L137)</f>
        <v>94243</v>
      </c>
    </row>
    <row r="119" spans="1:18" s="63" customFormat="1" ht="58.5">
      <c r="A119" s="59" t="s">
        <v>159</v>
      </c>
      <c r="B119" s="60" t="s">
        <v>23</v>
      </c>
      <c r="C119" s="272" t="s">
        <v>12</v>
      </c>
      <c r="D119" s="272">
        <v>3</v>
      </c>
      <c r="E119" s="72" t="s">
        <v>1</v>
      </c>
      <c r="F119" s="61" t="s">
        <v>3</v>
      </c>
      <c r="G119" s="377"/>
      <c r="H119" s="377"/>
      <c r="I119" s="377"/>
      <c r="J119" s="120">
        <f>SUM(J120+J124)</f>
        <v>37411.1</v>
      </c>
      <c r="K119" s="120">
        <f t="shared" ref="K119:L119" si="27">SUM(K120)</f>
        <v>24450</v>
      </c>
      <c r="L119" s="120">
        <f t="shared" si="27"/>
        <v>24760</v>
      </c>
    </row>
    <row r="120" spans="1:18" s="67" customFormat="1" ht="33">
      <c r="A120" s="68"/>
      <c r="B120" s="36" t="s">
        <v>17</v>
      </c>
      <c r="C120" s="273" t="s">
        <v>12</v>
      </c>
      <c r="D120" s="273">
        <v>3</v>
      </c>
      <c r="E120" s="66" t="s">
        <v>1</v>
      </c>
      <c r="F120" s="66" t="s">
        <v>16</v>
      </c>
      <c r="G120" s="378"/>
      <c r="H120" s="378"/>
      <c r="I120" s="378"/>
      <c r="J120" s="88">
        <f>+J121+J122+J123</f>
        <v>34411.1</v>
      </c>
      <c r="K120" s="88">
        <f t="shared" ref="K120:L120" si="28">+K121+K122+K123</f>
        <v>24450</v>
      </c>
      <c r="L120" s="88">
        <f t="shared" si="28"/>
        <v>24760</v>
      </c>
    </row>
    <row r="121" spans="1:18" s="8" customFormat="1" ht="17.25">
      <c r="A121" s="13"/>
      <c r="B121" s="15" t="s">
        <v>210</v>
      </c>
      <c r="C121" s="274" t="s">
        <v>12</v>
      </c>
      <c r="D121" s="274">
        <v>3</v>
      </c>
      <c r="E121" s="23" t="s">
        <v>1</v>
      </c>
      <c r="F121" s="23" t="s">
        <v>16</v>
      </c>
      <c r="G121" s="137" t="s">
        <v>211</v>
      </c>
      <c r="H121" s="137" t="s">
        <v>46</v>
      </c>
      <c r="I121" s="137" t="s">
        <v>7</v>
      </c>
      <c r="J121" s="24">
        <v>28903.1</v>
      </c>
      <c r="K121" s="24">
        <v>17738.400000000001</v>
      </c>
      <c r="L121" s="24">
        <v>18014.2</v>
      </c>
    </row>
    <row r="122" spans="1:18" s="8" customFormat="1" ht="33">
      <c r="A122" s="13"/>
      <c r="B122" s="15" t="s">
        <v>587</v>
      </c>
      <c r="C122" s="274" t="s">
        <v>12</v>
      </c>
      <c r="D122" s="274" t="s">
        <v>94</v>
      </c>
      <c r="E122" s="23" t="s">
        <v>1</v>
      </c>
      <c r="F122" s="23" t="s">
        <v>16</v>
      </c>
      <c r="G122" s="51" t="s">
        <v>220</v>
      </c>
      <c r="H122" s="51" t="s">
        <v>46</v>
      </c>
      <c r="I122" s="51" t="s">
        <v>7</v>
      </c>
      <c r="J122" s="24">
        <v>2546</v>
      </c>
      <c r="K122" s="24">
        <v>3763.6</v>
      </c>
      <c r="L122" s="24">
        <v>3797.8</v>
      </c>
      <c r="Q122" s="8">
        <v>-4417</v>
      </c>
      <c r="R122" s="8">
        <v>-4430</v>
      </c>
    </row>
    <row r="123" spans="1:18" s="8" customFormat="1" ht="17.25">
      <c r="A123" s="13"/>
      <c r="B123" s="15" t="s">
        <v>214</v>
      </c>
      <c r="C123" s="274" t="s">
        <v>12</v>
      </c>
      <c r="D123" s="274">
        <v>3</v>
      </c>
      <c r="E123" s="23" t="s">
        <v>1</v>
      </c>
      <c r="F123" s="23" t="s">
        <v>16</v>
      </c>
      <c r="G123" s="51" t="s">
        <v>215</v>
      </c>
      <c r="H123" s="51" t="s">
        <v>46</v>
      </c>
      <c r="I123" s="51" t="s">
        <v>7</v>
      </c>
      <c r="J123" s="24">
        <v>2962</v>
      </c>
      <c r="K123" s="24">
        <v>2948</v>
      </c>
      <c r="L123" s="24">
        <v>2948</v>
      </c>
      <c r="M123" s="8">
        <v>1738</v>
      </c>
      <c r="N123" s="8">
        <v>1738</v>
      </c>
      <c r="O123" s="8">
        <v>1738</v>
      </c>
    </row>
    <row r="124" spans="1:18" s="8" customFormat="1" ht="31.5">
      <c r="A124" s="13"/>
      <c r="B124" s="149" t="s">
        <v>638</v>
      </c>
      <c r="C124" s="273" t="s">
        <v>12</v>
      </c>
      <c r="D124" s="273" t="s">
        <v>94</v>
      </c>
      <c r="E124" s="66" t="s">
        <v>1</v>
      </c>
      <c r="F124" s="66" t="s">
        <v>275</v>
      </c>
      <c r="G124" s="341"/>
      <c r="H124" s="341"/>
      <c r="I124" s="341"/>
      <c r="J124" s="88">
        <f>+J125</f>
        <v>3000</v>
      </c>
      <c r="K124" s="88"/>
      <c r="L124" s="88"/>
    </row>
    <row r="125" spans="1:18" s="8" customFormat="1" ht="17.25">
      <c r="A125" s="13"/>
      <c r="B125" s="148" t="s">
        <v>639</v>
      </c>
      <c r="C125" s="274" t="s">
        <v>12</v>
      </c>
      <c r="D125" s="274" t="s">
        <v>94</v>
      </c>
      <c r="E125" s="23" t="s">
        <v>1</v>
      </c>
      <c r="F125" s="23" t="s">
        <v>275</v>
      </c>
      <c r="G125" s="51" t="s">
        <v>211</v>
      </c>
      <c r="H125" s="51" t="s">
        <v>46</v>
      </c>
      <c r="I125" s="51" t="s">
        <v>7</v>
      </c>
      <c r="J125" s="24">
        <v>3000</v>
      </c>
      <c r="K125" s="24"/>
      <c r="L125" s="24"/>
    </row>
    <row r="126" spans="1:18" s="63" customFormat="1" ht="19.5">
      <c r="A126" s="59" t="s">
        <v>160</v>
      </c>
      <c r="B126" s="60" t="s">
        <v>24</v>
      </c>
      <c r="C126" s="272" t="s">
        <v>12</v>
      </c>
      <c r="D126" s="272">
        <v>3</v>
      </c>
      <c r="E126" s="72" t="s">
        <v>12</v>
      </c>
      <c r="F126" s="61" t="s">
        <v>3</v>
      </c>
      <c r="G126" s="377"/>
      <c r="H126" s="377"/>
      <c r="I126" s="377"/>
      <c r="J126" s="120">
        <f>SUM(J127)</f>
        <v>65818</v>
      </c>
      <c r="K126" s="120">
        <f t="shared" ref="K126:L126" si="29">SUM(K127)</f>
        <v>65953</v>
      </c>
      <c r="L126" s="120">
        <f t="shared" si="29"/>
        <v>66078</v>
      </c>
    </row>
    <row r="127" spans="1:18" s="67" customFormat="1" ht="33">
      <c r="A127" s="68"/>
      <c r="B127" s="36" t="s">
        <v>17</v>
      </c>
      <c r="C127" s="273" t="s">
        <v>12</v>
      </c>
      <c r="D127" s="273">
        <v>3</v>
      </c>
      <c r="E127" s="66" t="s">
        <v>12</v>
      </c>
      <c r="F127" s="66" t="s">
        <v>16</v>
      </c>
      <c r="G127" s="378"/>
      <c r="H127" s="378"/>
      <c r="I127" s="378"/>
      <c r="J127" s="88">
        <f>SUM(J128+J129)</f>
        <v>65818</v>
      </c>
      <c r="K127" s="88">
        <f t="shared" ref="K127:L127" si="30">SUM(K128+K129)</f>
        <v>65953</v>
      </c>
      <c r="L127" s="88">
        <f t="shared" si="30"/>
        <v>66078</v>
      </c>
    </row>
    <row r="128" spans="1:18" s="8" customFormat="1" ht="33">
      <c r="A128" s="13"/>
      <c r="B128" s="15" t="s">
        <v>243</v>
      </c>
      <c r="C128" s="274" t="s">
        <v>12</v>
      </c>
      <c r="D128" s="274">
        <v>3</v>
      </c>
      <c r="E128" s="23" t="s">
        <v>12</v>
      </c>
      <c r="F128" s="23" t="s">
        <v>16</v>
      </c>
      <c r="G128" s="137" t="s">
        <v>213</v>
      </c>
      <c r="H128" s="137" t="s">
        <v>46</v>
      </c>
      <c r="I128" s="137" t="s">
        <v>7</v>
      </c>
      <c r="J128" s="24">
        <v>58283.199999999997</v>
      </c>
      <c r="K128" s="24">
        <v>49514</v>
      </c>
      <c r="L128" s="24">
        <v>49607</v>
      </c>
      <c r="M128" s="8">
        <v>2174</v>
      </c>
      <c r="N128" s="8">
        <v>2174</v>
      </c>
      <c r="O128" s="8">
        <v>2174</v>
      </c>
    </row>
    <row r="129" spans="1:18" s="8" customFormat="1" ht="33">
      <c r="A129" s="13"/>
      <c r="B129" s="15" t="s">
        <v>587</v>
      </c>
      <c r="C129" s="274" t="s">
        <v>12</v>
      </c>
      <c r="D129" s="274">
        <v>3</v>
      </c>
      <c r="E129" s="23" t="s">
        <v>12</v>
      </c>
      <c r="F129" s="23" t="s">
        <v>16</v>
      </c>
      <c r="G129" s="360" t="s">
        <v>220</v>
      </c>
      <c r="H129" s="360" t="s">
        <v>46</v>
      </c>
      <c r="I129" s="360" t="s">
        <v>7</v>
      </c>
      <c r="J129" s="24">
        <v>7534.8</v>
      </c>
      <c r="K129" s="24">
        <v>16439</v>
      </c>
      <c r="L129" s="24">
        <v>16471</v>
      </c>
      <c r="Q129" s="8">
        <v>4417</v>
      </c>
      <c r="R129" s="8">
        <v>4430</v>
      </c>
    </row>
    <row r="130" spans="1:18" s="63" customFormat="1" ht="39">
      <c r="A130" s="59" t="s">
        <v>161</v>
      </c>
      <c r="B130" s="60" t="s">
        <v>25</v>
      </c>
      <c r="C130" s="272" t="s">
        <v>12</v>
      </c>
      <c r="D130" s="272">
        <v>3</v>
      </c>
      <c r="E130" s="72" t="s">
        <v>7</v>
      </c>
      <c r="F130" s="61" t="s">
        <v>3</v>
      </c>
      <c r="G130" s="377"/>
      <c r="H130" s="377"/>
      <c r="I130" s="377"/>
      <c r="J130" s="120">
        <f>SUM(J131)</f>
        <v>705</v>
      </c>
      <c r="K130" s="120">
        <f t="shared" ref="K130:L130" si="31">SUM(K131)</f>
        <v>3305</v>
      </c>
      <c r="L130" s="120">
        <f t="shared" si="31"/>
        <v>3305</v>
      </c>
    </row>
    <row r="131" spans="1:18" s="67" customFormat="1" ht="33">
      <c r="A131" s="68"/>
      <c r="B131" s="36" t="s">
        <v>17</v>
      </c>
      <c r="C131" s="273" t="s">
        <v>12</v>
      </c>
      <c r="D131" s="273">
        <v>3</v>
      </c>
      <c r="E131" s="66" t="s">
        <v>7</v>
      </c>
      <c r="F131" s="66" t="s">
        <v>16</v>
      </c>
      <c r="G131" s="378"/>
      <c r="H131" s="378"/>
      <c r="I131" s="378"/>
      <c r="J131" s="88">
        <f>SUM(J132)</f>
        <v>705</v>
      </c>
      <c r="K131" s="88">
        <f>SUM(K132)</f>
        <v>3305</v>
      </c>
      <c r="L131" s="88">
        <f>SUM(L132)</f>
        <v>3305</v>
      </c>
    </row>
    <row r="132" spans="1:18" s="8" customFormat="1" ht="17.25">
      <c r="A132" s="13"/>
      <c r="B132" s="15" t="s">
        <v>210</v>
      </c>
      <c r="C132" s="274" t="s">
        <v>12</v>
      </c>
      <c r="D132" s="274">
        <v>3</v>
      </c>
      <c r="E132" s="23" t="s">
        <v>7</v>
      </c>
      <c r="F132" s="23" t="s">
        <v>16</v>
      </c>
      <c r="G132" s="137" t="s">
        <v>211</v>
      </c>
      <c r="H132" s="137" t="s">
        <v>46</v>
      </c>
      <c r="I132" s="137" t="s">
        <v>7</v>
      </c>
      <c r="J132" s="24">
        <v>705</v>
      </c>
      <c r="K132" s="24">
        <v>3305</v>
      </c>
      <c r="L132" s="24">
        <v>3305</v>
      </c>
    </row>
    <row r="133" spans="1:18" s="8" customFormat="1" ht="19.5">
      <c r="A133" s="59" t="s">
        <v>569</v>
      </c>
      <c r="B133" s="140" t="s">
        <v>564</v>
      </c>
      <c r="C133" s="279" t="s">
        <v>12</v>
      </c>
      <c r="D133" s="279" t="s">
        <v>94</v>
      </c>
      <c r="E133" s="141" t="s">
        <v>565</v>
      </c>
      <c r="F133" s="142" t="s">
        <v>566</v>
      </c>
      <c r="G133" s="307"/>
      <c r="H133" s="308"/>
      <c r="I133" s="309"/>
      <c r="J133" s="89">
        <f>+J134+J136+J135</f>
        <v>6299.6</v>
      </c>
      <c r="K133" s="89">
        <f t="shared" ref="K133:L133" si="32">+K134+K136</f>
        <v>0</v>
      </c>
      <c r="L133" s="89">
        <f t="shared" si="32"/>
        <v>0</v>
      </c>
    </row>
    <row r="134" spans="1:18" s="8" customFormat="1" ht="55.15" customHeight="1">
      <c r="A134" s="13"/>
      <c r="B134" s="149" t="s">
        <v>588</v>
      </c>
      <c r="C134" s="274" t="s">
        <v>12</v>
      </c>
      <c r="D134" s="274" t="s">
        <v>94</v>
      </c>
      <c r="E134" s="23" t="s">
        <v>565</v>
      </c>
      <c r="F134" s="23" t="s">
        <v>566</v>
      </c>
      <c r="G134" s="306" t="s">
        <v>211</v>
      </c>
      <c r="H134" s="306" t="s">
        <v>46</v>
      </c>
      <c r="I134" s="306" t="s">
        <v>7</v>
      </c>
      <c r="J134" s="24">
        <v>6156.2</v>
      </c>
      <c r="K134" s="24"/>
      <c r="L134" s="24"/>
    </row>
    <row r="135" spans="1:18" s="8" customFormat="1" ht="47.25">
      <c r="A135" s="13"/>
      <c r="B135" s="149" t="s">
        <v>567</v>
      </c>
      <c r="C135" s="274" t="s">
        <v>12</v>
      </c>
      <c r="D135" s="274" t="s">
        <v>94</v>
      </c>
      <c r="E135" s="23" t="s">
        <v>565</v>
      </c>
      <c r="F135" s="23" t="s">
        <v>566</v>
      </c>
      <c r="G135" s="318" t="s">
        <v>211</v>
      </c>
      <c r="H135" s="318" t="s">
        <v>46</v>
      </c>
      <c r="I135" s="318" t="s">
        <v>7</v>
      </c>
      <c r="J135" s="24">
        <v>125.6</v>
      </c>
      <c r="K135" s="24"/>
      <c r="L135" s="24"/>
    </row>
    <row r="136" spans="1:18" s="8" customFormat="1" ht="47.25">
      <c r="A136" s="13"/>
      <c r="B136" s="149" t="s">
        <v>568</v>
      </c>
      <c r="C136" s="274" t="s">
        <v>12</v>
      </c>
      <c r="D136" s="274" t="s">
        <v>94</v>
      </c>
      <c r="E136" s="23" t="s">
        <v>565</v>
      </c>
      <c r="F136" s="23" t="s">
        <v>566</v>
      </c>
      <c r="G136" s="306" t="s">
        <v>211</v>
      </c>
      <c r="H136" s="306" t="s">
        <v>46</v>
      </c>
      <c r="I136" s="306" t="s">
        <v>7</v>
      </c>
      <c r="J136" s="24">
        <v>17.8</v>
      </c>
      <c r="K136" s="24"/>
      <c r="L136" s="24"/>
    </row>
    <row r="137" spans="1:18" s="8" customFormat="1" ht="34.5">
      <c r="A137" s="59" t="s">
        <v>646</v>
      </c>
      <c r="B137" s="342" t="s">
        <v>645</v>
      </c>
      <c r="C137" s="280" t="s">
        <v>12</v>
      </c>
      <c r="D137" s="280" t="s">
        <v>94</v>
      </c>
      <c r="E137" s="344" t="s">
        <v>654</v>
      </c>
      <c r="F137" s="344" t="s">
        <v>655</v>
      </c>
      <c r="G137" s="430"/>
      <c r="H137" s="431"/>
      <c r="I137" s="432"/>
      <c r="J137" s="255">
        <f>+J138+J139</f>
        <v>786.5</v>
      </c>
      <c r="K137" s="255">
        <f t="shared" ref="K137:L137" si="33">+K138+K139</f>
        <v>100</v>
      </c>
      <c r="L137" s="255">
        <f t="shared" si="33"/>
        <v>100</v>
      </c>
    </row>
    <row r="138" spans="1:18" s="8" customFormat="1" ht="47.25">
      <c r="A138" s="59"/>
      <c r="B138" s="148" t="s">
        <v>681</v>
      </c>
      <c r="C138" s="358" t="s">
        <v>12</v>
      </c>
      <c r="D138" s="358" t="s">
        <v>94</v>
      </c>
      <c r="E138" s="359" t="s">
        <v>654</v>
      </c>
      <c r="F138" s="359" t="s">
        <v>655</v>
      </c>
      <c r="G138" s="25" t="s">
        <v>220</v>
      </c>
      <c r="H138" s="25" t="s">
        <v>46</v>
      </c>
      <c r="I138" s="25" t="s">
        <v>7</v>
      </c>
      <c r="J138" s="125">
        <v>686.5</v>
      </c>
      <c r="K138" s="125"/>
      <c r="L138" s="125"/>
    </row>
    <row r="139" spans="1:18" s="8" customFormat="1" ht="47.25">
      <c r="A139" s="13"/>
      <c r="B139" s="148" t="s">
        <v>680</v>
      </c>
      <c r="C139" s="274" t="s">
        <v>12</v>
      </c>
      <c r="D139" s="274" t="s">
        <v>94</v>
      </c>
      <c r="E139" s="23" t="s">
        <v>654</v>
      </c>
      <c r="F139" s="23" t="s">
        <v>655</v>
      </c>
      <c r="G139" s="340" t="s">
        <v>220</v>
      </c>
      <c r="H139" s="340" t="s">
        <v>46</v>
      </c>
      <c r="I139" s="340" t="s">
        <v>7</v>
      </c>
      <c r="J139" s="24">
        <v>100</v>
      </c>
      <c r="K139" s="24">
        <v>100</v>
      </c>
      <c r="L139" s="24">
        <v>100</v>
      </c>
    </row>
    <row r="140" spans="1:18" s="8" customFormat="1" ht="49.5">
      <c r="A140" s="13"/>
      <c r="B140" s="365" t="s">
        <v>702</v>
      </c>
      <c r="C140" s="366" t="s">
        <v>12</v>
      </c>
      <c r="D140" s="366" t="s">
        <v>94</v>
      </c>
      <c r="E140" s="366" t="s">
        <v>654</v>
      </c>
      <c r="F140" s="366" t="s">
        <v>3</v>
      </c>
      <c r="G140" s="389"/>
      <c r="H140" s="390"/>
      <c r="I140" s="391"/>
      <c r="J140" s="255">
        <f>+J141+J142</f>
        <v>2500</v>
      </c>
      <c r="K140" s="255"/>
      <c r="L140" s="255"/>
    </row>
    <row r="141" spans="1:18" s="8" customFormat="1" ht="43.9" customHeight="1">
      <c r="A141" s="13"/>
      <c r="B141" s="102" t="s">
        <v>709</v>
      </c>
      <c r="C141" s="276" t="s">
        <v>12</v>
      </c>
      <c r="D141" s="276" t="s">
        <v>94</v>
      </c>
      <c r="E141" s="276" t="s">
        <v>654</v>
      </c>
      <c r="F141" s="276" t="s">
        <v>703</v>
      </c>
      <c r="G141" s="363" t="s">
        <v>211</v>
      </c>
      <c r="H141" s="363" t="s">
        <v>46</v>
      </c>
      <c r="I141" s="363" t="s">
        <v>7</v>
      </c>
      <c r="J141" s="24">
        <v>1250</v>
      </c>
      <c r="K141" s="24"/>
      <c r="L141" s="24"/>
    </row>
    <row r="142" spans="1:18" s="8" customFormat="1" ht="37.9" customHeight="1">
      <c r="A142" s="13"/>
      <c r="B142" s="102" t="s">
        <v>710</v>
      </c>
      <c r="C142" s="276" t="s">
        <v>12</v>
      </c>
      <c r="D142" s="276" t="s">
        <v>94</v>
      </c>
      <c r="E142" s="276" t="s">
        <v>654</v>
      </c>
      <c r="F142" s="276" t="s">
        <v>703</v>
      </c>
      <c r="G142" s="363" t="s">
        <v>211</v>
      </c>
      <c r="H142" s="363" t="s">
        <v>46</v>
      </c>
      <c r="I142" s="363" t="s">
        <v>7</v>
      </c>
      <c r="J142" s="24">
        <v>1250</v>
      </c>
      <c r="K142" s="24"/>
      <c r="L142" s="24"/>
    </row>
    <row r="143" spans="1:18" s="2" customFormat="1">
      <c r="A143" s="11" t="s">
        <v>162</v>
      </c>
      <c r="B143" s="16" t="s">
        <v>26</v>
      </c>
      <c r="C143" s="271" t="s">
        <v>12</v>
      </c>
      <c r="D143" s="271">
        <v>4</v>
      </c>
      <c r="E143" s="21" t="s">
        <v>2</v>
      </c>
      <c r="F143" s="21" t="s">
        <v>3</v>
      </c>
      <c r="G143" s="380"/>
      <c r="H143" s="380"/>
      <c r="I143" s="380"/>
      <c r="J143" s="118">
        <f>SUM(J144)</f>
        <v>9375.5</v>
      </c>
      <c r="K143" s="118">
        <f t="shared" ref="K143:L143" si="34">SUM(K144)</f>
        <v>13057.4</v>
      </c>
      <c r="L143" s="118">
        <f t="shared" si="34"/>
        <v>13252.4</v>
      </c>
    </row>
    <row r="144" spans="1:18" s="63" customFormat="1" ht="39">
      <c r="A144" s="59" t="s">
        <v>280</v>
      </c>
      <c r="B144" s="60" t="s">
        <v>244</v>
      </c>
      <c r="C144" s="272" t="s">
        <v>12</v>
      </c>
      <c r="D144" s="272">
        <v>4</v>
      </c>
      <c r="E144" s="72" t="s">
        <v>7</v>
      </c>
      <c r="F144" s="61" t="s">
        <v>3</v>
      </c>
      <c r="G144" s="377"/>
      <c r="H144" s="377"/>
      <c r="I144" s="377"/>
      <c r="J144" s="120">
        <f>+J145+J150</f>
        <v>9375.5</v>
      </c>
      <c r="K144" s="120">
        <f>SUM(K145+K150)</f>
        <v>13057.4</v>
      </c>
      <c r="L144" s="120">
        <f>SUM(L145+L150)</f>
        <v>13252.4</v>
      </c>
    </row>
    <row r="145" spans="1:13" s="67" customFormat="1" ht="33">
      <c r="A145" s="68"/>
      <c r="B145" s="36" t="s">
        <v>378</v>
      </c>
      <c r="C145" s="273" t="s">
        <v>12</v>
      </c>
      <c r="D145" s="273">
        <v>4</v>
      </c>
      <c r="E145" s="66" t="s">
        <v>7</v>
      </c>
      <c r="F145" s="66" t="s">
        <v>273</v>
      </c>
      <c r="G145" s="378"/>
      <c r="H145" s="378"/>
      <c r="I145" s="378"/>
      <c r="J145" s="88">
        <f>+J146+J147+J148+J149</f>
        <v>6997.5</v>
      </c>
      <c r="K145" s="88">
        <f>+K146+K147+K148+K149</f>
        <v>7969.4</v>
      </c>
      <c r="L145" s="88">
        <f>+L146+L147+L148+L149</f>
        <v>7969.4</v>
      </c>
    </row>
    <row r="146" spans="1:13" s="8" customFormat="1" ht="17.25">
      <c r="A146" s="13"/>
      <c r="B146" s="15" t="s">
        <v>319</v>
      </c>
      <c r="C146" s="274" t="s">
        <v>12</v>
      </c>
      <c r="D146" s="274">
        <v>4</v>
      </c>
      <c r="E146" s="23" t="s">
        <v>7</v>
      </c>
      <c r="F146" s="23" t="s">
        <v>273</v>
      </c>
      <c r="G146" s="137" t="s">
        <v>211</v>
      </c>
      <c r="H146" s="137" t="s">
        <v>46</v>
      </c>
      <c r="I146" s="137" t="s">
        <v>46</v>
      </c>
      <c r="J146" s="24">
        <v>5262.2</v>
      </c>
      <c r="K146" s="24">
        <v>5269.4</v>
      </c>
      <c r="L146" s="24">
        <v>5269.4</v>
      </c>
    </row>
    <row r="147" spans="1:13" s="8" customFormat="1" ht="33">
      <c r="A147" s="13"/>
      <c r="B147" s="15" t="s">
        <v>321</v>
      </c>
      <c r="C147" s="274" t="s">
        <v>12</v>
      </c>
      <c r="D147" s="274">
        <v>4</v>
      </c>
      <c r="E147" s="23" t="s">
        <v>7</v>
      </c>
      <c r="F147" s="23" t="s">
        <v>273</v>
      </c>
      <c r="G147" s="137" t="s">
        <v>220</v>
      </c>
      <c r="H147" s="137" t="s">
        <v>46</v>
      </c>
      <c r="I147" s="137" t="s">
        <v>46</v>
      </c>
      <c r="J147" s="24">
        <v>867.6</v>
      </c>
      <c r="K147" s="24">
        <v>1200</v>
      </c>
      <c r="L147" s="24">
        <v>1200</v>
      </c>
      <c r="M147" s="8">
        <v>18</v>
      </c>
    </row>
    <row r="148" spans="1:13" s="8" customFormat="1" ht="17.25">
      <c r="A148" s="13"/>
      <c r="B148" s="15" t="s">
        <v>320</v>
      </c>
      <c r="C148" s="274" t="s">
        <v>12</v>
      </c>
      <c r="D148" s="274">
        <v>4</v>
      </c>
      <c r="E148" s="23" t="s">
        <v>7</v>
      </c>
      <c r="F148" s="23" t="s">
        <v>273</v>
      </c>
      <c r="G148" s="193" t="s">
        <v>211</v>
      </c>
      <c r="H148" s="193" t="s">
        <v>46</v>
      </c>
      <c r="I148" s="193" t="s">
        <v>46</v>
      </c>
      <c r="J148" s="24">
        <v>724.7</v>
      </c>
      <c r="K148" s="24">
        <v>1370</v>
      </c>
      <c r="L148" s="24">
        <v>1370</v>
      </c>
    </row>
    <row r="149" spans="1:13" s="8" customFormat="1" ht="33">
      <c r="A149" s="13"/>
      <c r="B149" s="15" t="s">
        <v>322</v>
      </c>
      <c r="C149" s="274" t="s">
        <v>12</v>
      </c>
      <c r="D149" s="274">
        <v>4</v>
      </c>
      <c r="E149" s="23" t="s">
        <v>7</v>
      </c>
      <c r="F149" s="23" t="s">
        <v>273</v>
      </c>
      <c r="G149" s="193" t="s">
        <v>220</v>
      </c>
      <c r="H149" s="193" t="s">
        <v>46</v>
      </c>
      <c r="I149" s="193" t="s">
        <v>46</v>
      </c>
      <c r="J149" s="24">
        <v>143</v>
      </c>
      <c r="K149" s="24">
        <v>130</v>
      </c>
      <c r="L149" s="24">
        <v>130</v>
      </c>
    </row>
    <row r="150" spans="1:13" s="67" customFormat="1" ht="17.25">
      <c r="A150" s="68"/>
      <c r="B150" s="36" t="s">
        <v>379</v>
      </c>
      <c r="C150" s="273" t="s">
        <v>12</v>
      </c>
      <c r="D150" s="273">
        <v>4</v>
      </c>
      <c r="E150" s="66" t="s">
        <v>7</v>
      </c>
      <c r="F150" s="66" t="s">
        <v>274</v>
      </c>
      <c r="G150" s="378"/>
      <c r="H150" s="378"/>
      <c r="I150" s="378"/>
      <c r="J150" s="88">
        <f>+J151+J152+J153</f>
        <v>2378</v>
      </c>
      <c r="K150" s="88">
        <f t="shared" ref="K150:L150" si="35">SUM(K151:K152)</f>
        <v>5088</v>
      </c>
      <c r="L150" s="88">
        <f t="shared" si="35"/>
        <v>5283</v>
      </c>
    </row>
    <row r="151" spans="1:13" s="8" customFormat="1" ht="17.25">
      <c r="A151" s="13"/>
      <c r="B151" s="15" t="s">
        <v>323</v>
      </c>
      <c r="C151" s="274" t="s">
        <v>12</v>
      </c>
      <c r="D151" s="274">
        <v>4</v>
      </c>
      <c r="E151" s="23" t="s">
        <v>7</v>
      </c>
      <c r="F151" s="23" t="s">
        <v>274</v>
      </c>
      <c r="G151" s="137" t="s">
        <v>215</v>
      </c>
      <c r="H151" s="137" t="s">
        <v>46</v>
      </c>
      <c r="I151" s="137" t="s">
        <v>46</v>
      </c>
      <c r="J151" s="24">
        <v>2178</v>
      </c>
      <c r="K151" s="24">
        <v>4888</v>
      </c>
      <c r="L151" s="24">
        <v>5083</v>
      </c>
    </row>
    <row r="152" spans="1:13" s="8" customFormat="1" ht="16.899999999999999" customHeight="1">
      <c r="A152" s="13"/>
      <c r="B152" s="15" t="s">
        <v>590</v>
      </c>
      <c r="C152" s="274" t="s">
        <v>12</v>
      </c>
      <c r="D152" s="274">
        <v>4</v>
      </c>
      <c r="E152" s="23" t="s">
        <v>7</v>
      </c>
      <c r="F152" s="23" t="s">
        <v>274</v>
      </c>
      <c r="G152" s="137" t="s">
        <v>215</v>
      </c>
      <c r="H152" s="137" t="s">
        <v>46</v>
      </c>
      <c r="I152" s="137" t="s">
        <v>46</v>
      </c>
      <c r="J152" s="24">
        <v>200</v>
      </c>
      <c r="K152" s="24">
        <v>200</v>
      </c>
      <c r="L152" s="24">
        <v>200</v>
      </c>
    </row>
    <row r="153" spans="1:13" s="8" customFormat="1" ht="1.1499999999999999" hidden="1" customHeight="1">
      <c r="A153" s="13"/>
      <c r="B153" s="15" t="s">
        <v>322</v>
      </c>
      <c r="C153" s="274" t="s">
        <v>12</v>
      </c>
      <c r="D153" s="274" t="s">
        <v>96</v>
      </c>
      <c r="E153" s="23" t="s">
        <v>7</v>
      </c>
      <c r="F153" s="23" t="s">
        <v>274</v>
      </c>
      <c r="G153" s="137" t="s">
        <v>220</v>
      </c>
      <c r="H153" s="137" t="s">
        <v>46</v>
      </c>
      <c r="I153" s="137" t="s">
        <v>46</v>
      </c>
      <c r="J153" s="24"/>
      <c r="K153" s="24"/>
      <c r="L153" s="24"/>
    </row>
    <row r="154" spans="1:13" s="2" customFormat="1">
      <c r="A154" s="11" t="s">
        <v>163</v>
      </c>
      <c r="B154" s="16" t="s">
        <v>29</v>
      </c>
      <c r="C154" s="271" t="s">
        <v>12</v>
      </c>
      <c r="D154" s="271">
        <v>5</v>
      </c>
      <c r="E154" s="21" t="s">
        <v>2</v>
      </c>
      <c r="F154" s="21" t="s">
        <v>3</v>
      </c>
      <c r="G154" s="380"/>
      <c r="H154" s="380"/>
      <c r="I154" s="380"/>
      <c r="J154" s="118">
        <f>SUM(J155+J159)</f>
        <v>23377.5</v>
      </c>
      <c r="K154" s="118">
        <f t="shared" ref="K154:L154" si="36">SUM(K155+K159)</f>
        <v>23740</v>
      </c>
      <c r="L154" s="118">
        <f t="shared" si="36"/>
        <v>24635</v>
      </c>
    </row>
    <row r="155" spans="1:13" s="63" customFormat="1" ht="97.5">
      <c r="A155" s="59" t="s">
        <v>164</v>
      </c>
      <c r="B155" s="60" t="s">
        <v>245</v>
      </c>
      <c r="C155" s="272" t="s">
        <v>12</v>
      </c>
      <c r="D155" s="272" t="s">
        <v>30</v>
      </c>
      <c r="E155" s="72" t="s">
        <v>1</v>
      </c>
      <c r="F155" s="61" t="s">
        <v>3</v>
      </c>
      <c r="G155" s="377"/>
      <c r="H155" s="377"/>
      <c r="I155" s="377"/>
      <c r="J155" s="120">
        <f>SUM(J156)</f>
        <v>12455.5</v>
      </c>
      <c r="K155" s="120">
        <f t="shared" ref="K155:L155" si="37">SUM(K156)</f>
        <v>12744</v>
      </c>
      <c r="L155" s="120">
        <f t="shared" si="37"/>
        <v>13230</v>
      </c>
    </row>
    <row r="156" spans="1:13" s="67" customFormat="1" ht="17.25">
      <c r="A156" s="68"/>
      <c r="B156" s="36" t="s">
        <v>31</v>
      </c>
      <c r="C156" s="273" t="s">
        <v>12</v>
      </c>
      <c r="D156" s="273" t="s">
        <v>30</v>
      </c>
      <c r="E156" s="66" t="s">
        <v>1</v>
      </c>
      <c r="F156" s="66">
        <v>80300</v>
      </c>
      <c r="G156" s="378"/>
      <c r="H156" s="378"/>
      <c r="I156" s="378"/>
      <c r="J156" s="88">
        <f>SUM(J157:J158)</f>
        <v>12455.5</v>
      </c>
      <c r="K156" s="88">
        <f t="shared" ref="K156:L156" si="38">SUM(K157:K158)</f>
        <v>12744</v>
      </c>
      <c r="L156" s="88">
        <f t="shared" si="38"/>
        <v>13230</v>
      </c>
    </row>
    <row r="157" spans="1:13" s="8" customFormat="1" ht="33">
      <c r="A157" s="13"/>
      <c r="B157" s="15" t="s">
        <v>243</v>
      </c>
      <c r="C157" s="274" t="s">
        <v>12</v>
      </c>
      <c r="D157" s="274" t="s">
        <v>30</v>
      </c>
      <c r="E157" s="23" t="s">
        <v>1</v>
      </c>
      <c r="F157" s="23">
        <v>80300</v>
      </c>
      <c r="G157" s="137" t="s">
        <v>213</v>
      </c>
      <c r="H157" s="137" t="s">
        <v>46</v>
      </c>
      <c r="I157" s="137" t="s">
        <v>48</v>
      </c>
      <c r="J157" s="24">
        <v>11234</v>
      </c>
      <c r="K157" s="24">
        <v>11681</v>
      </c>
      <c r="L157" s="24">
        <v>12142</v>
      </c>
    </row>
    <row r="158" spans="1:13" s="8" customFormat="1" ht="17.25">
      <c r="A158" s="13"/>
      <c r="B158" s="15" t="s">
        <v>210</v>
      </c>
      <c r="C158" s="274" t="s">
        <v>12</v>
      </c>
      <c r="D158" s="274" t="s">
        <v>30</v>
      </c>
      <c r="E158" s="23" t="s">
        <v>1</v>
      </c>
      <c r="F158" s="23">
        <v>80300</v>
      </c>
      <c r="G158" s="137" t="s">
        <v>211</v>
      </c>
      <c r="H158" s="137" t="s">
        <v>46</v>
      </c>
      <c r="I158" s="137" t="s">
        <v>48</v>
      </c>
      <c r="J158" s="24">
        <v>1221.5</v>
      </c>
      <c r="K158" s="24">
        <v>1063</v>
      </c>
      <c r="L158" s="24">
        <v>1088</v>
      </c>
    </row>
    <row r="159" spans="1:13" s="63" customFormat="1" ht="39">
      <c r="A159" s="59" t="s">
        <v>165</v>
      </c>
      <c r="B159" s="60" t="s">
        <v>32</v>
      </c>
      <c r="C159" s="272" t="s">
        <v>12</v>
      </c>
      <c r="D159" s="272">
        <v>5</v>
      </c>
      <c r="E159" s="72" t="s">
        <v>12</v>
      </c>
      <c r="F159" s="61" t="s">
        <v>3</v>
      </c>
      <c r="G159" s="377"/>
      <c r="H159" s="377"/>
      <c r="I159" s="377"/>
      <c r="J159" s="120">
        <f>SUM(J160)</f>
        <v>10922</v>
      </c>
      <c r="K159" s="120">
        <f t="shared" ref="K159:L159" si="39">SUM(K160)</f>
        <v>10996</v>
      </c>
      <c r="L159" s="120">
        <f t="shared" si="39"/>
        <v>11405</v>
      </c>
    </row>
    <row r="160" spans="1:13" s="67" customFormat="1" ht="17.25">
      <c r="A160" s="68"/>
      <c r="B160" s="36" t="s">
        <v>31</v>
      </c>
      <c r="C160" s="273" t="s">
        <v>12</v>
      </c>
      <c r="D160" s="273">
        <v>5</v>
      </c>
      <c r="E160" s="66" t="s">
        <v>12</v>
      </c>
      <c r="F160" s="66">
        <v>80300</v>
      </c>
      <c r="G160" s="378"/>
      <c r="H160" s="378"/>
      <c r="I160" s="378"/>
      <c r="J160" s="88">
        <f>SUM(J161:J163)</f>
        <v>10922</v>
      </c>
      <c r="K160" s="88">
        <f t="shared" ref="K160:L160" si="40">SUM(K161:K163)</f>
        <v>10996</v>
      </c>
      <c r="L160" s="88">
        <f t="shared" si="40"/>
        <v>11405</v>
      </c>
    </row>
    <row r="161" spans="1:16" s="8" customFormat="1" ht="33">
      <c r="A161" s="13"/>
      <c r="B161" s="15" t="s">
        <v>243</v>
      </c>
      <c r="C161" s="274" t="s">
        <v>12</v>
      </c>
      <c r="D161" s="274">
        <v>5</v>
      </c>
      <c r="E161" s="23" t="s">
        <v>12</v>
      </c>
      <c r="F161" s="23">
        <v>80300</v>
      </c>
      <c r="G161" s="137" t="s">
        <v>213</v>
      </c>
      <c r="H161" s="137" t="s">
        <v>46</v>
      </c>
      <c r="I161" s="137" t="s">
        <v>48</v>
      </c>
      <c r="J161" s="24">
        <v>9845</v>
      </c>
      <c r="K161" s="24">
        <v>10237</v>
      </c>
      <c r="L161" s="24">
        <v>10644</v>
      </c>
    </row>
    <row r="162" spans="1:16" s="8" customFormat="1" ht="17.25">
      <c r="A162" s="13"/>
      <c r="B162" s="15" t="s">
        <v>210</v>
      </c>
      <c r="C162" s="274" t="s">
        <v>12</v>
      </c>
      <c r="D162" s="274">
        <v>5</v>
      </c>
      <c r="E162" s="23" t="s">
        <v>12</v>
      </c>
      <c r="F162" s="23">
        <v>80300</v>
      </c>
      <c r="G162" s="137" t="s">
        <v>211</v>
      </c>
      <c r="H162" s="137" t="s">
        <v>46</v>
      </c>
      <c r="I162" s="137" t="s">
        <v>48</v>
      </c>
      <c r="J162" s="24">
        <v>1075</v>
      </c>
      <c r="K162" s="24">
        <v>757</v>
      </c>
      <c r="L162" s="24">
        <v>759</v>
      </c>
    </row>
    <row r="163" spans="1:16" s="8" customFormat="1" ht="17.25">
      <c r="A163" s="13"/>
      <c r="B163" s="15" t="s">
        <v>214</v>
      </c>
      <c r="C163" s="274" t="s">
        <v>12</v>
      </c>
      <c r="D163" s="274">
        <v>5</v>
      </c>
      <c r="E163" s="23" t="s">
        <v>12</v>
      </c>
      <c r="F163" s="23">
        <v>80300</v>
      </c>
      <c r="G163" s="137" t="s">
        <v>215</v>
      </c>
      <c r="H163" s="137" t="s">
        <v>46</v>
      </c>
      <c r="I163" s="137" t="s">
        <v>48</v>
      </c>
      <c r="J163" s="24">
        <v>2</v>
      </c>
      <c r="K163" s="24">
        <v>2</v>
      </c>
      <c r="L163" s="24">
        <v>2</v>
      </c>
    </row>
    <row r="164" spans="1:16" s="2" customFormat="1" ht="37.5">
      <c r="A164" s="11" t="s">
        <v>166</v>
      </c>
      <c r="B164" s="16" t="s">
        <v>33</v>
      </c>
      <c r="C164" s="271" t="s">
        <v>12</v>
      </c>
      <c r="D164" s="271">
        <v>6</v>
      </c>
      <c r="E164" s="21" t="s">
        <v>2</v>
      </c>
      <c r="F164" s="21" t="s">
        <v>3</v>
      </c>
      <c r="G164" s="381"/>
      <c r="H164" s="381"/>
      <c r="I164" s="381"/>
      <c r="J164" s="118">
        <f>SUM(J165+J188)</f>
        <v>65262.3</v>
      </c>
      <c r="K164" s="118">
        <f>SUM(K165+K188)</f>
        <v>0</v>
      </c>
      <c r="L164" s="118">
        <f>SUM(L165+L188)</f>
        <v>0</v>
      </c>
    </row>
    <row r="165" spans="1:16" s="71" customFormat="1" ht="58.5">
      <c r="A165" s="59" t="s">
        <v>167</v>
      </c>
      <c r="B165" s="60" t="s">
        <v>389</v>
      </c>
      <c r="C165" s="272" t="s">
        <v>12</v>
      </c>
      <c r="D165" s="272" t="s">
        <v>183</v>
      </c>
      <c r="E165" s="158" t="s">
        <v>390</v>
      </c>
      <c r="F165" s="62" t="s">
        <v>3</v>
      </c>
      <c r="G165" s="392"/>
      <c r="H165" s="393"/>
      <c r="I165" s="394"/>
      <c r="J165" s="120">
        <f>+J166+J170+J173+J177</f>
        <v>65262.3</v>
      </c>
      <c r="K165" s="120">
        <f t="shared" ref="K165:L165" si="41">+K166+K170+K173+K177</f>
        <v>0</v>
      </c>
      <c r="L165" s="120">
        <f t="shared" si="41"/>
        <v>0</v>
      </c>
      <c r="M165" s="127">
        <f t="shared" ref="M165:P165" si="42">+M166+M170+M173+M177</f>
        <v>0</v>
      </c>
      <c r="N165" s="127">
        <f t="shared" si="42"/>
        <v>0</v>
      </c>
      <c r="O165" s="127">
        <f t="shared" si="42"/>
        <v>0</v>
      </c>
      <c r="P165" s="127">
        <f t="shared" si="42"/>
        <v>0</v>
      </c>
    </row>
    <row r="166" spans="1:16" s="2" customFormat="1" ht="40.9" customHeight="1">
      <c r="A166" s="11"/>
      <c r="B166" s="103" t="s">
        <v>404</v>
      </c>
      <c r="C166" s="275" t="s">
        <v>12</v>
      </c>
      <c r="D166" s="275" t="s">
        <v>183</v>
      </c>
      <c r="E166" s="154" t="s">
        <v>390</v>
      </c>
      <c r="F166" s="154" t="s">
        <v>392</v>
      </c>
      <c r="G166" s="403"/>
      <c r="H166" s="404"/>
      <c r="I166" s="405"/>
      <c r="J166" s="128">
        <f>+J167+J168+J169</f>
        <v>19329.3</v>
      </c>
      <c r="K166" s="128">
        <f t="shared" ref="K166:L166" si="43">+K167+K168+K169</f>
        <v>0</v>
      </c>
      <c r="L166" s="128">
        <f t="shared" si="43"/>
        <v>0</v>
      </c>
    </row>
    <row r="167" spans="1:16" s="2" customFormat="1" ht="43.9" customHeight="1">
      <c r="A167" s="11"/>
      <c r="B167" s="103" t="s">
        <v>405</v>
      </c>
      <c r="C167" s="276" t="s">
        <v>12</v>
      </c>
      <c r="D167" s="276" t="s">
        <v>183</v>
      </c>
      <c r="E167" s="155" t="s">
        <v>390</v>
      </c>
      <c r="F167" s="155" t="s">
        <v>392</v>
      </c>
      <c r="G167" s="189" t="s">
        <v>217</v>
      </c>
      <c r="H167" s="189" t="s">
        <v>46</v>
      </c>
      <c r="I167" s="189" t="s">
        <v>48</v>
      </c>
      <c r="J167" s="124">
        <v>18778.7</v>
      </c>
      <c r="K167" s="124"/>
      <c r="L167" s="124"/>
    </row>
    <row r="168" spans="1:16" s="2" customFormat="1" ht="43.9" customHeight="1">
      <c r="A168" s="11"/>
      <c r="B168" s="103" t="s">
        <v>406</v>
      </c>
      <c r="C168" s="276" t="s">
        <v>12</v>
      </c>
      <c r="D168" s="276" t="s">
        <v>183</v>
      </c>
      <c r="E168" s="155" t="s">
        <v>390</v>
      </c>
      <c r="F168" s="155" t="s">
        <v>392</v>
      </c>
      <c r="G168" s="189" t="s">
        <v>217</v>
      </c>
      <c r="H168" s="189" t="s">
        <v>46</v>
      </c>
      <c r="I168" s="189" t="s">
        <v>48</v>
      </c>
      <c r="J168" s="124">
        <v>384</v>
      </c>
      <c r="K168" s="124"/>
      <c r="L168" s="124"/>
    </row>
    <row r="169" spans="1:16" s="2" customFormat="1" ht="43.9" customHeight="1">
      <c r="A169" s="11"/>
      <c r="B169" s="103" t="s">
        <v>407</v>
      </c>
      <c r="C169" s="276" t="s">
        <v>12</v>
      </c>
      <c r="D169" s="276" t="s">
        <v>183</v>
      </c>
      <c r="E169" s="155" t="s">
        <v>390</v>
      </c>
      <c r="F169" s="155" t="s">
        <v>392</v>
      </c>
      <c r="G169" s="189" t="s">
        <v>217</v>
      </c>
      <c r="H169" s="189" t="s">
        <v>46</v>
      </c>
      <c r="I169" s="189" t="s">
        <v>48</v>
      </c>
      <c r="J169" s="124">
        <v>166.6</v>
      </c>
      <c r="K169" s="124"/>
      <c r="L169" s="124"/>
    </row>
    <row r="170" spans="1:16" s="2" customFormat="1" ht="37.15" customHeight="1">
      <c r="A170" s="11"/>
      <c r="B170" s="150" t="s">
        <v>488</v>
      </c>
      <c r="C170" s="275" t="s">
        <v>12</v>
      </c>
      <c r="D170" s="275" t="s">
        <v>183</v>
      </c>
      <c r="E170" s="154" t="s">
        <v>390</v>
      </c>
      <c r="F170" s="154" t="s">
        <v>483</v>
      </c>
      <c r="G170" s="231"/>
      <c r="H170" s="231"/>
      <c r="I170" s="231"/>
      <c r="J170" s="128">
        <f>+J171+J172+J193+J194</f>
        <v>45933</v>
      </c>
      <c r="K170" s="128">
        <f t="shared" ref="K170:L170" si="44">+K171+K172</f>
        <v>0</v>
      </c>
      <c r="L170" s="128">
        <f t="shared" si="44"/>
        <v>0</v>
      </c>
    </row>
    <row r="171" spans="1:16" s="2" customFormat="1" ht="43.9" customHeight="1">
      <c r="A171" s="11"/>
      <c r="B171" s="103" t="s">
        <v>482</v>
      </c>
      <c r="C171" s="276" t="s">
        <v>12</v>
      </c>
      <c r="D171" s="276" t="s">
        <v>183</v>
      </c>
      <c r="E171" s="155" t="s">
        <v>390</v>
      </c>
      <c r="F171" s="155" t="s">
        <v>483</v>
      </c>
      <c r="G171" s="189" t="s">
        <v>217</v>
      </c>
      <c r="H171" s="189" t="s">
        <v>46</v>
      </c>
      <c r="I171" s="189" t="s">
        <v>48</v>
      </c>
      <c r="J171" s="124">
        <v>22974.6</v>
      </c>
      <c r="K171" s="124"/>
      <c r="L171" s="124"/>
    </row>
    <row r="172" spans="1:16" s="2" customFormat="1" ht="44.45" customHeight="1">
      <c r="A172" s="11"/>
      <c r="B172" s="103" t="s">
        <v>407</v>
      </c>
      <c r="C172" s="276" t="s">
        <v>12</v>
      </c>
      <c r="D172" s="276" t="s">
        <v>183</v>
      </c>
      <c r="E172" s="155" t="s">
        <v>390</v>
      </c>
      <c r="F172" s="155" t="s">
        <v>483</v>
      </c>
      <c r="G172" s="189" t="s">
        <v>217</v>
      </c>
      <c r="H172" s="189" t="s">
        <v>46</v>
      </c>
      <c r="I172" s="189" t="s">
        <v>48</v>
      </c>
      <c r="J172" s="124">
        <v>12278.4</v>
      </c>
      <c r="K172" s="124"/>
      <c r="L172" s="124"/>
    </row>
    <row r="173" spans="1:16" s="2" customFormat="1" ht="43.9" hidden="1" customHeight="1">
      <c r="A173" s="11"/>
      <c r="B173" s="150" t="s">
        <v>408</v>
      </c>
      <c r="C173" s="275" t="s">
        <v>12</v>
      </c>
      <c r="D173" s="275" t="s">
        <v>183</v>
      </c>
      <c r="E173" s="154" t="s">
        <v>390</v>
      </c>
      <c r="F173" s="154" t="s">
        <v>391</v>
      </c>
      <c r="G173" s="151"/>
      <c r="H173" s="152"/>
      <c r="I173" s="153"/>
      <c r="J173" s="128">
        <f>+J174+J175+J176</f>
        <v>0</v>
      </c>
      <c r="K173" s="128">
        <f t="shared" ref="K173:L173" si="45">+K174+K175+K176</f>
        <v>0</v>
      </c>
      <c r="L173" s="128">
        <f t="shared" si="45"/>
        <v>0</v>
      </c>
    </row>
    <row r="174" spans="1:16" s="2" customFormat="1" ht="43.9" hidden="1" customHeight="1">
      <c r="A174" s="11"/>
      <c r="B174" s="103" t="s">
        <v>409</v>
      </c>
      <c r="C174" s="276" t="s">
        <v>12</v>
      </c>
      <c r="D174" s="276" t="s">
        <v>183</v>
      </c>
      <c r="E174" s="155" t="s">
        <v>390</v>
      </c>
      <c r="F174" s="155" t="s">
        <v>391</v>
      </c>
      <c r="G174" s="48" t="s">
        <v>217</v>
      </c>
      <c r="H174" s="48" t="s">
        <v>46</v>
      </c>
      <c r="I174" s="48" t="s">
        <v>48</v>
      </c>
      <c r="J174" s="124"/>
      <c r="K174" s="124"/>
      <c r="L174" s="124"/>
    </row>
    <row r="175" spans="1:16" s="2" customFormat="1" ht="43.9" hidden="1" customHeight="1">
      <c r="A175" s="11"/>
      <c r="B175" s="103" t="s">
        <v>410</v>
      </c>
      <c r="C175" s="276" t="s">
        <v>12</v>
      </c>
      <c r="D175" s="276" t="s">
        <v>183</v>
      </c>
      <c r="E175" s="155" t="s">
        <v>390</v>
      </c>
      <c r="F175" s="155" t="s">
        <v>391</v>
      </c>
      <c r="G175" s="48" t="s">
        <v>217</v>
      </c>
      <c r="H175" s="48" t="s">
        <v>46</v>
      </c>
      <c r="I175" s="48" t="s">
        <v>48</v>
      </c>
      <c r="J175" s="124"/>
      <c r="K175" s="124"/>
      <c r="L175" s="124"/>
    </row>
    <row r="176" spans="1:16" s="2" customFormat="1" ht="43.9" hidden="1" customHeight="1">
      <c r="A176" s="11"/>
      <c r="B176" s="103" t="s">
        <v>411</v>
      </c>
      <c r="C176" s="276" t="s">
        <v>12</v>
      </c>
      <c r="D176" s="276" t="s">
        <v>183</v>
      </c>
      <c r="E176" s="155" t="s">
        <v>390</v>
      </c>
      <c r="F176" s="155" t="s">
        <v>391</v>
      </c>
      <c r="G176" s="48" t="s">
        <v>217</v>
      </c>
      <c r="H176" s="48" t="s">
        <v>46</v>
      </c>
      <c r="I176" s="48" t="s">
        <v>48</v>
      </c>
      <c r="J176" s="124"/>
      <c r="K176" s="124"/>
      <c r="L176" s="124"/>
    </row>
    <row r="177" spans="1:12" s="2" customFormat="1" ht="43.9" hidden="1" customHeight="1">
      <c r="A177" s="11"/>
      <c r="B177" s="150" t="s">
        <v>487</v>
      </c>
      <c r="C177" s="275" t="s">
        <v>12</v>
      </c>
      <c r="D177" s="275" t="s">
        <v>183</v>
      </c>
      <c r="E177" s="154" t="s">
        <v>390</v>
      </c>
      <c r="F177" s="154" t="s">
        <v>485</v>
      </c>
      <c r="G177" s="236"/>
      <c r="H177" s="236"/>
      <c r="I177" s="236"/>
      <c r="J177" s="128">
        <f>+J178+J179+J180+J181</f>
        <v>0</v>
      </c>
      <c r="K177" s="128"/>
      <c r="L177" s="128"/>
    </row>
    <row r="178" spans="1:12" s="2" customFormat="1" ht="43.9" hidden="1" customHeight="1">
      <c r="A178" s="11"/>
      <c r="B178" s="103" t="s">
        <v>484</v>
      </c>
      <c r="C178" s="276" t="s">
        <v>12</v>
      </c>
      <c r="D178" s="276" t="s">
        <v>183</v>
      </c>
      <c r="E178" s="155" t="s">
        <v>390</v>
      </c>
      <c r="F178" s="155" t="s">
        <v>485</v>
      </c>
      <c r="G178" s="48" t="s">
        <v>217</v>
      </c>
      <c r="H178" s="48" t="s">
        <v>46</v>
      </c>
      <c r="I178" s="48" t="s">
        <v>48</v>
      </c>
      <c r="J178" s="124"/>
      <c r="K178" s="124"/>
      <c r="L178" s="124"/>
    </row>
    <row r="179" spans="1:12" s="2" customFormat="1" ht="43.9" hidden="1" customHeight="1">
      <c r="A179" s="11"/>
      <c r="B179" s="103" t="s">
        <v>411</v>
      </c>
      <c r="C179" s="276" t="s">
        <v>12</v>
      </c>
      <c r="D179" s="276" t="s">
        <v>183</v>
      </c>
      <c r="E179" s="155" t="s">
        <v>390</v>
      </c>
      <c r="F179" s="155" t="s">
        <v>485</v>
      </c>
      <c r="G179" s="48" t="s">
        <v>217</v>
      </c>
      <c r="H179" s="48" t="s">
        <v>46</v>
      </c>
      <c r="I179" s="48" t="s">
        <v>48</v>
      </c>
      <c r="J179" s="124"/>
      <c r="K179" s="124"/>
      <c r="L179" s="124"/>
    </row>
    <row r="180" spans="1:12" s="2" customFormat="1" ht="43.9" hidden="1" customHeight="1">
      <c r="A180" s="11"/>
      <c r="B180" s="103" t="s">
        <v>484</v>
      </c>
      <c r="C180" s="276" t="s">
        <v>12</v>
      </c>
      <c r="D180" s="276" t="s">
        <v>183</v>
      </c>
      <c r="E180" s="155" t="s">
        <v>390</v>
      </c>
      <c r="F180" s="155" t="s">
        <v>485</v>
      </c>
      <c r="G180" s="48" t="s">
        <v>211</v>
      </c>
      <c r="H180" s="48" t="s">
        <v>46</v>
      </c>
      <c r="I180" s="48" t="s">
        <v>48</v>
      </c>
      <c r="J180" s="124"/>
      <c r="K180" s="124"/>
      <c r="L180" s="124"/>
    </row>
    <row r="181" spans="1:12" s="2" customFormat="1" ht="46.9" hidden="1" customHeight="1">
      <c r="A181" s="11"/>
      <c r="B181" s="103" t="s">
        <v>411</v>
      </c>
      <c r="C181" s="276" t="s">
        <v>12</v>
      </c>
      <c r="D181" s="276" t="s">
        <v>183</v>
      </c>
      <c r="E181" s="155" t="s">
        <v>390</v>
      </c>
      <c r="F181" s="155" t="s">
        <v>485</v>
      </c>
      <c r="G181" s="48" t="s">
        <v>211</v>
      </c>
      <c r="H181" s="48" t="s">
        <v>46</v>
      </c>
      <c r="I181" s="48" t="s">
        <v>48</v>
      </c>
      <c r="J181" s="124"/>
      <c r="K181" s="124"/>
      <c r="L181" s="124"/>
    </row>
    <row r="182" spans="1:12" s="2" customFormat="1" ht="43.9" hidden="1" customHeight="1">
      <c r="A182" s="11"/>
      <c r="B182" s="103" t="s">
        <v>412</v>
      </c>
      <c r="C182" s="275" t="s">
        <v>12</v>
      </c>
      <c r="D182" s="275" t="s">
        <v>183</v>
      </c>
      <c r="E182" s="154" t="s">
        <v>415</v>
      </c>
      <c r="F182" s="154" t="s">
        <v>387</v>
      </c>
      <c r="G182" s="151"/>
      <c r="H182" s="152"/>
      <c r="I182" s="153"/>
      <c r="J182" s="128">
        <f>+J183+J185+J184+J187</f>
        <v>0</v>
      </c>
      <c r="K182" s="128">
        <f t="shared" ref="K182:L182" si="46">+K183+K185</f>
        <v>0</v>
      </c>
      <c r="L182" s="128">
        <f t="shared" si="46"/>
        <v>0</v>
      </c>
    </row>
    <row r="183" spans="1:12" s="2" customFormat="1" ht="43.9" hidden="1" customHeight="1">
      <c r="A183" s="11"/>
      <c r="B183" s="103" t="s">
        <v>413</v>
      </c>
      <c r="C183" s="276" t="s">
        <v>12</v>
      </c>
      <c r="D183" s="276" t="s">
        <v>183</v>
      </c>
      <c r="E183" s="155" t="s">
        <v>415</v>
      </c>
      <c r="F183" s="155" t="s">
        <v>387</v>
      </c>
      <c r="G183" s="189" t="s">
        <v>217</v>
      </c>
      <c r="H183" s="189" t="s">
        <v>46</v>
      </c>
      <c r="I183" s="189" t="s">
        <v>48</v>
      </c>
      <c r="J183" s="124"/>
      <c r="K183" s="124"/>
      <c r="L183" s="124"/>
    </row>
    <row r="184" spans="1:12" s="2" customFormat="1" ht="43.9" hidden="1" customHeight="1">
      <c r="A184" s="11"/>
      <c r="B184" s="103" t="s">
        <v>413</v>
      </c>
      <c r="C184" s="276" t="s">
        <v>12</v>
      </c>
      <c r="D184" s="276" t="s">
        <v>183</v>
      </c>
      <c r="E184" s="155" t="s">
        <v>415</v>
      </c>
      <c r="F184" s="155" t="s">
        <v>387</v>
      </c>
      <c r="G184" s="189" t="s">
        <v>211</v>
      </c>
      <c r="H184" s="189" t="s">
        <v>46</v>
      </c>
      <c r="I184" s="189" t="s">
        <v>48</v>
      </c>
      <c r="J184" s="124"/>
      <c r="K184" s="124"/>
      <c r="L184" s="124"/>
    </row>
    <row r="185" spans="1:12" s="2" customFormat="1" ht="47.25" hidden="1">
      <c r="A185" s="11"/>
      <c r="B185" s="103" t="s">
        <v>414</v>
      </c>
      <c r="C185" s="276" t="s">
        <v>12</v>
      </c>
      <c r="D185" s="276" t="s">
        <v>183</v>
      </c>
      <c r="E185" s="155" t="s">
        <v>390</v>
      </c>
      <c r="F185" s="155" t="s">
        <v>387</v>
      </c>
      <c r="G185" s="189" t="s">
        <v>217</v>
      </c>
      <c r="H185" s="189" t="s">
        <v>46</v>
      </c>
      <c r="I185" s="189" t="s">
        <v>48</v>
      </c>
      <c r="J185" s="124"/>
      <c r="K185" s="124"/>
      <c r="L185" s="124"/>
    </row>
    <row r="186" spans="1:12" s="8" customFormat="1" ht="47.25" hidden="1">
      <c r="A186" s="13"/>
      <c r="B186" s="103" t="s">
        <v>414</v>
      </c>
      <c r="C186" s="274" t="s">
        <v>12</v>
      </c>
      <c r="D186" s="274">
        <v>6</v>
      </c>
      <c r="E186" s="23" t="s">
        <v>12</v>
      </c>
      <c r="F186" s="23">
        <v>88100</v>
      </c>
      <c r="G186" s="223" t="s">
        <v>217</v>
      </c>
      <c r="H186" s="223" t="s">
        <v>46</v>
      </c>
      <c r="I186" s="223" t="s">
        <v>48</v>
      </c>
      <c r="J186" s="24"/>
      <c r="K186" s="24"/>
      <c r="L186" s="24"/>
    </row>
    <row r="187" spans="1:12" s="8" customFormat="1" ht="47.25" hidden="1">
      <c r="A187" s="13"/>
      <c r="B187" s="103" t="s">
        <v>414</v>
      </c>
      <c r="C187" s="276" t="s">
        <v>12</v>
      </c>
      <c r="D187" s="276" t="s">
        <v>183</v>
      </c>
      <c r="E187" s="155" t="s">
        <v>415</v>
      </c>
      <c r="F187" s="155" t="s">
        <v>387</v>
      </c>
      <c r="G187" s="189" t="s">
        <v>211</v>
      </c>
      <c r="H187" s="189" t="s">
        <v>46</v>
      </c>
      <c r="I187" s="189" t="s">
        <v>48</v>
      </c>
      <c r="J187" s="24"/>
      <c r="K187" s="24"/>
      <c r="L187" s="24"/>
    </row>
    <row r="188" spans="1:12" s="64" customFormat="1" ht="39" hidden="1">
      <c r="A188" s="59" t="s">
        <v>457</v>
      </c>
      <c r="B188" s="60" t="s">
        <v>453</v>
      </c>
      <c r="C188" s="272" t="s">
        <v>12</v>
      </c>
      <c r="D188" s="272">
        <v>6</v>
      </c>
      <c r="E188" s="72" t="s">
        <v>1</v>
      </c>
      <c r="F188" s="61" t="s">
        <v>3</v>
      </c>
      <c r="G188" s="377"/>
      <c r="H188" s="377"/>
      <c r="I188" s="377"/>
      <c r="J188" s="120">
        <f>SUM(J189)</f>
        <v>0</v>
      </c>
      <c r="K188" s="120">
        <f t="shared" ref="K188:L189" si="47">SUM(K189)</f>
        <v>0</v>
      </c>
      <c r="L188" s="120">
        <f t="shared" si="47"/>
        <v>0</v>
      </c>
    </row>
    <row r="189" spans="1:12" s="67" customFormat="1" ht="17.25" hidden="1">
      <c r="A189" s="68"/>
      <c r="B189" s="36" t="s">
        <v>34</v>
      </c>
      <c r="C189" s="273" t="s">
        <v>12</v>
      </c>
      <c r="D189" s="273">
        <v>6</v>
      </c>
      <c r="E189" s="66" t="s">
        <v>1</v>
      </c>
      <c r="F189" s="66">
        <v>88100</v>
      </c>
      <c r="G189" s="378"/>
      <c r="H189" s="378"/>
      <c r="I189" s="378"/>
      <c r="J189" s="88">
        <f>+J190+J191+J192</f>
        <v>0</v>
      </c>
      <c r="K189" s="88">
        <f t="shared" si="47"/>
        <v>0</v>
      </c>
      <c r="L189" s="88">
        <f t="shared" si="47"/>
        <v>0</v>
      </c>
    </row>
    <row r="190" spans="1:12" s="8" customFormat="1" ht="17.25" hidden="1">
      <c r="A190" s="13"/>
      <c r="B190" s="15" t="s">
        <v>34</v>
      </c>
      <c r="C190" s="274" t="s">
        <v>12</v>
      </c>
      <c r="D190" s="274">
        <v>6</v>
      </c>
      <c r="E190" s="23" t="s">
        <v>1</v>
      </c>
      <c r="F190" s="23">
        <v>88100</v>
      </c>
      <c r="G190" s="137" t="s">
        <v>217</v>
      </c>
      <c r="H190" s="137" t="s">
        <v>46</v>
      </c>
      <c r="I190" s="137" t="s">
        <v>48</v>
      </c>
      <c r="J190" s="24"/>
      <c r="K190" s="24"/>
      <c r="L190" s="24"/>
    </row>
    <row r="191" spans="1:12" s="8" customFormat="1" ht="17.25" hidden="1">
      <c r="A191" s="13"/>
      <c r="B191" s="15" t="s">
        <v>34</v>
      </c>
      <c r="C191" s="274" t="s">
        <v>12</v>
      </c>
      <c r="D191" s="274">
        <v>6</v>
      </c>
      <c r="E191" s="23" t="s">
        <v>1</v>
      </c>
      <c r="F191" s="23">
        <v>88100</v>
      </c>
      <c r="G191" s="198" t="s">
        <v>211</v>
      </c>
      <c r="H191" s="198" t="s">
        <v>46</v>
      </c>
      <c r="I191" s="198" t="s">
        <v>48</v>
      </c>
      <c r="J191" s="24"/>
      <c r="K191" s="24"/>
      <c r="L191" s="24"/>
    </row>
    <row r="192" spans="1:12" s="8" customFormat="1" ht="47.25" hidden="1">
      <c r="A192" s="13"/>
      <c r="B192" s="103" t="s">
        <v>461</v>
      </c>
      <c r="C192" s="274" t="s">
        <v>12</v>
      </c>
      <c r="D192" s="274" t="s">
        <v>183</v>
      </c>
      <c r="E192" s="23" t="s">
        <v>1</v>
      </c>
      <c r="F192" s="23" t="s">
        <v>275</v>
      </c>
      <c r="G192" s="215" t="s">
        <v>211</v>
      </c>
      <c r="H192" s="215" t="s">
        <v>46</v>
      </c>
      <c r="I192" s="215" t="s">
        <v>48</v>
      </c>
      <c r="J192" s="24"/>
      <c r="K192" s="24"/>
      <c r="L192" s="24"/>
    </row>
    <row r="193" spans="1:12" s="8" customFormat="1" ht="47.25">
      <c r="A193" s="13"/>
      <c r="B193" s="103" t="s">
        <v>663</v>
      </c>
      <c r="C193" s="276" t="s">
        <v>12</v>
      </c>
      <c r="D193" s="276" t="s">
        <v>183</v>
      </c>
      <c r="E193" s="155" t="s">
        <v>390</v>
      </c>
      <c r="F193" s="155" t="s">
        <v>483</v>
      </c>
      <c r="G193" s="189" t="s">
        <v>211</v>
      </c>
      <c r="H193" s="189" t="s">
        <v>46</v>
      </c>
      <c r="I193" s="189" t="s">
        <v>48</v>
      </c>
      <c r="J193" s="24">
        <v>7680</v>
      </c>
      <c r="K193" s="24"/>
      <c r="L193" s="24"/>
    </row>
    <row r="194" spans="1:12" s="8" customFormat="1" ht="47.25">
      <c r="A194" s="13"/>
      <c r="B194" s="103" t="s">
        <v>664</v>
      </c>
      <c r="C194" s="276" t="s">
        <v>12</v>
      </c>
      <c r="D194" s="276" t="s">
        <v>183</v>
      </c>
      <c r="E194" s="155" t="s">
        <v>390</v>
      </c>
      <c r="F194" s="155" t="s">
        <v>483</v>
      </c>
      <c r="G194" s="189" t="s">
        <v>211</v>
      </c>
      <c r="H194" s="189" t="s">
        <v>46</v>
      </c>
      <c r="I194" s="189" t="s">
        <v>48</v>
      </c>
      <c r="J194" s="24">
        <v>3000</v>
      </c>
      <c r="K194" s="24"/>
      <c r="L194" s="24"/>
    </row>
    <row r="195" spans="1:12" s="2" customFormat="1" ht="37.5">
      <c r="A195" s="11" t="s">
        <v>168</v>
      </c>
      <c r="B195" s="16" t="s">
        <v>35</v>
      </c>
      <c r="C195" s="271" t="s">
        <v>12</v>
      </c>
      <c r="D195" s="271">
        <v>7</v>
      </c>
      <c r="E195" s="21" t="s">
        <v>2</v>
      </c>
      <c r="F195" s="21" t="s">
        <v>3</v>
      </c>
      <c r="G195" s="380"/>
      <c r="H195" s="380"/>
      <c r="I195" s="380"/>
      <c r="J195" s="118">
        <f>+J196+J199</f>
        <v>850</v>
      </c>
      <c r="K195" s="118">
        <f t="shared" ref="K195:L197" si="48">SUM(K196)</f>
        <v>150</v>
      </c>
      <c r="L195" s="118">
        <f t="shared" si="48"/>
        <v>150</v>
      </c>
    </row>
    <row r="196" spans="1:12" s="63" customFormat="1" ht="78">
      <c r="A196" s="59" t="s">
        <v>315</v>
      </c>
      <c r="B196" s="60" t="s">
        <v>246</v>
      </c>
      <c r="C196" s="272" t="s">
        <v>12</v>
      </c>
      <c r="D196" s="272">
        <v>7</v>
      </c>
      <c r="E196" s="72" t="s">
        <v>7</v>
      </c>
      <c r="F196" s="61" t="s">
        <v>3</v>
      </c>
      <c r="G196" s="377"/>
      <c r="H196" s="377"/>
      <c r="I196" s="377"/>
      <c r="J196" s="120">
        <f>SUM(J197)</f>
        <v>148</v>
      </c>
      <c r="K196" s="120">
        <f t="shared" si="48"/>
        <v>150</v>
      </c>
      <c r="L196" s="120">
        <f t="shared" si="48"/>
        <v>150</v>
      </c>
    </row>
    <row r="197" spans="1:12" s="67" customFormat="1" ht="33">
      <c r="A197" s="68"/>
      <c r="B197" s="36" t="s">
        <v>27</v>
      </c>
      <c r="C197" s="273" t="s">
        <v>12</v>
      </c>
      <c r="D197" s="273">
        <v>7</v>
      </c>
      <c r="E197" s="66" t="s">
        <v>7</v>
      </c>
      <c r="F197" s="66">
        <v>80280</v>
      </c>
      <c r="G197" s="378"/>
      <c r="H197" s="378"/>
      <c r="I197" s="378"/>
      <c r="J197" s="88">
        <f>SUM(J198)</f>
        <v>148</v>
      </c>
      <c r="K197" s="88">
        <f t="shared" si="48"/>
        <v>150</v>
      </c>
      <c r="L197" s="88">
        <f t="shared" si="48"/>
        <v>150</v>
      </c>
    </row>
    <row r="198" spans="1:12" s="8" customFormat="1" ht="17.25">
      <c r="A198" s="13"/>
      <c r="B198" s="15" t="s">
        <v>210</v>
      </c>
      <c r="C198" s="274" t="s">
        <v>12</v>
      </c>
      <c r="D198" s="274" t="s">
        <v>186</v>
      </c>
      <c r="E198" s="23" t="s">
        <v>7</v>
      </c>
      <c r="F198" s="23" t="s">
        <v>216</v>
      </c>
      <c r="G198" s="137" t="s">
        <v>211</v>
      </c>
      <c r="H198" s="137" t="s">
        <v>46</v>
      </c>
      <c r="I198" s="137" t="s">
        <v>46</v>
      </c>
      <c r="J198" s="24">
        <v>148</v>
      </c>
      <c r="K198" s="24">
        <v>150</v>
      </c>
      <c r="L198" s="24">
        <v>150</v>
      </c>
    </row>
    <row r="199" spans="1:12" s="8" customFormat="1" ht="19.5">
      <c r="A199" s="59" t="s">
        <v>656</v>
      </c>
      <c r="B199" s="60" t="s">
        <v>677</v>
      </c>
      <c r="C199" s="272" t="s">
        <v>12</v>
      </c>
      <c r="D199" s="272">
        <v>7</v>
      </c>
      <c r="E199" s="72" t="s">
        <v>657</v>
      </c>
      <c r="F199" s="61" t="s">
        <v>658</v>
      </c>
      <c r="G199" s="377"/>
      <c r="H199" s="377"/>
      <c r="I199" s="377"/>
      <c r="J199" s="120">
        <f>SUM(J200+J201)</f>
        <v>702</v>
      </c>
      <c r="K199" s="120">
        <f t="shared" ref="K199:L199" si="49">SUM(K200+K201)</f>
        <v>0</v>
      </c>
      <c r="L199" s="120">
        <f t="shared" si="49"/>
        <v>0</v>
      </c>
    </row>
    <row r="200" spans="1:12" s="8" customFormat="1" ht="47.25">
      <c r="A200" s="13"/>
      <c r="B200" s="149" t="s">
        <v>659</v>
      </c>
      <c r="C200" s="274" t="s">
        <v>12</v>
      </c>
      <c r="D200" s="274" t="s">
        <v>186</v>
      </c>
      <c r="E200" s="23" t="s">
        <v>657</v>
      </c>
      <c r="F200" s="23" t="s">
        <v>658</v>
      </c>
      <c r="G200" s="348" t="s">
        <v>220</v>
      </c>
      <c r="H200" s="348" t="s">
        <v>46</v>
      </c>
      <c r="I200" s="348" t="s">
        <v>46</v>
      </c>
      <c r="J200" s="24">
        <v>700</v>
      </c>
      <c r="K200" s="24"/>
      <c r="L200" s="24"/>
    </row>
    <row r="201" spans="1:12" s="8" customFormat="1" ht="47.25">
      <c r="A201" s="13"/>
      <c r="B201" s="149" t="s">
        <v>660</v>
      </c>
      <c r="C201" s="274" t="s">
        <v>12</v>
      </c>
      <c r="D201" s="274" t="s">
        <v>186</v>
      </c>
      <c r="E201" s="23" t="s">
        <v>657</v>
      </c>
      <c r="F201" s="23" t="s">
        <v>658</v>
      </c>
      <c r="G201" s="348" t="s">
        <v>220</v>
      </c>
      <c r="H201" s="348" t="s">
        <v>46</v>
      </c>
      <c r="I201" s="348" t="s">
        <v>46</v>
      </c>
      <c r="J201" s="24">
        <v>2</v>
      </c>
      <c r="K201" s="24"/>
      <c r="L201" s="24"/>
    </row>
    <row r="202" spans="1:12" s="7" customFormat="1" ht="37.5">
      <c r="A202" s="11" t="s">
        <v>169</v>
      </c>
      <c r="B202" s="16" t="s">
        <v>37</v>
      </c>
      <c r="C202" s="271" t="s">
        <v>12</v>
      </c>
      <c r="D202" s="271" t="s">
        <v>36</v>
      </c>
      <c r="E202" s="21" t="s">
        <v>2</v>
      </c>
      <c r="F202" s="21" t="s">
        <v>3</v>
      </c>
      <c r="G202" s="399"/>
      <c r="H202" s="399"/>
      <c r="I202" s="399"/>
      <c r="J202" s="118">
        <f>SUM(J203+J206+J209+J212+J217)</f>
        <v>42189</v>
      </c>
      <c r="K202" s="118">
        <f>SUM(K203+K206+K209+K212+K217)</f>
        <v>45262.5</v>
      </c>
      <c r="L202" s="118">
        <f>SUM(L203+L206+L209+L212+L217)</f>
        <v>46197.9</v>
      </c>
    </row>
    <row r="203" spans="1:12" s="63" customFormat="1" ht="58.5">
      <c r="A203" s="59" t="s">
        <v>170</v>
      </c>
      <c r="B203" s="60" t="s">
        <v>38</v>
      </c>
      <c r="C203" s="272" t="s">
        <v>12</v>
      </c>
      <c r="D203" s="272" t="s">
        <v>36</v>
      </c>
      <c r="E203" s="72" t="s">
        <v>1</v>
      </c>
      <c r="F203" s="61" t="s">
        <v>3</v>
      </c>
      <c r="G203" s="377"/>
      <c r="H203" s="377"/>
      <c r="I203" s="377"/>
      <c r="J203" s="120">
        <f>SUM(J204)</f>
        <v>843.1</v>
      </c>
      <c r="K203" s="120">
        <f t="shared" ref="K203:L204" si="50">SUM(K204)</f>
        <v>1140.5</v>
      </c>
      <c r="L203" s="120">
        <f t="shared" si="50"/>
        <v>836.9</v>
      </c>
    </row>
    <row r="204" spans="1:12" s="67" customFormat="1" ht="33">
      <c r="A204" s="68"/>
      <c r="B204" s="36" t="s">
        <v>40</v>
      </c>
      <c r="C204" s="273" t="s">
        <v>12</v>
      </c>
      <c r="D204" s="273" t="s">
        <v>36</v>
      </c>
      <c r="E204" s="66" t="s">
        <v>1</v>
      </c>
      <c r="F204" s="66" t="s">
        <v>39</v>
      </c>
      <c r="G204" s="378"/>
      <c r="H204" s="378"/>
      <c r="I204" s="378"/>
      <c r="J204" s="88">
        <f>SUM(J205)</f>
        <v>843.1</v>
      </c>
      <c r="K204" s="88">
        <f t="shared" si="50"/>
        <v>1140.5</v>
      </c>
      <c r="L204" s="88">
        <f t="shared" si="50"/>
        <v>836.9</v>
      </c>
    </row>
    <row r="205" spans="1:12" s="8" customFormat="1" ht="17.25">
      <c r="A205" s="13"/>
      <c r="B205" s="15" t="s">
        <v>219</v>
      </c>
      <c r="C205" s="274" t="s">
        <v>12</v>
      </c>
      <c r="D205" s="274" t="s">
        <v>36</v>
      </c>
      <c r="E205" s="23" t="s">
        <v>1</v>
      </c>
      <c r="F205" s="23" t="s">
        <v>39</v>
      </c>
      <c r="G205" s="137" t="s">
        <v>218</v>
      </c>
      <c r="H205" s="137" t="s">
        <v>86</v>
      </c>
      <c r="I205" s="137" t="s">
        <v>28</v>
      </c>
      <c r="J205" s="24">
        <v>843.1</v>
      </c>
      <c r="K205" s="24">
        <v>1140.5</v>
      </c>
      <c r="L205" s="24">
        <v>836.9</v>
      </c>
    </row>
    <row r="206" spans="1:12" s="63" customFormat="1" ht="39">
      <c r="A206" s="59" t="s">
        <v>316</v>
      </c>
      <c r="B206" s="60" t="s">
        <v>41</v>
      </c>
      <c r="C206" s="272" t="s">
        <v>12</v>
      </c>
      <c r="D206" s="272" t="s">
        <v>36</v>
      </c>
      <c r="E206" s="72" t="s">
        <v>28</v>
      </c>
      <c r="F206" s="61" t="s">
        <v>3</v>
      </c>
      <c r="G206" s="377"/>
      <c r="H206" s="377"/>
      <c r="I206" s="377"/>
      <c r="J206" s="120">
        <f>SUM(J207)</f>
        <v>8285</v>
      </c>
      <c r="K206" s="120">
        <f t="shared" ref="K206:L207" si="51">SUM(K207)</f>
        <v>9047</v>
      </c>
      <c r="L206" s="120">
        <f t="shared" si="51"/>
        <v>9443</v>
      </c>
    </row>
    <row r="207" spans="1:12" s="67" customFormat="1" ht="33">
      <c r="A207" s="68"/>
      <c r="B207" s="36" t="s">
        <v>42</v>
      </c>
      <c r="C207" s="273" t="s">
        <v>12</v>
      </c>
      <c r="D207" s="273" t="s">
        <v>36</v>
      </c>
      <c r="E207" s="66" t="s">
        <v>28</v>
      </c>
      <c r="F207" s="66" t="s">
        <v>345</v>
      </c>
      <c r="G207" s="378"/>
      <c r="H207" s="378"/>
      <c r="I207" s="378"/>
      <c r="J207" s="88">
        <f>SUM(J208)</f>
        <v>8285</v>
      </c>
      <c r="K207" s="88">
        <f t="shared" si="51"/>
        <v>9047</v>
      </c>
      <c r="L207" s="88">
        <f t="shared" si="51"/>
        <v>9443</v>
      </c>
    </row>
    <row r="208" spans="1:12" s="8" customFormat="1" ht="17.25">
      <c r="A208" s="13"/>
      <c r="B208" s="15" t="s">
        <v>219</v>
      </c>
      <c r="C208" s="274" t="s">
        <v>12</v>
      </c>
      <c r="D208" s="274" t="s">
        <v>36</v>
      </c>
      <c r="E208" s="23" t="s">
        <v>28</v>
      </c>
      <c r="F208" s="23" t="s">
        <v>345</v>
      </c>
      <c r="G208" s="137" t="s">
        <v>218</v>
      </c>
      <c r="H208" s="137" t="s">
        <v>86</v>
      </c>
      <c r="I208" s="137" t="s">
        <v>28</v>
      </c>
      <c r="J208" s="24">
        <v>8285</v>
      </c>
      <c r="K208" s="24">
        <v>9047</v>
      </c>
      <c r="L208" s="24">
        <v>9443</v>
      </c>
    </row>
    <row r="209" spans="1:15" s="63" customFormat="1" ht="39">
      <c r="A209" s="59" t="s">
        <v>317</v>
      </c>
      <c r="B209" s="60" t="s">
        <v>44</v>
      </c>
      <c r="C209" s="272" t="s">
        <v>12</v>
      </c>
      <c r="D209" s="272" t="s">
        <v>36</v>
      </c>
      <c r="E209" s="72" t="s">
        <v>43</v>
      </c>
      <c r="F209" s="61" t="s">
        <v>3</v>
      </c>
      <c r="G209" s="377"/>
      <c r="H209" s="377"/>
      <c r="I209" s="377"/>
      <c r="J209" s="120">
        <f>SUM(J210)</f>
        <v>8881</v>
      </c>
      <c r="K209" s="120">
        <f t="shared" ref="K209:L210" si="52">SUM(K210)</f>
        <v>9668</v>
      </c>
      <c r="L209" s="120">
        <f t="shared" si="52"/>
        <v>8836</v>
      </c>
    </row>
    <row r="210" spans="1:15" s="67" customFormat="1" ht="33">
      <c r="A210" s="68"/>
      <c r="B210" s="36" t="s">
        <v>45</v>
      </c>
      <c r="C210" s="273" t="s">
        <v>12</v>
      </c>
      <c r="D210" s="273" t="s">
        <v>36</v>
      </c>
      <c r="E210" s="66" t="s">
        <v>43</v>
      </c>
      <c r="F210" s="66" t="s">
        <v>346</v>
      </c>
      <c r="G210" s="378"/>
      <c r="H210" s="378"/>
      <c r="I210" s="378"/>
      <c r="J210" s="88">
        <f>SUM(J211)</f>
        <v>8881</v>
      </c>
      <c r="K210" s="88">
        <f t="shared" si="52"/>
        <v>9668</v>
      </c>
      <c r="L210" s="88">
        <f t="shared" si="52"/>
        <v>8836</v>
      </c>
    </row>
    <row r="211" spans="1:15" s="8" customFormat="1" ht="17.25">
      <c r="A211" s="13"/>
      <c r="B211" s="15" t="s">
        <v>219</v>
      </c>
      <c r="C211" s="274" t="s">
        <v>12</v>
      </c>
      <c r="D211" s="274" t="s">
        <v>36</v>
      </c>
      <c r="E211" s="23" t="s">
        <v>43</v>
      </c>
      <c r="F211" s="23" t="s">
        <v>346</v>
      </c>
      <c r="G211" s="137" t="s">
        <v>218</v>
      </c>
      <c r="H211" s="137" t="s">
        <v>86</v>
      </c>
      <c r="I211" s="137" t="s">
        <v>28</v>
      </c>
      <c r="J211" s="24">
        <v>8881</v>
      </c>
      <c r="K211" s="24">
        <v>9668</v>
      </c>
      <c r="L211" s="24">
        <v>8836</v>
      </c>
    </row>
    <row r="212" spans="1:15" s="64" customFormat="1" ht="34.5">
      <c r="A212" s="59" t="s">
        <v>171</v>
      </c>
      <c r="B212" s="90" t="s">
        <v>355</v>
      </c>
      <c r="C212" s="272" t="s">
        <v>12</v>
      </c>
      <c r="D212" s="272" t="s">
        <v>36</v>
      </c>
      <c r="E212" s="72" t="s">
        <v>8</v>
      </c>
      <c r="F212" s="61" t="s">
        <v>3</v>
      </c>
      <c r="G212" s="377"/>
      <c r="H212" s="377"/>
      <c r="I212" s="377"/>
      <c r="J212" s="120">
        <f>SUM(J213)</f>
        <v>23472</v>
      </c>
      <c r="K212" s="120">
        <f t="shared" ref="K212:L212" si="53">SUM(K213)</f>
        <v>24460</v>
      </c>
      <c r="L212" s="120">
        <f t="shared" si="53"/>
        <v>26135</v>
      </c>
    </row>
    <row r="213" spans="1:15" s="67" customFormat="1" ht="33" customHeight="1">
      <c r="A213" s="68"/>
      <c r="B213" s="36" t="s">
        <v>547</v>
      </c>
      <c r="C213" s="273" t="s">
        <v>12</v>
      </c>
      <c r="D213" s="273" t="s">
        <v>36</v>
      </c>
      <c r="E213" s="66" t="s">
        <v>8</v>
      </c>
      <c r="F213" s="66" t="s">
        <v>347</v>
      </c>
      <c r="G213" s="378"/>
      <c r="H213" s="378"/>
      <c r="I213" s="378"/>
      <c r="J213" s="88">
        <f>SUM(J214+J215+J216)</f>
        <v>23472</v>
      </c>
      <c r="K213" s="88">
        <f>SUM(K214+K215+K216)</f>
        <v>24460</v>
      </c>
      <c r="L213" s="88">
        <f>SUM(L214+L215+L216)</f>
        <v>26135</v>
      </c>
    </row>
    <row r="214" spans="1:15" s="8" customFormat="1" ht="17.25" hidden="1">
      <c r="A214" s="13"/>
      <c r="B214" s="15"/>
      <c r="C214" s="274"/>
      <c r="D214" s="274"/>
      <c r="E214" s="23"/>
      <c r="F214" s="23"/>
      <c r="G214" s="137"/>
      <c r="H214" s="137"/>
      <c r="I214" s="137"/>
      <c r="J214" s="125"/>
      <c r="K214" s="125"/>
      <c r="L214" s="125"/>
    </row>
    <row r="215" spans="1:15" s="8" customFormat="1" ht="17.25" hidden="1">
      <c r="A215" s="13"/>
      <c r="B215" s="15"/>
      <c r="C215" s="274"/>
      <c r="D215" s="274"/>
      <c r="E215" s="23"/>
      <c r="F215" s="23"/>
      <c r="G215" s="137"/>
      <c r="H215" s="137"/>
      <c r="I215" s="137"/>
      <c r="J215" s="125"/>
      <c r="K215" s="125"/>
      <c r="L215" s="125"/>
    </row>
    <row r="216" spans="1:15" s="8" customFormat="1" ht="17.25">
      <c r="A216" s="13"/>
      <c r="B216" s="15" t="s">
        <v>219</v>
      </c>
      <c r="C216" s="274" t="s">
        <v>12</v>
      </c>
      <c r="D216" s="274" t="s">
        <v>36</v>
      </c>
      <c r="E216" s="23" t="s">
        <v>8</v>
      </c>
      <c r="F216" s="23" t="s">
        <v>347</v>
      </c>
      <c r="G216" s="137" t="s">
        <v>218</v>
      </c>
      <c r="H216" s="137" t="s">
        <v>86</v>
      </c>
      <c r="I216" s="137" t="s">
        <v>28</v>
      </c>
      <c r="J216" s="126">
        <v>23472</v>
      </c>
      <c r="K216" s="126">
        <v>24460</v>
      </c>
      <c r="L216" s="126">
        <v>26135</v>
      </c>
    </row>
    <row r="217" spans="1:15" s="63" customFormat="1" ht="97.5">
      <c r="A217" s="59" t="s">
        <v>172</v>
      </c>
      <c r="B217" s="65" t="s">
        <v>257</v>
      </c>
      <c r="C217" s="272" t="s">
        <v>12</v>
      </c>
      <c r="D217" s="272" t="s">
        <v>36</v>
      </c>
      <c r="E217" s="72" t="s">
        <v>48</v>
      </c>
      <c r="F217" s="61" t="s">
        <v>3</v>
      </c>
      <c r="G217" s="377"/>
      <c r="H217" s="377"/>
      <c r="I217" s="377"/>
      <c r="J217" s="120">
        <f>SUM(J218)</f>
        <v>707.9</v>
      </c>
      <c r="K217" s="120">
        <f t="shared" ref="K217:L218" si="54">SUM(K218)</f>
        <v>947</v>
      </c>
      <c r="L217" s="120">
        <f t="shared" si="54"/>
        <v>947</v>
      </c>
    </row>
    <row r="218" spans="1:15" s="67" customFormat="1" ht="70.900000000000006" customHeight="1">
      <c r="A218" s="68"/>
      <c r="B218" s="36" t="s">
        <v>258</v>
      </c>
      <c r="C218" s="273" t="s">
        <v>12</v>
      </c>
      <c r="D218" s="273" t="s">
        <v>36</v>
      </c>
      <c r="E218" s="66" t="s">
        <v>48</v>
      </c>
      <c r="F218" s="66" t="s">
        <v>259</v>
      </c>
      <c r="G218" s="378"/>
      <c r="H218" s="378"/>
      <c r="I218" s="378"/>
      <c r="J218" s="88">
        <f>SUM(J219)</f>
        <v>707.9</v>
      </c>
      <c r="K218" s="88">
        <f t="shared" si="54"/>
        <v>947</v>
      </c>
      <c r="L218" s="88">
        <f t="shared" si="54"/>
        <v>947</v>
      </c>
    </row>
    <row r="219" spans="1:15" s="8" customFormat="1" ht="17.25">
      <c r="A219" s="13"/>
      <c r="B219" s="15" t="s">
        <v>219</v>
      </c>
      <c r="C219" s="274" t="s">
        <v>12</v>
      </c>
      <c r="D219" s="274" t="s">
        <v>36</v>
      </c>
      <c r="E219" s="23" t="s">
        <v>48</v>
      </c>
      <c r="F219" s="23" t="s">
        <v>259</v>
      </c>
      <c r="G219" s="137" t="s">
        <v>218</v>
      </c>
      <c r="H219" s="137" t="s">
        <v>86</v>
      </c>
      <c r="I219" s="137" t="s">
        <v>28</v>
      </c>
      <c r="J219" s="24">
        <v>707.9</v>
      </c>
      <c r="K219" s="24">
        <v>947</v>
      </c>
      <c r="L219" s="24">
        <v>947</v>
      </c>
    </row>
    <row r="220" spans="1:15" s="2" customFormat="1" ht="37.5">
      <c r="A220" s="10" t="s">
        <v>94</v>
      </c>
      <c r="B220" s="18" t="s">
        <v>50</v>
      </c>
      <c r="C220" s="270" t="s">
        <v>7</v>
      </c>
      <c r="D220" s="270" t="s">
        <v>49</v>
      </c>
      <c r="E220" s="20" t="s">
        <v>2</v>
      </c>
      <c r="F220" s="20" t="s">
        <v>3</v>
      </c>
      <c r="G220" s="380"/>
      <c r="H220" s="380"/>
      <c r="I220" s="380"/>
      <c r="J220" s="119">
        <f>SUM(J221)</f>
        <v>15957.7</v>
      </c>
      <c r="K220" s="119">
        <f t="shared" ref="K220:L220" si="55">SUM(K221)</f>
        <v>15287.5</v>
      </c>
      <c r="L220" s="119">
        <f t="shared" si="55"/>
        <v>15287.5</v>
      </c>
    </row>
    <row r="221" spans="1:15" s="2" customFormat="1">
      <c r="A221" s="11" t="s">
        <v>173</v>
      </c>
      <c r="B221" s="16" t="s">
        <v>52</v>
      </c>
      <c r="C221" s="271" t="s">
        <v>7</v>
      </c>
      <c r="D221" s="271" t="s">
        <v>51</v>
      </c>
      <c r="E221" s="21" t="s">
        <v>2</v>
      </c>
      <c r="F221" s="21" t="s">
        <v>3</v>
      </c>
      <c r="G221" s="380"/>
      <c r="H221" s="380"/>
      <c r="I221" s="380"/>
      <c r="J221" s="118">
        <f>SUM(J222+J225+J230+J233+J236)</f>
        <v>15957.7</v>
      </c>
      <c r="K221" s="118">
        <f t="shared" ref="K221:L221" si="56">SUM(K222+K225+K230+K233+K236)</f>
        <v>15287.5</v>
      </c>
      <c r="L221" s="118">
        <f t="shared" si="56"/>
        <v>15287.5</v>
      </c>
    </row>
    <row r="222" spans="1:15" s="63" customFormat="1" ht="19.5">
      <c r="A222" s="59" t="s">
        <v>174</v>
      </c>
      <c r="B222" s="60" t="s">
        <v>53</v>
      </c>
      <c r="C222" s="272" t="s">
        <v>7</v>
      </c>
      <c r="D222" s="272" t="s">
        <v>51</v>
      </c>
      <c r="E222" s="72" t="s">
        <v>1</v>
      </c>
      <c r="F222" s="72" t="s">
        <v>3</v>
      </c>
      <c r="G222" s="377"/>
      <c r="H222" s="377"/>
      <c r="I222" s="377"/>
      <c r="J222" s="120">
        <f>SUM(J223)</f>
        <v>10886</v>
      </c>
      <c r="K222" s="120">
        <f t="shared" ref="K222:L223" si="57">SUM(K223)</f>
        <v>10505</v>
      </c>
      <c r="L222" s="120">
        <f t="shared" si="57"/>
        <v>10505</v>
      </c>
    </row>
    <row r="223" spans="1:15" s="67" customFormat="1" ht="33">
      <c r="A223" s="14"/>
      <c r="B223" s="36" t="s">
        <v>55</v>
      </c>
      <c r="C223" s="273" t="s">
        <v>7</v>
      </c>
      <c r="D223" s="273" t="s">
        <v>51</v>
      </c>
      <c r="E223" s="66" t="s">
        <v>1</v>
      </c>
      <c r="F223" s="66" t="s">
        <v>54</v>
      </c>
      <c r="G223" s="378"/>
      <c r="H223" s="378"/>
      <c r="I223" s="378"/>
      <c r="J223" s="88">
        <f>SUM(J224)</f>
        <v>10886</v>
      </c>
      <c r="K223" s="88">
        <f t="shared" si="57"/>
        <v>10505</v>
      </c>
      <c r="L223" s="88">
        <f t="shared" si="57"/>
        <v>10505</v>
      </c>
    </row>
    <row r="224" spans="1:15" s="8" customFormat="1" ht="17.25">
      <c r="A224" s="12"/>
      <c r="B224" s="15" t="s">
        <v>219</v>
      </c>
      <c r="C224" s="274" t="s">
        <v>7</v>
      </c>
      <c r="D224" s="274" t="s">
        <v>51</v>
      </c>
      <c r="E224" s="23" t="s">
        <v>1</v>
      </c>
      <c r="F224" s="23" t="s">
        <v>54</v>
      </c>
      <c r="G224" s="137" t="s">
        <v>218</v>
      </c>
      <c r="H224" s="137" t="s">
        <v>86</v>
      </c>
      <c r="I224" s="137" t="s">
        <v>1</v>
      </c>
      <c r="J224" s="24">
        <v>10886</v>
      </c>
      <c r="K224" s="24">
        <v>10505</v>
      </c>
      <c r="L224" s="24">
        <v>10505</v>
      </c>
      <c r="M224" s="8">
        <v>50</v>
      </c>
      <c r="N224" s="8">
        <v>50</v>
      </c>
      <c r="O224" s="8">
        <v>50</v>
      </c>
    </row>
    <row r="225" spans="1:15" s="63" customFormat="1" ht="39">
      <c r="A225" s="59" t="s">
        <v>175</v>
      </c>
      <c r="B225" s="60" t="s">
        <v>56</v>
      </c>
      <c r="C225" s="272" t="s">
        <v>7</v>
      </c>
      <c r="D225" s="272" t="s">
        <v>51</v>
      </c>
      <c r="E225" s="72" t="s">
        <v>12</v>
      </c>
      <c r="F225" s="72" t="s">
        <v>3</v>
      </c>
      <c r="G225" s="377"/>
      <c r="H225" s="377"/>
      <c r="I225" s="377"/>
      <c r="J225" s="120">
        <f>+J226+J228</f>
        <v>500</v>
      </c>
      <c r="K225" s="120">
        <f t="shared" ref="K225:L226" si="58">SUM(K226)</f>
        <v>500</v>
      </c>
      <c r="L225" s="120">
        <f t="shared" si="58"/>
        <v>500</v>
      </c>
    </row>
    <row r="226" spans="1:15" s="67" customFormat="1" ht="17.25">
      <c r="A226" s="14"/>
      <c r="B226" s="36" t="s">
        <v>58</v>
      </c>
      <c r="C226" s="273" t="s">
        <v>7</v>
      </c>
      <c r="D226" s="273" t="s">
        <v>51</v>
      </c>
      <c r="E226" s="66" t="s">
        <v>12</v>
      </c>
      <c r="F226" s="66" t="s">
        <v>57</v>
      </c>
      <c r="G226" s="378"/>
      <c r="H226" s="378"/>
      <c r="I226" s="378"/>
      <c r="J226" s="88">
        <f>SUM(J227)</f>
        <v>500</v>
      </c>
      <c r="K226" s="88">
        <f t="shared" si="58"/>
        <v>500</v>
      </c>
      <c r="L226" s="88">
        <f t="shared" si="58"/>
        <v>500</v>
      </c>
    </row>
    <row r="227" spans="1:15" s="8" customFormat="1" ht="15.6" customHeight="1">
      <c r="A227" s="12"/>
      <c r="B227" s="15" t="s">
        <v>219</v>
      </c>
      <c r="C227" s="274" t="s">
        <v>7</v>
      </c>
      <c r="D227" s="274" t="s">
        <v>51</v>
      </c>
      <c r="E227" s="23" t="s">
        <v>12</v>
      </c>
      <c r="F227" s="23" t="s">
        <v>57</v>
      </c>
      <c r="G227" s="137" t="s">
        <v>218</v>
      </c>
      <c r="H227" s="137" t="s">
        <v>86</v>
      </c>
      <c r="I227" s="137" t="s">
        <v>7</v>
      </c>
      <c r="J227" s="24">
        <v>500</v>
      </c>
      <c r="K227" s="24">
        <v>500</v>
      </c>
      <c r="L227" s="24">
        <v>500</v>
      </c>
    </row>
    <row r="228" spans="1:15" s="67" customFormat="1" ht="0.6" hidden="1" customHeight="1">
      <c r="A228" s="14"/>
      <c r="B228" s="36" t="s">
        <v>362</v>
      </c>
      <c r="C228" s="273" t="s">
        <v>7</v>
      </c>
      <c r="D228" s="273" t="s">
        <v>51</v>
      </c>
      <c r="E228" s="66" t="s">
        <v>12</v>
      </c>
      <c r="F228" s="66" t="s">
        <v>437</v>
      </c>
      <c r="G228" s="133"/>
      <c r="H228" s="133"/>
      <c r="I228" s="133"/>
      <c r="J228" s="88">
        <f>+J229</f>
        <v>0</v>
      </c>
      <c r="K228" s="88"/>
      <c r="L228" s="88"/>
    </row>
    <row r="229" spans="1:15" s="8" customFormat="1" ht="17.25" hidden="1">
      <c r="A229" s="12"/>
      <c r="B229" s="15" t="s">
        <v>219</v>
      </c>
      <c r="C229" s="274" t="s">
        <v>7</v>
      </c>
      <c r="D229" s="274" t="s">
        <v>51</v>
      </c>
      <c r="E229" s="23" t="s">
        <v>12</v>
      </c>
      <c r="F229" s="23" t="s">
        <v>437</v>
      </c>
      <c r="G229" s="137" t="s">
        <v>218</v>
      </c>
      <c r="H229" s="137" t="s">
        <v>86</v>
      </c>
      <c r="I229" s="137" t="s">
        <v>7</v>
      </c>
      <c r="J229" s="24"/>
      <c r="K229" s="24"/>
      <c r="L229" s="24"/>
    </row>
    <row r="230" spans="1:15" s="63" customFormat="1" ht="39">
      <c r="A230" s="59" t="s">
        <v>176</v>
      </c>
      <c r="B230" s="60" t="s">
        <v>59</v>
      </c>
      <c r="C230" s="272" t="s">
        <v>7</v>
      </c>
      <c r="D230" s="272" t="s">
        <v>51</v>
      </c>
      <c r="E230" s="72" t="s">
        <v>7</v>
      </c>
      <c r="F230" s="72" t="s">
        <v>3</v>
      </c>
      <c r="G230" s="377"/>
      <c r="H230" s="377"/>
      <c r="I230" s="377"/>
      <c r="J230" s="120">
        <f>SUM(J231)</f>
        <v>1851</v>
      </c>
      <c r="K230" s="120">
        <f t="shared" ref="K230:L231" si="59">SUM(K231)</f>
        <v>1900</v>
      </c>
      <c r="L230" s="120">
        <f t="shared" si="59"/>
        <v>1900</v>
      </c>
    </row>
    <row r="231" spans="1:15" s="67" customFormat="1" ht="33">
      <c r="A231" s="14"/>
      <c r="B231" s="36" t="s">
        <v>561</v>
      </c>
      <c r="C231" s="273" t="s">
        <v>7</v>
      </c>
      <c r="D231" s="273" t="s">
        <v>51</v>
      </c>
      <c r="E231" s="66" t="s">
        <v>7</v>
      </c>
      <c r="F231" s="66" t="s">
        <v>60</v>
      </c>
      <c r="G231" s="378"/>
      <c r="H231" s="378"/>
      <c r="I231" s="378"/>
      <c r="J231" s="88">
        <f>SUM(J232)</f>
        <v>1851</v>
      </c>
      <c r="K231" s="88">
        <f t="shared" si="59"/>
        <v>1900</v>
      </c>
      <c r="L231" s="88">
        <f t="shared" si="59"/>
        <v>1900</v>
      </c>
    </row>
    <row r="232" spans="1:15" s="8" customFormat="1" ht="17.25">
      <c r="A232" s="12"/>
      <c r="B232" s="15" t="s">
        <v>219</v>
      </c>
      <c r="C232" s="274" t="s">
        <v>7</v>
      </c>
      <c r="D232" s="274" t="s">
        <v>51</v>
      </c>
      <c r="E232" s="23" t="s">
        <v>7</v>
      </c>
      <c r="F232" s="23" t="s">
        <v>60</v>
      </c>
      <c r="G232" s="137" t="s">
        <v>218</v>
      </c>
      <c r="H232" s="137" t="s">
        <v>86</v>
      </c>
      <c r="I232" s="137" t="s">
        <v>7</v>
      </c>
      <c r="J232" s="24">
        <v>1851</v>
      </c>
      <c r="K232" s="24">
        <v>1900</v>
      </c>
      <c r="L232" s="24">
        <v>1900</v>
      </c>
    </row>
    <row r="233" spans="1:15" s="63" customFormat="1" ht="39">
      <c r="A233" s="59" t="s">
        <v>177</v>
      </c>
      <c r="B233" s="60" t="s">
        <v>61</v>
      </c>
      <c r="C233" s="272" t="s">
        <v>7</v>
      </c>
      <c r="D233" s="272" t="s">
        <v>51</v>
      </c>
      <c r="E233" s="72" t="s">
        <v>28</v>
      </c>
      <c r="F233" s="72" t="s">
        <v>3</v>
      </c>
      <c r="G233" s="377"/>
      <c r="H233" s="377"/>
      <c r="I233" s="377"/>
      <c r="J233" s="120">
        <f>SUM(J234)</f>
        <v>2329.6999999999998</v>
      </c>
      <c r="K233" s="120">
        <f t="shared" ref="K233:L234" si="60">SUM(K234)</f>
        <v>2021.5</v>
      </c>
      <c r="L233" s="120">
        <f t="shared" si="60"/>
        <v>2021.5</v>
      </c>
    </row>
    <row r="234" spans="1:15" s="67" customFormat="1" ht="49.5">
      <c r="A234" s="14"/>
      <c r="B234" s="36" t="s">
        <v>63</v>
      </c>
      <c r="C234" s="273" t="s">
        <v>7</v>
      </c>
      <c r="D234" s="273" t="s">
        <v>51</v>
      </c>
      <c r="E234" s="66" t="s">
        <v>28</v>
      </c>
      <c r="F234" s="66" t="s">
        <v>62</v>
      </c>
      <c r="G234" s="378"/>
      <c r="H234" s="378"/>
      <c r="I234" s="378"/>
      <c r="J234" s="88">
        <f>SUM(J235)</f>
        <v>2329.6999999999998</v>
      </c>
      <c r="K234" s="88">
        <f t="shared" si="60"/>
        <v>2021.5</v>
      </c>
      <c r="L234" s="88">
        <f t="shared" si="60"/>
        <v>2021.5</v>
      </c>
    </row>
    <row r="235" spans="1:15" s="8" customFormat="1" ht="17.25">
      <c r="A235" s="12"/>
      <c r="B235" s="15" t="s">
        <v>219</v>
      </c>
      <c r="C235" s="274" t="s">
        <v>7</v>
      </c>
      <c r="D235" s="274" t="s">
        <v>51</v>
      </c>
      <c r="E235" s="23" t="s">
        <v>28</v>
      </c>
      <c r="F235" s="23" t="s">
        <v>62</v>
      </c>
      <c r="G235" s="137" t="s">
        <v>218</v>
      </c>
      <c r="H235" s="137" t="s">
        <v>86</v>
      </c>
      <c r="I235" s="137" t="s">
        <v>7</v>
      </c>
      <c r="J235" s="24">
        <v>2329.6999999999998</v>
      </c>
      <c r="K235" s="24">
        <v>2021.5</v>
      </c>
      <c r="L235" s="24">
        <v>2021.5</v>
      </c>
      <c r="M235" s="8">
        <v>161.5</v>
      </c>
      <c r="N235" s="8">
        <v>161.5</v>
      </c>
      <c r="O235" s="8">
        <v>161.5</v>
      </c>
    </row>
    <row r="236" spans="1:15" s="63" customFormat="1" ht="39">
      <c r="A236" s="59" t="s">
        <v>178</v>
      </c>
      <c r="B236" s="60" t="s">
        <v>64</v>
      </c>
      <c r="C236" s="272" t="s">
        <v>7</v>
      </c>
      <c r="D236" s="272" t="s">
        <v>51</v>
      </c>
      <c r="E236" s="72" t="s">
        <v>43</v>
      </c>
      <c r="F236" s="72" t="s">
        <v>3</v>
      </c>
      <c r="G236" s="377"/>
      <c r="H236" s="377"/>
      <c r="I236" s="377"/>
      <c r="J236" s="120">
        <f>SUM(J237)</f>
        <v>391</v>
      </c>
      <c r="K236" s="120">
        <f t="shared" ref="K236:L237" si="61">SUM(K237)</f>
        <v>361</v>
      </c>
      <c r="L236" s="120">
        <f t="shared" si="61"/>
        <v>361</v>
      </c>
    </row>
    <row r="237" spans="1:15" s="67" customFormat="1" ht="17.25">
      <c r="A237" s="14"/>
      <c r="B237" s="36" t="s">
        <v>66</v>
      </c>
      <c r="C237" s="273" t="s">
        <v>7</v>
      </c>
      <c r="D237" s="273" t="s">
        <v>51</v>
      </c>
      <c r="E237" s="66" t="s">
        <v>43</v>
      </c>
      <c r="F237" s="66" t="s">
        <v>65</v>
      </c>
      <c r="G237" s="378"/>
      <c r="H237" s="378"/>
      <c r="I237" s="378"/>
      <c r="J237" s="88">
        <f>+J238+J239</f>
        <v>391</v>
      </c>
      <c r="K237" s="88">
        <f t="shared" si="61"/>
        <v>361</v>
      </c>
      <c r="L237" s="88">
        <f t="shared" si="61"/>
        <v>361</v>
      </c>
    </row>
    <row r="238" spans="1:15" s="8" customFormat="1" ht="33">
      <c r="A238" s="12"/>
      <c r="B238" s="15" t="s">
        <v>221</v>
      </c>
      <c r="C238" s="274" t="s">
        <v>7</v>
      </c>
      <c r="D238" s="274" t="s">
        <v>51</v>
      </c>
      <c r="E238" s="23" t="s">
        <v>43</v>
      </c>
      <c r="F238" s="23" t="s">
        <v>65</v>
      </c>
      <c r="G238" s="137" t="s">
        <v>220</v>
      </c>
      <c r="H238" s="137" t="s">
        <v>86</v>
      </c>
      <c r="I238" s="137" t="s">
        <v>8</v>
      </c>
      <c r="J238" s="24">
        <v>361</v>
      </c>
      <c r="K238" s="24">
        <v>361</v>
      </c>
      <c r="L238" s="24">
        <v>361</v>
      </c>
    </row>
    <row r="239" spans="1:15" s="8" customFormat="1" ht="63">
      <c r="A239" s="12"/>
      <c r="B239" s="92" t="s">
        <v>462</v>
      </c>
      <c r="C239" s="274" t="s">
        <v>7</v>
      </c>
      <c r="D239" s="274" t="s">
        <v>51</v>
      </c>
      <c r="E239" s="23" t="s">
        <v>43</v>
      </c>
      <c r="F239" s="23" t="s">
        <v>463</v>
      </c>
      <c r="G239" s="219" t="s">
        <v>220</v>
      </c>
      <c r="H239" s="219" t="s">
        <v>86</v>
      </c>
      <c r="I239" s="219" t="s">
        <v>8</v>
      </c>
      <c r="J239" s="24">
        <v>30</v>
      </c>
      <c r="K239" s="24"/>
      <c r="L239" s="24"/>
    </row>
    <row r="240" spans="1:15" s="2" customFormat="1" ht="56.25" customHeight="1">
      <c r="A240" s="10" t="s">
        <v>96</v>
      </c>
      <c r="B240" s="18" t="s">
        <v>67</v>
      </c>
      <c r="C240" s="270" t="s">
        <v>28</v>
      </c>
      <c r="D240" s="270" t="s">
        <v>49</v>
      </c>
      <c r="E240" s="20" t="s">
        <v>2</v>
      </c>
      <c r="F240" s="20" t="s">
        <v>3</v>
      </c>
      <c r="G240" s="380"/>
      <c r="H240" s="380"/>
      <c r="I240" s="380"/>
      <c r="J240" s="119">
        <f>SUM(J241)</f>
        <v>14865.6</v>
      </c>
      <c r="K240" s="119">
        <f t="shared" ref="K240:L243" si="62">SUM(K241)</f>
        <v>15180</v>
      </c>
      <c r="L240" s="119">
        <f t="shared" si="62"/>
        <v>15620</v>
      </c>
    </row>
    <row r="241" spans="1:12" s="2" customFormat="1" ht="37.5">
      <c r="A241" s="11" t="s">
        <v>179</v>
      </c>
      <c r="B241" s="16" t="s">
        <v>68</v>
      </c>
      <c r="C241" s="271" t="s">
        <v>28</v>
      </c>
      <c r="D241" s="271" t="s">
        <v>51</v>
      </c>
      <c r="E241" s="21" t="s">
        <v>2</v>
      </c>
      <c r="F241" s="21" t="s">
        <v>3</v>
      </c>
      <c r="G241" s="380"/>
      <c r="H241" s="380"/>
      <c r="I241" s="380"/>
      <c r="J241" s="118">
        <f>++J242+J245+J251+J247+J249</f>
        <v>14865.6</v>
      </c>
      <c r="K241" s="118">
        <f t="shared" ref="K241:L241" si="63">++K242+K245+K251+K247+K249</f>
        <v>15180</v>
      </c>
      <c r="L241" s="118">
        <f t="shared" si="63"/>
        <v>15620</v>
      </c>
    </row>
    <row r="242" spans="1:12" s="63" customFormat="1" ht="58.5">
      <c r="A242" s="59" t="s">
        <v>180</v>
      </c>
      <c r="B242" s="60" t="s">
        <v>69</v>
      </c>
      <c r="C242" s="272" t="s">
        <v>28</v>
      </c>
      <c r="D242" s="272" t="s">
        <v>51</v>
      </c>
      <c r="E242" s="72" t="s">
        <v>1</v>
      </c>
      <c r="F242" s="72" t="s">
        <v>3</v>
      </c>
      <c r="G242" s="377"/>
      <c r="H242" s="377"/>
      <c r="I242" s="377"/>
      <c r="J242" s="120">
        <f>SUM(J243)</f>
        <v>330</v>
      </c>
      <c r="K242" s="120">
        <f t="shared" si="62"/>
        <v>330</v>
      </c>
      <c r="L242" s="120">
        <f t="shared" si="62"/>
        <v>330</v>
      </c>
    </row>
    <row r="243" spans="1:12" s="67" customFormat="1" ht="33">
      <c r="A243" s="14"/>
      <c r="B243" s="36" t="s">
        <v>71</v>
      </c>
      <c r="C243" s="273" t="s">
        <v>28</v>
      </c>
      <c r="D243" s="273" t="s">
        <v>51</v>
      </c>
      <c r="E243" s="66" t="s">
        <v>1</v>
      </c>
      <c r="F243" s="66" t="s">
        <v>70</v>
      </c>
      <c r="G243" s="378"/>
      <c r="H243" s="378"/>
      <c r="I243" s="378"/>
      <c r="J243" s="88">
        <f>SUM(J244)</f>
        <v>330</v>
      </c>
      <c r="K243" s="88">
        <f t="shared" si="62"/>
        <v>330</v>
      </c>
      <c r="L243" s="88">
        <f t="shared" si="62"/>
        <v>330</v>
      </c>
    </row>
    <row r="244" spans="1:12" s="8" customFormat="1" ht="17.25">
      <c r="A244" s="14"/>
      <c r="B244" s="15" t="s">
        <v>214</v>
      </c>
      <c r="C244" s="274" t="s">
        <v>28</v>
      </c>
      <c r="D244" s="274" t="s">
        <v>51</v>
      </c>
      <c r="E244" s="23" t="s">
        <v>1</v>
      </c>
      <c r="F244" s="23" t="s">
        <v>70</v>
      </c>
      <c r="G244" s="137" t="s">
        <v>215</v>
      </c>
      <c r="H244" s="137" t="s">
        <v>28</v>
      </c>
      <c r="I244" s="137" t="s">
        <v>98</v>
      </c>
      <c r="J244" s="24">
        <v>330</v>
      </c>
      <c r="K244" s="24">
        <v>330</v>
      </c>
      <c r="L244" s="24">
        <v>330</v>
      </c>
    </row>
    <row r="245" spans="1:12" s="8" customFormat="1" ht="103.5">
      <c r="A245" s="165" t="s">
        <v>458</v>
      </c>
      <c r="B245" s="197" t="s">
        <v>454</v>
      </c>
      <c r="C245" s="280" t="s">
        <v>28</v>
      </c>
      <c r="D245" s="281" t="s">
        <v>51</v>
      </c>
      <c r="E245" s="199" t="s">
        <v>12</v>
      </c>
      <c r="F245" s="203" t="s">
        <v>3</v>
      </c>
      <c r="G245" s="200"/>
      <c r="H245" s="193"/>
      <c r="I245" s="193"/>
      <c r="J245" s="89">
        <f>+J246</f>
        <v>0</v>
      </c>
      <c r="K245" s="89">
        <f t="shared" ref="K245:L251" si="64">+K246</f>
        <v>5310</v>
      </c>
      <c r="L245" s="89">
        <f t="shared" si="64"/>
        <v>5310</v>
      </c>
    </row>
    <row r="246" spans="1:12" s="8" customFormat="1" ht="47.25">
      <c r="A246" s="14"/>
      <c r="B246" s="97" t="s">
        <v>455</v>
      </c>
      <c r="C246" s="282" t="s">
        <v>28</v>
      </c>
      <c r="D246" s="283" t="s">
        <v>51</v>
      </c>
      <c r="E246" s="201" t="s">
        <v>12</v>
      </c>
      <c r="F246" s="204" t="s">
        <v>70</v>
      </c>
      <c r="G246" s="202" t="s">
        <v>215</v>
      </c>
      <c r="H246" s="193" t="s">
        <v>28</v>
      </c>
      <c r="I246" s="193" t="s">
        <v>98</v>
      </c>
      <c r="J246" s="24">
        <v>0</v>
      </c>
      <c r="K246" s="24">
        <v>5310</v>
      </c>
      <c r="L246" s="24">
        <v>5310</v>
      </c>
    </row>
    <row r="247" spans="1:12" s="8" customFormat="1" ht="86.25">
      <c r="A247" s="165" t="s">
        <v>670</v>
      </c>
      <c r="B247" s="342" t="s">
        <v>669</v>
      </c>
      <c r="C247" s="280" t="s">
        <v>28</v>
      </c>
      <c r="D247" s="281" t="s">
        <v>51</v>
      </c>
      <c r="E247" s="199" t="s">
        <v>7</v>
      </c>
      <c r="F247" s="203" t="s">
        <v>3</v>
      </c>
      <c r="G247" s="200"/>
      <c r="H247" s="362"/>
      <c r="I247" s="362"/>
      <c r="J247" s="89">
        <f>+J248</f>
        <v>13950</v>
      </c>
      <c r="K247" s="89">
        <f t="shared" si="64"/>
        <v>9190</v>
      </c>
      <c r="L247" s="89">
        <f t="shared" si="64"/>
        <v>9630</v>
      </c>
    </row>
    <row r="248" spans="1:12" s="8" customFormat="1" ht="47.25">
      <c r="A248" s="14"/>
      <c r="B248" s="148" t="s">
        <v>455</v>
      </c>
      <c r="C248" s="282" t="s">
        <v>28</v>
      </c>
      <c r="D248" s="283" t="s">
        <v>51</v>
      </c>
      <c r="E248" s="201" t="s">
        <v>7</v>
      </c>
      <c r="F248" s="204" t="s">
        <v>70</v>
      </c>
      <c r="G248" s="202" t="s">
        <v>215</v>
      </c>
      <c r="H248" s="362" t="s">
        <v>28</v>
      </c>
      <c r="I248" s="362" t="s">
        <v>98</v>
      </c>
      <c r="J248" s="24">
        <v>13950</v>
      </c>
      <c r="K248" s="24">
        <v>9190</v>
      </c>
      <c r="L248" s="24">
        <v>9630</v>
      </c>
    </row>
    <row r="249" spans="1:12" s="8" customFormat="1" ht="69">
      <c r="A249" s="165" t="s">
        <v>672</v>
      </c>
      <c r="B249" s="342" t="s">
        <v>671</v>
      </c>
      <c r="C249" s="280" t="s">
        <v>28</v>
      </c>
      <c r="D249" s="281" t="s">
        <v>51</v>
      </c>
      <c r="E249" s="199" t="s">
        <v>28</v>
      </c>
      <c r="F249" s="203" t="s">
        <v>3</v>
      </c>
      <c r="G249" s="200"/>
      <c r="H249" s="362"/>
      <c r="I249" s="362"/>
      <c r="J249" s="89">
        <f>+J250</f>
        <v>350</v>
      </c>
      <c r="K249" s="89">
        <f t="shared" si="64"/>
        <v>350</v>
      </c>
      <c r="L249" s="89">
        <f t="shared" si="64"/>
        <v>350</v>
      </c>
    </row>
    <row r="250" spans="1:12" s="8" customFormat="1" ht="47.25">
      <c r="A250" s="14"/>
      <c r="B250" s="148" t="s">
        <v>455</v>
      </c>
      <c r="C250" s="282" t="s">
        <v>28</v>
      </c>
      <c r="D250" s="283" t="s">
        <v>51</v>
      </c>
      <c r="E250" s="201" t="s">
        <v>28</v>
      </c>
      <c r="F250" s="204" t="s">
        <v>70</v>
      </c>
      <c r="G250" s="202" t="s">
        <v>215</v>
      </c>
      <c r="H250" s="362" t="s">
        <v>28</v>
      </c>
      <c r="I250" s="362" t="s">
        <v>98</v>
      </c>
      <c r="J250" s="24">
        <v>350</v>
      </c>
      <c r="K250" s="24">
        <v>350</v>
      </c>
      <c r="L250" s="24">
        <v>350</v>
      </c>
    </row>
    <row r="251" spans="1:12" s="8" customFormat="1" ht="56.45" customHeight="1">
      <c r="A251" s="165" t="s">
        <v>666</v>
      </c>
      <c r="B251" s="342" t="s">
        <v>667</v>
      </c>
      <c r="C251" s="280" t="s">
        <v>28</v>
      </c>
      <c r="D251" s="281" t="s">
        <v>51</v>
      </c>
      <c r="E251" s="199" t="s">
        <v>43</v>
      </c>
      <c r="F251" s="203" t="s">
        <v>3</v>
      </c>
      <c r="G251" s="200"/>
      <c r="H251" s="361"/>
      <c r="I251" s="361"/>
      <c r="J251" s="89">
        <f>+J252</f>
        <v>235.6</v>
      </c>
      <c r="K251" s="89">
        <f t="shared" si="64"/>
        <v>0</v>
      </c>
      <c r="L251" s="89">
        <f t="shared" si="64"/>
        <v>0</v>
      </c>
    </row>
    <row r="252" spans="1:12" s="8" customFormat="1" ht="61.9" customHeight="1">
      <c r="A252" s="14"/>
      <c r="B252" s="97" t="s">
        <v>708</v>
      </c>
      <c r="C252" s="282" t="s">
        <v>28</v>
      </c>
      <c r="D252" s="283" t="s">
        <v>51</v>
      </c>
      <c r="E252" s="201" t="s">
        <v>43</v>
      </c>
      <c r="F252" s="204" t="s">
        <v>707</v>
      </c>
      <c r="G252" s="202" t="s">
        <v>211</v>
      </c>
      <c r="H252" s="361" t="s">
        <v>28</v>
      </c>
      <c r="I252" s="361" t="s">
        <v>98</v>
      </c>
      <c r="J252" s="24">
        <v>235.6</v>
      </c>
      <c r="K252" s="24">
        <v>0</v>
      </c>
      <c r="L252" s="24">
        <v>0</v>
      </c>
    </row>
    <row r="253" spans="1:12" s="2" customFormat="1" ht="93.75">
      <c r="A253" s="10" t="s">
        <v>30</v>
      </c>
      <c r="B253" s="18" t="s">
        <v>72</v>
      </c>
      <c r="C253" s="270" t="s">
        <v>43</v>
      </c>
      <c r="D253" s="270" t="s">
        <v>49</v>
      </c>
      <c r="E253" s="20" t="s">
        <v>2</v>
      </c>
      <c r="F253" s="20" t="s">
        <v>3</v>
      </c>
      <c r="G253" s="380"/>
      <c r="H253" s="380"/>
      <c r="I253" s="380"/>
      <c r="J253" s="119">
        <f>SUM(J254)</f>
        <v>550</v>
      </c>
      <c r="K253" s="119">
        <f t="shared" ref="K253:L256" si="65">SUM(K254)</f>
        <v>6142.6</v>
      </c>
      <c r="L253" s="119">
        <f t="shared" si="65"/>
        <v>6142.6</v>
      </c>
    </row>
    <row r="254" spans="1:12" s="2" customFormat="1" ht="75">
      <c r="A254" s="11" t="s">
        <v>181</v>
      </c>
      <c r="B254" s="16" t="s">
        <v>73</v>
      </c>
      <c r="C254" s="112" t="s">
        <v>43</v>
      </c>
      <c r="D254" s="112" t="s">
        <v>51</v>
      </c>
      <c r="E254" s="138" t="s">
        <v>2</v>
      </c>
      <c r="F254" s="29" t="s">
        <v>3</v>
      </c>
      <c r="G254" s="380"/>
      <c r="H254" s="380"/>
      <c r="I254" s="380"/>
      <c r="J254" s="118">
        <f>+J255+J258</f>
        <v>550</v>
      </c>
      <c r="K254" s="118">
        <f t="shared" si="65"/>
        <v>6142.6</v>
      </c>
      <c r="L254" s="118">
        <f t="shared" si="65"/>
        <v>6142.6</v>
      </c>
    </row>
    <row r="255" spans="1:12" s="63" customFormat="1" ht="78">
      <c r="A255" s="59" t="s">
        <v>182</v>
      </c>
      <c r="B255" s="60" t="s">
        <v>74</v>
      </c>
      <c r="C255" s="284" t="s">
        <v>43</v>
      </c>
      <c r="D255" s="284" t="s">
        <v>51</v>
      </c>
      <c r="E255" s="134" t="s">
        <v>1</v>
      </c>
      <c r="F255" s="74" t="s">
        <v>3</v>
      </c>
      <c r="G255" s="377"/>
      <c r="H255" s="377"/>
      <c r="I255" s="377"/>
      <c r="J255" s="120">
        <f>SUM(J256)</f>
        <v>100</v>
      </c>
      <c r="K255" s="120">
        <f t="shared" si="65"/>
        <v>6142.6</v>
      </c>
      <c r="L255" s="120">
        <f t="shared" si="65"/>
        <v>6142.6</v>
      </c>
    </row>
    <row r="256" spans="1:12" s="67" customFormat="1" ht="49.5">
      <c r="A256" s="14"/>
      <c r="B256" s="36" t="s">
        <v>76</v>
      </c>
      <c r="C256" s="268" t="s">
        <v>43</v>
      </c>
      <c r="D256" s="268" t="s">
        <v>51</v>
      </c>
      <c r="E256" s="133" t="s">
        <v>1</v>
      </c>
      <c r="F256" s="58" t="s">
        <v>75</v>
      </c>
      <c r="G256" s="378"/>
      <c r="H256" s="378"/>
      <c r="I256" s="378"/>
      <c r="J256" s="88">
        <f>SUM(J257)</f>
        <v>100</v>
      </c>
      <c r="K256" s="88">
        <f t="shared" si="65"/>
        <v>6142.6</v>
      </c>
      <c r="L256" s="88">
        <f t="shared" si="65"/>
        <v>6142.6</v>
      </c>
    </row>
    <row r="257" spans="1:15" s="8" customFormat="1" ht="17.25">
      <c r="A257" s="12"/>
      <c r="B257" s="15" t="s">
        <v>223</v>
      </c>
      <c r="C257" s="93" t="s">
        <v>43</v>
      </c>
      <c r="D257" s="93" t="s">
        <v>51</v>
      </c>
      <c r="E257" s="137" t="s">
        <v>1</v>
      </c>
      <c r="F257" s="28" t="s">
        <v>75</v>
      </c>
      <c r="G257" s="137" t="s">
        <v>222</v>
      </c>
      <c r="H257" s="137" t="s">
        <v>7</v>
      </c>
      <c r="I257" s="137" t="s">
        <v>48</v>
      </c>
      <c r="J257" s="24">
        <v>100</v>
      </c>
      <c r="K257" s="24">
        <v>6142.6</v>
      </c>
      <c r="L257" s="24">
        <v>6142.6</v>
      </c>
    </row>
    <row r="258" spans="1:15" s="8" customFormat="1" ht="78">
      <c r="A258" s="165" t="s">
        <v>706</v>
      </c>
      <c r="B258" s="300" t="s">
        <v>704</v>
      </c>
      <c r="C258" s="284" t="s">
        <v>43</v>
      </c>
      <c r="D258" s="284" t="s">
        <v>51</v>
      </c>
      <c r="E258" s="368" t="s">
        <v>7</v>
      </c>
      <c r="F258" s="368" t="s">
        <v>3</v>
      </c>
      <c r="G258" s="392"/>
      <c r="H258" s="393"/>
      <c r="I258" s="394"/>
      <c r="J258" s="120">
        <f>+J259</f>
        <v>450</v>
      </c>
      <c r="K258" s="120"/>
      <c r="L258" s="120"/>
    </row>
    <row r="259" spans="1:15" s="8" customFormat="1" ht="37.5">
      <c r="A259" s="12"/>
      <c r="B259" s="369" t="s">
        <v>705</v>
      </c>
      <c r="C259" s="288" t="s">
        <v>43</v>
      </c>
      <c r="D259" s="288" t="s">
        <v>51</v>
      </c>
      <c r="E259" s="48" t="s">
        <v>7</v>
      </c>
      <c r="F259" s="48" t="s">
        <v>80</v>
      </c>
      <c r="G259" s="48" t="s">
        <v>211</v>
      </c>
      <c r="H259" s="48" t="s">
        <v>7</v>
      </c>
      <c r="I259" s="48" t="s">
        <v>48</v>
      </c>
      <c r="J259" s="183">
        <v>450</v>
      </c>
      <c r="K259" s="183"/>
      <c r="L259" s="183"/>
    </row>
    <row r="260" spans="1:15" s="2" customFormat="1" ht="37.5">
      <c r="A260" s="10" t="s">
        <v>183</v>
      </c>
      <c r="B260" s="18" t="s">
        <v>77</v>
      </c>
      <c r="C260" s="269" t="s">
        <v>8</v>
      </c>
      <c r="D260" s="269" t="s">
        <v>49</v>
      </c>
      <c r="E260" s="136" t="s">
        <v>2</v>
      </c>
      <c r="F260" s="30" t="s">
        <v>3</v>
      </c>
      <c r="G260" s="380"/>
      <c r="H260" s="380"/>
      <c r="I260" s="380"/>
      <c r="J260" s="119">
        <f>SUM(J261)</f>
        <v>7401.3</v>
      </c>
      <c r="K260" s="119">
        <f t="shared" ref="K260:L272" si="66">SUM(K261)</f>
        <v>3588</v>
      </c>
      <c r="L260" s="119">
        <f t="shared" si="66"/>
        <v>3685</v>
      </c>
    </row>
    <row r="261" spans="1:15" s="2" customFormat="1">
      <c r="A261" s="11" t="s">
        <v>184</v>
      </c>
      <c r="B261" s="16" t="s">
        <v>79</v>
      </c>
      <c r="C261" s="112" t="s">
        <v>8</v>
      </c>
      <c r="D261" s="112" t="s">
        <v>51</v>
      </c>
      <c r="E261" s="138" t="s">
        <v>2</v>
      </c>
      <c r="F261" s="29" t="s">
        <v>78</v>
      </c>
      <c r="G261" s="380"/>
      <c r="H261" s="380"/>
      <c r="I261" s="380"/>
      <c r="J261" s="118">
        <f>SUM(J262+J265+J268+J271)</f>
        <v>7401.3</v>
      </c>
      <c r="K261" s="118">
        <f t="shared" ref="K261:L261" si="67">SUM(K262+K265+K268+K271)</f>
        <v>3588</v>
      </c>
      <c r="L261" s="118">
        <f t="shared" si="67"/>
        <v>3685</v>
      </c>
    </row>
    <row r="262" spans="1:15" s="71" customFormat="1" ht="58.5">
      <c r="A262" s="59" t="s">
        <v>185</v>
      </c>
      <c r="B262" s="60" t="s">
        <v>310</v>
      </c>
      <c r="C262" s="284" t="s">
        <v>8</v>
      </c>
      <c r="D262" s="284" t="s">
        <v>51</v>
      </c>
      <c r="E262" s="134" t="s">
        <v>1</v>
      </c>
      <c r="F262" s="74" t="s">
        <v>3</v>
      </c>
      <c r="G262" s="377"/>
      <c r="H262" s="377"/>
      <c r="I262" s="377"/>
      <c r="J262" s="120">
        <f>SUM(J263)</f>
        <v>440</v>
      </c>
      <c r="K262" s="120">
        <f t="shared" si="66"/>
        <v>786</v>
      </c>
      <c r="L262" s="120">
        <f t="shared" si="66"/>
        <v>817</v>
      </c>
    </row>
    <row r="263" spans="1:15" s="67" customFormat="1" ht="17.25">
      <c r="A263" s="14"/>
      <c r="B263" s="36" t="s">
        <v>81</v>
      </c>
      <c r="C263" s="268" t="s">
        <v>8</v>
      </c>
      <c r="D263" s="268" t="s">
        <v>51</v>
      </c>
      <c r="E263" s="133" t="s">
        <v>1</v>
      </c>
      <c r="F263" s="58" t="s">
        <v>80</v>
      </c>
      <c r="G263" s="378"/>
      <c r="H263" s="378"/>
      <c r="I263" s="378"/>
      <c r="J263" s="88">
        <f>SUM(J264)</f>
        <v>440</v>
      </c>
      <c r="K263" s="88">
        <f t="shared" si="66"/>
        <v>786</v>
      </c>
      <c r="L263" s="88">
        <f t="shared" si="66"/>
        <v>817</v>
      </c>
    </row>
    <row r="264" spans="1:15" s="8" customFormat="1" ht="17.25">
      <c r="A264" s="12"/>
      <c r="B264" s="15" t="s">
        <v>210</v>
      </c>
      <c r="C264" s="93" t="s">
        <v>8</v>
      </c>
      <c r="D264" s="93" t="s">
        <v>51</v>
      </c>
      <c r="E264" s="137" t="s">
        <v>1</v>
      </c>
      <c r="F264" s="28" t="s">
        <v>80</v>
      </c>
      <c r="G264" s="137" t="s">
        <v>211</v>
      </c>
      <c r="H264" s="137" t="s">
        <v>1</v>
      </c>
      <c r="I264" s="137" t="s">
        <v>101</v>
      </c>
      <c r="J264" s="24">
        <v>440</v>
      </c>
      <c r="K264" s="24">
        <v>786</v>
      </c>
      <c r="L264" s="24">
        <v>817</v>
      </c>
    </row>
    <row r="265" spans="1:15" s="71" customFormat="1" ht="19.5">
      <c r="A265" s="59" t="s">
        <v>308</v>
      </c>
      <c r="B265" s="60" t="s">
        <v>311</v>
      </c>
      <c r="C265" s="284" t="s">
        <v>8</v>
      </c>
      <c r="D265" s="284" t="s">
        <v>51</v>
      </c>
      <c r="E265" s="134" t="s">
        <v>12</v>
      </c>
      <c r="F265" s="74" t="s">
        <v>3</v>
      </c>
      <c r="G265" s="377"/>
      <c r="H265" s="377"/>
      <c r="I265" s="377"/>
      <c r="J265" s="120">
        <f>SUM(J266)</f>
        <v>4932.3</v>
      </c>
      <c r="K265" s="120">
        <f t="shared" ref="K265:L266" si="68">SUM(K266)</f>
        <v>2779</v>
      </c>
      <c r="L265" s="120">
        <f t="shared" si="68"/>
        <v>2845</v>
      </c>
    </row>
    <row r="266" spans="1:15" s="67" customFormat="1" ht="17.25">
      <c r="A266" s="14"/>
      <c r="B266" s="36" t="s">
        <v>81</v>
      </c>
      <c r="C266" s="268" t="s">
        <v>8</v>
      </c>
      <c r="D266" s="268" t="s">
        <v>51</v>
      </c>
      <c r="E266" s="133" t="s">
        <v>12</v>
      </c>
      <c r="F266" s="58" t="s">
        <v>80</v>
      </c>
      <c r="G266" s="378"/>
      <c r="H266" s="378"/>
      <c r="I266" s="378"/>
      <c r="J266" s="88">
        <f>SUM(J267)</f>
        <v>4932.3</v>
      </c>
      <c r="K266" s="88">
        <f t="shared" si="68"/>
        <v>2779</v>
      </c>
      <c r="L266" s="88">
        <f t="shared" si="68"/>
        <v>2845</v>
      </c>
    </row>
    <row r="267" spans="1:15" s="8" customFormat="1" ht="17.25">
      <c r="A267" s="12"/>
      <c r="B267" s="15" t="s">
        <v>210</v>
      </c>
      <c r="C267" s="93" t="s">
        <v>8</v>
      </c>
      <c r="D267" s="93" t="s">
        <v>51</v>
      </c>
      <c r="E267" s="137" t="s">
        <v>12</v>
      </c>
      <c r="F267" s="50" t="s">
        <v>80</v>
      </c>
      <c r="G267" s="137" t="s">
        <v>211</v>
      </c>
      <c r="H267" s="137" t="s">
        <v>1</v>
      </c>
      <c r="I267" s="137" t="s">
        <v>101</v>
      </c>
      <c r="J267" s="24">
        <v>4932.3</v>
      </c>
      <c r="K267" s="24">
        <v>2779</v>
      </c>
      <c r="L267" s="24">
        <v>2845</v>
      </c>
      <c r="M267" s="8">
        <v>2700</v>
      </c>
      <c r="N267" s="8">
        <v>1000</v>
      </c>
      <c r="O267" s="8">
        <v>1000</v>
      </c>
    </row>
    <row r="268" spans="1:15" s="8" customFormat="1" ht="58.5">
      <c r="A268" s="59" t="s">
        <v>314</v>
      </c>
      <c r="B268" s="60" t="s">
        <v>386</v>
      </c>
      <c r="C268" s="285" t="s">
        <v>8</v>
      </c>
      <c r="D268" s="285" t="s">
        <v>51</v>
      </c>
      <c r="E268" s="98" t="s">
        <v>7</v>
      </c>
      <c r="F268" s="98" t="s">
        <v>3</v>
      </c>
      <c r="G268" s="389"/>
      <c r="H268" s="390"/>
      <c r="I268" s="391"/>
      <c r="J268" s="89">
        <f t="shared" ref="J268:L269" si="69">J269</f>
        <v>2006</v>
      </c>
      <c r="K268" s="89">
        <f t="shared" si="69"/>
        <v>0</v>
      </c>
      <c r="L268" s="89">
        <f t="shared" si="69"/>
        <v>0</v>
      </c>
    </row>
    <row r="269" spans="1:15" s="8" customFormat="1" ht="17.25">
      <c r="A269" s="14"/>
      <c r="B269" s="36" t="s">
        <v>81</v>
      </c>
      <c r="C269" s="268" t="s">
        <v>8</v>
      </c>
      <c r="D269" s="268" t="s">
        <v>51</v>
      </c>
      <c r="E269" s="133" t="s">
        <v>7</v>
      </c>
      <c r="F269" s="131" t="s">
        <v>80</v>
      </c>
      <c r="G269" s="389"/>
      <c r="H269" s="390"/>
      <c r="I269" s="391"/>
      <c r="J269" s="88">
        <f t="shared" si="69"/>
        <v>2006</v>
      </c>
      <c r="K269" s="88">
        <f t="shared" si="69"/>
        <v>0</v>
      </c>
      <c r="L269" s="88">
        <f t="shared" si="69"/>
        <v>0</v>
      </c>
    </row>
    <row r="270" spans="1:15" s="8" customFormat="1" ht="17.25">
      <c r="A270" s="12"/>
      <c r="B270" s="15" t="s">
        <v>214</v>
      </c>
      <c r="C270" s="93" t="s">
        <v>8</v>
      </c>
      <c r="D270" s="93" t="s">
        <v>51</v>
      </c>
      <c r="E270" s="137" t="s">
        <v>7</v>
      </c>
      <c r="F270" s="132" t="s">
        <v>80</v>
      </c>
      <c r="G270" s="294" t="s">
        <v>215</v>
      </c>
      <c r="H270" s="294" t="s">
        <v>28</v>
      </c>
      <c r="I270" s="294" t="s">
        <v>47</v>
      </c>
      <c r="J270" s="24">
        <v>2006</v>
      </c>
      <c r="K270" s="24"/>
      <c r="L270" s="24"/>
    </row>
    <row r="271" spans="1:15" s="77" customFormat="1" ht="39">
      <c r="A271" s="59" t="s">
        <v>385</v>
      </c>
      <c r="B271" s="60" t="s">
        <v>312</v>
      </c>
      <c r="C271" s="284" t="s">
        <v>8</v>
      </c>
      <c r="D271" s="284" t="s">
        <v>51</v>
      </c>
      <c r="E271" s="134" t="s">
        <v>43</v>
      </c>
      <c r="F271" s="74" t="s">
        <v>3</v>
      </c>
      <c r="G271" s="392"/>
      <c r="H271" s="393"/>
      <c r="I271" s="394"/>
      <c r="J271" s="120">
        <f>SUM(J272)</f>
        <v>23</v>
      </c>
      <c r="K271" s="120">
        <f t="shared" ref="K271:L271" si="70">SUM(K272)</f>
        <v>23</v>
      </c>
      <c r="L271" s="120">
        <f t="shared" si="70"/>
        <v>23</v>
      </c>
    </row>
    <row r="272" spans="1:15" s="67" customFormat="1" ht="33">
      <c r="A272" s="14"/>
      <c r="B272" s="36" t="s">
        <v>294</v>
      </c>
      <c r="C272" s="268" t="s">
        <v>8</v>
      </c>
      <c r="D272" s="268" t="s">
        <v>51</v>
      </c>
      <c r="E272" s="133" t="s">
        <v>43</v>
      </c>
      <c r="F272" s="58" t="s">
        <v>293</v>
      </c>
      <c r="G272" s="400"/>
      <c r="H272" s="401"/>
      <c r="I272" s="402"/>
      <c r="J272" s="88">
        <f>SUM(J273)</f>
        <v>23</v>
      </c>
      <c r="K272" s="88">
        <f t="shared" si="66"/>
        <v>23</v>
      </c>
      <c r="L272" s="88">
        <f t="shared" si="66"/>
        <v>23</v>
      </c>
    </row>
    <row r="273" spans="1:12" s="8" customFormat="1" ht="17.25">
      <c r="A273" s="12"/>
      <c r="B273" s="15" t="s">
        <v>223</v>
      </c>
      <c r="C273" s="93" t="s">
        <v>8</v>
      </c>
      <c r="D273" s="93" t="s">
        <v>51</v>
      </c>
      <c r="E273" s="137" t="s">
        <v>43</v>
      </c>
      <c r="F273" s="38" t="s">
        <v>293</v>
      </c>
      <c r="G273" s="52" t="s">
        <v>222</v>
      </c>
      <c r="H273" s="52" t="s">
        <v>28</v>
      </c>
      <c r="I273" s="52" t="s">
        <v>98</v>
      </c>
      <c r="J273" s="24">
        <v>23</v>
      </c>
      <c r="K273" s="24">
        <v>23</v>
      </c>
      <c r="L273" s="24">
        <v>23</v>
      </c>
    </row>
    <row r="274" spans="1:12" s="2" customFormat="1" ht="75">
      <c r="A274" s="10" t="s">
        <v>186</v>
      </c>
      <c r="B274" s="18" t="s">
        <v>83</v>
      </c>
      <c r="C274" s="269" t="s">
        <v>47</v>
      </c>
      <c r="D274" s="269" t="s">
        <v>49</v>
      </c>
      <c r="E274" s="136" t="s">
        <v>2</v>
      </c>
      <c r="F274" s="30" t="s">
        <v>3</v>
      </c>
      <c r="G274" s="380"/>
      <c r="H274" s="380"/>
      <c r="I274" s="380"/>
      <c r="J274" s="119">
        <f>SUM(J275+J281)</f>
        <v>81249.8</v>
      </c>
      <c r="K274" s="119">
        <f t="shared" ref="K274:L274" si="71">SUM(K275+K281)</f>
        <v>33088.400000000001</v>
      </c>
      <c r="L274" s="119">
        <f t="shared" si="71"/>
        <v>9400</v>
      </c>
    </row>
    <row r="275" spans="1:12" s="2" customFormat="1" ht="37.5">
      <c r="A275" s="11" t="s">
        <v>187</v>
      </c>
      <c r="B275" s="16" t="s">
        <v>84</v>
      </c>
      <c r="C275" s="112" t="s">
        <v>47</v>
      </c>
      <c r="D275" s="112" t="s">
        <v>51</v>
      </c>
      <c r="E275" s="138" t="s">
        <v>2</v>
      </c>
      <c r="F275" s="29" t="s">
        <v>3</v>
      </c>
      <c r="G275" s="380"/>
      <c r="H275" s="380"/>
      <c r="I275" s="380"/>
      <c r="J275" s="118">
        <f>SUM(J276)</f>
        <v>7916</v>
      </c>
      <c r="K275" s="118">
        <f t="shared" ref="K275:L277" si="72">SUM(K276)</f>
        <v>6917</v>
      </c>
      <c r="L275" s="118">
        <f t="shared" si="72"/>
        <v>6918</v>
      </c>
    </row>
    <row r="276" spans="1:12" s="63" customFormat="1" ht="39">
      <c r="A276" s="59" t="s">
        <v>188</v>
      </c>
      <c r="B276" s="60" t="s">
        <v>264</v>
      </c>
      <c r="C276" s="284" t="s">
        <v>47</v>
      </c>
      <c r="D276" s="284" t="s">
        <v>51</v>
      </c>
      <c r="E276" s="134" t="s">
        <v>1</v>
      </c>
      <c r="F276" s="74" t="s">
        <v>3</v>
      </c>
      <c r="G276" s="377"/>
      <c r="H276" s="377"/>
      <c r="I276" s="377"/>
      <c r="J276" s="120">
        <f>+J277+J279</f>
        <v>7916</v>
      </c>
      <c r="K276" s="120">
        <f t="shared" si="72"/>
        <v>6917</v>
      </c>
      <c r="L276" s="120">
        <f t="shared" si="72"/>
        <v>6918</v>
      </c>
    </row>
    <row r="277" spans="1:12" s="67" customFormat="1" ht="33">
      <c r="A277" s="14"/>
      <c r="B277" s="36" t="s">
        <v>17</v>
      </c>
      <c r="C277" s="268" t="s">
        <v>47</v>
      </c>
      <c r="D277" s="268" t="s">
        <v>51</v>
      </c>
      <c r="E277" s="133" t="s">
        <v>1</v>
      </c>
      <c r="F277" s="58" t="s">
        <v>16</v>
      </c>
      <c r="G277" s="378"/>
      <c r="H277" s="378"/>
      <c r="I277" s="378"/>
      <c r="J277" s="88">
        <f>SUM(J278)</f>
        <v>7416</v>
      </c>
      <c r="K277" s="88">
        <f t="shared" si="72"/>
        <v>6917</v>
      </c>
      <c r="L277" s="88">
        <f t="shared" si="72"/>
        <v>6918</v>
      </c>
    </row>
    <row r="278" spans="1:12" s="8" customFormat="1" ht="32.450000000000003" customHeight="1">
      <c r="A278" s="12"/>
      <c r="B278" s="15" t="s">
        <v>221</v>
      </c>
      <c r="C278" s="93" t="s">
        <v>47</v>
      </c>
      <c r="D278" s="93" t="s">
        <v>51</v>
      </c>
      <c r="E278" s="137" t="s">
        <v>1</v>
      </c>
      <c r="F278" s="28" t="s">
        <v>16</v>
      </c>
      <c r="G278" s="137" t="s">
        <v>220</v>
      </c>
      <c r="H278" s="137" t="s">
        <v>28</v>
      </c>
      <c r="I278" s="137" t="s">
        <v>43</v>
      </c>
      <c r="J278" s="24">
        <v>7416</v>
      </c>
      <c r="K278" s="24">
        <v>6917</v>
      </c>
      <c r="L278" s="24">
        <v>6918</v>
      </c>
    </row>
    <row r="279" spans="1:12" s="8" customFormat="1" ht="54.6" customHeight="1">
      <c r="A279" s="12"/>
      <c r="B279" s="47" t="s">
        <v>447</v>
      </c>
      <c r="C279" s="268" t="s">
        <v>47</v>
      </c>
      <c r="D279" s="268" t="s">
        <v>51</v>
      </c>
      <c r="E279" s="185" t="s">
        <v>1</v>
      </c>
      <c r="F279" s="185" t="s">
        <v>448</v>
      </c>
      <c r="G279" s="185"/>
      <c r="H279" s="185"/>
      <c r="I279" s="185"/>
      <c r="J279" s="88">
        <f>+J280</f>
        <v>500</v>
      </c>
      <c r="K279" s="88"/>
      <c r="L279" s="88"/>
    </row>
    <row r="280" spans="1:12" s="8" customFormat="1" ht="78.75">
      <c r="A280" s="12"/>
      <c r="B280" s="97" t="s">
        <v>446</v>
      </c>
      <c r="C280" s="93" t="s">
        <v>47</v>
      </c>
      <c r="D280" s="93" t="s">
        <v>51</v>
      </c>
      <c r="E280" s="187" t="s">
        <v>1</v>
      </c>
      <c r="F280" s="187" t="s">
        <v>448</v>
      </c>
      <c r="G280" s="187" t="s">
        <v>220</v>
      </c>
      <c r="H280" s="187" t="s">
        <v>28</v>
      </c>
      <c r="I280" s="187" t="s">
        <v>43</v>
      </c>
      <c r="J280" s="24">
        <v>500</v>
      </c>
      <c r="K280" s="24"/>
      <c r="L280" s="24"/>
    </row>
    <row r="281" spans="1:12" s="2" customFormat="1" ht="37.5">
      <c r="A281" s="11" t="s">
        <v>226</v>
      </c>
      <c r="B281" s="16" t="s">
        <v>496</v>
      </c>
      <c r="C281" s="112" t="s">
        <v>47</v>
      </c>
      <c r="D281" s="112" t="s">
        <v>85</v>
      </c>
      <c r="E281" s="138" t="s">
        <v>2</v>
      </c>
      <c r="F281" s="29" t="s">
        <v>3</v>
      </c>
      <c r="G281" s="380"/>
      <c r="H281" s="380"/>
      <c r="I281" s="380"/>
      <c r="J281" s="118">
        <f>+J282</f>
        <v>73333.8</v>
      </c>
      <c r="K281" s="118">
        <f>+K282</f>
        <v>26171.4</v>
      </c>
      <c r="L281" s="118">
        <f t="shared" ref="L281" si="73">SUM(L282+L291)</f>
        <v>2482</v>
      </c>
    </row>
    <row r="282" spans="1:12" s="63" customFormat="1" ht="39">
      <c r="A282" s="59" t="s">
        <v>227</v>
      </c>
      <c r="B282" s="60" t="s">
        <v>497</v>
      </c>
      <c r="C282" s="284" t="s">
        <v>47</v>
      </c>
      <c r="D282" s="284" t="s">
        <v>85</v>
      </c>
      <c r="E282" s="134" t="s">
        <v>1</v>
      </c>
      <c r="F282" s="74" t="s">
        <v>3</v>
      </c>
      <c r="G282" s="377"/>
      <c r="H282" s="377"/>
      <c r="I282" s="377"/>
      <c r="J282" s="120">
        <f>+J283+J285</f>
        <v>73333.8</v>
      </c>
      <c r="K282" s="120">
        <f t="shared" ref="K282:L282" si="74">+K283+K285</f>
        <v>26171.4</v>
      </c>
      <c r="L282" s="120">
        <f t="shared" si="74"/>
        <v>2482</v>
      </c>
    </row>
    <row r="283" spans="1:12" s="325" customFormat="1" ht="19.5">
      <c r="A283" s="324"/>
      <c r="B283" s="345" t="s">
        <v>81</v>
      </c>
      <c r="C283" s="289" t="s">
        <v>47</v>
      </c>
      <c r="D283" s="289" t="s">
        <v>85</v>
      </c>
      <c r="E283" s="46" t="s">
        <v>1</v>
      </c>
      <c r="F283" s="46" t="s">
        <v>80</v>
      </c>
      <c r="G283" s="46"/>
      <c r="H283" s="46"/>
      <c r="I283" s="46"/>
      <c r="J283" s="128">
        <f>+J284</f>
        <v>2370</v>
      </c>
      <c r="K283" s="128"/>
      <c r="L283" s="128"/>
    </row>
    <row r="284" spans="1:12" s="327" customFormat="1" ht="31.5">
      <c r="A284" s="326"/>
      <c r="B284" s="240" t="s">
        <v>615</v>
      </c>
      <c r="C284" s="291" t="s">
        <v>47</v>
      </c>
      <c r="D284" s="291" t="s">
        <v>85</v>
      </c>
      <c r="E284" s="45" t="s">
        <v>1</v>
      </c>
      <c r="F284" s="45" t="s">
        <v>80</v>
      </c>
      <c r="G284" s="45" t="s">
        <v>217</v>
      </c>
      <c r="H284" s="45" t="s">
        <v>43</v>
      </c>
      <c r="I284" s="45" t="s">
        <v>43</v>
      </c>
      <c r="J284" s="124">
        <v>2370</v>
      </c>
      <c r="K284" s="124"/>
      <c r="L284" s="124"/>
    </row>
    <row r="285" spans="1:12" s="67" customFormat="1" ht="31.5">
      <c r="A285" s="14"/>
      <c r="B285" s="91" t="s">
        <v>498</v>
      </c>
      <c r="C285" s="268" t="s">
        <v>47</v>
      </c>
      <c r="D285" s="268" t="s">
        <v>85</v>
      </c>
      <c r="E285" s="133" t="s">
        <v>1</v>
      </c>
      <c r="F285" s="58" t="s">
        <v>301</v>
      </c>
      <c r="G285" s="378"/>
      <c r="H285" s="378"/>
      <c r="I285" s="378"/>
      <c r="J285" s="88">
        <f>+J286+J287+J288+J289+J290+J291</f>
        <v>70963.8</v>
      </c>
      <c r="K285" s="88">
        <f t="shared" ref="K285:L285" si="75">+K286+K287+K288+K289+K290+K291</f>
        <v>26171.4</v>
      </c>
      <c r="L285" s="88">
        <f t="shared" si="75"/>
        <v>2482</v>
      </c>
    </row>
    <row r="286" spans="1:12" s="8" customFormat="1" ht="17.25">
      <c r="A286" s="12"/>
      <c r="B286" s="15" t="s">
        <v>614</v>
      </c>
      <c r="C286" s="93" t="s">
        <v>47</v>
      </c>
      <c r="D286" s="93" t="s">
        <v>85</v>
      </c>
      <c r="E286" s="137" t="s">
        <v>1</v>
      </c>
      <c r="F286" s="42" t="s">
        <v>301</v>
      </c>
      <c r="G286" s="137" t="s">
        <v>217</v>
      </c>
      <c r="H286" s="137" t="s">
        <v>43</v>
      </c>
      <c r="I286" s="137" t="s">
        <v>43</v>
      </c>
      <c r="J286" s="24">
        <v>46620</v>
      </c>
      <c r="K286" s="24"/>
      <c r="L286" s="24"/>
    </row>
    <row r="287" spans="1:12" s="8" customFormat="1">
      <c r="A287" s="12"/>
      <c r="B287" s="15" t="s">
        <v>665</v>
      </c>
      <c r="C287" s="291" t="s">
        <v>47</v>
      </c>
      <c r="D287" s="291" t="s">
        <v>85</v>
      </c>
      <c r="E287" s="45" t="s">
        <v>1</v>
      </c>
      <c r="F287" s="367" t="s">
        <v>301</v>
      </c>
      <c r="G287" s="45" t="s">
        <v>217</v>
      </c>
      <c r="H287" s="45" t="s">
        <v>43</v>
      </c>
      <c r="I287" s="45" t="s">
        <v>43</v>
      </c>
      <c r="J287" s="24">
        <v>21766.6</v>
      </c>
      <c r="K287" s="24"/>
      <c r="L287" s="24"/>
    </row>
    <row r="288" spans="1:12" s="8" customFormat="1" ht="17.25">
      <c r="A288" s="12"/>
      <c r="B288" s="15" t="s">
        <v>614</v>
      </c>
      <c r="C288" s="93" t="s">
        <v>47</v>
      </c>
      <c r="D288" s="93" t="s">
        <v>85</v>
      </c>
      <c r="E288" s="367" t="s">
        <v>1</v>
      </c>
      <c r="F288" s="367" t="s">
        <v>301</v>
      </c>
      <c r="G288" s="367" t="s">
        <v>217</v>
      </c>
      <c r="H288" s="367" t="s">
        <v>86</v>
      </c>
      <c r="I288" s="367" t="s">
        <v>7</v>
      </c>
      <c r="J288" s="24"/>
      <c r="K288" s="24">
        <v>21780.400000000001</v>
      </c>
      <c r="L288" s="24"/>
    </row>
    <row r="289" spans="1:13" s="8" customFormat="1" ht="17.25">
      <c r="A289" s="12"/>
      <c r="B289" s="15" t="s">
        <v>325</v>
      </c>
      <c r="C289" s="93" t="s">
        <v>47</v>
      </c>
      <c r="D289" s="93" t="s">
        <v>85</v>
      </c>
      <c r="E289" s="137" t="s">
        <v>1</v>
      </c>
      <c r="F289" s="42" t="s">
        <v>301</v>
      </c>
      <c r="G289" s="137" t="s">
        <v>218</v>
      </c>
      <c r="H289" s="137" t="s">
        <v>86</v>
      </c>
      <c r="I289" s="137" t="s">
        <v>7</v>
      </c>
      <c r="J289" s="24">
        <v>2077.1999999999998</v>
      </c>
      <c r="K289" s="24">
        <v>891</v>
      </c>
      <c r="L289" s="24">
        <v>1782</v>
      </c>
    </row>
    <row r="290" spans="1:13" s="8" customFormat="1" ht="16.899999999999999" customHeight="1">
      <c r="A290" s="12"/>
      <c r="B290" s="15" t="s">
        <v>326</v>
      </c>
      <c r="C290" s="93" t="s">
        <v>47</v>
      </c>
      <c r="D290" s="93" t="s">
        <v>85</v>
      </c>
      <c r="E290" s="137" t="s">
        <v>1</v>
      </c>
      <c r="F290" s="42" t="s">
        <v>301</v>
      </c>
      <c r="G290" s="137" t="s">
        <v>218</v>
      </c>
      <c r="H290" s="137" t="s">
        <v>86</v>
      </c>
      <c r="I290" s="137" t="s">
        <v>7</v>
      </c>
      <c r="J290" s="24">
        <v>500</v>
      </c>
      <c r="K290" s="24">
        <v>500</v>
      </c>
      <c r="L290" s="24">
        <v>700</v>
      </c>
    </row>
    <row r="291" spans="1:13" s="63" customFormat="1" ht="17.45" customHeight="1">
      <c r="A291" s="59"/>
      <c r="B291" s="15" t="s">
        <v>665</v>
      </c>
      <c r="C291" s="291" t="s">
        <v>47</v>
      </c>
      <c r="D291" s="291" t="s">
        <v>85</v>
      </c>
      <c r="E291" s="45" t="s">
        <v>1</v>
      </c>
      <c r="F291" s="323" t="s">
        <v>301</v>
      </c>
      <c r="G291" s="45" t="s">
        <v>217</v>
      </c>
      <c r="H291" s="45" t="s">
        <v>86</v>
      </c>
      <c r="I291" s="45" t="s">
        <v>7</v>
      </c>
      <c r="J291" s="124"/>
      <c r="K291" s="124">
        <v>3000</v>
      </c>
      <c r="L291" s="124">
        <f t="shared" ref="L291" si="76">SUM(L292+L294)</f>
        <v>0</v>
      </c>
    </row>
    <row r="292" spans="1:13" s="37" customFormat="1" ht="16.899999999999999" hidden="1" customHeight="1">
      <c r="A292" s="35"/>
      <c r="B292" s="36"/>
      <c r="C292" s="268"/>
      <c r="D292" s="268"/>
      <c r="E292" s="133"/>
      <c r="F292" s="58"/>
      <c r="G292" s="73"/>
      <c r="H292" s="73"/>
      <c r="I292" s="73"/>
      <c r="J292" s="88"/>
      <c r="K292" s="88"/>
      <c r="L292" s="88"/>
    </row>
    <row r="293" spans="1:13" s="8" customFormat="1" ht="17.25" hidden="1">
      <c r="A293" s="12"/>
      <c r="B293" s="15"/>
      <c r="C293" s="93"/>
      <c r="D293" s="93"/>
      <c r="E293" s="137"/>
      <c r="F293" s="28"/>
      <c r="G293" s="137"/>
      <c r="H293" s="137"/>
      <c r="I293" s="137"/>
      <c r="J293" s="24"/>
      <c r="K293" s="24"/>
      <c r="L293" s="24"/>
    </row>
    <row r="294" spans="1:13" s="67" customFormat="1" ht="0.6" hidden="1" customHeight="1">
      <c r="A294" s="68"/>
      <c r="B294" s="36"/>
      <c r="C294" s="268"/>
      <c r="D294" s="268"/>
      <c r="E294" s="133"/>
      <c r="F294" s="69"/>
      <c r="G294" s="378"/>
      <c r="H294" s="378"/>
      <c r="I294" s="378"/>
      <c r="J294" s="88"/>
      <c r="K294" s="88"/>
      <c r="L294" s="88"/>
    </row>
    <row r="295" spans="1:13" s="8" customFormat="1" ht="17.25" hidden="1">
      <c r="A295" s="13"/>
      <c r="B295" s="15"/>
      <c r="C295" s="93"/>
      <c r="D295" s="93"/>
      <c r="E295" s="137"/>
      <c r="F295" s="33"/>
      <c r="G295" s="137"/>
      <c r="H295" s="137"/>
      <c r="I295" s="137"/>
      <c r="J295" s="24"/>
      <c r="K295" s="24"/>
      <c r="L295" s="24"/>
    </row>
    <row r="296" spans="1:13" s="8" customFormat="1" ht="17.25" hidden="1">
      <c r="A296" s="13"/>
      <c r="B296" s="15"/>
      <c r="C296" s="93"/>
      <c r="D296" s="93"/>
      <c r="E296" s="137"/>
      <c r="F296" s="33"/>
      <c r="G296" s="137"/>
      <c r="H296" s="137"/>
      <c r="I296" s="137"/>
      <c r="J296" s="24"/>
      <c r="K296" s="24"/>
      <c r="L296" s="24"/>
    </row>
    <row r="297" spans="1:13" s="8" customFormat="1" ht="16.899999999999999" hidden="1" customHeight="1">
      <c r="A297" s="13"/>
      <c r="B297" s="15"/>
      <c r="C297" s="93"/>
      <c r="D297" s="93"/>
      <c r="E297" s="137"/>
      <c r="F297" s="33"/>
      <c r="G297" s="137"/>
      <c r="H297" s="137"/>
      <c r="I297" s="137"/>
      <c r="J297" s="24"/>
      <c r="K297" s="24"/>
      <c r="L297" s="24"/>
    </row>
    <row r="298" spans="1:13" s="5" customFormat="1" ht="37.5">
      <c r="A298" s="10" t="s">
        <v>36</v>
      </c>
      <c r="B298" s="18" t="s">
        <v>87</v>
      </c>
      <c r="C298" s="269" t="s">
        <v>86</v>
      </c>
      <c r="D298" s="269" t="s">
        <v>49</v>
      </c>
      <c r="E298" s="136" t="s">
        <v>2</v>
      </c>
      <c r="F298" s="30" t="s">
        <v>3</v>
      </c>
      <c r="G298" s="382"/>
      <c r="H298" s="382"/>
      <c r="I298" s="382"/>
      <c r="J298" s="119">
        <f>+J299++J307</f>
        <v>115784.79999999999</v>
      </c>
      <c r="K298" s="119">
        <f t="shared" ref="K298:L298" si="77">+K299+K307</f>
        <v>66775</v>
      </c>
      <c r="L298" s="119">
        <f t="shared" si="77"/>
        <v>72322</v>
      </c>
    </row>
    <row r="299" spans="1:13" s="2" customFormat="1" ht="54" customHeight="1">
      <c r="A299" s="11" t="s">
        <v>189</v>
      </c>
      <c r="B299" s="16" t="s">
        <v>247</v>
      </c>
      <c r="C299" s="112" t="s">
        <v>86</v>
      </c>
      <c r="D299" s="112" t="s">
        <v>51</v>
      </c>
      <c r="E299" s="138" t="s">
        <v>2</v>
      </c>
      <c r="F299" s="29" t="s">
        <v>3</v>
      </c>
      <c r="G299" s="380"/>
      <c r="H299" s="380"/>
      <c r="I299" s="380"/>
      <c r="J299" s="118">
        <f>+J300+J303</f>
        <v>40.4</v>
      </c>
      <c r="K299" s="118">
        <f t="shared" ref="K299:L301" si="78">SUM(K300)</f>
        <v>0</v>
      </c>
      <c r="L299" s="118">
        <f t="shared" si="78"/>
        <v>0</v>
      </c>
    </row>
    <row r="300" spans="1:13" s="63" customFormat="1" ht="36.6" hidden="1" customHeight="1">
      <c r="A300" s="59" t="s">
        <v>190</v>
      </c>
      <c r="B300" s="60" t="s">
        <v>248</v>
      </c>
      <c r="C300" s="284" t="s">
        <v>86</v>
      </c>
      <c r="D300" s="284" t="s">
        <v>51</v>
      </c>
      <c r="E300" s="134" t="s">
        <v>1</v>
      </c>
      <c r="F300" s="74" t="s">
        <v>3</v>
      </c>
      <c r="G300" s="377"/>
      <c r="H300" s="377"/>
      <c r="I300" s="377"/>
      <c r="J300" s="120">
        <f>SUM(J301)</f>
        <v>0</v>
      </c>
      <c r="K300" s="120">
        <f t="shared" si="78"/>
        <v>0</v>
      </c>
      <c r="L300" s="120">
        <f t="shared" si="78"/>
        <v>0</v>
      </c>
    </row>
    <row r="301" spans="1:13" s="67" customFormat="1" ht="33" hidden="1">
      <c r="A301" s="14"/>
      <c r="B301" s="36" t="s">
        <v>249</v>
      </c>
      <c r="C301" s="268" t="s">
        <v>86</v>
      </c>
      <c r="D301" s="268" t="s">
        <v>51</v>
      </c>
      <c r="E301" s="133" t="s">
        <v>1</v>
      </c>
      <c r="F301" s="58" t="s">
        <v>250</v>
      </c>
      <c r="G301" s="378"/>
      <c r="H301" s="378"/>
      <c r="I301" s="378"/>
      <c r="J301" s="88">
        <f>SUM(J302)</f>
        <v>0</v>
      </c>
      <c r="K301" s="88">
        <f t="shared" si="78"/>
        <v>0</v>
      </c>
      <c r="L301" s="88">
        <f t="shared" si="78"/>
        <v>0</v>
      </c>
    </row>
    <row r="302" spans="1:13" s="8" customFormat="1" ht="16.899999999999999" hidden="1" customHeight="1">
      <c r="A302" s="14"/>
      <c r="B302" s="15" t="s">
        <v>210</v>
      </c>
      <c r="C302" s="93" t="s">
        <v>86</v>
      </c>
      <c r="D302" s="93" t="s">
        <v>51</v>
      </c>
      <c r="E302" s="137" t="s">
        <v>1</v>
      </c>
      <c r="F302" s="28" t="s">
        <v>250</v>
      </c>
      <c r="G302" s="137" t="s">
        <v>211</v>
      </c>
      <c r="H302" s="137" t="s">
        <v>28</v>
      </c>
      <c r="I302" s="137" t="s">
        <v>47</v>
      </c>
      <c r="J302" s="24"/>
      <c r="K302" s="24"/>
      <c r="L302" s="24"/>
      <c r="M302" s="8" t="s">
        <v>338</v>
      </c>
    </row>
    <row r="303" spans="1:13" s="8" customFormat="1" ht="34.5">
      <c r="A303" s="59" t="s">
        <v>190</v>
      </c>
      <c r="B303" s="342" t="s">
        <v>640</v>
      </c>
      <c r="C303" s="285" t="s">
        <v>86</v>
      </c>
      <c r="D303" s="285" t="s">
        <v>51</v>
      </c>
      <c r="E303" s="98" t="s">
        <v>12</v>
      </c>
      <c r="F303" s="98" t="s">
        <v>3</v>
      </c>
      <c r="G303" s="98"/>
      <c r="H303" s="98"/>
      <c r="I303" s="98"/>
      <c r="J303" s="89">
        <f>+J304</f>
        <v>40.4</v>
      </c>
      <c r="K303" s="89"/>
      <c r="L303" s="89"/>
    </row>
    <row r="304" spans="1:13" s="8" customFormat="1" ht="31.5">
      <c r="A304" s="59"/>
      <c r="B304" s="148" t="s">
        <v>641</v>
      </c>
      <c r="C304" s="93" t="s">
        <v>86</v>
      </c>
      <c r="D304" s="93" t="s">
        <v>51</v>
      </c>
      <c r="E304" s="137" t="s">
        <v>12</v>
      </c>
      <c r="F304" s="87" t="s">
        <v>80</v>
      </c>
      <c r="G304" s="137" t="s">
        <v>211</v>
      </c>
      <c r="H304" s="137" t="s">
        <v>28</v>
      </c>
      <c r="I304" s="137" t="s">
        <v>47</v>
      </c>
      <c r="J304" s="125">
        <v>40.4</v>
      </c>
      <c r="K304" s="343"/>
      <c r="L304" s="343"/>
    </row>
    <row r="305" spans="1:16" s="8" customFormat="1" ht="17.25" hidden="1">
      <c r="A305" s="14"/>
      <c r="B305" s="91"/>
      <c r="C305" s="93"/>
      <c r="D305" s="93"/>
      <c r="E305" s="137"/>
      <c r="F305" s="87"/>
      <c r="G305" s="137"/>
      <c r="H305" s="137"/>
      <c r="I305" s="137"/>
      <c r="J305" s="88"/>
      <c r="K305" s="24"/>
      <c r="L305" s="24"/>
    </row>
    <row r="306" spans="1:16" s="8" customFormat="1" ht="17.25" hidden="1">
      <c r="A306" s="14"/>
      <c r="B306" s="92"/>
      <c r="C306" s="93"/>
      <c r="D306" s="93"/>
      <c r="E306" s="137"/>
      <c r="F306" s="87"/>
      <c r="G306" s="137"/>
      <c r="H306" s="137"/>
      <c r="I306" s="137"/>
      <c r="J306" s="24"/>
      <c r="K306" s="24"/>
      <c r="L306" s="24"/>
      <c r="M306" s="8">
        <v>699.5</v>
      </c>
    </row>
    <row r="307" spans="1:16" s="2" customFormat="1" ht="37.5">
      <c r="A307" s="11" t="s">
        <v>575</v>
      </c>
      <c r="B307" s="16" t="s">
        <v>88</v>
      </c>
      <c r="C307" s="112" t="s">
        <v>86</v>
      </c>
      <c r="D307" s="112" t="s">
        <v>85</v>
      </c>
      <c r="E307" s="138" t="s">
        <v>2</v>
      </c>
      <c r="F307" s="29" t="s">
        <v>3</v>
      </c>
      <c r="G307" s="380"/>
      <c r="H307" s="380"/>
      <c r="I307" s="380"/>
      <c r="J307" s="118">
        <f>+J308+J311+J316</f>
        <v>115744.4</v>
      </c>
      <c r="K307" s="118">
        <f t="shared" ref="K307:P307" si="79">+K308+K311+K316</f>
        <v>66775</v>
      </c>
      <c r="L307" s="118">
        <f t="shared" si="79"/>
        <v>72322</v>
      </c>
      <c r="M307" s="247">
        <f t="shared" si="79"/>
        <v>0</v>
      </c>
      <c r="N307" s="22">
        <f t="shared" si="79"/>
        <v>0</v>
      </c>
      <c r="O307" s="22">
        <f t="shared" si="79"/>
        <v>0</v>
      </c>
      <c r="P307" s="22">
        <f t="shared" si="79"/>
        <v>0</v>
      </c>
    </row>
    <row r="308" spans="1:16" s="63" customFormat="1" ht="39">
      <c r="A308" s="59" t="s">
        <v>576</v>
      </c>
      <c r="B308" s="78" t="s">
        <v>295</v>
      </c>
      <c r="C308" s="284" t="s">
        <v>86</v>
      </c>
      <c r="D308" s="284" t="s">
        <v>85</v>
      </c>
      <c r="E308" s="134" t="s">
        <v>1</v>
      </c>
      <c r="F308" s="74" t="s">
        <v>3</v>
      </c>
      <c r="G308" s="377"/>
      <c r="H308" s="377"/>
      <c r="I308" s="377"/>
      <c r="J308" s="120">
        <f>SUM(J309)</f>
        <v>773</v>
      </c>
      <c r="K308" s="120">
        <f t="shared" ref="K308:L308" si="80">SUM(K309)</f>
        <v>779</v>
      </c>
      <c r="L308" s="120">
        <f t="shared" si="80"/>
        <v>779</v>
      </c>
    </row>
    <row r="309" spans="1:16" s="67" customFormat="1" ht="17.25">
      <c r="A309" s="14"/>
      <c r="B309" s="36" t="s">
        <v>256</v>
      </c>
      <c r="C309" s="268" t="s">
        <v>86</v>
      </c>
      <c r="D309" s="268" t="s">
        <v>85</v>
      </c>
      <c r="E309" s="133" t="s">
        <v>1</v>
      </c>
      <c r="F309" s="58" t="s">
        <v>255</v>
      </c>
      <c r="G309" s="378"/>
      <c r="H309" s="378"/>
      <c r="I309" s="378"/>
      <c r="J309" s="88">
        <f>SUM(J310:J310)</f>
        <v>773</v>
      </c>
      <c r="K309" s="88">
        <f>SUM(K310:K310)</f>
        <v>779</v>
      </c>
      <c r="L309" s="88">
        <f>SUM(L310:L310)</f>
        <v>779</v>
      </c>
    </row>
    <row r="310" spans="1:16" s="8" customFormat="1" ht="17.25">
      <c r="A310" s="14"/>
      <c r="B310" s="15" t="s">
        <v>219</v>
      </c>
      <c r="C310" s="93" t="s">
        <v>86</v>
      </c>
      <c r="D310" s="93" t="s">
        <v>85</v>
      </c>
      <c r="E310" s="137" t="s">
        <v>1</v>
      </c>
      <c r="F310" s="28" t="s">
        <v>255</v>
      </c>
      <c r="G310" s="137" t="s">
        <v>218</v>
      </c>
      <c r="H310" s="137" t="s">
        <v>86</v>
      </c>
      <c r="I310" s="137" t="s">
        <v>7</v>
      </c>
      <c r="J310" s="24">
        <v>773</v>
      </c>
      <c r="K310" s="24">
        <v>779</v>
      </c>
      <c r="L310" s="24">
        <v>779</v>
      </c>
      <c r="M310" s="8">
        <v>139</v>
      </c>
      <c r="N310" s="8">
        <v>139</v>
      </c>
      <c r="O310" s="8">
        <v>139</v>
      </c>
    </row>
    <row r="311" spans="1:16" s="63" customFormat="1" ht="39">
      <c r="A311" s="59" t="s">
        <v>577</v>
      </c>
      <c r="B311" s="60" t="s">
        <v>251</v>
      </c>
      <c r="C311" s="284" t="s">
        <v>86</v>
      </c>
      <c r="D311" s="284" t="s">
        <v>85</v>
      </c>
      <c r="E311" s="134" t="s">
        <v>12</v>
      </c>
      <c r="F311" s="74" t="s">
        <v>3</v>
      </c>
      <c r="G311" s="377"/>
      <c r="H311" s="377"/>
      <c r="I311" s="377"/>
      <c r="J311" s="120">
        <f>+J312+J319</f>
        <v>114971.4</v>
      </c>
      <c r="K311" s="120">
        <f t="shared" ref="K311:P311" si="81">+K312+K319</f>
        <v>65996</v>
      </c>
      <c r="L311" s="120">
        <f t="shared" si="81"/>
        <v>71543</v>
      </c>
      <c r="M311" s="120">
        <f t="shared" si="81"/>
        <v>0</v>
      </c>
      <c r="N311" s="120">
        <f t="shared" si="81"/>
        <v>0</v>
      </c>
      <c r="O311" s="120">
        <f t="shared" si="81"/>
        <v>0</v>
      </c>
      <c r="P311" s="120">
        <f t="shared" si="81"/>
        <v>0</v>
      </c>
    </row>
    <row r="312" spans="1:16" s="67" customFormat="1" ht="33">
      <c r="A312" s="100"/>
      <c r="B312" s="36" t="s">
        <v>254</v>
      </c>
      <c r="C312" s="268" t="s">
        <v>86</v>
      </c>
      <c r="D312" s="268" t="s">
        <v>85</v>
      </c>
      <c r="E312" s="133" t="s">
        <v>12</v>
      </c>
      <c r="F312" s="58" t="s">
        <v>252</v>
      </c>
      <c r="G312" s="378"/>
      <c r="H312" s="378"/>
      <c r="I312" s="378"/>
      <c r="J312" s="88">
        <f>+J314+J315+J313</f>
        <v>77099.8</v>
      </c>
      <c r="K312" s="88">
        <f t="shared" ref="K312:L312" si="82">+K314+K315+K313</f>
        <v>65996</v>
      </c>
      <c r="L312" s="88">
        <f t="shared" si="82"/>
        <v>71543</v>
      </c>
    </row>
    <row r="313" spans="1:16" s="67" customFormat="1">
      <c r="A313" s="100"/>
      <c r="B313" s="15" t="s">
        <v>210</v>
      </c>
      <c r="C313" s="93" t="s">
        <v>86</v>
      </c>
      <c r="D313" s="93" t="s">
        <v>85</v>
      </c>
      <c r="E313" s="319" t="s">
        <v>12</v>
      </c>
      <c r="F313" s="319" t="s">
        <v>252</v>
      </c>
      <c r="G313" s="319" t="s">
        <v>211</v>
      </c>
      <c r="H313" s="319" t="s">
        <v>28</v>
      </c>
      <c r="I313" s="319" t="s">
        <v>48</v>
      </c>
      <c r="J313" s="24">
        <v>15166.9</v>
      </c>
      <c r="K313" s="88"/>
      <c r="L313" s="88"/>
    </row>
    <row r="314" spans="1:16" s="8" customFormat="1" ht="16.149999999999999" customHeight="1">
      <c r="A314" s="312"/>
      <c r="B314" s="313" t="s">
        <v>571</v>
      </c>
      <c r="C314" s="93" t="s">
        <v>86</v>
      </c>
      <c r="D314" s="93" t="s">
        <v>85</v>
      </c>
      <c r="E314" s="93" t="s">
        <v>12</v>
      </c>
      <c r="F314" s="93" t="s">
        <v>252</v>
      </c>
      <c r="G314" s="93" t="s">
        <v>222</v>
      </c>
      <c r="H314" s="93" t="s">
        <v>28</v>
      </c>
      <c r="I314" s="93" t="s">
        <v>48</v>
      </c>
      <c r="J314" s="314">
        <v>61932.9</v>
      </c>
      <c r="K314" s="314">
        <v>65996</v>
      </c>
      <c r="L314" s="314">
        <v>71543</v>
      </c>
      <c r="M314" s="8">
        <v>-52397</v>
      </c>
      <c r="N314" s="8">
        <v>-56656</v>
      </c>
      <c r="O314" s="8">
        <v>-58856</v>
      </c>
    </row>
    <row r="315" spans="1:16" s="209" customFormat="1">
      <c r="A315" s="100"/>
      <c r="B315" s="313" t="s">
        <v>571</v>
      </c>
      <c r="C315" s="93" t="s">
        <v>86</v>
      </c>
      <c r="D315" s="93" t="s">
        <v>85</v>
      </c>
      <c r="E315" s="195" t="s">
        <v>12</v>
      </c>
      <c r="F315" s="195" t="s">
        <v>518</v>
      </c>
      <c r="G315" s="195" t="s">
        <v>222</v>
      </c>
      <c r="H315" s="195" t="s">
        <v>28</v>
      </c>
      <c r="I315" s="195" t="s">
        <v>48</v>
      </c>
      <c r="J315" s="24"/>
      <c r="K315" s="24">
        <v>0</v>
      </c>
      <c r="L315" s="24">
        <v>0</v>
      </c>
      <c r="M315" s="209">
        <v>52397</v>
      </c>
      <c r="N315" s="209">
        <v>56656</v>
      </c>
      <c r="O315" s="209">
        <v>58856</v>
      </c>
    </row>
    <row r="316" spans="1:16" s="209" customFormat="1" ht="58.5" hidden="1">
      <c r="A316" s="59" t="s">
        <v>357</v>
      </c>
      <c r="B316" s="60" t="s">
        <v>340</v>
      </c>
      <c r="C316" s="284" t="s">
        <v>86</v>
      </c>
      <c r="D316" s="284" t="s">
        <v>85</v>
      </c>
      <c r="E316" s="194" t="s">
        <v>28</v>
      </c>
      <c r="F316" s="194" t="s">
        <v>342</v>
      </c>
      <c r="G316" s="195"/>
      <c r="H316" s="195"/>
      <c r="I316" s="195"/>
      <c r="J316" s="89"/>
      <c r="K316" s="89">
        <f>K317</f>
        <v>0</v>
      </c>
      <c r="L316" s="89">
        <f>L317</f>
        <v>0</v>
      </c>
    </row>
    <row r="317" spans="1:16" s="209" customFormat="1" ht="17.25" hidden="1">
      <c r="A317" s="14"/>
      <c r="B317" s="91" t="s">
        <v>341</v>
      </c>
      <c r="C317" s="93" t="s">
        <v>86</v>
      </c>
      <c r="D317" s="93" t="s">
        <v>85</v>
      </c>
      <c r="E317" s="195" t="s">
        <v>28</v>
      </c>
      <c r="F317" s="195" t="s">
        <v>343</v>
      </c>
      <c r="G317" s="195"/>
      <c r="H317" s="195"/>
      <c r="I317" s="195"/>
      <c r="J317" s="88"/>
      <c r="K317" s="24">
        <v>0</v>
      </c>
      <c r="L317" s="24">
        <v>0</v>
      </c>
    </row>
    <row r="318" spans="1:16" s="209" customFormat="1" ht="17.25" hidden="1">
      <c r="A318" s="14"/>
      <c r="B318" s="92" t="s">
        <v>214</v>
      </c>
      <c r="C318" s="93" t="s">
        <v>86</v>
      </c>
      <c r="D318" s="93" t="s">
        <v>85</v>
      </c>
      <c r="E318" s="195" t="s">
        <v>28</v>
      </c>
      <c r="F318" s="195" t="s">
        <v>343</v>
      </c>
      <c r="G318" s="195" t="s">
        <v>215</v>
      </c>
      <c r="H318" s="195" t="s">
        <v>28</v>
      </c>
      <c r="I318" s="195" t="s">
        <v>47</v>
      </c>
      <c r="J318" s="24"/>
      <c r="K318" s="24">
        <v>0</v>
      </c>
      <c r="L318" s="24">
        <v>0</v>
      </c>
    </row>
    <row r="319" spans="1:16" s="210" customFormat="1" ht="47.25">
      <c r="A319" s="14"/>
      <c r="B319" s="192" t="s">
        <v>449</v>
      </c>
      <c r="C319" s="268" t="s">
        <v>86</v>
      </c>
      <c r="D319" s="268" t="s">
        <v>85</v>
      </c>
      <c r="E319" s="196" t="s">
        <v>12</v>
      </c>
      <c r="F319" s="196" t="s">
        <v>451</v>
      </c>
      <c r="G319" s="395"/>
      <c r="H319" s="395"/>
      <c r="I319" s="395"/>
      <c r="J319" s="88">
        <f>+J320</f>
        <v>37871.599999999999</v>
      </c>
      <c r="K319" s="88">
        <f t="shared" ref="K319:L319" si="83">+K320</f>
        <v>0</v>
      </c>
      <c r="L319" s="88">
        <f t="shared" si="83"/>
        <v>0</v>
      </c>
    </row>
    <row r="320" spans="1:16" s="8" customFormat="1" ht="65.25">
      <c r="A320" s="205"/>
      <c r="B320" s="206" t="s">
        <v>450</v>
      </c>
      <c r="C320" s="207" t="s">
        <v>86</v>
      </c>
      <c r="D320" s="207" t="s">
        <v>85</v>
      </c>
      <c r="E320" s="207" t="s">
        <v>12</v>
      </c>
      <c r="F320" s="207" t="s">
        <v>451</v>
      </c>
      <c r="G320" s="208" t="s">
        <v>222</v>
      </c>
      <c r="H320" s="208" t="s">
        <v>28</v>
      </c>
      <c r="I320" s="208" t="s">
        <v>48</v>
      </c>
      <c r="J320" s="24">
        <v>37871.599999999999</v>
      </c>
      <c r="K320" s="24"/>
      <c r="L320" s="24"/>
    </row>
    <row r="321" spans="1:15" s="2" customFormat="1" ht="56.25">
      <c r="A321" s="10" t="s">
        <v>193</v>
      </c>
      <c r="B321" s="18" t="s">
        <v>90</v>
      </c>
      <c r="C321" s="269" t="s">
        <v>89</v>
      </c>
      <c r="D321" s="269" t="s">
        <v>49</v>
      </c>
      <c r="E321" s="136" t="s">
        <v>2</v>
      </c>
      <c r="F321" s="30" t="s">
        <v>3</v>
      </c>
      <c r="G321" s="380"/>
      <c r="H321" s="380"/>
      <c r="I321" s="380"/>
      <c r="J321" s="119">
        <f>SUM(J322+J343+J351+J363+J367+J374)</f>
        <v>94604.1</v>
      </c>
      <c r="K321" s="119">
        <f>SUM(K322+K343+K351+K363+K367+K374)</f>
        <v>92978</v>
      </c>
      <c r="L321" s="119">
        <f>SUM(L322+L343+L351+L363+L367+L374)</f>
        <v>99121</v>
      </c>
    </row>
    <row r="322" spans="1:15" s="2" customFormat="1">
      <c r="A322" s="11" t="s">
        <v>194</v>
      </c>
      <c r="B322" s="16" t="s">
        <v>91</v>
      </c>
      <c r="C322" s="112" t="s">
        <v>89</v>
      </c>
      <c r="D322" s="112" t="s">
        <v>51</v>
      </c>
      <c r="E322" s="138" t="s">
        <v>2</v>
      </c>
      <c r="F322" s="29" t="s">
        <v>3</v>
      </c>
      <c r="G322" s="380"/>
      <c r="H322" s="380"/>
      <c r="I322" s="380"/>
      <c r="J322" s="118">
        <f>SUM(J323)</f>
        <v>25666.5</v>
      </c>
      <c r="K322" s="118">
        <f t="shared" ref="K322:L322" si="84">SUM(K323)</f>
        <v>24864</v>
      </c>
      <c r="L322" s="118">
        <f t="shared" si="84"/>
        <v>25500</v>
      </c>
    </row>
    <row r="323" spans="1:15" s="63" customFormat="1" ht="58.5">
      <c r="A323" s="59" t="s">
        <v>195</v>
      </c>
      <c r="B323" s="60" t="s">
        <v>92</v>
      </c>
      <c r="C323" s="284" t="s">
        <v>89</v>
      </c>
      <c r="D323" s="284" t="s">
        <v>51</v>
      </c>
      <c r="E323" s="134" t="s">
        <v>1</v>
      </c>
      <c r="F323" s="74" t="s">
        <v>3</v>
      </c>
      <c r="G323" s="377"/>
      <c r="H323" s="377"/>
      <c r="I323" s="377"/>
      <c r="J323" s="120">
        <f>+J324+J328+J332+J334+J338+J342</f>
        <v>25666.5</v>
      </c>
      <c r="K323" s="120">
        <f t="shared" ref="K323:L323" si="85">SUM(K324+K328+K332)</f>
        <v>24864</v>
      </c>
      <c r="L323" s="120">
        <f t="shared" si="85"/>
        <v>25500</v>
      </c>
    </row>
    <row r="324" spans="1:15" s="67" customFormat="1" ht="33">
      <c r="A324" s="14"/>
      <c r="B324" s="36" t="s">
        <v>17</v>
      </c>
      <c r="C324" s="268" t="s">
        <v>89</v>
      </c>
      <c r="D324" s="268" t="s">
        <v>51</v>
      </c>
      <c r="E324" s="133" t="s">
        <v>1</v>
      </c>
      <c r="F324" s="58" t="s">
        <v>16</v>
      </c>
      <c r="G324" s="378"/>
      <c r="H324" s="378"/>
      <c r="I324" s="378"/>
      <c r="J324" s="88">
        <f>SUM(J325:J327)</f>
        <v>11776</v>
      </c>
      <c r="K324" s="88">
        <f>SUM(K325:K327)</f>
        <v>12855</v>
      </c>
      <c r="L324" s="88">
        <f>SUM(L325:L327)</f>
        <v>12979</v>
      </c>
    </row>
    <row r="325" spans="1:15" s="8" customFormat="1" ht="33">
      <c r="A325" s="12"/>
      <c r="B325" s="15" t="s">
        <v>243</v>
      </c>
      <c r="C325" s="93" t="s">
        <v>89</v>
      </c>
      <c r="D325" s="93" t="s">
        <v>51</v>
      </c>
      <c r="E325" s="137" t="s">
        <v>1</v>
      </c>
      <c r="F325" s="28" t="s">
        <v>16</v>
      </c>
      <c r="G325" s="137" t="s">
        <v>213</v>
      </c>
      <c r="H325" s="137" t="s">
        <v>47</v>
      </c>
      <c r="I325" s="137" t="s">
        <v>1</v>
      </c>
      <c r="J325" s="24">
        <v>9256</v>
      </c>
      <c r="K325" s="24">
        <v>9746</v>
      </c>
      <c r="L325" s="24">
        <v>9746</v>
      </c>
      <c r="M325" s="8">
        <v>494</v>
      </c>
      <c r="N325" s="8">
        <v>494</v>
      </c>
      <c r="O325" s="8">
        <v>494</v>
      </c>
    </row>
    <row r="326" spans="1:15" s="8" customFormat="1" ht="17.25">
      <c r="A326" s="12"/>
      <c r="B326" s="15" t="s">
        <v>210</v>
      </c>
      <c r="C326" s="93" t="s">
        <v>89</v>
      </c>
      <c r="D326" s="93" t="s">
        <v>51</v>
      </c>
      <c r="E326" s="137" t="s">
        <v>1</v>
      </c>
      <c r="F326" s="28" t="s">
        <v>16</v>
      </c>
      <c r="G326" s="137" t="s">
        <v>211</v>
      </c>
      <c r="H326" s="137" t="s">
        <v>47</v>
      </c>
      <c r="I326" s="137" t="s">
        <v>1</v>
      </c>
      <c r="J326" s="24">
        <v>2500</v>
      </c>
      <c r="K326" s="24">
        <v>3089</v>
      </c>
      <c r="L326" s="24">
        <v>3213</v>
      </c>
      <c r="M326" s="8">
        <v>-618</v>
      </c>
      <c r="N326" s="8">
        <v>-618</v>
      </c>
      <c r="O326" s="8">
        <v>-618</v>
      </c>
    </row>
    <row r="327" spans="1:15" s="8" customFormat="1" ht="17.25">
      <c r="A327" s="12"/>
      <c r="B327" s="15" t="s">
        <v>214</v>
      </c>
      <c r="C327" s="93" t="s">
        <v>89</v>
      </c>
      <c r="D327" s="93" t="s">
        <v>51</v>
      </c>
      <c r="E327" s="137" t="s">
        <v>1</v>
      </c>
      <c r="F327" s="28" t="s">
        <v>16</v>
      </c>
      <c r="G327" s="137" t="s">
        <v>215</v>
      </c>
      <c r="H327" s="137" t="s">
        <v>47</v>
      </c>
      <c r="I327" s="137" t="s">
        <v>1</v>
      </c>
      <c r="J327" s="24">
        <v>20</v>
      </c>
      <c r="K327" s="24">
        <v>20</v>
      </c>
      <c r="L327" s="24">
        <v>20</v>
      </c>
    </row>
    <row r="328" spans="1:15" s="67" customFormat="1" ht="31.5" hidden="1">
      <c r="A328" s="14"/>
      <c r="B328" s="47" t="s">
        <v>380</v>
      </c>
      <c r="C328" s="268" t="s">
        <v>89</v>
      </c>
      <c r="D328" s="268" t="s">
        <v>51</v>
      </c>
      <c r="E328" s="133" t="s">
        <v>1</v>
      </c>
      <c r="F328" s="58" t="s">
        <v>278</v>
      </c>
      <c r="G328" s="378"/>
      <c r="H328" s="378"/>
      <c r="I328" s="378"/>
      <c r="J328" s="88">
        <f>SUM(J329:J331)</f>
        <v>0</v>
      </c>
      <c r="K328" s="88">
        <f t="shared" ref="K328:L328" si="86">SUM(K329:K331)</f>
        <v>0</v>
      </c>
      <c r="L328" s="88">
        <f t="shared" si="86"/>
        <v>0</v>
      </c>
    </row>
    <row r="329" spans="1:15" s="8" customFormat="1" ht="47.25" hidden="1">
      <c r="A329" s="12"/>
      <c r="B329" s="47" t="s">
        <v>433</v>
      </c>
      <c r="C329" s="93" t="s">
        <v>89</v>
      </c>
      <c r="D329" s="93" t="s">
        <v>51</v>
      </c>
      <c r="E329" s="137" t="s">
        <v>1</v>
      </c>
      <c r="F329" s="28" t="s">
        <v>278</v>
      </c>
      <c r="G329" s="137" t="s">
        <v>211</v>
      </c>
      <c r="H329" s="137" t="s">
        <v>47</v>
      </c>
      <c r="I329" s="137" t="s">
        <v>1</v>
      </c>
      <c r="J329" s="24"/>
      <c r="K329" s="24"/>
      <c r="L329" s="24"/>
    </row>
    <row r="330" spans="1:15" s="8" customFormat="1" ht="47.25" hidden="1">
      <c r="A330" s="12"/>
      <c r="B330" s="47" t="s">
        <v>434</v>
      </c>
      <c r="C330" s="93" t="s">
        <v>89</v>
      </c>
      <c r="D330" s="93" t="s">
        <v>51</v>
      </c>
      <c r="E330" s="137" t="s">
        <v>1</v>
      </c>
      <c r="F330" s="39" t="s">
        <v>278</v>
      </c>
      <c r="G330" s="137" t="s">
        <v>211</v>
      </c>
      <c r="H330" s="137" t="s">
        <v>47</v>
      </c>
      <c r="I330" s="137" t="s">
        <v>1</v>
      </c>
      <c r="J330" s="24"/>
      <c r="K330" s="24"/>
      <c r="L330" s="24"/>
    </row>
    <row r="331" spans="1:15" s="8" customFormat="1" ht="47.25" hidden="1">
      <c r="A331" s="12"/>
      <c r="B331" s="47" t="s">
        <v>435</v>
      </c>
      <c r="C331" s="93" t="s">
        <v>89</v>
      </c>
      <c r="D331" s="93" t="s">
        <v>51</v>
      </c>
      <c r="E331" s="137" t="s">
        <v>1</v>
      </c>
      <c r="F331" s="39" t="s">
        <v>278</v>
      </c>
      <c r="G331" s="137" t="s">
        <v>211</v>
      </c>
      <c r="H331" s="137" t="s">
        <v>47</v>
      </c>
      <c r="I331" s="137" t="s">
        <v>1</v>
      </c>
      <c r="J331" s="24"/>
      <c r="K331" s="24"/>
      <c r="L331" s="24" t="s">
        <v>358</v>
      </c>
      <c r="M331" s="8">
        <v>0.3</v>
      </c>
    </row>
    <row r="332" spans="1:15" s="67" customFormat="1" ht="17.25">
      <c r="A332" s="14"/>
      <c r="B332" s="36" t="s">
        <v>290</v>
      </c>
      <c r="C332" s="268" t="s">
        <v>89</v>
      </c>
      <c r="D332" s="268" t="s">
        <v>51</v>
      </c>
      <c r="E332" s="133" t="s">
        <v>1</v>
      </c>
      <c r="F332" s="58" t="s">
        <v>289</v>
      </c>
      <c r="G332" s="378"/>
      <c r="H332" s="378"/>
      <c r="I332" s="378"/>
      <c r="J332" s="88">
        <f>+J333</f>
        <v>11300</v>
      </c>
      <c r="K332" s="88">
        <f>SUM(K333:K333)</f>
        <v>12009</v>
      </c>
      <c r="L332" s="88">
        <f>SUM(L333:L333)</f>
        <v>12521</v>
      </c>
    </row>
    <row r="333" spans="1:15" s="8" customFormat="1" ht="33">
      <c r="A333" s="12"/>
      <c r="B333" s="36" t="s">
        <v>436</v>
      </c>
      <c r="C333" s="93" t="s">
        <v>89</v>
      </c>
      <c r="D333" s="93" t="s">
        <v>51</v>
      </c>
      <c r="E333" s="137" t="s">
        <v>1</v>
      </c>
      <c r="F333" s="34" t="s">
        <v>289</v>
      </c>
      <c r="G333" s="137" t="s">
        <v>222</v>
      </c>
      <c r="H333" s="137" t="s">
        <v>47</v>
      </c>
      <c r="I333" s="137" t="s">
        <v>1</v>
      </c>
      <c r="J333" s="24">
        <v>11300</v>
      </c>
      <c r="K333" s="24">
        <v>12009</v>
      </c>
      <c r="L333" s="24">
        <v>12521</v>
      </c>
    </row>
    <row r="334" spans="1:15" s="67" customFormat="1" ht="78.75">
      <c r="A334" s="14"/>
      <c r="B334" s="156" t="s">
        <v>416</v>
      </c>
      <c r="C334" s="268" t="s">
        <v>89</v>
      </c>
      <c r="D334" s="268" t="s">
        <v>51</v>
      </c>
      <c r="E334" s="133" t="s">
        <v>1</v>
      </c>
      <c r="F334" s="133" t="s">
        <v>278</v>
      </c>
      <c r="G334" s="396"/>
      <c r="H334" s="397"/>
      <c r="I334" s="398"/>
      <c r="J334" s="88">
        <f>+J335+J336+J337</f>
        <v>97.3</v>
      </c>
      <c r="K334" s="88"/>
      <c r="L334" s="88"/>
    </row>
    <row r="335" spans="1:15" s="8" customFormat="1" ht="94.5">
      <c r="A335" s="12"/>
      <c r="B335" s="102" t="s">
        <v>363</v>
      </c>
      <c r="C335" s="93" t="s">
        <v>89</v>
      </c>
      <c r="D335" s="93" t="s">
        <v>51</v>
      </c>
      <c r="E335" s="137" t="s">
        <v>1</v>
      </c>
      <c r="F335" s="101" t="s">
        <v>278</v>
      </c>
      <c r="G335" s="137" t="s">
        <v>222</v>
      </c>
      <c r="H335" s="137" t="s">
        <v>47</v>
      </c>
      <c r="I335" s="137" t="s">
        <v>1</v>
      </c>
      <c r="J335" s="24">
        <v>80.900000000000006</v>
      </c>
      <c r="K335" s="24"/>
      <c r="L335" s="24"/>
    </row>
    <row r="336" spans="1:15" s="8" customFormat="1" ht="94.5">
      <c r="A336" s="12"/>
      <c r="B336" s="102" t="s">
        <v>364</v>
      </c>
      <c r="C336" s="93" t="s">
        <v>89</v>
      </c>
      <c r="D336" s="93" t="s">
        <v>51</v>
      </c>
      <c r="E336" s="137" t="s">
        <v>1</v>
      </c>
      <c r="F336" s="101" t="s">
        <v>278</v>
      </c>
      <c r="G336" s="137" t="s">
        <v>222</v>
      </c>
      <c r="H336" s="137" t="s">
        <v>47</v>
      </c>
      <c r="I336" s="137" t="s">
        <v>1</v>
      </c>
      <c r="J336" s="24">
        <v>14.3</v>
      </c>
      <c r="K336" s="24"/>
      <c r="L336" s="24"/>
    </row>
    <row r="337" spans="1:16" s="8" customFormat="1" ht="95.45" customHeight="1">
      <c r="A337" s="12"/>
      <c r="B337" s="102" t="s">
        <v>365</v>
      </c>
      <c r="C337" s="93" t="s">
        <v>89</v>
      </c>
      <c r="D337" s="93" t="s">
        <v>51</v>
      </c>
      <c r="E337" s="137" t="s">
        <v>1</v>
      </c>
      <c r="F337" s="101" t="s">
        <v>278</v>
      </c>
      <c r="G337" s="137" t="s">
        <v>222</v>
      </c>
      <c r="H337" s="137" t="s">
        <v>47</v>
      </c>
      <c r="I337" s="137" t="s">
        <v>1</v>
      </c>
      <c r="J337" s="24">
        <v>2.1</v>
      </c>
      <c r="K337" s="24"/>
      <c r="L337" s="24"/>
    </row>
    <row r="338" spans="1:16" s="67" customFormat="1" ht="0.6" hidden="1" customHeight="1">
      <c r="A338" s="14"/>
      <c r="B338" s="150" t="s">
        <v>527</v>
      </c>
      <c r="C338" s="268" t="s">
        <v>89</v>
      </c>
      <c r="D338" s="268" t="s">
        <v>51</v>
      </c>
      <c r="E338" s="133" t="s">
        <v>1</v>
      </c>
      <c r="F338" s="133" t="s">
        <v>278</v>
      </c>
      <c r="G338" s="396"/>
      <c r="H338" s="397"/>
      <c r="I338" s="398"/>
      <c r="J338" s="88">
        <f>+J339+J340+J341</f>
        <v>0</v>
      </c>
      <c r="K338" s="88">
        <f t="shared" ref="K338:P338" si="87">+K339+K340+K341</f>
        <v>0</v>
      </c>
      <c r="L338" s="88">
        <f t="shared" si="87"/>
        <v>0</v>
      </c>
      <c r="M338" s="123">
        <f t="shared" si="87"/>
        <v>0</v>
      </c>
      <c r="N338" s="88">
        <f t="shared" si="87"/>
        <v>0</v>
      </c>
      <c r="O338" s="88">
        <f t="shared" si="87"/>
        <v>0</v>
      </c>
      <c r="P338" s="88">
        <f t="shared" si="87"/>
        <v>0</v>
      </c>
    </row>
    <row r="339" spans="1:16" s="8" customFormat="1" ht="31.5" hidden="1">
      <c r="A339" s="12"/>
      <c r="B339" s="150" t="s">
        <v>528</v>
      </c>
      <c r="C339" s="93" t="s">
        <v>89</v>
      </c>
      <c r="D339" s="93" t="s">
        <v>51</v>
      </c>
      <c r="E339" s="137" t="s">
        <v>1</v>
      </c>
      <c r="F339" s="137" t="s">
        <v>278</v>
      </c>
      <c r="G339" s="137" t="s">
        <v>211</v>
      </c>
      <c r="H339" s="137" t="s">
        <v>47</v>
      </c>
      <c r="I339" s="137" t="s">
        <v>1</v>
      </c>
      <c r="J339" s="24"/>
      <c r="K339" s="24"/>
      <c r="L339" s="24"/>
    </row>
    <row r="340" spans="1:16" s="8" customFormat="1" ht="31.5" hidden="1">
      <c r="A340" s="12"/>
      <c r="B340" s="150" t="s">
        <v>529</v>
      </c>
      <c r="C340" s="93" t="s">
        <v>89</v>
      </c>
      <c r="D340" s="93" t="s">
        <v>51</v>
      </c>
      <c r="E340" s="137" t="s">
        <v>1</v>
      </c>
      <c r="F340" s="137" t="s">
        <v>278</v>
      </c>
      <c r="G340" s="137" t="s">
        <v>211</v>
      </c>
      <c r="H340" s="137" t="s">
        <v>47</v>
      </c>
      <c r="I340" s="137" t="s">
        <v>1</v>
      </c>
      <c r="J340" s="24"/>
      <c r="K340" s="24"/>
      <c r="L340" s="24"/>
    </row>
    <row r="341" spans="1:16" s="8" customFormat="1" ht="31.5" hidden="1">
      <c r="A341" s="12"/>
      <c r="B341" s="150" t="s">
        <v>530</v>
      </c>
      <c r="C341" s="93" t="s">
        <v>89</v>
      </c>
      <c r="D341" s="93" t="s">
        <v>51</v>
      </c>
      <c r="E341" s="137" t="s">
        <v>1</v>
      </c>
      <c r="F341" s="101" t="s">
        <v>278</v>
      </c>
      <c r="G341" s="137" t="s">
        <v>211</v>
      </c>
      <c r="H341" s="137" t="s">
        <v>47</v>
      </c>
      <c r="I341" s="137" t="s">
        <v>1</v>
      </c>
      <c r="J341" s="24"/>
      <c r="K341" s="24"/>
      <c r="L341" s="24"/>
    </row>
    <row r="342" spans="1:16" s="8" customFormat="1" ht="31.9" customHeight="1">
      <c r="A342" s="12"/>
      <c r="B342" s="149" t="s">
        <v>651</v>
      </c>
      <c r="C342" s="350" t="s">
        <v>89</v>
      </c>
      <c r="D342" s="350" t="s">
        <v>51</v>
      </c>
      <c r="E342" s="347" t="s">
        <v>1</v>
      </c>
      <c r="F342" s="347" t="s">
        <v>653</v>
      </c>
      <c r="G342" s="347" t="s">
        <v>211</v>
      </c>
      <c r="H342" s="347" t="s">
        <v>47</v>
      </c>
      <c r="I342" s="347" t="s">
        <v>1</v>
      </c>
      <c r="J342" s="88">
        <v>2493.1999999999998</v>
      </c>
      <c r="K342" s="24"/>
      <c r="L342" s="24"/>
    </row>
    <row r="343" spans="1:16" s="2" customFormat="1">
      <c r="A343" s="11" t="s">
        <v>196</v>
      </c>
      <c r="B343" s="16" t="s">
        <v>93</v>
      </c>
      <c r="C343" s="112" t="s">
        <v>89</v>
      </c>
      <c r="D343" s="112" t="s">
        <v>85</v>
      </c>
      <c r="E343" s="138" t="s">
        <v>2</v>
      </c>
      <c r="F343" s="29" t="s">
        <v>3</v>
      </c>
      <c r="G343" s="380"/>
      <c r="H343" s="380"/>
      <c r="I343" s="380"/>
      <c r="J343" s="118">
        <f>SUM(J344)</f>
        <v>6266</v>
      </c>
      <c r="K343" s="118">
        <f t="shared" ref="K343:L343" si="88">SUM(K344)</f>
        <v>7348</v>
      </c>
      <c r="L343" s="118">
        <f t="shared" si="88"/>
        <v>7475</v>
      </c>
    </row>
    <row r="344" spans="1:16" s="63" customFormat="1" ht="58.5">
      <c r="A344" s="59" t="s">
        <v>197</v>
      </c>
      <c r="B344" s="60" t="s">
        <v>92</v>
      </c>
      <c r="C344" s="284" t="s">
        <v>89</v>
      </c>
      <c r="D344" s="284" t="s">
        <v>85</v>
      </c>
      <c r="E344" s="134" t="s">
        <v>1</v>
      </c>
      <c r="F344" s="74" t="s">
        <v>3</v>
      </c>
      <c r="G344" s="377"/>
      <c r="H344" s="377"/>
      <c r="I344" s="377"/>
      <c r="J344" s="120">
        <f>SUM(J345+J349)</f>
        <v>6266</v>
      </c>
      <c r="K344" s="120">
        <f t="shared" ref="K344:L344" si="89">SUM(K345+K349)</f>
        <v>7348</v>
      </c>
      <c r="L344" s="120">
        <f t="shared" si="89"/>
        <v>7475</v>
      </c>
    </row>
    <row r="345" spans="1:16" s="67" customFormat="1" ht="33">
      <c r="A345" s="14"/>
      <c r="B345" s="36" t="s">
        <v>17</v>
      </c>
      <c r="C345" s="268" t="s">
        <v>89</v>
      </c>
      <c r="D345" s="268" t="s">
        <v>85</v>
      </c>
      <c r="E345" s="133" t="s">
        <v>1</v>
      </c>
      <c r="F345" s="58" t="s">
        <v>16</v>
      </c>
      <c r="G345" s="378"/>
      <c r="H345" s="378"/>
      <c r="I345" s="378"/>
      <c r="J345" s="88">
        <f>SUM(J348+J347+J346)</f>
        <v>6266</v>
      </c>
      <c r="K345" s="88">
        <f t="shared" ref="K345:L345" si="90">SUM(K348+K347+K346)</f>
        <v>7348</v>
      </c>
      <c r="L345" s="88">
        <f t="shared" si="90"/>
        <v>7475</v>
      </c>
    </row>
    <row r="346" spans="1:16" s="8" customFormat="1" ht="33">
      <c r="A346" s="12"/>
      <c r="B346" s="15" t="s">
        <v>212</v>
      </c>
      <c r="C346" s="93" t="s">
        <v>89</v>
      </c>
      <c r="D346" s="93" t="s">
        <v>85</v>
      </c>
      <c r="E346" s="137" t="s">
        <v>1</v>
      </c>
      <c r="F346" s="28" t="s">
        <v>16</v>
      </c>
      <c r="G346" s="137" t="s">
        <v>213</v>
      </c>
      <c r="H346" s="137" t="s">
        <v>47</v>
      </c>
      <c r="I346" s="137" t="s">
        <v>1</v>
      </c>
      <c r="J346" s="24">
        <v>3863</v>
      </c>
      <c r="K346" s="24">
        <v>3943</v>
      </c>
      <c r="L346" s="24">
        <v>3943</v>
      </c>
      <c r="M346" s="8">
        <v>654</v>
      </c>
      <c r="N346" s="8">
        <v>654</v>
      </c>
      <c r="O346" s="8">
        <v>654</v>
      </c>
    </row>
    <row r="347" spans="1:16" s="8" customFormat="1" ht="17.25">
      <c r="A347" s="12"/>
      <c r="B347" s="15" t="s">
        <v>210</v>
      </c>
      <c r="C347" s="93" t="s">
        <v>89</v>
      </c>
      <c r="D347" s="93" t="s">
        <v>85</v>
      </c>
      <c r="E347" s="137" t="s">
        <v>1</v>
      </c>
      <c r="F347" s="28" t="s">
        <v>16</v>
      </c>
      <c r="G347" s="137" t="s">
        <v>211</v>
      </c>
      <c r="H347" s="137" t="s">
        <v>47</v>
      </c>
      <c r="I347" s="137" t="s">
        <v>1</v>
      </c>
      <c r="J347" s="24">
        <v>2165</v>
      </c>
      <c r="K347" s="24">
        <v>3167</v>
      </c>
      <c r="L347" s="24">
        <v>3294</v>
      </c>
      <c r="M347" s="8">
        <f>-598+(-530)</f>
        <v>-1128</v>
      </c>
    </row>
    <row r="348" spans="1:16" s="8" customFormat="1" ht="17.25">
      <c r="A348" s="12"/>
      <c r="B348" s="15" t="s">
        <v>214</v>
      </c>
      <c r="C348" s="93" t="s">
        <v>89</v>
      </c>
      <c r="D348" s="93" t="s">
        <v>85</v>
      </c>
      <c r="E348" s="137" t="s">
        <v>1</v>
      </c>
      <c r="F348" s="28" t="s">
        <v>16</v>
      </c>
      <c r="G348" s="137" t="s">
        <v>215</v>
      </c>
      <c r="H348" s="137" t="s">
        <v>47</v>
      </c>
      <c r="I348" s="137" t="s">
        <v>1</v>
      </c>
      <c r="J348" s="24">
        <v>238</v>
      </c>
      <c r="K348" s="24">
        <v>238</v>
      </c>
      <c r="L348" s="24">
        <v>238</v>
      </c>
    </row>
    <row r="349" spans="1:16" s="67" customFormat="1" ht="17.25" hidden="1">
      <c r="A349" s="14"/>
      <c r="B349" s="36" t="s">
        <v>34</v>
      </c>
      <c r="C349" s="268" t="s">
        <v>89</v>
      </c>
      <c r="D349" s="268" t="s">
        <v>85</v>
      </c>
      <c r="E349" s="133" t="s">
        <v>1</v>
      </c>
      <c r="F349" s="58" t="s">
        <v>82</v>
      </c>
      <c r="G349" s="378"/>
      <c r="H349" s="378"/>
      <c r="I349" s="378"/>
      <c r="J349" s="88">
        <f>SUM(J350)</f>
        <v>0</v>
      </c>
      <c r="K349" s="88">
        <f t="shared" ref="K349:L349" si="91">SUM(K350)</f>
        <v>0</v>
      </c>
      <c r="L349" s="88">
        <f t="shared" si="91"/>
        <v>0</v>
      </c>
    </row>
    <row r="350" spans="1:16" s="8" customFormat="1" ht="17.25" hidden="1">
      <c r="A350" s="12"/>
      <c r="B350" s="15" t="s">
        <v>34</v>
      </c>
      <c r="C350" s="93" t="s">
        <v>89</v>
      </c>
      <c r="D350" s="93" t="s">
        <v>85</v>
      </c>
      <c r="E350" s="137" t="s">
        <v>1</v>
      </c>
      <c r="F350" s="28" t="s">
        <v>82</v>
      </c>
      <c r="G350" s="137" t="s">
        <v>217</v>
      </c>
      <c r="H350" s="137" t="s">
        <v>47</v>
      </c>
      <c r="I350" s="137" t="s">
        <v>1</v>
      </c>
      <c r="J350" s="24"/>
      <c r="K350" s="24"/>
      <c r="L350" s="24"/>
    </row>
    <row r="351" spans="1:16" s="7" customFormat="1" ht="37.5">
      <c r="A351" s="11" t="s">
        <v>228</v>
      </c>
      <c r="B351" s="16" t="s">
        <v>95</v>
      </c>
      <c r="C351" s="112" t="s">
        <v>89</v>
      </c>
      <c r="D351" s="112" t="s">
        <v>94</v>
      </c>
      <c r="E351" s="138" t="s">
        <v>2</v>
      </c>
      <c r="F351" s="29" t="s">
        <v>3</v>
      </c>
      <c r="G351" s="399"/>
      <c r="H351" s="399"/>
      <c r="I351" s="399"/>
      <c r="J351" s="118">
        <f>SUM(J352)</f>
        <v>62039.6</v>
      </c>
      <c r="K351" s="118">
        <f t="shared" ref="K351" si="92">SUM(K352)</f>
        <v>58685</v>
      </c>
      <c r="L351" s="118">
        <f t="shared" ref="L351" si="93">SUM(L352)</f>
        <v>63982</v>
      </c>
    </row>
    <row r="352" spans="1:16" s="63" customFormat="1" ht="58.5">
      <c r="A352" s="59" t="s">
        <v>229</v>
      </c>
      <c r="B352" s="60" t="s">
        <v>287</v>
      </c>
      <c r="C352" s="284" t="s">
        <v>89</v>
      </c>
      <c r="D352" s="284" t="s">
        <v>94</v>
      </c>
      <c r="E352" s="134" t="s">
        <v>1</v>
      </c>
      <c r="F352" s="74" t="s">
        <v>3</v>
      </c>
      <c r="G352" s="377"/>
      <c r="H352" s="377"/>
      <c r="I352" s="377"/>
      <c r="J352" s="120">
        <f>+J353+J359+J358</f>
        <v>62039.6</v>
      </c>
      <c r="K352" s="120">
        <f t="shared" ref="K352:P352" si="94">+K353+K359</f>
        <v>58685</v>
      </c>
      <c r="L352" s="120">
        <f t="shared" si="94"/>
        <v>63982</v>
      </c>
      <c r="M352" s="127">
        <f t="shared" si="94"/>
        <v>1500</v>
      </c>
      <c r="N352" s="120">
        <f t="shared" si="94"/>
        <v>0</v>
      </c>
      <c r="O352" s="120">
        <f t="shared" si="94"/>
        <v>0</v>
      </c>
      <c r="P352" s="120">
        <f t="shared" si="94"/>
        <v>0</v>
      </c>
    </row>
    <row r="353" spans="1:16" s="67" customFormat="1" ht="33">
      <c r="A353" s="14"/>
      <c r="B353" s="36" t="s">
        <v>17</v>
      </c>
      <c r="C353" s="268" t="s">
        <v>89</v>
      </c>
      <c r="D353" s="268" t="s">
        <v>94</v>
      </c>
      <c r="E353" s="133" t="s">
        <v>1</v>
      </c>
      <c r="F353" s="58" t="s">
        <v>16</v>
      </c>
      <c r="G353" s="378"/>
      <c r="H353" s="378"/>
      <c r="I353" s="378"/>
      <c r="J353" s="88">
        <f>+J354+J355+J356+J357</f>
        <v>61769.599999999999</v>
      </c>
      <c r="K353" s="88">
        <f t="shared" ref="K353:L353" si="95">+K354+K355+K357</f>
        <v>58685</v>
      </c>
      <c r="L353" s="88">
        <f t="shared" si="95"/>
        <v>58982</v>
      </c>
    </row>
    <row r="354" spans="1:16" s="8" customFormat="1" ht="33">
      <c r="A354" s="12"/>
      <c r="B354" s="15" t="s">
        <v>212</v>
      </c>
      <c r="C354" s="93" t="s">
        <v>89</v>
      </c>
      <c r="D354" s="93" t="s">
        <v>94</v>
      </c>
      <c r="E354" s="137" t="s">
        <v>1</v>
      </c>
      <c r="F354" s="28" t="s">
        <v>16</v>
      </c>
      <c r="G354" s="137" t="s">
        <v>213</v>
      </c>
      <c r="H354" s="137" t="s">
        <v>46</v>
      </c>
      <c r="I354" s="137" t="s">
        <v>7</v>
      </c>
      <c r="J354" s="24">
        <v>50066</v>
      </c>
      <c r="K354" s="24">
        <v>50216</v>
      </c>
      <c r="L354" s="24">
        <v>50216</v>
      </c>
      <c r="M354" s="8" t="s">
        <v>344</v>
      </c>
      <c r="N354" s="8">
        <v>1616</v>
      </c>
      <c r="O354" s="8">
        <v>1616</v>
      </c>
    </row>
    <row r="355" spans="1:16" s="8" customFormat="1" ht="17.25">
      <c r="A355" s="12"/>
      <c r="B355" s="15" t="s">
        <v>210</v>
      </c>
      <c r="C355" s="93" t="s">
        <v>89</v>
      </c>
      <c r="D355" s="93" t="s">
        <v>94</v>
      </c>
      <c r="E355" s="137" t="s">
        <v>1</v>
      </c>
      <c r="F355" s="28" t="s">
        <v>16</v>
      </c>
      <c r="G355" s="137" t="s">
        <v>211</v>
      </c>
      <c r="H355" s="137" t="s">
        <v>46</v>
      </c>
      <c r="I355" s="137" t="s">
        <v>7</v>
      </c>
      <c r="J355" s="24">
        <v>6101</v>
      </c>
      <c r="K355" s="24">
        <v>7407</v>
      </c>
      <c r="L355" s="24">
        <v>7704</v>
      </c>
    </row>
    <row r="356" spans="1:16" s="8" customFormat="1" ht="17.25">
      <c r="A356" s="12"/>
      <c r="B356" s="15" t="s">
        <v>642</v>
      </c>
      <c r="C356" s="93" t="s">
        <v>89</v>
      </c>
      <c r="D356" s="93" t="s">
        <v>94</v>
      </c>
      <c r="E356" s="340" t="s">
        <v>1</v>
      </c>
      <c r="F356" s="340" t="s">
        <v>16</v>
      </c>
      <c r="G356" s="340" t="s">
        <v>217</v>
      </c>
      <c r="H356" s="340" t="s">
        <v>46</v>
      </c>
      <c r="I356" s="340" t="s">
        <v>7</v>
      </c>
      <c r="J356" s="24">
        <v>4430</v>
      </c>
      <c r="K356" s="24"/>
      <c r="L356" s="24"/>
    </row>
    <row r="357" spans="1:16" s="8" customFormat="1" ht="17.25">
      <c r="A357" s="12"/>
      <c r="B357" s="15" t="s">
        <v>214</v>
      </c>
      <c r="C357" s="93" t="s">
        <v>89</v>
      </c>
      <c r="D357" s="93" t="s">
        <v>94</v>
      </c>
      <c r="E357" s="137" t="s">
        <v>1</v>
      </c>
      <c r="F357" s="28" t="s">
        <v>16</v>
      </c>
      <c r="G357" s="137" t="s">
        <v>215</v>
      </c>
      <c r="H357" s="137" t="s">
        <v>46</v>
      </c>
      <c r="I357" s="137" t="s">
        <v>7</v>
      </c>
      <c r="J357" s="24">
        <v>1172.5999999999999</v>
      </c>
      <c r="K357" s="24">
        <v>1062</v>
      </c>
      <c r="L357" s="24">
        <v>1062</v>
      </c>
    </row>
    <row r="358" spans="1:16" s="8" customFormat="1" ht="31.5">
      <c r="A358" s="12"/>
      <c r="B358" s="149" t="s">
        <v>651</v>
      </c>
      <c r="C358" s="350" t="s">
        <v>89</v>
      </c>
      <c r="D358" s="350" t="s">
        <v>94</v>
      </c>
      <c r="E358" s="347" t="s">
        <v>1</v>
      </c>
      <c r="F358" s="347" t="s">
        <v>652</v>
      </c>
      <c r="G358" s="347" t="s">
        <v>211</v>
      </c>
      <c r="H358" s="347" t="s">
        <v>46</v>
      </c>
      <c r="I358" s="349" t="s">
        <v>7</v>
      </c>
      <c r="J358" s="88">
        <v>270</v>
      </c>
      <c r="K358" s="88"/>
      <c r="L358" s="88"/>
    </row>
    <row r="359" spans="1:16" s="67" customFormat="1" ht="29.45" customHeight="1">
      <c r="A359" s="14"/>
      <c r="B359" s="103" t="s">
        <v>628</v>
      </c>
      <c r="C359" s="268" t="s">
        <v>89</v>
      </c>
      <c r="D359" s="268" t="s">
        <v>94</v>
      </c>
      <c r="E359" s="133" t="s">
        <v>1</v>
      </c>
      <c r="F359" s="330" t="s">
        <v>632</v>
      </c>
      <c r="G359" s="396"/>
      <c r="H359" s="397"/>
      <c r="I359" s="398"/>
      <c r="J359" s="88">
        <f>+J360+J361+J362</f>
        <v>0</v>
      </c>
      <c r="K359" s="88">
        <f t="shared" ref="K359:L359" si="96">+K360+K361+K362</f>
        <v>0</v>
      </c>
      <c r="L359" s="88">
        <f t="shared" si="96"/>
        <v>5000</v>
      </c>
      <c r="M359" s="123">
        <f t="shared" ref="M359:P359" si="97">+M360+M361+M362</f>
        <v>1500</v>
      </c>
      <c r="N359" s="88">
        <f t="shared" si="97"/>
        <v>0</v>
      </c>
      <c r="O359" s="88">
        <f t="shared" si="97"/>
        <v>0</v>
      </c>
      <c r="P359" s="88">
        <f t="shared" si="97"/>
        <v>0</v>
      </c>
    </row>
    <row r="360" spans="1:16" s="8" customFormat="1" ht="47.25" hidden="1">
      <c r="A360" s="12"/>
      <c r="B360" s="103" t="s">
        <v>629</v>
      </c>
      <c r="C360" s="93" t="s">
        <v>89</v>
      </c>
      <c r="D360" s="93" t="s">
        <v>94</v>
      </c>
      <c r="E360" s="137" t="s">
        <v>1</v>
      </c>
      <c r="F360" s="189" t="s">
        <v>632</v>
      </c>
      <c r="G360" s="93" t="s">
        <v>211</v>
      </c>
      <c r="H360" s="93" t="s">
        <v>46</v>
      </c>
      <c r="I360" s="93" t="s">
        <v>7</v>
      </c>
      <c r="J360" s="24"/>
      <c r="K360" s="24"/>
      <c r="L360" s="24"/>
    </row>
    <row r="361" spans="1:16" s="8" customFormat="1" ht="45.6" customHeight="1">
      <c r="A361" s="12"/>
      <c r="B361" s="103" t="s">
        <v>630</v>
      </c>
      <c r="C361" s="93" t="s">
        <v>89</v>
      </c>
      <c r="D361" s="93" t="s">
        <v>94</v>
      </c>
      <c r="E361" s="137" t="s">
        <v>1</v>
      </c>
      <c r="F361" s="189" t="s">
        <v>632</v>
      </c>
      <c r="G361" s="93" t="s">
        <v>211</v>
      </c>
      <c r="H361" s="93" t="s">
        <v>46</v>
      </c>
      <c r="I361" s="93" t="s">
        <v>7</v>
      </c>
      <c r="J361" s="24"/>
      <c r="K361" s="24"/>
      <c r="L361" s="24">
        <v>5000</v>
      </c>
    </row>
    <row r="362" spans="1:16" s="8" customFormat="1" ht="47.25" hidden="1">
      <c r="A362" s="12"/>
      <c r="B362" s="103" t="s">
        <v>631</v>
      </c>
      <c r="C362" s="93" t="s">
        <v>89</v>
      </c>
      <c r="D362" s="93" t="s">
        <v>94</v>
      </c>
      <c r="E362" s="93" t="s">
        <v>1</v>
      </c>
      <c r="F362" s="189" t="s">
        <v>632</v>
      </c>
      <c r="G362" s="93" t="s">
        <v>211</v>
      </c>
      <c r="H362" s="93" t="s">
        <v>46</v>
      </c>
      <c r="I362" s="93" t="s">
        <v>7</v>
      </c>
      <c r="J362" s="24"/>
      <c r="K362" s="24"/>
      <c r="L362" s="24"/>
      <c r="M362" s="8">
        <v>1500</v>
      </c>
    </row>
    <row r="363" spans="1:16" s="7" customFormat="1" ht="37.5">
      <c r="A363" s="11" t="s">
        <v>230</v>
      </c>
      <c r="B363" s="16" t="s">
        <v>97</v>
      </c>
      <c r="C363" s="112" t="s">
        <v>89</v>
      </c>
      <c r="D363" s="112" t="s">
        <v>96</v>
      </c>
      <c r="E363" s="138" t="s">
        <v>2</v>
      </c>
      <c r="F363" s="29" t="s">
        <v>3</v>
      </c>
      <c r="G363" s="399"/>
      <c r="H363" s="399"/>
      <c r="I363" s="399"/>
      <c r="J363" s="118">
        <f>J364+J368</f>
        <v>632</v>
      </c>
      <c r="K363" s="118">
        <f t="shared" ref="K363:L363" si="98">K364+K368</f>
        <v>2081</v>
      </c>
      <c r="L363" s="118">
        <f t="shared" si="98"/>
        <v>2164</v>
      </c>
    </row>
    <row r="364" spans="1:16" s="63" customFormat="1" ht="39">
      <c r="A364" s="59" t="s">
        <v>231</v>
      </c>
      <c r="B364" s="300" t="s">
        <v>288</v>
      </c>
      <c r="C364" s="372" t="s">
        <v>89</v>
      </c>
      <c r="D364" s="372" t="s">
        <v>96</v>
      </c>
      <c r="E364" s="372" t="s">
        <v>12</v>
      </c>
      <c r="F364" s="372" t="s">
        <v>3</v>
      </c>
      <c r="G364" s="409"/>
      <c r="H364" s="409"/>
      <c r="I364" s="409"/>
      <c r="J364" s="120">
        <f>SUM(J365)</f>
        <v>632</v>
      </c>
      <c r="K364" s="120">
        <f t="shared" ref="K364:L364" si="99">SUM(K365)</f>
        <v>2081</v>
      </c>
      <c r="L364" s="120">
        <f t="shared" si="99"/>
        <v>2164</v>
      </c>
    </row>
    <row r="365" spans="1:16" s="67" customFormat="1" ht="17.25">
      <c r="A365" s="14"/>
      <c r="B365" s="448" t="s">
        <v>81</v>
      </c>
      <c r="C365" s="373" t="s">
        <v>89</v>
      </c>
      <c r="D365" s="373" t="s">
        <v>96</v>
      </c>
      <c r="E365" s="373" t="s">
        <v>12</v>
      </c>
      <c r="F365" s="373" t="s">
        <v>80</v>
      </c>
      <c r="G365" s="379"/>
      <c r="H365" s="379"/>
      <c r="I365" s="379"/>
      <c r="J365" s="88">
        <f>SUM(J366:J366)</f>
        <v>632</v>
      </c>
      <c r="K365" s="88">
        <f>SUM(K366:K366)</f>
        <v>2081</v>
      </c>
      <c r="L365" s="88">
        <f>SUM(L366:L366)</f>
        <v>2164</v>
      </c>
    </row>
    <row r="366" spans="1:16" s="8" customFormat="1" ht="19.899999999999999" customHeight="1">
      <c r="A366" s="12"/>
      <c r="B366" s="449" t="s">
        <v>210</v>
      </c>
      <c r="C366" s="223" t="s">
        <v>89</v>
      </c>
      <c r="D366" s="223" t="s">
        <v>96</v>
      </c>
      <c r="E366" s="223" t="s">
        <v>12</v>
      </c>
      <c r="F366" s="223" t="s">
        <v>80</v>
      </c>
      <c r="G366" s="223" t="s">
        <v>211</v>
      </c>
      <c r="H366" s="223" t="s">
        <v>47</v>
      </c>
      <c r="I366" s="223" t="s">
        <v>1</v>
      </c>
      <c r="J366" s="24">
        <v>632</v>
      </c>
      <c r="K366" s="24">
        <v>2081</v>
      </c>
      <c r="L366" s="24">
        <v>2164</v>
      </c>
    </row>
    <row r="367" spans="1:16" s="7" customFormat="1" hidden="1">
      <c r="A367" s="11"/>
      <c r="B367" s="299"/>
      <c r="C367" s="178"/>
      <c r="D367" s="178"/>
      <c r="E367" s="178"/>
      <c r="F367" s="178"/>
      <c r="G367" s="450"/>
      <c r="H367" s="450"/>
      <c r="I367" s="450"/>
      <c r="J367" s="118"/>
      <c r="K367" s="118"/>
      <c r="L367" s="118"/>
    </row>
    <row r="368" spans="1:16" s="63" customFormat="1" ht="19.5" hidden="1">
      <c r="A368" s="59" t="s">
        <v>546</v>
      </c>
      <c r="B368" s="300" t="s">
        <v>417</v>
      </c>
      <c r="C368" s="372" t="s">
        <v>89</v>
      </c>
      <c r="D368" s="372" t="s">
        <v>96</v>
      </c>
      <c r="E368" s="372" t="s">
        <v>339</v>
      </c>
      <c r="F368" s="372" t="s">
        <v>3</v>
      </c>
      <c r="G368" s="409"/>
      <c r="H368" s="409"/>
      <c r="I368" s="409"/>
      <c r="J368" s="120"/>
      <c r="K368" s="120"/>
      <c r="L368" s="120"/>
    </row>
    <row r="369" spans="1:12" s="67" customFormat="1" ht="33" hidden="1">
      <c r="A369" s="14"/>
      <c r="B369" s="448" t="s">
        <v>544</v>
      </c>
      <c r="C369" s="373" t="s">
        <v>89</v>
      </c>
      <c r="D369" s="373" t="s">
        <v>96</v>
      </c>
      <c r="E369" s="373" t="s">
        <v>339</v>
      </c>
      <c r="F369" s="373" t="s">
        <v>523</v>
      </c>
      <c r="G369" s="379"/>
      <c r="H369" s="379"/>
      <c r="I369" s="379"/>
      <c r="J369" s="88"/>
      <c r="K369" s="88"/>
      <c r="L369" s="88"/>
    </row>
    <row r="370" spans="1:12" s="67" customFormat="1" ht="53.45" hidden="1" customHeight="1">
      <c r="A370" s="14"/>
      <c r="B370" s="449" t="s">
        <v>543</v>
      </c>
      <c r="C370" s="223" t="s">
        <v>89</v>
      </c>
      <c r="D370" s="223" t="s">
        <v>96</v>
      </c>
      <c r="E370" s="223" t="s">
        <v>339</v>
      </c>
      <c r="F370" s="223" t="s">
        <v>523</v>
      </c>
      <c r="G370" s="223" t="s">
        <v>222</v>
      </c>
      <c r="H370" s="223" t="s">
        <v>47</v>
      </c>
      <c r="I370" s="223" t="s">
        <v>1</v>
      </c>
      <c r="J370" s="24"/>
      <c r="K370" s="24"/>
      <c r="L370" s="24"/>
    </row>
    <row r="371" spans="1:12" s="8" customFormat="1" ht="49.9" hidden="1" customHeight="1">
      <c r="A371" s="12"/>
      <c r="B371" s="449" t="s">
        <v>545</v>
      </c>
      <c r="C371" s="223" t="s">
        <v>89</v>
      </c>
      <c r="D371" s="223" t="s">
        <v>96</v>
      </c>
      <c r="E371" s="223" t="s">
        <v>339</v>
      </c>
      <c r="F371" s="223" t="s">
        <v>523</v>
      </c>
      <c r="G371" s="223" t="s">
        <v>222</v>
      </c>
      <c r="H371" s="223" t="s">
        <v>47</v>
      </c>
      <c r="I371" s="223" t="s">
        <v>1</v>
      </c>
      <c r="J371" s="24"/>
      <c r="K371" s="24"/>
      <c r="L371" s="24"/>
    </row>
    <row r="372" spans="1:12" s="67" customFormat="1" ht="66" hidden="1">
      <c r="A372" s="14"/>
      <c r="B372" s="448" t="s">
        <v>277</v>
      </c>
      <c r="C372" s="373" t="s">
        <v>89</v>
      </c>
      <c r="D372" s="373" t="s">
        <v>30</v>
      </c>
      <c r="E372" s="373" t="s">
        <v>1</v>
      </c>
      <c r="F372" s="373" t="s">
        <v>275</v>
      </c>
      <c r="G372" s="379"/>
      <c r="H372" s="379"/>
      <c r="I372" s="379"/>
      <c r="J372" s="88">
        <f>SUM(J373:J373)</f>
        <v>0</v>
      </c>
      <c r="K372" s="88">
        <f t="shared" ref="K372:L372" si="100">SUM(K373:K373)</f>
        <v>0</v>
      </c>
      <c r="L372" s="88">
        <f t="shared" si="100"/>
        <v>0</v>
      </c>
    </row>
    <row r="373" spans="1:12" s="8" customFormat="1" ht="17.25" hidden="1">
      <c r="A373" s="12"/>
      <c r="B373" s="449" t="s">
        <v>34</v>
      </c>
      <c r="C373" s="223" t="s">
        <v>89</v>
      </c>
      <c r="D373" s="223" t="s">
        <v>30</v>
      </c>
      <c r="E373" s="223" t="s">
        <v>1</v>
      </c>
      <c r="F373" s="223" t="s">
        <v>275</v>
      </c>
      <c r="G373" s="223" t="s">
        <v>217</v>
      </c>
      <c r="H373" s="223" t="s">
        <v>47</v>
      </c>
      <c r="I373" s="223" t="s">
        <v>1</v>
      </c>
      <c r="J373" s="24"/>
      <c r="K373" s="24"/>
      <c r="L373" s="24"/>
    </row>
    <row r="374" spans="1:12" s="8" customFormat="1" hidden="1">
      <c r="A374" s="11" t="s">
        <v>459</v>
      </c>
      <c r="B374" s="299" t="s">
        <v>260</v>
      </c>
      <c r="C374" s="178" t="s">
        <v>89</v>
      </c>
      <c r="D374" s="178" t="s">
        <v>183</v>
      </c>
      <c r="E374" s="178" t="s">
        <v>2</v>
      </c>
      <c r="F374" s="178" t="s">
        <v>3</v>
      </c>
      <c r="G374" s="450"/>
      <c r="H374" s="450"/>
      <c r="I374" s="450"/>
      <c r="J374" s="118">
        <f>SUM(J375)</f>
        <v>0</v>
      </c>
      <c r="K374" s="118">
        <f t="shared" ref="K374:L376" si="101">SUM(K375)</f>
        <v>0</v>
      </c>
      <c r="L374" s="118">
        <f t="shared" si="101"/>
        <v>0</v>
      </c>
    </row>
    <row r="375" spans="1:12" s="75" customFormat="1" ht="58.5" hidden="1">
      <c r="A375" s="59" t="s">
        <v>460</v>
      </c>
      <c r="B375" s="300" t="s">
        <v>282</v>
      </c>
      <c r="C375" s="372" t="s">
        <v>89</v>
      </c>
      <c r="D375" s="372" t="s">
        <v>183</v>
      </c>
      <c r="E375" s="372" t="s">
        <v>1</v>
      </c>
      <c r="F375" s="372" t="s">
        <v>3</v>
      </c>
      <c r="G375" s="409"/>
      <c r="H375" s="409"/>
      <c r="I375" s="409"/>
      <c r="J375" s="120">
        <f>SUM(J376)</f>
        <v>0</v>
      </c>
      <c r="K375" s="120">
        <f t="shared" si="101"/>
        <v>0</v>
      </c>
      <c r="L375" s="120">
        <f t="shared" si="101"/>
        <v>0</v>
      </c>
    </row>
    <row r="376" spans="1:12" s="67" customFormat="1" ht="17.25" hidden="1">
      <c r="A376" s="14"/>
      <c r="B376" s="448" t="s">
        <v>81</v>
      </c>
      <c r="C376" s="373" t="s">
        <v>89</v>
      </c>
      <c r="D376" s="373" t="s">
        <v>183</v>
      </c>
      <c r="E376" s="373" t="s">
        <v>1</v>
      </c>
      <c r="F376" s="373" t="s">
        <v>80</v>
      </c>
      <c r="G376" s="379"/>
      <c r="H376" s="379"/>
      <c r="I376" s="379"/>
      <c r="J376" s="88">
        <f>SUM(J377)</f>
        <v>0</v>
      </c>
      <c r="K376" s="88">
        <f t="shared" si="101"/>
        <v>0</v>
      </c>
      <c r="L376" s="88">
        <f t="shared" si="101"/>
        <v>0</v>
      </c>
    </row>
    <row r="377" spans="1:12" s="8" customFormat="1" ht="17.25" hidden="1">
      <c r="A377" s="12"/>
      <c r="B377" s="449" t="s">
        <v>210</v>
      </c>
      <c r="C377" s="223" t="s">
        <v>89</v>
      </c>
      <c r="D377" s="223" t="s">
        <v>183</v>
      </c>
      <c r="E377" s="223" t="s">
        <v>1</v>
      </c>
      <c r="F377" s="223" t="s">
        <v>80</v>
      </c>
      <c r="G377" s="223" t="s">
        <v>211</v>
      </c>
      <c r="H377" s="223" t="s">
        <v>47</v>
      </c>
      <c r="I377" s="223" t="s">
        <v>28</v>
      </c>
      <c r="J377" s="24">
        <v>0</v>
      </c>
      <c r="K377" s="24"/>
      <c r="L377" s="24"/>
    </row>
    <row r="378" spans="1:12" s="2" customFormat="1" ht="37.5">
      <c r="A378" s="10" t="s">
        <v>86</v>
      </c>
      <c r="B378" s="298" t="s">
        <v>99</v>
      </c>
      <c r="C378" s="173" t="s">
        <v>98</v>
      </c>
      <c r="D378" s="173" t="s">
        <v>49</v>
      </c>
      <c r="E378" s="173" t="s">
        <v>2</v>
      </c>
      <c r="F378" s="173" t="s">
        <v>3</v>
      </c>
      <c r="G378" s="408"/>
      <c r="H378" s="408"/>
      <c r="I378" s="408"/>
      <c r="J378" s="119">
        <f>SUM(J379)</f>
        <v>1290</v>
      </c>
      <c r="K378" s="119">
        <f t="shared" ref="K378:L380" si="102">SUM(K379)</f>
        <v>1360</v>
      </c>
      <c r="L378" s="119">
        <f t="shared" si="102"/>
        <v>1410</v>
      </c>
    </row>
    <row r="379" spans="1:12" s="2" customFormat="1" ht="37.5">
      <c r="A379" s="11" t="s">
        <v>191</v>
      </c>
      <c r="B379" s="299" t="s">
        <v>100</v>
      </c>
      <c r="C379" s="178" t="s">
        <v>98</v>
      </c>
      <c r="D379" s="178" t="s">
        <v>51</v>
      </c>
      <c r="E379" s="178" t="s">
        <v>2</v>
      </c>
      <c r="F379" s="178" t="s">
        <v>3</v>
      </c>
      <c r="G379" s="408"/>
      <c r="H379" s="408"/>
      <c r="I379" s="408"/>
      <c r="J379" s="118">
        <f>SUM(J380)</f>
        <v>1290</v>
      </c>
      <c r="K379" s="118">
        <f t="shared" si="102"/>
        <v>1360</v>
      </c>
      <c r="L379" s="118">
        <f t="shared" si="102"/>
        <v>1410</v>
      </c>
    </row>
    <row r="380" spans="1:12" s="63" customFormat="1" ht="39">
      <c r="A380" s="59" t="s">
        <v>192</v>
      </c>
      <c r="B380" s="300" t="s">
        <v>253</v>
      </c>
      <c r="C380" s="372" t="s">
        <v>98</v>
      </c>
      <c r="D380" s="372" t="s">
        <v>51</v>
      </c>
      <c r="E380" s="372" t="s">
        <v>1</v>
      </c>
      <c r="F380" s="372" t="s">
        <v>3</v>
      </c>
      <c r="G380" s="409"/>
      <c r="H380" s="409"/>
      <c r="I380" s="409"/>
      <c r="J380" s="120">
        <f>SUM(J381)</f>
        <v>1290</v>
      </c>
      <c r="K380" s="120">
        <f t="shared" si="102"/>
        <v>1360</v>
      </c>
      <c r="L380" s="120">
        <f t="shared" si="102"/>
        <v>1410</v>
      </c>
    </row>
    <row r="381" spans="1:12" s="67" customFormat="1" ht="33">
      <c r="A381" s="14"/>
      <c r="B381" s="448" t="s">
        <v>17</v>
      </c>
      <c r="C381" s="373" t="s">
        <v>98</v>
      </c>
      <c r="D381" s="373" t="s">
        <v>51</v>
      </c>
      <c r="E381" s="373" t="s">
        <v>1</v>
      </c>
      <c r="F381" s="373" t="s">
        <v>16</v>
      </c>
      <c r="G381" s="379"/>
      <c r="H381" s="379"/>
      <c r="I381" s="379"/>
      <c r="J381" s="88">
        <f>SUM(J382:J383)</f>
        <v>1290</v>
      </c>
      <c r="K381" s="88">
        <f t="shared" ref="K381:L381" si="103">SUM(K382:K383)</f>
        <v>1360</v>
      </c>
      <c r="L381" s="88">
        <f t="shared" si="103"/>
        <v>1410</v>
      </c>
    </row>
    <row r="382" spans="1:12" s="8" customFormat="1" ht="33">
      <c r="A382" s="12"/>
      <c r="B382" s="449" t="s">
        <v>221</v>
      </c>
      <c r="C382" s="223" t="s">
        <v>98</v>
      </c>
      <c r="D382" s="223" t="s">
        <v>51</v>
      </c>
      <c r="E382" s="223" t="s">
        <v>1</v>
      </c>
      <c r="F382" s="223" t="s">
        <v>16</v>
      </c>
      <c r="G382" s="223" t="s">
        <v>220</v>
      </c>
      <c r="H382" s="223" t="s">
        <v>46</v>
      </c>
      <c r="I382" s="223" t="s">
        <v>12</v>
      </c>
      <c r="J382" s="24">
        <v>1280</v>
      </c>
      <c r="K382" s="24">
        <v>1350</v>
      </c>
      <c r="L382" s="24">
        <v>1400</v>
      </c>
    </row>
    <row r="383" spans="1:12" s="8" customFormat="1" ht="17.25">
      <c r="A383" s="12"/>
      <c r="B383" s="449" t="s">
        <v>210</v>
      </c>
      <c r="C383" s="223" t="s">
        <v>98</v>
      </c>
      <c r="D383" s="223" t="s">
        <v>51</v>
      </c>
      <c r="E383" s="223" t="s">
        <v>1</v>
      </c>
      <c r="F383" s="223" t="s">
        <v>16</v>
      </c>
      <c r="G383" s="223" t="s">
        <v>211</v>
      </c>
      <c r="H383" s="223" t="s">
        <v>47</v>
      </c>
      <c r="I383" s="223" t="s">
        <v>1</v>
      </c>
      <c r="J383" s="24">
        <v>10</v>
      </c>
      <c r="K383" s="24">
        <v>10</v>
      </c>
      <c r="L383" s="24">
        <v>10</v>
      </c>
    </row>
    <row r="384" spans="1:12" s="5" customFormat="1" ht="43.15" customHeight="1">
      <c r="A384" s="10" t="s">
        <v>232</v>
      </c>
      <c r="B384" s="298" t="s">
        <v>102</v>
      </c>
      <c r="C384" s="173" t="s">
        <v>101</v>
      </c>
      <c r="D384" s="173" t="s">
        <v>49</v>
      </c>
      <c r="E384" s="173" t="s">
        <v>2</v>
      </c>
      <c r="F384" s="173" t="s">
        <v>3</v>
      </c>
      <c r="G384" s="451"/>
      <c r="H384" s="451"/>
      <c r="I384" s="451"/>
      <c r="J384" s="119">
        <f>SUM(J385)</f>
        <v>19812.8</v>
      </c>
      <c r="K384" s="119">
        <f t="shared" ref="K384:L385" si="104">SUM(K385)</f>
        <v>21187</v>
      </c>
      <c r="L384" s="119">
        <f t="shared" si="104"/>
        <v>14364</v>
      </c>
    </row>
    <row r="385" spans="1:12" s="2" customFormat="1">
      <c r="A385" s="11" t="s">
        <v>198</v>
      </c>
      <c r="B385" s="452" t="s">
        <v>103</v>
      </c>
      <c r="C385" s="178" t="s">
        <v>101</v>
      </c>
      <c r="D385" s="178" t="s">
        <v>51</v>
      </c>
      <c r="E385" s="178" t="s">
        <v>2</v>
      </c>
      <c r="F385" s="178" t="s">
        <v>3</v>
      </c>
      <c r="G385" s="408"/>
      <c r="H385" s="408"/>
      <c r="I385" s="408"/>
      <c r="J385" s="118">
        <f>SUM(J386)</f>
        <v>19812.8</v>
      </c>
      <c r="K385" s="118">
        <f t="shared" si="104"/>
        <v>21187</v>
      </c>
      <c r="L385" s="118">
        <f t="shared" si="104"/>
        <v>14364</v>
      </c>
    </row>
    <row r="386" spans="1:12" s="63" customFormat="1" ht="39">
      <c r="A386" s="59" t="s">
        <v>199</v>
      </c>
      <c r="B386" s="300" t="s">
        <v>104</v>
      </c>
      <c r="C386" s="372" t="s">
        <v>101</v>
      </c>
      <c r="D386" s="372" t="s">
        <v>51</v>
      </c>
      <c r="E386" s="372" t="s">
        <v>1</v>
      </c>
      <c r="F386" s="372" t="s">
        <v>3</v>
      </c>
      <c r="G386" s="409"/>
      <c r="H386" s="409"/>
      <c r="I386" s="409"/>
      <c r="J386" s="120">
        <f>+J387+J391+J393+J395</f>
        <v>19812.8</v>
      </c>
      <c r="K386" s="120">
        <f t="shared" ref="K386:L386" si="105">+K387+K391+K393+K395</f>
        <v>21187</v>
      </c>
      <c r="L386" s="120">
        <f t="shared" si="105"/>
        <v>14364</v>
      </c>
    </row>
    <row r="387" spans="1:12" s="67" customFormat="1" ht="33">
      <c r="A387" s="14"/>
      <c r="B387" s="448" t="s">
        <v>17</v>
      </c>
      <c r="C387" s="373" t="s">
        <v>101</v>
      </c>
      <c r="D387" s="373" t="s">
        <v>51</v>
      </c>
      <c r="E387" s="373" t="s">
        <v>1</v>
      </c>
      <c r="F387" s="373" t="s">
        <v>16</v>
      </c>
      <c r="G387" s="379"/>
      <c r="H387" s="379"/>
      <c r="I387" s="379"/>
      <c r="J387" s="88">
        <f>SUM(J388+J389+J390)</f>
        <v>15453</v>
      </c>
      <c r="K387" s="88">
        <f t="shared" ref="K387:L387" si="106">SUM(K388+K389+K390)</f>
        <v>15139</v>
      </c>
      <c r="L387" s="88">
        <f t="shared" si="106"/>
        <v>13812</v>
      </c>
    </row>
    <row r="388" spans="1:12" s="8" customFormat="1" ht="31.15" customHeight="1">
      <c r="A388" s="12"/>
      <c r="B388" s="449" t="s">
        <v>221</v>
      </c>
      <c r="C388" s="223" t="s">
        <v>101</v>
      </c>
      <c r="D388" s="223" t="s">
        <v>51</v>
      </c>
      <c r="E388" s="223" t="s">
        <v>1</v>
      </c>
      <c r="F388" s="223" t="s">
        <v>16</v>
      </c>
      <c r="G388" s="223" t="s">
        <v>220</v>
      </c>
      <c r="H388" s="223" t="s">
        <v>89</v>
      </c>
      <c r="I388" s="223" t="s">
        <v>12</v>
      </c>
      <c r="J388" s="24">
        <v>14712</v>
      </c>
      <c r="K388" s="24">
        <v>13812</v>
      </c>
      <c r="L388" s="24">
        <v>13812</v>
      </c>
    </row>
    <row r="389" spans="1:12" s="8" customFormat="1" ht="22.5" customHeight="1">
      <c r="A389" s="12"/>
      <c r="B389" s="449" t="s">
        <v>210</v>
      </c>
      <c r="C389" s="223" t="s">
        <v>101</v>
      </c>
      <c r="D389" s="223" t="s">
        <v>51</v>
      </c>
      <c r="E389" s="223" t="s">
        <v>1</v>
      </c>
      <c r="F389" s="223" t="s">
        <v>16</v>
      </c>
      <c r="G389" s="223" t="s">
        <v>211</v>
      </c>
      <c r="H389" s="223" t="s">
        <v>89</v>
      </c>
      <c r="I389" s="223" t="s">
        <v>12</v>
      </c>
      <c r="J389" s="24">
        <v>741</v>
      </c>
      <c r="K389" s="24"/>
      <c r="L389" s="24"/>
    </row>
    <row r="390" spans="1:12" s="8" customFormat="1" ht="63">
      <c r="A390" s="12"/>
      <c r="B390" s="148" t="s">
        <v>661</v>
      </c>
      <c r="C390" s="223" t="s">
        <v>101</v>
      </c>
      <c r="D390" s="223" t="s">
        <v>51</v>
      </c>
      <c r="E390" s="223" t="s">
        <v>1</v>
      </c>
      <c r="F390" s="223" t="s">
        <v>662</v>
      </c>
      <c r="G390" s="223" t="s">
        <v>220</v>
      </c>
      <c r="H390" s="223" t="s">
        <v>89</v>
      </c>
      <c r="I390" s="223" t="s">
        <v>12</v>
      </c>
      <c r="J390" s="24"/>
      <c r="K390" s="24">
        <v>1327</v>
      </c>
      <c r="L390" s="24"/>
    </row>
    <row r="391" spans="1:12" s="67" customFormat="1" ht="17.25">
      <c r="A391" s="14"/>
      <c r="B391" s="448" t="s">
        <v>106</v>
      </c>
      <c r="C391" s="373" t="s">
        <v>101</v>
      </c>
      <c r="D391" s="373" t="s">
        <v>51</v>
      </c>
      <c r="E391" s="373" t="s">
        <v>1</v>
      </c>
      <c r="F391" s="373" t="s">
        <v>105</v>
      </c>
      <c r="G391" s="379"/>
      <c r="H391" s="379"/>
      <c r="I391" s="379"/>
      <c r="J391" s="88">
        <f>SUM(J392)</f>
        <v>332.7</v>
      </c>
      <c r="K391" s="88">
        <f t="shared" ref="K391:L391" si="107">SUM(K392)</f>
        <v>548</v>
      </c>
      <c r="L391" s="88">
        <f t="shared" si="107"/>
        <v>552</v>
      </c>
    </row>
    <row r="392" spans="1:12" s="8" customFormat="1" ht="17.25">
      <c r="A392" s="12"/>
      <c r="B392" s="449" t="s">
        <v>210</v>
      </c>
      <c r="C392" s="223" t="s">
        <v>101</v>
      </c>
      <c r="D392" s="223" t="s">
        <v>51</v>
      </c>
      <c r="E392" s="223" t="s">
        <v>1</v>
      </c>
      <c r="F392" s="223" t="s">
        <v>105</v>
      </c>
      <c r="G392" s="223" t="s">
        <v>211</v>
      </c>
      <c r="H392" s="223" t="s">
        <v>89</v>
      </c>
      <c r="I392" s="223" t="s">
        <v>1</v>
      </c>
      <c r="J392" s="24">
        <v>332.7</v>
      </c>
      <c r="K392" s="24">
        <v>548</v>
      </c>
      <c r="L392" s="24">
        <v>552</v>
      </c>
    </row>
    <row r="393" spans="1:12" s="67" customFormat="1" ht="17.25">
      <c r="A393" s="14"/>
      <c r="B393" s="448" t="s">
        <v>34</v>
      </c>
      <c r="C393" s="373" t="s">
        <v>101</v>
      </c>
      <c r="D393" s="373" t="s">
        <v>51</v>
      </c>
      <c r="E393" s="373" t="s">
        <v>1</v>
      </c>
      <c r="F393" s="373" t="s">
        <v>82</v>
      </c>
      <c r="G393" s="379"/>
      <c r="H393" s="379"/>
      <c r="I393" s="379"/>
      <c r="J393" s="88">
        <f>+J394</f>
        <v>1174.8</v>
      </c>
      <c r="K393" s="88">
        <f>SUM(K394:K394)</f>
        <v>0</v>
      </c>
      <c r="L393" s="88">
        <f>SUM(L394:L394)</f>
        <v>0</v>
      </c>
    </row>
    <row r="394" spans="1:12" s="8" customFormat="1" ht="28.15" customHeight="1">
      <c r="A394" s="12"/>
      <c r="B394" s="449" t="s">
        <v>210</v>
      </c>
      <c r="C394" s="223" t="s">
        <v>101</v>
      </c>
      <c r="D394" s="223" t="s">
        <v>51</v>
      </c>
      <c r="E394" s="223" t="s">
        <v>1</v>
      </c>
      <c r="F394" s="223" t="s">
        <v>82</v>
      </c>
      <c r="G394" s="223" t="s">
        <v>211</v>
      </c>
      <c r="H394" s="223" t="s">
        <v>89</v>
      </c>
      <c r="I394" s="223" t="s">
        <v>43</v>
      </c>
      <c r="J394" s="24">
        <v>1174.8</v>
      </c>
      <c r="K394" s="24"/>
      <c r="L394" s="24"/>
    </row>
    <row r="395" spans="1:12" s="8" customFormat="1" ht="28.15" customHeight="1">
      <c r="A395" s="12"/>
      <c r="B395" s="453" t="s">
        <v>643</v>
      </c>
      <c r="C395" s="223" t="s">
        <v>101</v>
      </c>
      <c r="D395" s="223" t="s">
        <v>51</v>
      </c>
      <c r="E395" s="223" t="s">
        <v>1</v>
      </c>
      <c r="F395" s="371" t="s">
        <v>644</v>
      </c>
      <c r="G395" s="223"/>
      <c r="H395" s="223"/>
      <c r="I395" s="223"/>
      <c r="J395" s="88">
        <f>+J396+J397</f>
        <v>2852.3</v>
      </c>
      <c r="K395" s="88">
        <f t="shared" ref="K395:L395" si="108">+K396+K397</f>
        <v>5500</v>
      </c>
      <c r="L395" s="88">
        <f t="shared" si="108"/>
        <v>0</v>
      </c>
    </row>
    <row r="396" spans="1:12" s="8" customFormat="1" ht="24" customHeight="1">
      <c r="A396" s="12"/>
      <c r="B396" s="449" t="s">
        <v>34</v>
      </c>
      <c r="C396" s="223" t="s">
        <v>101</v>
      </c>
      <c r="D396" s="223" t="s">
        <v>51</v>
      </c>
      <c r="E396" s="223" t="s">
        <v>1</v>
      </c>
      <c r="F396" s="189" t="s">
        <v>644</v>
      </c>
      <c r="G396" s="223" t="s">
        <v>217</v>
      </c>
      <c r="H396" s="223" t="s">
        <v>89</v>
      </c>
      <c r="I396" s="223" t="s">
        <v>43</v>
      </c>
      <c r="J396" s="24">
        <v>571.20000000000005</v>
      </c>
      <c r="K396" s="24"/>
      <c r="L396" s="24"/>
    </row>
    <row r="397" spans="1:12" s="8" customFormat="1" ht="22.9" customHeight="1">
      <c r="A397" s="12"/>
      <c r="B397" s="449" t="s">
        <v>34</v>
      </c>
      <c r="C397" s="223" t="s">
        <v>101</v>
      </c>
      <c r="D397" s="223" t="s">
        <v>51</v>
      </c>
      <c r="E397" s="223" t="s">
        <v>1</v>
      </c>
      <c r="F397" s="189" t="s">
        <v>644</v>
      </c>
      <c r="G397" s="223" t="s">
        <v>217</v>
      </c>
      <c r="H397" s="223" t="s">
        <v>89</v>
      </c>
      <c r="I397" s="223" t="s">
        <v>43</v>
      </c>
      <c r="J397" s="24">
        <v>2281.1</v>
      </c>
      <c r="K397" s="24">
        <v>5500</v>
      </c>
      <c r="L397" s="24"/>
    </row>
    <row r="398" spans="1:12" s="2" customFormat="1" ht="56.25" hidden="1">
      <c r="A398" s="10" t="s">
        <v>98</v>
      </c>
      <c r="B398" s="298" t="s">
        <v>108</v>
      </c>
      <c r="C398" s="173" t="s">
        <v>107</v>
      </c>
      <c r="D398" s="173" t="s">
        <v>49</v>
      </c>
      <c r="E398" s="173" t="s">
        <v>2</v>
      </c>
      <c r="F398" s="173" t="s">
        <v>3</v>
      </c>
      <c r="G398" s="408"/>
      <c r="H398" s="408"/>
      <c r="I398" s="408"/>
      <c r="J398" s="119">
        <f>SUM(J399+J405)</f>
        <v>0</v>
      </c>
      <c r="K398" s="119">
        <f>SUM(K399+K405)</f>
        <v>0</v>
      </c>
      <c r="L398" s="119">
        <f>SUM(L399+L405)</f>
        <v>0</v>
      </c>
    </row>
    <row r="399" spans="1:12" s="2" customFormat="1" ht="37.5" hidden="1">
      <c r="A399" s="11" t="s">
        <v>200</v>
      </c>
      <c r="B399" s="299" t="s">
        <v>351</v>
      </c>
      <c r="C399" s="178" t="s">
        <v>107</v>
      </c>
      <c r="D399" s="178" t="s">
        <v>51</v>
      </c>
      <c r="E399" s="178" t="s">
        <v>2</v>
      </c>
      <c r="F399" s="178" t="s">
        <v>3</v>
      </c>
      <c r="G399" s="408"/>
      <c r="H399" s="408"/>
      <c r="I399" s="408"/>
      <c r="J399" s="118">
        <f>SUM(J400)</f>
        <v>0</v>
      </c>
      <c r="K399" s="118">
        <f t="shared" ref="K399:L399" si="109">SUM(K400)</f>
        <v>0</v>
      </c>
      <c r="L399" s="118">
        <f t="shared" si="109"/>
        <v>0</v>
      </c>
    </row>
    <row r="400" spans="1:12" s="63" customFormat="1" ht="39" hidden="1">
      <c r="A400" s="59" t="s">
        <v>201</v>
      </c>
      <c r="B400" s="300" t="s">
        <v>109</v>
      </c>
      <c r="C400" s="372" t="s">
        <v>107</v>
      </c>
      <c r="D400" s="372" t="s">
        <v>51</v>
      </c>
      <c r="E400" s="372" t="s">
        <v>1</v>
      </c>
      <c r="F400" s="372" t="s">
        <v>3</v>
      </c>
      <c r="G400" s="409"/>
      <c r="H400" s="409"/>
      <c r="I400" s="409"/>
      <c r="J400" s="120">
        <f>SUM(J401+J403)</f>
        <v>0</v>
      </c>
      <c r="K400" s="120">
        <f t="shared" ref="K400:L400" si="110">SUM(K401+K403)</f>
        <v>0</v>
      </c>
      <c r="L400" s="120">
        <f t="shared" si="110"/>
        <v>0</v>
      </c>
    </row>
    <row r="401" spans="1:15" s="67" customFormat="1" ht="17.25" hidden="1">
      <c r="A401" s="14"/>
      <c r="B401" s="448" t="s">
        <v>34</v>
      </c>
      <c r="C401" s="373" t="s">
        <v>107</v>
      </c>
      <c r="D401" s="373" t="s">
        <v>51</v>
      </c>
      <c r="E401" s="373" t="s">
        <v>1</v>
      </c>
      <c r="F401" s="373" t="s">
        <v>82</v>
      </c>
      <c r="G401" s="379"/>
      <c r="H401" s="379"/>
      <c r="I401" s="379"/>
      <c r="J401" s="88">
        <f>SUM(J402)</f>
        <v>0</v>
      </c>
      <c r="K401" s="88">
        <f t="shared" ref="K401:L401" si="111">SUM(K402)</f>
        <v>0</v>
      </c>
      <c r="L401" s="88">
        <f t="shared" si="111"/>
        <v>0</v>
      </c>
    </row>
    <row r="402" spans="1:15" s="8" customFormat="1" ht="19.149999999999999" hidden="1" customHeight="1">
      <c r="A402" s="12"/>
      <c r="B402" s="449" t="s">
        <v>210</v>
      </c>
      <c r="C402" s="223" t="s">
        <v>107</v>
      </c>
      <c r="D402" s="223" t="s">
        <v>51</v>
      </c>
      <c r="E402" s="223" t="s">
        <v>1</v>
      </c>
      <c r="F402" s="223" t="s">
        <v>82</v>
      </c>
      <c r="G402" s="223" t="s">
        <v>211</v>
      </c>
      <c r="H402" s="223" t="s">
        <v>48</v>
      </c>
      <c r="I402" s="223" t="s">
        <v>48</v>
      </c>
      <c r="J402" s="24">
        <v>0</v>
      </c>
      <c r="K402" s="24"/>
      <c r="L402" s="24"/>
    </row>
    <row r="403" spans="1:15" s="67" customFormat="1" ht="33" hidden="1">
      <c r="A403" s="14"/>
      <c r="B403" s="448" t="s">
        <v>17</v>
      </c>
      <c r="C403" s="373" t="s">
        <v>107</v>
      </c>
      <c r="D403" s="373" t="s">
        <v>51</v>
      </c>
      <c r="E403" s="373" t="s">
        <v>1</v>
      </c>
      <c r="F403" s="373" t="s">
        <v>16</v>
      </c>
      <c r="G403" s="379"/>
      <c r="H403" s="379"/>
      <c r="I403" s="379"/>
      <c r="J403" s="88">
        <f>SUM(J404)</f>
        <v>0</v>
      </c>
      <c r="K403" s="88">
        <f t="shared" ref="K403:L403" si="112">SUM(K404)</f>
        <v>0</v>
      </c>
      <c r="L403" s="88">
        <f t="shared" si="112"/>
        <v>0</v>
      </c>
    </row>
    <row r="404" spans="1:15" s="8" customFormat="1" ht="33" hidden="1">
      <c r="A404" s="12"/>
      <c r="B404" s="449" t="s">
        <v>221</v>
      </c>
      <c r="C404" s="223" t="s">
        <v>107</v>
      </c>
      <c r="D404" s="223" t="s">
        <v>51</v>
      </c>
      <c r="E404" s="223" t="s">
        <v>1</v>
      </c>
      <c r="F404" s="223" t="s">
        <v>16</v>
      </c>
      <c r="G404" s="223" t="s">
        <v>220</v>
      </c>
      <c r="H404" s="223" t="s">
        <v>28</v>
      </c>
      <c r="I404" s="223" t="s">
        <v>98</v>
      </c>
      <c r="J404" s="24"/>
      <c r="K404" s="24"/>
      <c r="L404" s="24"/>
    </row>
    <row r="405" spans="1:15" s="8" customFormat="1" ht="43.15" hidden="1" customHeight="1">
      <c r="A405" s="59" t="s">
        <v>352</v>
      </c>
      <c r="B405" s="300" t="s">
        <v>388</v>
      </c>
      <c r="C405" s="454" t="s">
        <v>107</v>
      </c>
      <c r="D405" s="454" t="s">
        <v>353</v>
      </c>
      <c r="E405" s="454" t="s">
        <v>12</v>
      </c>
      <c r="F405" s="454" t="s">
        <v>3</v>
      </c>
      <c r="G405" s="223"/>
      <c r="H405" s="223"/>
      <c r="I405" s="223"/>
      <c r="J405" s="120">
        <f t="shared" ref="J405:L406" si="113">J406</f>
        <v>0</v>
      </c>
      <c r="K405" s="120">
        <f t="shared" si="113"/>
        <v>0</v>
      </c>
      <c r="L405" s="120">
        <f t="shared" si="113"/>
        <v>0</v>
      </c>
    </row>
    <row r="406" spans="1:15" s="8" customFormat="1" ht="33" hidden="1">
      <c r="A406" s="59"/>
      <c r="B406" s="448" t="s">
        <v>17</v>
      </c>
      <c r="C406" s="455" t="s">
        <v>107</v>
      </c>
      <c r="D406" s="455" t="s">
        <v>51</v>
      </c>
      <c r="E406" s="455" t="s">
        <v>12</v>
      </c>
      <c r="F406" s="455" t="s">
        <v>16</v>
      </c>
      <c r="G406" s="223"/>
      <c r="H406" s="223"/>
      <c r="I406" s="223"/>
      <c r="J406" s="88">
        <f t="shared" si="113"/>
        <v>0</v>
      </c>
      <c r="K406" s="88">
        <f t="shared" si="113"/>
        <v>0</v>
      </c>
      <c r="L406" s="88">
        <f t="shared" si="113"/>
        <v>0</v>
      </c>
    </row>
    <row r="407" spans="1:15" s="8" customFormat="1" ht="4.9000000000000004" hidden="1" customHeight="1">
      <c r="A407" s="12"/>
      <c r="B407" s="148" t="s">
        <v>221</v>
      </c>
      <c r="C407" s="223" t="s">
        <v>107</v>
      </c>
      <c r="D407" s="223" t="s">
        <v>51</v>
      </c>
      <c r="E407" s="223" t="s">
        <v>12</v>
      </c>
      <c r="F407" s="223" t="s">
        <v>16</v>
      </c>
      <c r="G407" s="223" t="s">
        <v>220</v>
      </c>
      <c r="H407" s="223" t="s">
        <v>28</v>
      </c>
      <c r="I407" s="223" t="s">
        <v>98</v>
      </c>
      <c r="J407" s="24"/>
      <c r="K407" s="24"/>
      <c r="L407" s="24"/>
      <c r="M407" s="8">
        <v>966</v>
      </c>
      <c r="N407" s="8">
        <v>966</v>
      </c>
      <c r="O407" s="8">
        <v>966</v>
      </c>
    </row>
    <row r="408" spans="1:15" s="2" customFormat="1" ht="112.5">
      <c r="A408" s="10" t="s">
        <v>98</v>
      </c>
      <c r="B408" s="298" t="s">
        <v>111</v>
      </c>
      <c r="C408" s="173" t="s">
        <v>110</v>
      </c>
      <c r="D408" s="173" t="s">
        <v>49</v>
      </c>
      <c r="E408" s="173" t="s">
        <v>2</v>
      </c>
      <c r="F408" s="173" t="s">
        <v>3</v>
      </c>
      <c r="G408" s="408"/>
      <c r="H408" s="408"/>
      <c r="I408" s="408"/>
      <c r="J408" s="119">
        <f>+J409+J419+J434</f>
        <v>201741.2</v>
      </c>
      <c r="K408" s="119">
        <f t="shared" ref="K408:L408" si="114">+K409+K419+K434</f>
        <v>192960.3</v>
      </c>
      <c r="L408" s="119">
        <f t="shared" si="114"/>
        <v>121539.9</v>
      </c>
    </row>
    <row r="409" spans="1:15" s="2" customFormat="1">
      <c r="A409" s="11" t="s">
        <v>200</v>
      </c>
      <c r="B409" s="299" t="s">
        <v>112</v>
      </c>
      <c r="C409" s="178" t="s">
        <v>110</v>
      </c>
      <c r="D409" s="178" t="s">
        <v>51</v>
      </c>
      <c r="E409" s="178" t="s">
        <v>2</v>
      </c>
      <c r="F409" s="178" t="s">
        <v>3</v>
      </c>
      <c r="G409" s="408"/>
      <c r="H409" s="408"/>
      <c r="I409" s="408"/>
      <c r="J409" s="118">
        <f>SUM(J410+J413+J416)</f>
        <v>3000</v>
      </c>
      <c r="K409" s="118">
        <f t="shared" ref="K409:L409" si="115">SUM(K410+K413+K416)</f>
        <v>10300</v>
      </c>
      <c r="L409" s="118">
        <f t="shared" si="115"/>
        <v>10300</v>
      </c>
    </row>
    <row r="410" spans="1:15" s="63" customFormat="1" ht="19.5">
      <c r="A410" s="59" t="s">
        <v>201</v>
      </c>
      <c r="B410" s="300" t="s">
        <v>113</v>
      </c>
      <c r="C410" s="372" t="s">
        <v>110</v>
      </c>
      <c r="D410" s="372" t="s">
        <v>51</v>
      </c>
      <c r="E410" s="372" t="s">
        <v>28</v>
      </c>
      <c r="F410" s="372" t="s">
        <v>3</v>
      </c>
      <c r="G410" s="409"/>
      <c r="H410" s="409"/>
      <c r="I410" s="409"/>
      <c r="J410" s="120">
        <f>SUM(J411)</f>
        <v>1300</v>
      </c>
      <c r="K410" s="120">
        <f t="shared" ref="K410:L411" si="116">SUM(K411)</f>
        <v>1300</v>
      </c>
      <c r="L410" s="120">
        <f t="shared" si="116"/>
        <v>1300</v>
      </c>
    </row>
    <row r="411" spans="1:15" s="67" customFormat="1" ht="33">
      <c r="A411" s="14"/>
      <c r="B411" s="448" t="s">
        <v>115</v>
      </c>
      <c r="C411" s="373" t="s">
        <v>110</v>
      </c>
      <c r="D411" s="373" t="s">
        <v>51</v>
      </c>
      <c r="E411" s="373" t="s">
        <v>28</v>
      </c>
      <c r="F411" s="373" t="s">
        <v>114</v>
      </c>
      <c r="G411" s="379"/>
      <c r="H411" s="379"/>
      <c r="I411" s="379"/>
      <c r="J411" s="88">
        <f>SUM(J412)</f>
        <v>1300</v>
      </c>
      <c r="K411" s="88">
        <f t="shared" si="116"/>
        <v>1300</v>
      </c>
      <c r="L411" s="88">
        <f t="shared" si="116"/>
        <v>1300</v>
      </c>
    </row>
    <row r="412" spans="1:15" s="8" customFormat="1" ht="17.25">
      <c r="A412" s="12"/>
      <c r="B412" s="449" t="s">
        <v>214</v>
      </c>
      <c r="C412" s="223" t="s">
        <v>110</v>
      </c>
      <c r="D412" s="223" t="s">
        <v>51</v>
      </c>
      <c r="E412" s="223" t="s">
        <v>28</v>
      </c>
      <c r="F412" s="223" t="s">
        <v>114</v>
      </c>
      <c r="G412" s="223" t="s">
        <v>215</v>
      </c>
      <c r="H412" s="223" t="s">
        <v>1</v>
      </c>
      <c r="I412" s="223" t="s">
        <v>89</v>
      </c>
      <c r="J412" s="24">
        <v>1300</v>
      </c>
      <c r="K412" s="24">
        <v>1300</v>
      </c>
      <c r="L412" s="24">
        <v>1300</v>
      </c>
    </row>
    <row r="413" spans="1:15" s="63" customFormat="1" ht="39">
      <c r="A413" s="59" t="s">
        <v>352</v>
      </c>
      <c r="B413" s="300" t="s">
        <v>116</v>
      </c>
      <c r="C413" s="372" t="s">
        <v>110</v>
      </c>
      <c r="D413" s="372" t="s">
        <v>51</v>
      </c>
      <c r="E413" s="372" t="s">
        <v>43</v>
      </c>
      <c r="F413" s="372" t="s">
        <v>3</v>
      </c>
      <c r="G413" s="409"/>
      <c r="H413" s="409"/>
      <c r="I413" s="409"/>
      <c r="J413" s="120">
        <f>SUM(J414)</f>
        <v>700</v>
      </c>
      <c r="K413" s="120">
        <f t="shared" ref="K413:L414" si="117">SUM(K414)</f>
        <v>8000</v>
      </c>
      <c r="L413" s="120">
        <f t="shared" si="117"/>
        <v>8000</v>
      </c>
    </row>
    <row r="414" spans="1:15" s="67" customFormat="1" ht="33">
      <c r="A414" s="14"/>
      <c r="B414" s="448" t="s">
        <v>118</v>
      </c>
      <c r="C414" s="373" t="s">
        <v>110</v>
      </c>
      <c r="D414" s="373" t="s">
        <v>51</v>
      </c>
      <c r="E414" s="373" t="s">
        <v>43</v>
      </c>
      <c r="F414" s="373" t="s">
        <v>117</v>
      </c>
      <c r="G414" s="379"/>
      <c r="H414" s="379"/>
      <c r="I414" s="379"/>
      <c r="J414" s="88">
        <f>SUM(J415)</f>
        <v>700</v>
      </c>
      <c r="K414" s="88">
        <f t="shared" si="117"/>
        <v>8000</v>
      </c>
      <c r="L414" s="88">
        <f t="shared" si="117"/>
        <v>8000</v>
      </c>
    </row>
    <row r="415" spans="1:15" s="8" customFormat="1" ht="17.25">
      <c r="A415" s="12"/>
      <c r="B415" s="449" t="s">
        <v>225</v>
      </c>
      <c r="C415" s="223" t="s">
        <v>110</v>
      </c>
      <c r="D415" s="223" t="s">
        <v>51</v>
      </c>
      <c r="E415" s="223" t="s">
        <v>43</v>
      </c>
      <c r="F415" s="223" t="s">
        <v>117</v>
      </c>
      <c r="G415" s="223" t="s">
        <v>224</v>
      </c>
      <c r="H415" s="223" t="s">
        <v>101</v>
      </c>
      <c r="I415" s="223" t="s">
        <v>1</v>
      </c>
      <c r="J415" s="24">
        <v>700</v>
      </c>
      <c r="K415" s="24">
        <v>8000</v>
      </c>
      <c r="L415" s="24">
        <v>8000</v>
      </c>
      <c r="M415" s="8">
        <v>-4400</v>
      </c>
      <c r="N415" s="8">
        <v>-3000</v>
      </c>
      <c r="O415" s="8">
        <v>-3000</v>
      </c>
    </row>
    <row r="416" spans="1:15" s="75" customFormat="1" ht="39">
      <c r="A416" s="59" t="s">
        <v>591</v>
      </c>
      <c r="B416" s="300" t="s">
        <v>261</v>
      </c>
      <c r="C416" s="372" t="s">
        <v>110</v>
      </c>
      <c r="D416" s="372" t="s">
        <v>51</v>
      </c>
      <c r="E416" s="372" t="s">
        <v>47</v>
      </c>
      <c r="F416" s="372" t="s">
        <v>3</v>
      </c>
      <c r="G416" s="456"/>
      <c r="H416" s="456"/>
      <c r="I416" s="456"/>
      <c r="J416" s="120">
        <f>SUM(J417)</f>
        <v>1000</v>
      </c>
      <c r="K416" s="120">
        <f t="shared" ref="K416:L417" si="118">SUM(K417)</f>
        <v>1000</v>
      </c>
      <c r="L416" s="120">
        <f t="shared" si="118"/>
        <v>1000</v>
      </c>
    </row>
    <row r="417" spans="1:12" s="67" customFormat="1" ht="33">
      <c r="A417" s="14"/>
      <c r="B417" s="448" t="s">
        <v>262</v>
      </c>
      <c r="C417" s="373" t="s">
        <v>110</v>
      </c>
      <c r="D417" s="373" t="s">
        <v>51</v>
      </c>
      <c r="E417" s="373" t="s">
        <v>47</v>
      </c>
      <c r="F417" s="457" t="s">
        <v>263</v>
      </c>
      <c r="G417" s="457"/>
      <c r="H417" s="458"/>
      <c r="I417" s="459"/>
      <c r="J417" s="88">
        <f>SUM(J418)</f>
        <v>1000</v>
      </c>
      <c r="K417" s="88">
        <f t="shared" si="118"/>
        <v>1000</v>
      </c>
      <c r="L417" s="88">
        <f t="shared" si="118"/>
        <v>1000</v>
      </c>
    </row>
    <row r="418" spans="1:12" s="8" customFormat="1" ht="17.25">
      <c r="A418" s="12"/>
      <c r="B418" s="449" t="s">
        <v>214</v>
      </c>
      <c r="C418" s="223" t="s">
        <v>110</v>
      </c>
      <c r="D418" s="223" t="s">
        <v>51</v>
      </c>
      <c r="E418" s="223" t="s">
        <v>47</v>
      </c>
      <c r="F418" s="223" t="s">
        <v>263</v>
      </c>
      <c r="G418" s="460" t="s">
        <v>215</v>
      </c>
      <c r="H418" s="460" t="s">
        <v>1</v>
      </c>
      <c r="I418" s="460" t="s">
        <v>101</v>
      </c>
      <c r="J418" s="24">
        <v>1000</v>
      </c>
      <c r="K418" s="24">
        <v>1000</v>
      </c>
      <c r="L418" s="24">
        <v>1000</v>
      </c>
    </row>
    <row r="419" spans="1:12" s="2" customFormat="1" ht="75">
      <c r="A419" s="11" t="s">
        <v>592</v>
      </c>
      <c r="B419" s="299" t="s">
        <v>119</v>
      </c>
      <c r="C419" s="178" t="s">
        <v>110</v>
      </c>
      <c r="D419" s="178" t="s">
        <v>85</v>
      </c>
      <c r="E419" s="178" t="s">
        <v>2</v>
      </c>
      <c r="F419" s="178" t="s">
        <v>3</v>
      </c>
      <c r="G419" s="408"/>
      <c r="H419" s="408"/>
      <c r="I419" s="408"/>
      <c r="J419" s="118">
        <f>+J420+J428+J431</f>
        <v>179966.2</v>
      </c>
      <c r="K419" s="118">
        <f t="shared" ref="K419:L419" si="119">SUM(K420+K425+K428+K431)</f>
        <v>163362.29999999999</v>
      </c>
      <c r="L419" s="118">
        <f t="shared" si="119"/>
        <v>91234.9</v>
      </c>
    </row>
    <row r="420" spans="1:12" s="63" customFormat="1" ht="58.5">
      <c r="A420" s="59" t="s">
        <v>593</v>
      </c>
      <c r="B420" s="300" t="s">
        <v>120</v>
      </c>
      <c r="C420" s="372" t="s">
        <v>110</v>
      </c>
      <c r="D420" s="372" t="s">
        <v>85</v>
      </c>
      <c r="E420" s="372" t="s">
        <v>12</v>
      </c>
      <c r="F420" s="372" t="s">
        <v>3</v>
      </c>
      <c r="G420" s="409"/>
      <c r="H420" s="409"/>
      <c r="I420" s="409"/>
      <c r="J420" s="120">
        <f>SUM(J421+J423)</f>
        <v>40310</v>
      </c>
      <c r="K420" s="120">
        <f t="shared" ref="K420:L420" si="120">SUM(K421+K423)</f>
        <v>38798</v>
      </c>
      <c r="L420" s="120">
        <f t="shared" si="120"/>
        <v>41245</v>
      </c>
    </row>
    <row r="421" spans="1:12" s="67" customFormat="1" ht="49.5">
      <c r="A421" s="14"/>
      <c r="B421" s="448" t="s">
        <v>381</v>
      </c>
      <c r="C421" s="373" t="s">
        <v>110</v>
      </c>
      <c r="D421" s="373" t="s">
        <v>85</v>
      </c>
      <c r="E421" s="373" t="s">
        <v>12</v>
      </c>
      <c r="F421" s="373" t="s">
        <v>121</v>
      </c>
      <c r="G421" s="379"/>
      <c r="H421" s="379"/>
      <c r="I421" s="379"/>
      <c r="J421" s="88">
        <f>SUM(J422)</f>
        <v>15310</v>
      </c>
      <c r="K421" s="88">
        <f t="shared" ref="K421:L421" si="121">SUM(K422)</f>
        <v>12798</v>
      </c>
      <c r="L421" s="88">
        <f t="shared" si="121"/>
        <v>13245</v>
      </c>
    </row>
    <row r="422" spans="1:12" s="8" customFormat="1" ht="17.25">
      <c r="A422" s="12"/>
      <c r="B422" s="449" t="s">
        <v>223</v>
      </c>
      <c r="C422" s="223" t="s">
        <v>110</v>
      </c>
      <c r="D422" s="223" t="s">
        <v>85</v>
      </c>
      <c r="E422" s="223" t="s">
        <v>12</v>
      </c>
      <c r="F422" s="223" t="s">
        <v>121</v>
      </c>
      <c r="G422" s="223" t="s">
        <v>222</v>
      </c>
      <c r="H422" s="223" t="s">
        <v>107</v>
      </c>
      <c r="I422" s="223" t="s">
        <v>1</v>
      </c>
      <c r="J422" s="24">
        <v>15310</v>
      </c>
      <c r="K422" s="24">
        <v>12798</v>
      </c>
      <c r="L422" s="24">
        <v>13245</v>
      </c>
    </row>
    <row r="423" spans="1:12" s="67" customFormat="1" ht="17.25">
      <c r="A423" s="14"/>
      <c r="B423" s="448" t="s">
        <v>123</v>
      </c>
      <c r="C423" s="373" t="s">
        <v>110</v>
      </c>
      <c r="D423" s="373" t="s">
        <v>85</v>
      </c>
      <c r="E423" s="373" t="s">
        <v>12</v>
      </c>
      <c r="F423" s="373" t="s">
        <v>122</v>
      </c>
      <c r="G423" s="379"/>
      <c r="H423" s="379"/>
      <c r="I423" s="379"/>
      <c r="J423" s="88">
        <f>SUM(J424)</f>
        <v>25000</v>
      </c>
      <c r="K423" s="88">
        <f t="shared" ref="K423:L423" si="122">SUM(K424)</f>
        <v>26000</v>
      </c>
      <c r="L423" s="88">
        <f t="shared" si="122"/>
        <v>28000</v>
      </c>
    </row>
    <row r="424" spans="1:12" s="8" customFormat="1" ht="22.15" customHeight="1">
      <c r="A424" s="12"/>
      <c r="B424" s="449" t="s">
        <v>223</v>
      </c>
      <c r="C424" s="223" t="s">
        <v>110</v>
      </c>
      <c r="D424" s="223" t="s">
        <v>85</v>
      </c>
      <c r="E424" s="223" t="s">
        <v>12</v>
      </c>
      <c r="F424" s="223" t="s">
        <v>122</v>
      </c>
      <c r="G424" s="223" t="s">
        <v>222</v>
      </c>
      <c r="H424" s="223" t="s">
        <v>107</v>
      </c>
      <c r="I424" s="223" t="s">
        <v>1</v>
      </c>
      <c r="J424" s="24">
        <v>25000</v>
      </c>
      <c r="K424" s="24">
        <v>26000</v>
      </c>
      <c r="L424" s="24">
        <v>28000</v>
      </c>
    </row>
    <row r="425" spans="1:12" s="63" customFormat="1" ht="0.6" hidden="1" customHeight="1">
      <c r="A425" s="59" t="s">
        <v>235</v>
      </c>
      <c r="B425" s="300" t="s">
        <v>124</v>
      </c>
      <c r="C425" s="372" t="s">
        <v>110</v>
      </c>
      <c r="D425" s="372" t="s">
        <v>85</v>
      </c>
      <c r="E425" s="372" t="s">
        <v>7</v>
      </c>
      <c r="F425" s="372" t="s">
        <v>3</v>
      </c>
      <c r="G425" s="409"/>
      <c r="H425" s="409"/>
      <c r="I425" s="409"/>
      <c r="J425" s="120">
        <f>SUM(J426)</f>
        <v>0</v>
      </c>
      <c r="K425" s="120">
        <f t="shared" ref="K425:L426" si="123">SUM(K426)</f>
        <v>0</v>
      </c>
      <c r="L425" s="120">
        <f t="shared" si="123"/>
        <v>0</v>
      </c>
    </row>
    <row r="426" spans="1:12" s="67" customFormat="1" ht="3.6" hidden="1" customHeight="1">
      <c r="A426" s="14"/>
      <c r="B426" s="448" t="s">
        <v>126</v>
      </c>
      <c r="C426" s="373" t="s">
        <v>110</v>
      </c>
      <c r="D426" s="373" t="s">
        <v>85</v>
      </c>
      <c r="E426" s="373" t="s">
        <v>7</v>
      </c>
      <c r="F426" s="373" t="s">
        <v>125</v>
      </c>
      <c r="G426" s="379"/>
      <c r="H426" s="379"/>
      <c r="I426" s="379"/>
      <c r="J426" s="88">
        <f>SUM(J427)</f>
        <v>0</v>
      </c>
      <c r="K426" s="88">
        <f t="shared" si="123"/>
        <v>0</v>
      </c>
      <c r="L426" s="88">
        <f t="shared" si="123"/>
        <v>0</v>
      </c>
    </row>
    <row r="427" spans="1:12" s="8" customFormat="1" ht="17.25" hidden="1">
      <c r="A427" s="12"/>
      <c r="B427" s="449" t="s">
        <v>223</v>
      </c>
      <c r="C427" s="223" t="s">
        <v>110</v>
      </c>
      <c r="D427" s="223" t="s">
        <v>85</v>
      </c>
      <c r="E427" s="223" t="s">
        <v>7</v>
      </c>
      <c r="F427" s="223" t="s">
        <v>125</v>
      </c>
      <c r="G427" s="223" t="s">
        <v>222</v>
      </c>
      <c r="H427" s="223" t="s">
        <v>107</v>
      </c>
      <c r="I427" s="223" t="s">
        <v>12</v>
      </c>
      <c r="J427" s="24"/>
      <c r="K427" s="24"/>
      <c r="L427" s="24"/>
    </row>
    <row r="428" spans="1:12" s="63" customFormat="1" ht="39">
      <c r="A428" s="59" t="s">
        <v>594</v>
      </c>
      <c r="B428" s="300" t="s">
        <v>239</v>
      </c>
      <c r="C428" s="372" t="s">
        <v>110</v>
      </c>
      <c r="D428" s="372" t="s">
        <v>85</v>
      </c>
      <c r="E428" s="372" t="s">
        <v>28</v>
      </c>
      <c r="F428" s="372" t="s">
        <v>3</v>
      </c>
      <c r="G428" s="409"/>
      <c r="H428" s="409"/>
      <c r="I428" s="409"/>
      <c r="J428" s="120">
        <f>SUM(J429)</f>
        <v>270</v>
      </c>
      <c r="K428" s="120">
        <f t="shared" ref="K428:L432" si="124">SUM(K429)</f>
        <v>270</v>
      </c>
      <c r="L428" s="120">
        <f t="shared" si="124"/>
        <v>270</v>
      </c>
    </row>
    <row r="429" spans="1:12" s="67" customFormat="1" ht="82.5">
      <c r="A429" s="14"/>
      <c r="B429" s="448" t="s">
        <v>240</v>
      </c>
      <c r="C429" s="373" t="s">
        <v>110</v>
      </c>
      <c r="D429" s="373" t="s">
        <v>85</v>
      </c>
      <c r="E429" s="373" t="s">
        <v>28</v>
      </c>
      <c r="F429" s="373" t="s">
        <v>238</v>
      </c>
      <c r="G429" s="379"/>
      <c r="H429" s="379"/>
      <c r="I429" s="379"/>
      <c r="J429" s="88">
        <f>SUM(J430)</f>
        <v>270</v>
      </c>
      <c r="K429" s="88">
        <f t="shared" si="124"/>
        <v>270</v>
      </c>
      <c r="L429" s="88">
        <f t="shared" si="124"/>
        <v>270</v>
      </c>
    </row>
    <row r="430" spans="1:12" s="8" customFormat="1" ht="17.25">
      <c r="A430" s="12"/>
      <c r="B430" s="449" t="s">
        <v>223</v>
      </c>
      <c r="C430" s="223" t="s">
        <v>110</v>
      </c>
      <c r="D430" s="223" t="s">
        <v>85</v>
      </c>
      <c r="E430" s="223" t="s">
        <v>28</v>
      </c>
      <c r="F430" s="223" t="s">
        <v>238</v>
      </c>
      <c r="G430" s="223" t="s">
        <v>222</v>
      </c>
      <c r="H430" s="223" t="s">
        <v>107</v>
      </c>
      <c r="I430" s="223" t="s">
        <v>7</v>
      </c>
      <c r="J430" s="24">
        <v>270</v>
      </c>
      <c r="K430" s="24">
        <v>270</v>
      </c>
      <c r="L430" s="24">
        <v>270</v>
      </c>
    </row>
    <row r="431" spans="1:12" s="63" customFormat="1" ht="78">
      <c r="A431" s="59" t="s">
        <v>595</v>
      </c>
      <c r="B431" s="300" t="s">
        <v>297</v>
      </c>
      <c r="C431" s="372" t="s">
        <v>110</v>
      </c>
      <c r="D431" s="372" t="s">
        <v>85</v>
      </c>
      <c r="E431" s="372" t="s">
        <v>43</v>
      </c>
      <c r="F431" s="372" t="s">
        <v>3</v>
      </c>
      <c r="G431" s="409"/>
      <c r="H431" s="409"/>
      <c r="I431" s="409"/>
      <c r="J431" s="120">
        <f>SUM(J432)</f>
        <v>139386.20000000001</v>
      </c>
      <c r="K431" s="120">
        <f t="shared" si="124"/>
        <v>124294.3</v>
      </c>
      <c r="L431" s="120">
        <f t="shared" si="124"/>
        <v>49719.9</v>
      </c>
    </row>
    <row r="432" spans="1:12" s="67" customFormat="1" ht="33">
      <c r="A432" s="14"/>
      <c r="B432" s="448" t="s">
        <v>499</v>
      </c>
      <c r="C432" s="373" t="s">
        <v>110</v>
      </c>
      <c r="D432" s="373" t="s">
        <v>85</v>
      </c>
      <c r="E432" s="373" t="s">
        <v>43</v>
      </c>
      <c r="F432" s="373" t="s">
        <v>296</v>
      </c>
      <c r="G432" s="379"/>
      <c r="H432" s="379"/>
      <c r="I432" s="379"/>
      <c r="J432" s="88">
        <f>SUM(J433)</f>
        <v>139386.20000000001</v>
      </c>
      <c r="K432" s="88">
        <f t="shared" si="124"/>
        <v>124294.3</v>
      </c>
      <c r="L432" s="88">
        <f t="shared" si="124"/>
        <v>49719.9</v>
      </c>
    </row>
    <row r="433" spans="1:13" s="8" customFormat="1" ht="17.25">
      <c r="A433" s="12"/>
      <c r="B433" s="449" t="s">
        <v>223</v>
      </c>
      <c r="C433" s="223" t="s">
        <v>110</v>
      </c>
      <c r="D433" s="223" t="s">
        <v>85</v>
      </c>
      <c r="E433" s="223" t="s">
        <v>43</v>
      </c>
      <c r="F433" s="223" t="s">
        <v>296</v>
      </c>
      <c r="G433" s="223" t="s">
        <v>222</v>
      </c>
      <c r="H433" s="223" t="s">
        <v>107</v>
      </c>
      <c r="I433" s="223" t="s">
        <v>7</v>
      </c>
      <c r="J433" s="24">
        <v>139386.20000000001</v>
      </c>
      <c r="K433" s="24">
        <v>124294.3</v>
      </c>
      <c r="L433" s="24">
        <v>49719.9</v>
      </c>
      <c r="M433" s="8">
        <v>7907.8</v>
      </c>
    </row>
    <row r="434" spans="1:13" s="2" customFormat="1" ht="37.5">
      <c r="A434" s="11" t="s">
        <v>596</v>
      </c>
      <c r="B434" s="299" t="s">
        <v>97</v>
      </c>
      <c r="C434" s="178" t="s">
        <v>110</v>
      </c>
      <c r="D434" s="178" t="s">
        <v>94</v>
      </c>
      <c r="E434" s="178" t="s">
        <v>2</v>
      </c>
      <c r="F434" s="178" t="s">
        <v>3</v>
      </c>
      <c r="G434" s="408"/>
      <c r="H434" s="408"/>
      <c r="I434" s="408"/>
      <c r="J434" s="118">
        <f>SUM(J435)</f>
        <v>18775</v>
      </c>
      <c r="K434" s="118">
        <f t="shared" ref="K434:L435" si="125">SUM(K435)</f>
        <v>19298</v>
      </c>
      <c r="L434" s="118">
        <f t="shared" si="125"/>
        <v>20005</v>
      </c>
    </row>
    <row r="435" spans="1:13" s="63" customFormat="1" ht="58.5">
      <c r="A435" s="59" t="s">
        <v>597</v>
      </c>
      <c r="B435" s="300" t="s">
        <v>127</v>
      </c>
      <c r="C435" s="372" t="s">
        <v>110</v>
      </c>
      <c r="D435" s="372" t="s">
        <v>94</v>
      </c>
      <c r="E435" s="372" t="s">
        <v>1</v>
      </c>
      <c r="F435" s="372" t="s">
        <v>3</v>
      </c>
      <c r="G435" s="409"/>
      <c r="H435" s="409"/>
      <c r="I435" s="409"/>
      <c r="J435" s="120">
        <f>SUM(J436)</f>
        <v>18775</v>
      </c>
      <c r="K435" s="120">
        <f t="shared" si="125"/>
        <v>19298</v>
      </c>
      <c r="L435" s="120">
        <f t="shared" si="125"/>
        <v>20005</v>
      </c>
    </row>
    <row r="436" spans="1:13" s="67" customFormat="1" ht="17.25">
      <c r="A436" s="14"/>
      <c r="B436" s="448" t="s">
        <v>129</v>
      </c>
      <c r="C436" s="373" t="s">
        <v>110</v>
      </c>
      <c r="D436" s="373" t="s">
        <v>94</v>
      </c>
      <c r="E436" s="373" t="s">
        <v>1</v>
      </c>
      <c r="F436" s="373" t="s">
        <v>128</v>
      </c>
      <c r="G436" s="379"/>
      <c r="H436" s="379"/>
      <c r="I436" s="379"/>
      <c r="J436" s="88">
        <f>SUM(J437:J439)</f>
        <v>18775</v>
      </c>
      <c r="K436" s="88">
        <f t="shared" ref="K436:L436" si="126">SUM(K437:K439)</f>
        <v>19298</v>
      </c>
      <c r="L436" s="88">
        <f t="shared" si="126"/>
        <v>20005</v>
      </c>
    </row>
    <row r="437" spans="1:13" s="8" customFormat="1" ht="33">
      <c r="A437" s="12"/>
      <c r="B437" s="449" t="s">
        <v>212</v>
      </c>
      <c r="C437" s="223" t="s">
        <v>110</v>
      </c>
      <c r="D437" s="223" t="s">
        <v>94</v>
      </c>
      <c r="E437" s="223" t="s">
        <v>1</v>
      </c>
      <c r="F437" s="223" t="s">
        <v>128</v>
      </c>
      <c r="G437" s="223" t="s">
        <v>213</v>
      </c>
      <c r="H437" s="223" t="s">
        <v>1</v>
      </c>
      <c r="I437" s="223" t="s">
        <v>8</v>
      </c>
      <c r="J437" s="24">
        <v>16778</v>
      </c>
      <c r="K437" s="24">
        <v>17301</v>
      </c>
      <c r="L437" s="24">
        <v>18008</v>
      </c>
    </row>
    <row r="438" spans="1:13" s="8" customFormat="1" ht="17.25">
      <c r="A438" s="12"/>
      <c r="B438" s="449" t="s">
        <v>210</v>
      </c>
      <c r="C438" s="223" t="s">
        <v>110</v>
      </c>
      <c r="D438" s="223" t="s">
        <v>94</v>
      </c>
      <c r="E438" s="223" t="s">
        <v>1</v>
      </c>
      <c r="F438" s="223" t="s">
        <v>128</v>
      </c>
      <c r="G438" s="223" t="s">
        <v>211</v>
      </c>
      <c r="H438" s="223" t="s">
        <v>1</v>
      </c>
      <c r="I438" s="223" t="s">
        <v>8</v>
      </c>
      <c r="J438" s="24">
        <v>1983</v>
      </c>
      <c r="K438" s="24">
        <v>1983</v>
      </c>
      <c r="L438" s="24">
        <v>1983</v>
      </c>
    </row>
    <row r="439" spans="1:13" s="8" customFormat="1" ht="17.25">
      <c r="A439" s="12"/>
      <c r="B439" s="449" t="s">
        <v>214</v>
      </c>
      <c r="C439" s="223" t="s">
        <v>110</v>
      </c>
      <c r="D439" s="223" t="s">
        <v>94</v>
      </c>
      <c r="E439" s="223" t="s">
        <v>1</v>
      </c>
      <c r="F439" s="223" t="s">
        <v>128</v>
      </c>
      <c r="G439" s="223" t="s">
        <v>215</v>
      </c>
      <c r="H439" s="223" t="s">
        <v>1</v>
      </c>
      <c r="I439" s="223" t="s">
        <v>8</v>
      </c>
      <c r="J439" s="24">
        <v>14</v>
      </c>
      <c r="K439" s="24">
        <v>14</v>
      </c>
      <c r="L439" s="24">
        <v>14</v>
      </c>
    </row>
    <row r="440" spans="1:13" s="2" customFormat="1" ht="56.25">
      <c r="A440" s="10" t="s">
        <v>101</v>
      </c>
      <c r="B440" s="298" t="s">
        <v>131</v>
      </c>
      <c r="C440" s="173" t="s">
        <v>130</v>
      </c>
      <c r="D440" s="173" t="s">
        <v>49</v>
      </c>
      <c r="E440" s="173" t="s">
        <v>2</v>
      </c>
      <c r="F440" s="173" t="s">
        <v>3</v>
      </c>
      <c r="G440" s="408"/>
      <c r="H440" s="408"/>
      <c r="I440" s="408"/>
      <c r="J440" s="119">
        <f>+J441+J446+J450+J475</f>
        <v>120368.1</v>
      </c>
      <c r="K440" s="119">
        <f>SUM(K441+K446+K450+K475)</f>
        <v>119016</v>
      </c>
      <c r="L440" s="119">
        <f>SUM(L441+L446+L450+L475)</f>
        <v>129552</v>
      </c>
    </row>
    <row r="441" spans="1:13" s="2" customFormat="1" ht="37.5">
      <c r="A441" s="11" t="s">
        <v>202</v>
      </c>
      <c r="B441" s="299" t="s">
        <v>132</v>
      </c>
      <c r="C441" s="178" t="s">
        <v>130</v>
      </c>
      <c r="D441" s="178" t="s">
        <v>51</v>
      </c>
      <c r="E441" s="178" t="s">
        <v>2</v>
      </c>
      <c r="F441" s="178" t="s">
        <v>3</v>
      </c>
      <c r="G441" s="408"/>
      <c r="H441" s="408"/>
      <c r="I441" s="408"/>
      <c r="J441" s="118">
        <f>SUM(J442)</f>
        <v>74</v>
      </c>
      <c r="K441" s="118">
        <f t="shared" ref="K441:L442" si="127">SUM(K442)</f>
        <v>74</v>
      </c>
      <c r="L441" s="118">
        <f t="shared" si="127"/>
        <v>74</v>
      </c>
    </row>
    <row r="442" spans="1:13" s="63" customFormat="1" ht="19.5">
      <c r="A442" s="59" t="s">
        <v>203</v>
      </c>
      <c r="B442" s="300" t="s">
        <v>335</v>
      </c>
      <c r="C442" s="372" t="s">
        <v>130</v>
      </c>
      <c r="D442" s="372" t="s">
        <v>51</v>
      </c>
      <c r="E442" s="372" t="s">
        <v>1</v>
      </c>
      <c r="F442" s="372" t="s">
        <v>3</v>
      </c>
      <c r="G442" s="409"/>
      <c r="H442" s="409"/>
      <c r="I442" s="409"/>
      <c r="J442" s="120">
        <f>SUM(J443)</f>
        <v>74</v>
      </c>
      <c r="K442" s="120">
        <f t="shared" si="127"/>
        <v>74</v>
      </c>
      <c r="L442" s="120">
        <f t="shared" si="127"/>
        <v>74</v>
      </c>
    </row>
    <row r="443" spans="1:13" s="8" customFormat="1" ht="17.25">
      <c r="A443" s="12"/>
      <c r="B443" s="449" t="s">
        <v>129</v>
      </c>
      <c r="C443" s="223" t="s">
        <v>130</v>
      </c>
      <c r="D443" s="223" t="s">
        <v>51</v>
      </c>
      <c r="E443" s="223" t="s">
        <v>1</v>
      </c>
      <c r="F443" s="223" t="s">
        <v>128</v>
      </c>
      <c r="G443" s="461"/>
      <c r="H443" s="461"/>
      <c r="I443" s="461"/>
      <c r="J443" s="24">
        <f>SUM(J444:J445)</f>
        <v>74</v>
      </c>
      <c r="K443" s="24">
        <f t="shared" ref="K443:L443" si="128">SUM(K444:K445)</f>
        <v>74</v>
      </c>
      <c r="L443" s="24">
        <f t="shared" si="128"/>
        <v>74</v>
      </c>
    </row>
    <row r="444" spans="1:13" s="8" customFormat="1" ht="33">
      <c r="A444" s="12"/>
      <c r="B444" s="449" t="s">
        <v>212</v>
      </c>
      <c r="C444" s="223" t="s">
        <v>130</v>
      </c>
      <c r="D444" s="223" t="s">
        <v>51</v>
      </c>
      <c r="E444" s="223" t="s">
        <v>1</v>
      </c>
      <c r="F444" s="223" t="s">
        <v>128</v>
      </c>
      <c r="G444" s="223" t="s">
        <v>213</v>
      </c>
      <c r="H444" s="223" t="s">
        <v>1</v>
      </c>
      <c r="I444" s="223" t="s">
        <v>28</v>
      </c>
      <c r="J444" s="24">
        <v>12</v>
      </c>
      <c r="K444" s="24">
        <v>12</v>
      </c>
      <c r="L444" s="24">
        <v>12</v>
      </c>
    </row>
    <row r="445" spans="1:13" s="8" customFormat="1" ht="17.25">
      <c r="A445" s="12"/>
      <c r="B445" s="449" t="s">
        <v>210</v>
      </c>
      <c r="C445" s="223" t="s">
        <v>130</v>
      </c>
      <c r="D445" s="223" t="s">
        <v>51</v>
      </c>
      <c r="E445" s="223" t="s">
        <v>1</v>
      </c>
      <c r="F445" s="223" t="s">
        <v>128</v>
      </c>
      <c r="G445" s="223" t="s">
        <v>211</v>
      </c>
      <c r="H445" s="223" t="s">
        <v>1</v>
      </c>
      <c r="I445" s="223" t="s">
        <v>28</v>
      </c>
      <c r="J445" s="24">
        <v>62</v>
      </c>
      <c r="K445" s="24">
        <v>62</v>
      </c>
      <c r="L445" s="24">
        <v>62</v>
      </c>
      <c r="M445" s="8">
        <v>17</v>
      </c>
    </row>
    <row r="446" spans="1:13" s="2" customFormat="1">
      <c r="A446" s="11" t="s">
        <v>233</v>
      </c>
      <c r="B446" s="299" t="s">
        <v>133</v>
      </c>
      <c r="C446" s="178" t="s">
        <v>130</v>
      </c>
      <c r="D446" s="178" t="s">
        <v>85</v>
      </c>
      <c r="E446" s="178" t="s">
        <v>2</v>
      </c>
      <c r="F446" s="178" t="s">
        <v>3</v>
      </c>
      <c r="G446" s="408"/>
      <c r="H446" s="408"/>
      <c r="I446" s="408"/>
      <c r="J446" s="118">
        <f>SUM(J447)</f>
        <v>500</v>
      </c>
      <c r="K446" s="118">
        <f t="shared" ref="K446:L448" si="129">SUM(K447)</f>
        <v>500</v>
      </c>
      <c r="L446" s="118">
        <f t="shared" si="129"/>
        <v>500</v>
      </c>
    </row>
    <row r="447" spans="1:13" s="63" customFormat="1" ht="34.9" customHeight="1">
      <c r="A447" s="59" t="s">
        <v>234</v>
      </c>
      <c r="B447" s="300" t="s">
        <v>336</v>
      </c>
      <c r="C447" s="372" t="s">
        <v>130</v>
      </c>
      <c r="D447" s="372" t="s">
        <v>85</v>
      </c>
      <c r="E447" s="372" t="s">
        <v>1</v>
      </c>
      <c r="F447" s="372" t="s">
        <v>3</v>
      </c>
      <c r="G447" s="409"/>
      <c r="H447" s="409"/>
      <c r="I447" s="409"/>
      <c r="J447" s="120">
        <f>SUM(J448)</f>
        <v>500</v>
      </c>
      <c r="K447" s="120">
        <f t="shared" si="129"/>
        <v>500</v>
      </c>
      <c r="L447" s="120">
        <f t="shared" si="129"/>
        <v>500</v>
      </c>
    </row>
    <row r="448" spans="1:13" s="8" customFormat="1" ht="17.25">
      <c r="A448" s="12"/>
      <c r="B448" s="449" t="s">
        <v>129</v>
      </c>
      <c r="C448" s="462" t="s">
        <v>130</v>
      </c>
      <c r="D448" s="462" t="s">
        <v>85</v>
      </c>
      <c r="E448" s="462" t="s">
        <v>1</v>
      </c>
      <c r="F448" s="462" t="s">
        <v>128</v>
      </c>
      <c r="G448" s="461"/>
      <c r="H448" s="461"/>
      <c r="I448" s="461"/>
      <c r="J448" s="24">
        <f>SUM(J449)</f>
        <v>500</v>
      </c>
      <c r="K448" s="24">
        <f t="shared" si="129"/>
        <v>500</v>
      </c>
      <c r="L448" s="24">
        <f t="shared" si="129"/>
        <v>500</v>
      </c>
    </row>
    <row r="449" spans="1:15" s="8" customFormat="1" ht="17.25">
      <c r="A449" s="12"/>
      <c r="B449" s="449" t="s">
        <v>210</v>
      </c>
      <c r="C449" s="223" t="s">
        <v>130</v>
      </c>
      <c r="D449" s="223" t="s">
        <v>85</v>
      </c>
      <c r="E449" s="223" t="s">
        <v>1</v>
      </c>
      <c r="F449" s="223" t="s">
        <v>128</v>
      </c>
      <c r="G449" s="223" t="s">
        <v>211</v>
      </c>
      <c r="H449" s="223" t="s">
        <v>1</v>
      </c>
      <c r="I449" s="223" t="s">
        <v>28</v>
      </c>
      <c r="J449" s="24">
        <v>500</v>
      </c>
      <c r="K449" s="24">
        <v>500</v>
      </c>
      <c r="L449" s="24">
        <v>500</v>
      </c>
    </row>
    <row r="450" spans="1:15" s="2" customFormat="1" ht="56.25">
      <c r="A450" s="11" t="s">
        <v>236</v>
      </c>
      <c r="B450" s="299" t="s">
        <v>134</v>
      </c>
      <c r="C450" s="178" t="s">
        <v>130</v>
      </c>
      <c r="D450" s="178" t="s">
        <v>94</v>
      </c>
      <c r="E450" s="178" t="s">
        <v>2</v>
      </c>
      <c r="F450" s="178" t="s">
        <v>3</v>
      </c>
      <c r="G450" s="408"/>
      <c r="H450" s="408"/>
      <c r="I450" s="408"/>
      <c r="J450" s="118">
        <f>+J451+J473</f>
        <v>62149.4</v>
      </c>
      <c r="K450" s="118">
        <f t="shared" ref="K450:L450" si="130">SUM(K451)</f>
        <v>63032</v>
      </c>
      <c r="L450" s="118">
        <f t="shared" si="130"/>
        <v>65537</v>
      </c>
    </row>
    <row r="451" spans="1:15" s="63" customFormat="1" ht="58.5">
      <c r="A451" s="59" t="s">
        <v>237</v>
      </c>
      <c r="B451" s="300" t="s">
        <v>135</v>
      </c>
      <c r="C451" s="372" t="s">
        <v>130</v>
      </c>
      <c r="D451" s="372" t="s">
        <v>94</v>
      </c>
      <c r="E451" s="372" t="s">
        <v>1</v>
      </c>
      <c r="F451" s="372" t="s">
        <v>3</v>
      </c>
      <c r="G451" s="409"/>
      <c r="H451" s="409"/>
      <c r="I451" s="409"/>
      <c r="J451" s="120">
        <f>J452+J460+J467+J470</f>
        <v>60150</v>
      </c>
      <c r="K451" s="120">
        <f>K452+K460+K467+K470</f>
        <v>63032</v>
      </c>
      <c r="L451" s="120">
        <f>L452+L460+L467+L470</f>
        <v>65537</v>
      </c>
    </row>
    <row r="452" spans="1:15" s="67" customFormat="1" ht="17.25">
      <c r="A452" s="14"/>
      <c r="B452" s="448" t="s">
        <v>129</v>
      </c>
      <c r="C452" s="373" t="s">
        <v>130</v>
      </c>
      <c r="D452" s="373" t="s">
        <v>94</v>
      </c>
      <c r="E452" s="373" t="s">
        <v>1</v>
      </c>
      <c r="F452" s="373" t="s">
        <v>128</v>
      </c>
      <c r="G452" s="379"/>
      <c r="H452" s="379"/>
      <c r="I452" s="379"/>
      <c r="J452" s="88">
        <f>SUM(J453:J459)</f>
        <v>55426</v>
      </c>
      <c r="K452" s="88">
        <f t="shared" ref="K452:L452" si="131">SUM(K453:K459)</f>
        <v>58164</v>
      </c>
      <c r="L452" s="88">
        <f t="shared" si="131"/>
        <v>60485</v>
      </c>
    </row>
    <row r="453" spans="1:15" s="8" customFormat="1" ht="33">
      <c r="A453" s="12"/>
      <c r="B453" s="449" t="s">
        <v>243</v>
      </c>
      <c r="C453" s="223" t="s">
        <v>130</v>
      </c>
      <c r="D453" s="223" t="s">
        <v>94</v>
      </c>
      <c r="E453" s="223" t="s">
        <v>1</v>
      </c>
      <c r="F453" s="223" t="s">
        <v>128</v>
      </c>
      <c r="G453" s="223" t="s">
        <v>213</v>
      </c>
      <c r="H453" s="223" t="s">
        <v>1</v>
      </c>
      <c r="I453" s="223" t="s">
        <v>12</v>
      </c>
      <c r="J453" s="24">
        <v>2954</v>
      </c>
      <c r="K453" s="24">
        <v>3091</v>
      </c>
      <c r="L453" s="24">
        <v>3214</v>
      </c>
    </row>
    <row r="454" spans="1:15" s="8" customFormat="1" ht="33">
      <c r="A454" s="12"/>
      <c r="B454" s="449" t="s">
        <v>243</v>
      </c>
      <c r="C454" s="223" t="s">
        <v>130</v>
      </c>
      <c r="D454" s="223" t="s">
        <v>94</v>
      </c>
      <c r="E454" s="223" t="s">
        <v>1</v>
      </c>
      <c r="F454" s="223" t="s">
        <v>128</v>
      </c>
      <c r="G454" s="223" t="s">
        <v>213</v>
      </c>
      <c r="H454" s="223" t="s">
        <v>1</v>
      </c>
      <c r="I454" s="223" t="s">
        <v>7</v>
      </c>
      <c r="J454" s="24">
        <v>1252</v>
      </c>
      <c r="K454" s="24">
        <v>1361</v>
      </c>
      <c r="L454" s="24">
        <v>1415</v>
      </c>
    </row>
    <row r="455" spans="1:15" s="8" customFormat="1" ht="14.45" customHeight="1">
      <c r="A455" s="12"/>
      <c r="B455" s="449" t="s">
        <v>210</v>
      </c>
      <c r="C455" s="223" t="s">
        <v>130</v>
      </c>
      <c r="D455" s="223" t="s">
        <v>94</v>
      </c>
      <c r="E455" s="223" t="s">
        <v>1</v>
      </c>
      <c r="F455" s="223" t="s">
        <v>128</v>
      </c>
      <c r="G455" s="223" t="s">
        <v>211</v>
      </c>
      <c r="H455" s="223" t="s">
        <v>1</v>
      </c>
      <c r="I455" s="223" t="s">
        <v>7</v>
      </c>
      <c r="J455" s="24">
        <v>763</v>
      </c>
      <c r="K455" s="24">
        <v>830</v>
      </c>
      <c r="L455" s="24">
        <v>863</v>
      </c>
    </row>
    <row r="456" spans="1:15" s="8" customFormat="1" ht="17.25" hidden="1">
      <c r="A456" s="12"/>
      <c r="B456" s="449"/>
      <c r="C456" s="223"/>
      <c r="D456" s="223"/>
      <c r="E456" s="223"/>
      <c r="F456" s="223"/>
      <c r="G456" s="223"/>
      <c r="H456" s="223"/>
      <c r="I456" s="223"/>
      <c r="J456" s="24"/>
      <c r="K456" s="24"/>
      <c r="L456" s="24"/>
    </row>
    <row r="457" spans="1:15" s="8" customFormat="1" ht="33">
      <c r="A457" s="12"/>
      <c r="B457" s="449" t="s">
        <v>243</v>
      </c>
      <c r="C457" s="223" t="s">
        <v>130</v>
      </c>
      <c r="D457" s="223" t="s">
        <v>94</v>
      </c>
      <c r="E457" s="223" t="s">
        <v>1</v>
      </c>
      <c r="F457" s="223" t="s">
        <v>128</v>
      </c>
      <c r="G457" s="223" t="s">
        <v>213</v>
      </c>
      <c r="H457" s="223" t="s">
        <v>1</v>
      </c>
      <c r="I457" s="223" t="s">
        <v>28</v>
      </c>
      <c r="J457" s="24">
        <v>42887</v>
      </c>
      <c r="K457" s="24">
        <v>44492</v>
      </c>
      <c r="L457" s="24">
        <v>46269</v>
      </c>
      <c r="M457" s="8">
        <v>-4100</v>
      </c>
      <c r="N457" s="8">
        <v>-4100</v>
      </c>
      <c r="O457" s="8">
        <v>-4100</v>
      </c>
    </row>
    <row r="458" spans="1:15" s="8" customFormat="1" ht="17.25">
      <c r="A458" s="12"/>
      <c r="B458" s="449" t="s">
        <v>210</v>
      </c>
      <c r="C458" s="223" t="s">
        <v>130</v>
      </c>
      <c r="D458" s="223" t="s">
        <v>94</v>
      </c>
      <c r="E458" s="223" t="s">
        <v>1</v>
      </c>
      <c r="F458" s="223" t="s">
        <v>128</v>
      </c>
      <c r="G458" s="223" t="s">
        <v>211</v>
      </c>
      <c r="H458" s="223" t="s">
        <v>1</v>
      </c>
      <c r="I458" s="223" t="s">
        <v>28</v>
      </c>
      <c r="J458" s="24">
        <v>7488</v>
      </c>
      <c r="K458" s="24">
        <v>8308</v>
      </c>
      <c r="L458" s="24">
        <v>8642</v>
      </c>
      <c r="M458" s="8" t="s">
        <v>337</v>
      </c>
      <c r="N458" s="8">
        <v>267</v>
      </c>
    </row>
    <row r="459" spans="1:15" s="8" customFormat="1" ht="17.25">
      <c r="A459" s="12"/>
      <c r="B459" s="449" t="s">
        <v>214</v>
      </c>
      <c r="C459" s="223" t="s">
        <v>130</v>
      </c>
      <c r="D459" s="223" t="s">
        <v>94</v>
      </c>
      <c r="E459" s="223" t="s">
        <v>1</v>
      </c>
      <c r="F459" s="223" t="s">
        <v>128</v>
      </c>
      <c r="G459" s="223" t="s">
        <v>215</v>
      </c>
      <c r="H459" s="223" t="s">
        <v>1</v>
      </c>
      <c r="I459" s="223" t="s">
        <v>28</v>
      </c>
      <c r="J459" s="24">
        <v>82</v>
      </c>
      <c r="K459" s="24">
        <v>82</v>
      </c>
      <c r="L459" s="24">
        <v>82</v>
      </c>
    </row>
    <row r="460" spans="1:15" s="8" customFormat="1" ht="103.9" customHeight="1">
      <c r="A460" s="12"/>
      <c r="B460" s="448" t="s">
        <v>382</v>
      </c>
      <c r="C460" s="373" t="s">
        <v>130</v>
      </c>
      <c r="D460" s="373" t="s">
        <v>94</v>
      </c>
      <c r="E460" s="373" t="s">
        <v>1</v>
      </c>
      <c r="F460" s="373" t="s">
        <v>356</v>
      </c>
      <c r="G460" s="463"/>
      <c r="H460" s="464"/>
      <c r="I460" s="465"/>
      <c r="J460" s="88">
        <f>J461+J464</f>
        <v>3823</v>
      </c>
      <c r="K460" s="88">
        <f>K461+K464</f>
        <v>3938</v>
      </c>
      <c r="L460" s="88">
        <f>L461+L464</f>
        <v>4086</v>
      </c>
    </row>
    <row r="461" spans="1:15" s="67" customFormat="1" ht="82.5">
      <c r="A461" s="14"/>
      <c r="B461" s="448" t="s">
        <v>383</v>
      </c>
      <c r="C461" s="373" t="s">
        <v>130</v>
      </c>
      <c r="D461" s="373" t="s">
        <v>94</v>
      </c>
      <c r="E461" s="373" t="s">
        <v>1</v>
      </c>
      <c r="F461" s="373" t="s">
        <v>348</v>
      </c>
      <c r="G461" s="379"/>
      <c r="H461" s="379"/>
      <c r="I461" s="379"/>
      <c r="J461" s="88">
        <f>J462+J463</f>
        <v>918</v>
      </c>
      <c r="K461" s="88">
        <f>K462+K463</f>
        <v>944</v>
      </c>
      <c r="L461" s="88">
        <f>L462+L463</f>
        <v>976</v>
      </c>
    </row>
    <row r="462" spans="1:15" s="8" customFormat="1" ht="33">
      <c r="A462" s="12"/>
      <c r="B462" s="449" t="s">
        <v>243</v>
      </c>
      <c r="C462" s="223" t="s">
        <v>130</v>
      </c>
      <c r="D462" s="223" t="s">
        <v>94</v>
      </c>
      <c r="E462" s="223" t="s">
        <v>1</v>
      </c>
      <c r="F462" s="223" t="s">
        <v>348</v>
      </c>
      <c r="G462" s="223" t="s">
        <v>213</v>
      </c>
      <c r="H462" s="223" t="s">
        <v>1</v>
      </c>
      <c r="I462" s="223" t="s">
        <v>101</v>
      </c>
      <c r="J462" s="24">
        <v>882</v>
      </c>
      <c r="K462" s="24">
        <v>940</v>
      </c>
      <c r="L462" s="24">
        <v>972</v>
      </c>
    </row>
    <row r="463" spans="1:15" s="8" customFormat="1" ht="24.6" customHeight="1">
      <c r="A463" s="12"/>
      <c r="B463" s="449" t="s">
        <v>210</v>
      </c>
      <c r="C463" s="223" t="s">
        <v>130</v>
      </c>
      <c r="D463" s="223" t="s">
        <v>94</v>
      </c>
      <c r="E463" s="223" t="s">
        <v>1</v>
      </c>
      <c r="F463" s="223" t="s">
        <v>348</v>
      </c>
      <c r="G463" s="223" t="s">
        <v>211</v>
      </c>
      <c r="H463" s="223" t="s">
        <v>1</v>
      </c>
      <c r="I463" s="223" t="s">
        <v>101</v>
      </c>
      <c r="J463" s="24">
        <v>36</v>
      </c>
      <c r="K463" s="24">
        <v>4</v>
      </c>
      <c r="L463" s="24">
        <v>4</v>
      </c>
    </row>
    <row r="464" spans="1:15" s="8" customFormat="1" ht="67.900000000000006" customHeight="1">
      <c r="A464" s="12"/>
      <c r="B464" s="448" t="s">
        <v>384</v>
      </c>
      <c r="C464" s="373" t="s">
        <v>130</v>
      </c>
      <c r="D464" s="373" t="s">
        <v>94</v>
      </c>
      <c r="E464" s="373" t="s">
        <v>1</v>
      </c>
      <c r="F464" s="373" t="s">
        <v>349</v>
      </c>
      <c r="G464" s="223"/>
      <c r="H464" s="223"/>
      <c r="I464" s="223"/>
      <c r="J464" s="88">
        <f>J465+J466</f>
        <v>2905</v>
      </c>
      <c r="K464" s="88">
        <f>K465+K466</f>
        <v>2994</v>
      </c>
      <c r="L464" s="88">
        <f>L465+L466</f>
        <v>3110</v>
      </c>
    </row>
    <row r="465" spans="1:15" s="8" customFormat="1" ht="33">
      <c r="A465" s="12"/>
      <c r="B465" s="449" t="s">
        <v>243</v>
      </c>
      <c r="C465" s="223" t="s">
        <v>130</v>
      </c>
      <c r="D465" s="223" t="s">
        <v>94</v>
      </c>
      <c r="E465" s="223" t="s">
        <v>1</v>
      </c>
      <c r="F465" s="223" t="s">
        <v>349</v>
      </c>
      <c r="G465" s="223" t="s">
        <v>213</v>
      </c>
      <c r="H465" s="223" t="s">
        <v>1</v>
      </c>
      <c r="I465" s="223" t="s">
        <v>101</v>
      </c>
      <c r="J465" s="24">
        <v>2805</v>
      </c>
      <c r="K465" s="24">
        <v>2891</v>
      </c>
      <c r="L465" s="24">
        <v>3002</v>
      </c>
    </row>
    <row r="466" spans="1:15" s="8" customFormat="1" ht="17.25">
      <c r="A466" s="12"/>
      <c r="B466" s="449" t="s">
        <v>210</v>
      </c>
      <c r="C466" s="223" t="s">
        <v>130</v>
      </c>
      <c r="D466" s="223" t="s">
        <v>94</v>
      </c>
      <c r="E466" s="223" t="s">
        <v>1</v>
      </c>
      <c r="F466" s="223" t="s">
        <v>349</v>
      </c>
      <c r="G466" s="223" t="s">
        <v>211</v>
      </c>
      <c r="H466" s="223" t="s">
        <v>1</v>
      </c>
      <c r="I466" s="223" t="s">
        <v>101</v>
      </c>
      <c r="J466" s="24">
        <v>100</v>
      </c>
      <c r="K466" s="24">
        <v>103</v>
      </c>
      <c r="L466" s="24">
        <v>108</v>
      </c>
    </row>
    <row r="467" spans="1:15" s="67" customFormat="1" ht="49.5">
      <c r="A467" s="14"/>
      <c r="B467" s="448" t="s">
        <v>137</v>
      </c>
      <c r="C467" s="373" t="s">
        <v>130</v>
      </c>
      <c r="D467" s="373" t="s">
        <v>94</v>
      </c>
      <c r="E467" s="373" t="s">
        <v>1</v>
      </c>
      <c r="F467" s="373" t="s">
        <v>136</v>
      </c>
      <c r="G467" s="379"/>
      <c r="H467" s="379"/>
      <c r="I467" s="379"/>
      <c r="J467" s="88">
        <f>SUM(J468:J469)</f>
        <v>501</v>
      </c>
      <c r="K467" s="88">
        <f t="shared" ref="K467:L467" si="132">SUM(K468:K469)</f>
        <v>517</v>
      </c>
      <c r="L467" s="88">
        <f t="shared" si="132"/>
        <v>536</v>
      </c>
    </row>
    <row r="468" spans="1:15" s="8" customFormat="1" ht="33">
      <c r="A468" s="12"/>
      <c r="B468" s="449" t="s">
        <v>243</v>
      </c>
      <c r="C468" s="223" t="s">
        <v>130</v>
      </c>
      <c r="D468" s="223" t="s">
        <v>94</v>
      </c>
      <c r="E468" s="223" t="s">
        <v>1</v>
      </c>
      <c r="F468" s="223" t="s">
        <v>136</v>
      </c>
      <c r="G468" s="223" t="s">
        <v>213</v>
      </c>
      <c r="H468" s="223" t="s">
        <v>1</v>
      </c>
      <c r="I468" s="223" t="s">
        <v>101</v>
      </c>
      <c r="J468" s="24">
        <v>492</v>
      </c>
      <c r="K468" s="24">
        <v>508</v>
      </c>
      <c r="L468" s="24">
        <v>527</v>
      </c>
    </row>
    <row r="469" spans="1:15" s="8" customFormat="1" ht="17.25">
      <c r="A469" s="12"/>
      <c r="B469" s="449" t="s">
        <v>210</v>
      </c>
      <c r="C469" s="223" t="s">
        <v>130</v>
      </c>
      <c r="D469" s="223" t="s">
        <v>94</v>
      </c>
      <c r="E469" s="223" t="s">
        <v>1</v>
      </c>
      <c r="F469" s="223" t="s">
        <v>136</v>
      </c>
      <c r="G469" s="223" t="s">
        <v>211</v>
      </c>
      <c r="H469" s="223" t="s">
        <v>1</v>
      </c>
      <c r="I469" s="223" t="s">
        <v>101</v>
      </c>
      <c r="J469" s="24">
        <v>9</v>
      </c>
      <c r="K469" s="24">
        <v>9</v>
      </c>
      <c r="L469" s="24">
        <v>9</v>
      </c>
    </row>
    <row r="470" spans="1:15" s="67" customFormat="1" ht="33">
      <c r="A470" s="14"/>
      <c r="B470" s="448" t="s">
        <v>139</v>
      </c>
      <c r="C470" s="373" t="s">
        <v>130</v>
      </c>
      <c r="D470" s="373" t="s">
        <v>94</v>
      </c>
      <c r="E470" s="373" t="s">
        <v>1</v>
      </c>
      <c r="F470" s="373" t="s">
        <v>138</v>
      </c>
      <c r="G470" s="379"/>
      <c r="H470" s="379"/>
      <c r="I470" s="379"/>
      <c r="J470" s="88">
        <f>SUM(J471:J472)</f>
        <v>400</v>
      </c>
      <c r="K470" s="88">
        <f t="shared" ref="K470:L470" si="133">SUM(K471:K472)</f>
        <v>413</v>
      </c>
      <c r="L470" s="88">
        <f t="shared" si="133"/>
        <v>430</v>
      </c>
    </row>
    <row r="471" spans="1:15" s="8" customFormat="1" ht="33">
      <c r="A471" s="12"/>
      <c r="B471" s="449" t="s">
        <v>243</v>
      </c>
      <c r="C471" s="223" t="s">
        <v>130</v>
      </c>
      <c r="D471" s="223" t="s">
        <v>94</v>
      </c>
      <c r="E471" s="223" t="s">
        <v>1</v>
      </c>
      <c r="F471" s="223" t="s">
        <v>138</v>
      </c>
      <c r="G471" s="223" t="s">
        <v>213</v>
      </c>
      <c r="H471" s="223" t="s">
        <v>1</v>
      </c>
      <c r="I471" s="223" t="s">
        <v>101</v>
      </c>
      <c r="J471" s="24">
        <v>385</v>
      </c>
      <c r="K471" s="24">
        <v>397</v>
      </c>
      <c r="L471" s="24">
        <v>412</v>
      </c>
    </row>
    <row r="472" spans="1:15" s="8" customFormat="1" ht="17.25">
      <c r="A472" s="12"/>
      <c r="B472" s="449" t="s">
        <v>210</v>
      </c>
      <c r="C472" s="223" t="s">
        <v>130</v>
      </c>
      <c r="D472" s="223" t="s">
        <v>94</v>
      </c>
      <c r="E472" s="223" t="s">
        <v>1</v>
      </c>
      <c r="F472" s="223" t="s">
        <v>138</v>
      </c>
      <c r="G472" s="223" t="s">
        <v>211</v>
      </c>
      <c r="H472" s="223" t="s">
        <v>1</v>
      </c>
      <c r="I472" s="223" t="s">
        <v>101</v>
      </c>
      <c r="J472" s="24">
        <v>15</v>
      </c>
      <c r="K472" s="24">
        <v>16</v>
      </c>
      <c r="L472" s="24">
        <v>18</v>
      </c>
    </row>
    <row r="473" spans="1:15" s="8" customFormat="1" ht="58.5">
      <c r="A473" s="59" t="s">
        <v>674</v>
      </c>
      <c r="B473" s="300" t="s">
        <v>675</v>
      </c>
      <c r="C473" s="372" t="s">
        <v>130</v>
      </c>
      <c r="D473" s="372" t="s">
        <v>94</v>
      </c>
      <c r="E473" s="372" t="s">
        <v>650</v>
      </c>
      <c r="F473" s="372" t="s">
        <v>3</v>
      </c>
      <c r="G473" s="409"/>
      <c r="H473" s="409"/>
      <c r="I473" s="409"/>
      <c r="J473" s="120">
        <f>+J474</f>
        <v>1999.4</v>
      </c>
      <c r="K473" s="120">
        <f t="shared" ref="K473:L473" si="134">+K474</f>
        <v>0</v>
      </c>
      <c r="L473" s="120">
        <f t="shared" si="134"/>
        <v>0</v>
      </c>
    </row>
    <row r="474" spans="1:15" s="8" customFormat="1" ht="31.5">
      <c r="A474" s="12"/>
      <c r="B474" s="148" t="s">
        <v>676</v>
      </c>
      <c r="C474" s="223" t="s">
        <v>130</v>
      </c>
      <c r="D474" s="223" t="s">
        <v>94</v>
      </c>
      <c r="E474" s="223" t="s">
        <v>650</v>
      </c>
      <c r="F474" s="223" t="s">
        <v>80</v>
      </c>
      <c r="G474" s="223" t="s">
        <v>211</v>
      </c>
      <c r="H474" s="223" t="s">
        <v>1</v>
      </c>
      <c r="I474" s="223" t="s">
        <v>46</v>
      </c>
      <c r="J474" s="183">
        <v>1999.4</v>
      </c>
      <c r="K474" s="24"/>
      <c r="L474" s="24"/>
    </row>
    <row r="475" spans="1:15" s="2" customFormat="1" ht="36.6" customHeight="1">
      <c r="A475" s="11" t="s">
        <v>598</v>
      </c>
      <c r="B475" s="299" t="s">
        <v>572</v>
      </c>
      <c r="C475" s="178" t="s">
        <v>130</v>
      </c>
      <c r="D475" s="178" t="s">
        <v>96</v>
      </c>
      <c r="E475" s="178" t="s">
        <v>2</v>
      </c>
      <c r="F475" s="178" t="s">
        <v>3</v>
      </c>
      <c r="G475" s="408"/>
      <c r="H475" s="408"/>
      <c r="I475" s="408"/>
      <c r="J475" s="118">
        <f>+J476+J482</f>
        <v>57644.7</v>
      </c>
      <c r="K475" s="118">
        <f t="shared" ref="K475:L475" si="135">+K476+K482</f>
        <v>55410</v>
      </c>
      <c r="L475" s="118">
        <f t="shared" si="135"/>
        <v>63441</v>
      </c>
    </row>
    <row r="476" spans="1:15" s="63" customFormat="1" ht="39">
      <c r="A476" s="59" t="s">
        <v>599</v>
      </c>
      <c r="B476" s="300" t="s">
        <v>140</v>
      </c>
      <c r="C476" s="372" t="s">
        <v>130</v>
      </c>
      <c r="D476" s="372" t="s">
        <v>96</v>
      </c>
      <c r="E476" s="372" t="s">
        <v>1</v>
      </c>
      <c r="F476" s="372" t="s">
        <v>3</v>
      </c>
      <c r="G476" s="409"/>
      <c r="H476" s="409"/>
      <c r="I476" s="409"/>
      <c r="J476" s="120">
        <f>SUM(J477)</f>
        <v>49325.7</v>
      </c>
      <c r="K476" s="120">
        <f t="shared" ref="K476:L476" si="136">SUM(K477)</f>
        <v>47475</v>
      </c>
      <c r="L476" s="120">
        <f t="shared" si="136"/>
        <v>55188</v>
      </c>
    </row>
    <row r="477" spans="1:15" s="67" customFormat="1" ht="33">
      <c r="A477" s="14"/>
      <c r="B477" s="448" t="s">
        <v>17</v>
      </c>
      <c r="C477" s="373" t="s">
        <v>130</v>
      </c>
      <c r="D477" s="373" t="s">
        <v>96</v>
      </c>
      <c r="E477" s="373" t="s">
        <v>1</v>
      </c>
      <c r="F477" s="373" t="s">
        <v>16</v>
      </c>
      <c r="G477" s="379"/>
      <c r="H477" s="379"/>
      <c r="I477" s="379"/>
      <c r="J477" s="88">
        <f>SUM(J478:J481)</f>
        <v>49325.7</v>
      </c>
      <c r="K477" s="88">
        <f t="shared" ref="K477:L477" si="137">SUM(K478:K481)</f>
        <v>47475</v>
      </c>
      <c r="L477" s="88">
        <f t="shared" si="137"/>
        <v>55188</v>
      </c>
    </row>
    <row r="478" spans="1:15" s="8" customFormat="1" ht="33">
      <c r="A478" s="12"/>
      <c r="B478" s="449" t="s">
        <v>243</v>
      </c>
      <c r="C478" s="223" t="s">
        <v>130</v>
      </c>
      <c r="D478" s="223" t="s">
        <v>96</v>
      </c>
      <c r="E478" s="223" t="s">
        <v>1</v>
      </c>
      <c r="F478" s="223" t="s">
        <v>16</v>
      </c>
      <c r="G478" s="223" t="s">
        <v>213</v>
      </c>
      <c r="H478" s="223" t="s">
        <v>1</v>
      </c>
      <c r="I478" s="223" t="s">
        <v>101</v>
      </c>
      <c r="J478" s="24">
        <v>36030</v>
      </c>
      <c r="K478" s="24">
        <v>37307</v>
      </c>
      <c r="L478" s="24">
        <v>38895</v>
      </c>
      <c r="M478" s="8">
        <v>2331</v>
      </c>
      <c r="N478" s="8">
        <v>2419</v>
      </c>
      <c r="O478" s="8">
        <v>2517</v>
      </c>
    </row>
    <row r="479" spans="1:15" s="8" customFormat="1" ht="17.25">
      <c r="A479" s="12"/>
      <c r="B479" s="449" t="s">
        <v>210</v>
      </c>
      <c r="C479" s="223" t="s">
        <v>130</v>
      </c>
      <c r="D479" s="223" t="s">
        <v>96</v>
      </c>
      <c r="E479" s="223" t="s">
        <v>1</v>
      </c>
      <c r="F479" s="223" t="s">
        <v>16</v>
      </c>
      <c r="G479" s="223" t="s">
        <v>211</v>
      </c>
      <c r="H479" s="223" t="s">
        <v>1</v>
      </c>
      <c r="I479" s="223" t="s">
        <v>101</v>
      </c>
      <c r="J479" s="24">
        <v>13268.7</v>
      </c>
      <c r="K479" s="24">
        <v>10141</v>
      </c>
      <c r="L479" s="24">
        <v>16266</v>
      </c>
      <c r="M479" s="8">
        <f>-2158-966</f>
        <v>-3124</v>
      </c>
      <c r="N479" s="8">
        <v>-966</v>
      </c>
      <c r="O479" s="8">
        <v>-966</v>
      </c>
    </row>
    <row r="480" spans="1:15" s="8" customFormat="1" ht="17.25" hidden="1">
      <c r="A480" s="12"/>
      <c r="B480" s="449"/>
      <c r="C480" s="223"/>
      <c r="D480" s="223"/>
      <c r="E480" s="223"/>
      <c r="F480" s="223"/>
      <c r="G480" s="223"/>
      <c r="H480" s="223"/>
      <c r="I480" s="223"/>
      <c r="J480" s="24"/>
      <c r="K480" s="24"/>
      <c r="L480" s="24"/>
    </row>
    <row r="481" spans="1:12" s="8" customFormat="1" ht="17.25">
      <c r="A481" s="12"/>
      <c r="B481" s="449" t="s">
        <v>214</v>
      </c>
      <c r="C481" s="223" t="s">
        <v>130</v>
      </c>
      <c r="D481" s="223" t="s">
        <v>96</v>
      </c>
      <c r="E481" s="223" t="s">
        <v>1</v>
      </c>
      <c r="F481" s="223" t="s">
        <v>16</v>
      </c>
      <c r="G481" s="223" t="s">
        <v>215</v>
      </c>
      <c r="H481" s="223" t="s">
        <v>1</v>
      </c>
      <c r="I481" s="223" t="s">
        <v>101</v>
      </c>
      <c r="J481" s="24">
        <v>27</v>
      </c>
      <c r="K481" s="24">
        <v>27</v>
      </c>
      <c r="L481" s="24">
        <v>27</v>
      </c>
    </row>
    <row r="482" spans="1:12" s="8" customFormat="1" ht="58.5">
      <c r="A482" s="59" t="s">
        <v>600</v>
      </c>
      <c r="B482" s="300" t="s">
        <v>490</v>
      </c>
      <c r="C482" s="372" t="s">
        <v>130</v>
      </c>
      <c r="D482" s="372" t="s">
        <v>96</v>
      </c>
      <c r="E482" s="372" t="s">
        <v>12</v>
      </c>
      <c r="F482" s="372" t="s">
        <v>3</v>
      </c>
      <c r="G482" s="409"/>
      <c r="H482" s="409"/>
      <c r="I482" s="409"/>
      <c r="J482" s="120">
        <f>SUM(J483)</f>
        <v>8319</v>
      </c>
      <c r="K482" s="120">
        <f t="shared" ref="K482:L482" si="138">SUM(K483)</f>
        <v>7935</v>
      </c>
      <c r="L482" s="120">
        <f t="shared" si="138"/>
        <v>8253</v>
      </c>
    </row>
    <row r="483" spans="1:12" s="8" customFormat="1" ht="33">
      <c r="A483" s="12"/>
      <c r="B483" s="36" t="s">
        <v>17</v>
      </c>
      <c r="C483" s="268" t="s">
        <v>130</v>
      </c>
      <c r="D483" s="268" t="s">
        <v>96</v>
      </c>
      <c r="E483" s="241" t="s">
        <v>12</v>
      </c>
      <c r="F483" s="241" t="s">
        <v>16</v>
      </c>
      <c r="G483" s="378"/>
      <c r="H483" s="378"/>
      <c r="I483" s="378"/>
      <c r="J483" s="88">
        <f>SUM(J484:J487)</f>
        <v>8319</v>
      </c>
      <c r="K483" s="88">
        <f t="shared" ref="K483:L483" si="139">SUM(K484:K487)</f>
        <v>7935</v>
      </c>
      <c r="L483" s="88">
        <f t="shared" si="139"/>
        <v>8253</v>
      </c>
    </row>
    <row r="484" spans="1:12" s="8" customFormat="1" ht="33">
      <c r="A484" s="12"/>
      <c r="B484" s="15" t="s">
        <v>243</v>
      </c>
      <c r="C484" s="93" t="s">
        <v>130</v>
      </c>
      <c r="D484" s="93" t="s">
        <v>96</v>
      </c>
      <c r="E484" s="242" t="s">
        <v>12</v>
      </c>
      <c r="F484" s="242" t="s">
        <v>16</v>
      </c>
      <c r="G484" s="242" t="s">
        <v>213</v>
      </c>
      <c r="H484" s="242" t="s">
        <v>1</v>
      </c>
      <c r="I484" s="242" t="s">
        <v>101</v>
      </c>
      <c r="J484" s="24">
        <v>7184</v>
      </c>
      <c r="K484" s="24">
        <v>7290</v>
      </c>
      <c r="L484" s="24">
        <v>7582</v>
      </c>
    </row>
    <row r="485" spans="1:12" s="8" customFormat="1" ht="16.899999999999999" customHeight="1">
      <c r="A485" s="12"/>
      <c r="B485" s="15" t="s">
        <v>210</v>
      </c>
      <c r="C485" s="93" t="s">
        <v>130</v>
      </c>
      <c r="D485" s="93" t="s">
        <v>96</v>
      </c>
      <c r="E485" s="242" t="s">
        <v>12</v>
      </c>
      <c r="F485" s="242" t="s">
        <v>16</v>
      </c>
      <c r="G485" s="242" t="s">
        <v>211</v>
      </c>
      <c r="H485" s="242" t="s">
        <v>1</v>
      </c>
      <c r="I485" s="242" t="s">
        <v>101</v>
      </c>
      <c r="J485" s="24">
        <v>1134</v>
      </c>
      <c r="K485" s="24">
        <v>644</v>
      </c>
      <c r="L485" s="24">
        <v>670</v>
      </c>
    </row>
    <row r="486" spans="1:12" s="8" customFormat="1" ht="17.25" hidden="1">
      <c r="A486" s="12"/>
      <c r="B486" s="15"/>
      <c r="C486" s="93"/>
      <c r="D486" s="93"/>
      <c r="E486" s="242"/>
      <c r="F486" s="242"/>
      <c r="G486" s="242"/>
      <c r="H486" s="242"/>
      <c r="I486" s="242"/>
      <c r="J486" s="24"/>
      <c r="K486" s="24"/>
      <c r="L486" s="24"/>
    </row>
    <row r="487" spans="1:12" s="8" customFormat="1" ht="17.25">
      <c r="A487" s="12"/>
      <c r="B487" s="15" t="s">
        <v>214</v>
      </c>
      <c r="C487" s="93" t="s">
        <v>130</v>
      </c>
      <c r="D487" s="93" t="s">
        <v>96</v>
      </c>
      <c r="E487" s="242" t="s">
        <v>12</v>
      </c>
      <c r="F487" s="242" t="s">
        <v>16</v>
      </c>
      <c r="G487" s="242" t="s">
        <v>215</v>
      </c>
      <c r="H487" s="242" t="s">
        <v>1</v>
      </c>
      <c r="I487" s="242" t="s">
        <v>101</v>
      </c>
      <c r="J487" s="24">
        <v>1</v>
      </c>
      <c r="K487" s="24">
        <v>1</v>
      </c>
      <c r="L487" s="24">
        <v>1</v>
      </c>
    </row>
    <row r="488" spans="1:12" s="2" customFormat="1" ht="75">
      <c r="A488" s="10" t="s">
        <v>107</v>
      </c>
      <c r="B488" s="18" t="s">
        <v>142</v>
      </c>
      <c r="C488" s="269" t="s">
        <v>141</v>
      </c>
      <c r="D488" s="269" t="s">
        <v>49</v>
      </c>
      <c r="E488" s="136" t="s">
        <v>2</v>
      </c>
      <c r="F488" s="30" t="s">
        <v>3</v>
      </c>
      <c r="G488" s="380"/>
      <c r="H488" s="380"/>
      <c r="I488" s="380"/>
      <c r="J488" s="119">
        <f>+J489+J495</f>
        <v>14326.2</v>
      </c>
      <c r="K488" s="119">
        <f t="shared" ref="K488:L488" si="140">SUM(K489)</f>
        <v>10706.2</v>
      </c>
      <c r="L488" s="119">
        <f t="shared" si="140"/>
        <v>11147.5</v>
      </c>
    </row>
    <row r="489" spans="1:12" s="2" customFormat="1">
      <c r="A489" s="11" t="s">
        <v>204</v>
      </c>
      <c r="B489" s="16" t="s">
        <v>678</v>
      </c>
      <c r="C489" s="112" t="s">
        <v>141</v>
      </c>
      <c r="D489" s="112" t="s">
        <v>51</v>
      </c>
      <c r="E489" s="138" t="s">
        <v>2</v>
      </c>
      <c r="F489" s="29" t="s">
        <v>3</v>
      </c>
      <c r="G489" s="380"/>
      <c r="H489" s="380"/>
      <c r="I489" s="380"/>
      <c r="J489" s="118">
        <f>SUM(J490)</f>
        <v>11029.2</v>
      </c>
      <c r="K489" s="118">
        <f t="shared" ref="K489:L490" si="141">SUM(K490)</f>
        <v>10706.2</v>
      </c>
      <c r="L489" s="118">
        <f t="shared" si="141"/>
        <v>11147.5</v>
      </c>
    </row>
    <row r="490" spans="1:12" s="63" customFormat="1" ht="58.5">
      <c r="A490" s="59" t="s">
        <v>205</v>
      </c>
      <c r="B490" s="60" t="s">
        <v>143</v>
      </c>
      <c r="C490" s="284" t="s">
        <v>141</v>
      </c>
      <c r="D490" s="284" t="s">
        <v>51</v>
      </c>
      <c r="E490" s="134" t="s">
        <v>1</v>
      </c>
      <c r="F490" s="74" t="s">
        <v>3</v>
      </c>
      <c r="G490" s="377"/>
      <c r="H490" s="377"/>
      <c r="I490" s="377"/>
      <c r="J490" s="120">
        <f>SUM(J491)</f>
        <v>11029.2</v>
      </c>
      <c r="K490" s="120">
        <f t="shared" si="141"/>
        <v>10706.2</v>
      </c>
      <c r="L490" s="120">
        <f t="shared" si="141"/>
        <v>11147.5</v>
      </c>
    </row>
    <row r="491" spans="1:12" s="67" customFormat="1" ht="23.45" customHeight="1">
      <c r="A491" s="14"/>
      <c r="B491" s="36" t="s">
        <v>679</v>
      </c>
      <c r="C491" s="268" t="s">
        <v>141</v>
      </c>
      <c r="D491" s="268" t="s">
        <v>51</v>
      </c>
      <c r="E491" s="133" t="s">
        <v>1</v>
      </c>
      <c r="F491" s="58" t="s">
        <v>302</v>
      </c>
      <c r="G491" s="378"/>
      <c r="H491" s="378"/>
      <c r="I491" s="378"/>
      <c r="J491" s="88">
        <f>SUM(J492:J494)</f>
        <v>11029.2</v>
      </c>
      <c r="K491" s="88">
        <f t="shared" ref="K491:L491" si="142">SUM(K492:K494)</f>
        <v>10706.2</v>
      </c>
      <c r="L491" s="88">
        <f t="shared" si="142"/>
        <v>11147.5</v>
      </c>
    </row>
    <row r="492" spans="1:12" s="8" customFormat="1" ht="17.25">
      <c r="A492" s="14"/>
      <c r="B492" s="15" t="s">
        <v>324</v>
      </c>
      <c r="C492" s="93" t="s">
        <v>141</v>
      </c>
      <c r="D492" s="93" t="s">
        <v>51</v>
      </c>
      <c r="E492" s="137" t="s">
        <v>1</v>
      </c>
      <c r="F492" s="42" t="s">
        <v>302</v>
      </c>
      <c r="G492" s="137" t="s">
        <v>218</v>
      </c>
      <c r="H492" s="137" t="s">
        <v>86</v>
      </c>
      <c r="I492" s="137" t="s">
        <v>28</v>
      </c>
      <c r="J492" s="24">
        <v>2983.5</v>
      </c>
      <c r="K492" s="24"/>
      <c r="L492" s="24"/>
    </row>
    <row r="493" spans="1:12" s="8" customFormat="1" ht="17.25">
      <c r="A493" s="14"/>
      <c r="B493" s="15" t="s">
        <v>325</v>
      </c>
      <c r="C493" s="93" t="s">
        <v>141</v>
      </c>
      <c r="D493" s="93" t="s">
        <v>51</v>
      </c>
      <c r="E493" s="137" t="s">
        <v>1</v>
      </c>
      <c r="F493" s="42" t="s">
        <v>302</v>
      </c>
      <c r="G493" s="137" t="s">
        <v>218</v>
      </c>
      <c r="H493" s="137" t="s">
        <v>86</v>
      </c>
      <c r="I493" s="137" t="s">
        <v>28</v>
      </c>
      <c r="J493" s="24">
        <v>5881.9</v>
      </c>
      <c r="K493" s="24">
        <v>9706.2000000000007</v>
      </c>
      <c r="L493" s="24">
        <v>10147.5</v>
      </c>
    </row>
    <row r="494" spans="1:12" s="8" customFormat="1" ht="18.75" customHeight="1">
      <c r="A494" s="14"/>
      <c r="B494" s="15" t="s">
        <v>326</v>
      </c>
      <c r="C494" s="93" t="s">
        <v>141</v>
      </c>
      <c r="D494" s="93" t="s">
        <v>51</v>
      </c>
      <c r="E494" s="137" t="s">
        <v>1</v>
      </c>
      <c r="F494" s="42" t="s">
        <v>302</v>
      </c>
      <c r="G494" s="137" t="s">
        <v>218</v>
      </c>
      <c r="H494" s="137" t="s">
        <v>86</v>
      </c>
      <c r="I494" s="137" t="s">
        <v>28</v>
      </c>
      <c r="J494" s="24">
        <v>2163.8000000000002</v>
      </c>
      <c r="K494" s="24">
        <v>1000</v>
      </c>
      <c r="L494" s="24">
        <v>1000</v>
      </c>
    </row>
    <row r="495" spans="1:12" s="2" customFormat="1" ht="37.5">
      <c r="A495" s="11" t="s">
        <v>206</v>
      </c>
      <c r="B495" s="16" t="s">
        <v>486</v>
      </c>
      <c r="C495" s="112" t="s">
        <v>141</v>
      </c>
      <c r="D495" s="112" t="s">
        <v>85</v>
      </c>
      <c r="E495" s="238" t="s">
        <v>2</v>
      </c>
      <c r="F495" s="238" t="s">
        <v>3</v>
      </c>
      <c r="G495" s="380"/>
      <c r="H495" s="380"/>
      <c r="I495" s="380"/>
      <c r="J495" s="118">
        <f>SUM(J496)</f>
        <v>3297</v>
      </c>
      <c r="K495" s="118">
        <f t="shared" ref="K495:L496" si="143">SUM(K496)</f>
        <v>0</v>
      </c>
      <c r="L495" s="118">
        <f t="shared" si="143"/>
        <v>0</v>
      </c>
    </row>
    <row r="496" spans="1:12" s="63" customFormat="1" ht="39">
      <c r="A496" s="59" t="s">
        <v>207</v>
      </c>
      <c r="B496" s="60" t="s">
        <v>491</v>
      </c>
      <c r="C496" s="284" t="s">
        <v>141</v>
      </c>
      <c r="D496" s="284" t="s">
        <v>85</v>
      </c>
      <c r="E496" s="237" t="s">
        <v>1</v>
      </c>
      <c r="F496" s="237" t="s">
        <v>3</v>
      </c>
      <c r="G496" s="377"/>
      <c r="H496" s="377"/>
      <c r="I496" s="377"/>
      <c r="J496" s="120">
        <f>SUM(J497)</f>
        <v>3297</v>
      </c>
      <c r="K496" s="120">
        <f t="shared" si="143"/>
        <v>0</v>
      </c>
      <c r="L496" s="120">
        <f t="shared" si="143"/>
        <v>0</v>
      </c>
    </row>
    <row r="497" spans="1:16" s="8" customFormat="1" ht="18.600000000000001" customHeight="1">
      <c r="A497" s="14"/>
      <c r="B497" s="15" t="s">
        <v>34</v>
      </c>
      <c r="C497" s="93" t="s">
        <v>141</v>
      </c>
      <c r="D497" s="93" t="s">
        <v>85</v>
      </c>
      <c r="E497" s="239" t="s">
        <v>1</v>
      </c>
      <c r="F497" s="239" t="s">
        <v>82</v>
      </c>
      <c r="G497" s="239" t="s">
        <v>217</v>
      </c>
      <c r="H497" s="239" t="s">
        <v>43</v>
      </c>
      <c r="I497" s="239" t="s">
        <v>43</v>
      </c>
      <c r="J497" s="24">
        <v>3297</v>
      </c>
      <c r="K497" s="24"/>
      <c r="L497" s="24"/>
    </row>
    <row r="498" spans="1:16" s="8" customFormat="1" ht="66" customHeight="1">
      <c r="A498" s="162" t="s">
        <v>110</v>
      </c>
      <c r="B498" s="18" t="s">
        <v>500</v>
      </c>
      <c r="C498" s="269" t="s">
        <v>271</v>
      </c>
      <c r="D498" s="269" t="s">
        <v>49</v>
      </c>
      <c r="E498" s="173" t="s">
        <v>2</v>
      </c>
      <c r="F498" s="212" t="s">
        <v>3</v>
      </c>
      <c r="G498" s="418"/>
      <c r="H498" s="419"/>
      <c r="I498" s="420"/>
      <c r="J498" s="175">
        <f>SUM(J499)</f>
        <v>13.7</v>
      </c>
      <c r="K498" s="175">
        <f t="shared" ref="K498:L500" si="144">SUM(K499)</f>
        <v>9.5</v>
      </c>
      <c r="L498" s="175">
        <f t="shared" si="144"/>
        <v>10</v>
      </c>
    </row>
    <row r="499" spans="1:16" s="8" customFormat="1" ht="33" customHeight="1">
      <c r="A499" s="95" t="s">
        <v>208</v>
      </c>
      <c r="B499" s="32" t="s">
        <v>501</v>
      </c>
      <c r="C499" s="112" t="s">
        <v>271</v>
      </c>
      <c r="D499" s="112" t="s">
        <v>51</v>
      </c>
      <c r="E499" s="178" t="s">
        <v>2</v>
      </c>
      <c r="F499" s="211" t="s">
        <v>3</v>
      </c>
      <c r="G499" s="421"/>
      <c r="H499" s="422"/>
      <c r="I499" s="423"/>
      <c r="J499" s="22">
        <f>SUM(J500)</f>
        <v>13.7</v>
      </c>
      <c r="K499" s="22">
        <f t="shared" si="144"/>
        <v>9.5</v>
      </c>
      <c r="L499" s="22">
        <f t="shared" si="144"/>
        <v>10</v>
      </c>
    </row>
    <row r="500" spans="1:16" s="8" customFormat="1" ht="39" customHeight="1">
      <c r="A500" s="165" t="s">
        <v>209</v>
      </c>
      <c r="B500" s="166" t="s">
        <v>502</v>
      </c>
      <c r="C500" s="287" t="s">
        <v>271</v>
      </c>
      <c r="D500" s="287" t="s">
        <v>51</v>
      </c>
      <c r="E500" s="216" t="s">
        <v>1</v>
      </c>
      <c r="F500" s="214" t="s">
        <v>3</v>
      </c>
      <c r="G500" s="424"/>
      <c r="H500" s="425"/>
      <c r="I500" s="426"/>
      <c r="J500" s="217">
        <f>SUM(J501)</f>
        <v>13.7</v>
      </c>
      <c r="K500" s="217">
        <f t="shared" si="144"/>
        <v>9.5</v>
      </c>
      <c r="L500" s="217">
        <f t="shared" si="144"/>
        <v>10</v>
      </c>
    </row>
    <row r="501" spans="1:16" s="8" customFormat="1" ht="35.450000000000003" customHeight="1">
      <c r="A501" s="14"/>
      <c r="B501" s="47" t="s">
        <v>503</v>
      </c>
      <c r="C501" s="288" t="s">
        <v>271</v>
      </c>
      <c r="D501" s="288" t="s">
        <v>51</v>
      </c>
      <c r="E501" s="189" t="s">
        <v>1</v>
      </c>
      <c r="F501" s="48" t="s">
        <v>80</v>
      </c>
      <c r="G501" s="213" t="s">
        <v>211</v>
      </c>
      <c r="H501" s="213" t="s">
        <v>28</v>
      </c>
      <c r="I501" s="213" t="s">
        <v>98</v>
      </c>
      <c r="J501" s="218">
        <v>13.7</v>
      </c>
      <c r="K501" s="218">
        <v>9.5</v>
      </c>
      <c r="L501" s="218">
        <v>10</v>
      </c>
    </row>
    <row r="502" spans="1:16" s="8" customFormat="1" ht="33">
      <c r="A502" s="10" t="s">
        <v>130</v>
      </c>
      <c r="B502" s="31" t="s">
        <v>298</v>
      </c>
      <c r="C502" s="269" t="s">
        <v>89</v>
      </c>
      <c r="D502" s="269" t="s">
        <v>49</v>
      </c>
      <c r="E502" s="136" t="s">
        <v>2</v>
      </c>
      <c r="F502" s="41" t="s">
        <v>3</v>
      </c>
      <c r="G502" s="380"/>
      <c r="H502" s="380"/>
      <c r="I502" s="380"/>
      <c r="J502" s="119">
        <f>SUM(J503+J516)</f>
        <v>10317.5</v>
      </c>
      <c r="K502" s="119">
        <f>SUM(K503+K516)</f>
        <v>4560</v>
      </c>
      <c r="L502" s="119">
        <f>SUM(L503+L516)</f>
        <v>52058.1</v>
      </c>
    </row>
    <row r="503" spans="1:16" s="8" customFormat="1">
      <c r="A503" s="11" t="s">
        <v>265</v>
      </c>
      <c r="B503" s="32" t="s">
        <v>299</v>
      </c>
      <c r="C503" s="112" t="s">
        <v>89</v>
      </c>
      <c r="D503" s="112" t="s">
        <v>51</v>
      </c>
      <c r="E503" s="138" t="s">
        <v>2</v>
      </c>
      <c r="F503" s="40" t="s">
        <v>3</v>
      </c>
      <c r="G503" s="380"/>
      <c r="H503" s="380"/>
      <c r="I503" s="380"/>
      <c r="J503" s="118">
        <f>SUM(J504+J607)</f>
        <v>4777.0999999999995</v>
      </c>
      <c r="K503" s="118">
        <f>SUM(K504+K607)</f>
        <v>4560</v>
      </c>
      <c r="L503" s="118">
        <f>SUM(L504+L607)</f>
        <v>4507</v>
      </c>
    </row>
    <row r="504" spans="1:16" s="77" customFormat="1" ht="78">
      <c r="A504" s="59" t="s">
        <v>283</v>
      </c>
      <c r="B504" s="60" t="s">
        <v>300</v>
      </c>
      <c r="C504" s="284" t="s">
        <v>89</v>
      </c>
      <c r="D504" s="284" t="s">
        <v>51</v>
      </c>
      <c r="E504" s="134" t="s">
        <v>28</v>
      </c>
      <c r="F504" s="79" t="s">
        <v>3</v>
      </c>
      <c r="G504" s="377"/>
      <c r="H504" s="377"/>
      <c r="I504" s="377"/>
      <c r="J504" s="120">
        <f>+J509+J513</f>
        <v>4777.0999999999995</v>
      </c>
      <c r="K504" s="120">
        <f t="shared" ref="K504:L504" si="145">SUM(K509)</f>
        <v>4560</v>
      </c>
      <c r="L504" s="120">
        <f t="shared" si="145"/>
        <v>4507</v>
      </c>
    </row>
    <row r="505" spans="1:16" s="77" customFormat="1" ht="58.5" hidden="1">
      <c r="A505" s="59"/>
      <c r="B505" s="104" t="s">
        <v>432</v>
      </c>
      <c r="C505" s="289" t="s">
        <v>89</v>
      </c>
      <c r="D505" s="289" t="s">
        <v>51</v>
      </c>
      <c r="E505" s="46" t="s">
        <v>28</v>
      </c>
      <c r="F505" s="99" t="s">
        <v>366</v>
      </c>
      <c r="G505" s="410"/>
      <c r="H505" s="411"/>
      <c r="I505" s="412"/>
      <c r="J505" s="128">
        <f>+J506+J507+J508</f>
        <v>0</v>
      </c>
      <c r="K505" s="128"/>
      <c r="L505" s="128"/>
    </row>
    <row r="506" spans="1:16" s="77" customFormat="1" ht="69" hidden="1" customHeight="1">
      <c r="A506" s="59"/>
      <c r="B506" s="102" t="s">
        <v>430</v>
      </c>
      <c r="C506" s="265" t="s">
        <v>89</v>
      </c>
      <c r="D506" s="265" t="s">
        <v>96</v>
      </c>
      <c r="E506" s="25" t="s">
        <v>12</v>
      </c>
      <c r="F506" s="25" t="s">
        <v>366</v>
      </c>
      <c r="G506" s="45" t="s">
        <v>222</v>
      </c>
      <c r="H506" s="45" t="s">
        <v>47</v>
      </c>
      <c r="I506" s="45" t="s">
        <v>1</v>
      </c>
      <c r="J506" s="124"/>
      <c r="K506" s="124"/>
      <c r="L506" s="124"/>
    </row>
    <row r="507" spans="1:16" s="77" customFormat="1" ht="47.25" hidden="1">
      <c r="A507" s="59"/>
      <c r="B507" s="102" t="s">
        <v>431</v>
      </c>
      <c r="C507" s="265" t="s">
        <v>89</v>
      </c>
      <c r="D507" s="265" t="s">
        <v>96</v>
      </c>
      <c r="E507" s="25" t="s">
        <v>12</v>
      </c>
      <c r="F507" s="25" t="s">
        <v>366</v>
      </c>
      <c r="G507" s="45" t="s">
        <v>222</v>
      </c>
      <c r="H507" s="45" t="s">
        <v>47</v>
      </c>
      <c r="I507" s="45" t="s">
        <v>1</v>
      </c>
      <c r="J507" s="124"/>
      <c r="K507" s="124"/>
      <c r="L507" s="124"/>
      <c r="M507" s="161"/>
      <c r="N507" s="161"/>
      <c r="O507" s="161"/>
      <c r="P507" s="161"/>
    </row>
    <row r="508" spans="1:16" s="106" customFormat="1" ht="47.25" hidden="1">
      <c r="A508" s="105"/>
      <c r="B508" s="102" t="s">
        <v>429</v>
      </c>
      <c r="C508" s="265" t="s">
        <v>89</v>
      </c>
      <c r="D508" s="265" t="s">
        <v>96</v>
      </c>
      <c r="E508" s="25" t="s">
        <v>12</v>
      </c>
      <c r="F508" s="25" t="s">
        <v>366</v>
      </c>
      <c r="G508" s="25" t="s">
        <v>222</v>
      </c>
      <c r="H508" s="25" t="s">
        <v>47</v>
      </c>
      <c r="I508" s="25" t="s">
        <v>1</v>
      </c>
      <c r="J508" s="125"/>
      <c r="K508" s="125"/>
      <c r="L508" s="125"/>
    </row>
    <row r="509" spans="1:16" s="67" customFormat="1" ht="37.9" customHeight="1">
      <c r="A509" s="14"/>
      <c r="B509" s="70" t="s">
        <v>608</v>
      </c>
      <c r="C509" s="268" t="s">
        <v>89</v>
      </c>
      <c r="D509" s="268" t="s">
        <v>51</v>
      </c>
      <c r="E509" s="133" t="s">
        <v>28</v>
      </c>
      <c r="F509" s="80" t="s">
        <v>334</v>
      </c>
      <c r="G509" s="378"/>
      <c r="H509" s="378"/>
      <c r="I509" s="378"/>
      <c r="J509" s="88">
        <f>SUM(J510:J512)</f>
        <v>4656.8999999999996</v>
      </c>
      <c r="K509" s="88">
        <f t="shared" ref="K509:L509" si="146">SUM(K510:K512)</f>
        <v>4560</v>
      </c>
      <c r="L509" s="88">
        <f t="shared" si="146"/>
        <v>4507</v>
      </c>
    </row>
    <row r="510" spans="1:16" s="8" customFormat="1" ht="49.5">
      <c r="A510" s="14"/>
      <c r="B510" s="70" t="s">
        <v>609</v>
      </c>
      <c r="C510" s="93" t="s">
        <v>89</v>
      </c>
      <c r="D510" s="93" t="s">
        <v>51</v>
      </c>
      <c r="E510" s="137" t="s">
        <v>28</v>
      </c>
      <c r="F510" s="82" t="s">
        <v>334</v>
      </c>
      <c r="G510" s="137" t="s">
        <v>222</v>
      </c>
      <c r="H510" s="137" t="s">
        <v>47</v>
      </c>
      <c r="I510" s="137" t="s">
        <v>1</v>
      </c>
      <c r="J510" s="24">
        <v>3876</v>
      </c>
      <c r="K510" s="24"/>
      <c r="L510" s="24"/>
    </row>
    <row r="511" spans="1:16" s="8" customFormat="1" ht="47.45" customHeight="1">
      <c r="A511" s="14"/>
      <c r="B511" s="70" t="s">
        <v>610</v>
      </c>
      <c r="C511" s="93" t="s">
        <v>89</v>
      </c>
      <c r="D511" s="93" t="s">
        <v>51</v>
      </c>
      <c r="E511" s="137" t="s">
        <v>28</v>
      </c>
      <c r="F511" s="82" t="s">
        <v>334</v>
      </c>
      <c r="G511" s="137" t="s">
        <v>222</v>
      </c>
      <c r="H511" s="137" t="s">
        <v>47</v>
      </c>
      <c r="I511" s="137" t="s">
        <v>1</v>
      </c>
      <c r="J511" s="24">
        <v>684</v>
      </c>
      <c r="K511" s="24">
        <v>4560</v>
      </c>
      <c r="L511" s="24">
        <v>4507</v>
      </c>
    </row>
    <row r="512" spans="1:16" s="8" customFormat="1" ht="49.5">
      <c r="A512" s="14"/>
      <c r="B512" s="70" t="s">
        <v>611</v>
      </c>
      <c r="C512" s="93" t="s">
        <v>89</v>
      </c>
      <c r="D512" s="93" t="s">
        <v>51</v>
      </c>
      <c r="E512" s="137" t="s">
        <v>28</v>
      </c>
      <c r="F512" s="82" t="s">
        <v>334</v>
      </c>
      <c r="G512" s="137" t="s">
        <v>222</v>
      </c>
      <c r="H512" s="137" t="s">
        <v>47</v>
      </c>
      <c r="I512" s="137" t="s">
        <v>1</v>
      </c>
      <c r="J512" s="24">
        <v>96.9</v>
      </c>
      <c r="K512" s="24"/>
      <c r="L512" s="24"/>
    </row>
    <row r="513" spans="1:16" s="67" customFormat="1" ht="47.25">
      <c r="A513" s="14"/>
      <c r="B513" s="156" t="s">
        <v>612</v>
      </c>
      <c r="C513" s="321" t="s">
        <v>89</v>
      </c>
      <c r="D513" s="321" t="s">
        <v>51</v>
      </c>
      <c r="E513" s="320" t="s">
        <v>28</v>
      </c>
      <c r="F513" s="320" t="s">
        <v>366</v>
      </c>
      <c r="G513" s="320"/>
      <c r="H513" s="320"/>
      <c r="I513" s="320"/>
      <c r="J513" s="88">
        <f>+J514+J515</f>
        <v>120.2</v>
      </c>
      <c r="K513" s="88"/>
      <c r="L513" s="88"/>
    </row>
    <row r="514" spans="1:16" s="67" customFormat="1" ht="47.25">
      <c r="A514" s="14"/>
      <c r="B514" s="102" t="s">
        <v>618</v>
      </c>
      <c r="C514" s="93" t="s">
        <v>89</v>
      </c>
      <c r="D514" s="93" t="s">
        <v>51</v>
      </c>
      <c r="E514" s="328" t="s">
        <v>28</v>
      </c>
      <c r="F514" s="328" t="s">
        <v>366</v>
      </c>
      <c r="G514" s="328" t="s">
        <v>222</v>
      </c>
      <c r="H514" s="328" t="s">
        <v>47</v>
      </c>
      <c r="I514" s="328" t="s">
        <v>1</v>
      </c>
      <c r="J514" s="24">
        <v>117.7</v>
      </c>
      <c r="K514" s="88"/>
      <c r="L514" s="88"/>
    </row>
    <row r="515" spans="1:16" s="8" customFormat="1" ht="47.25">
      <c r="A515" s="14"/>
      <c r="B515" s="102" t="s">
        <v>613</v>
      </c>
      <c r="C515" s="93" t="s">
        <v>89</v>
      </c>
      <c r="D515" s="93" t="s">
        <v>51</v>
      </c>
      <c r="E515" s="322" t="s">
        <v>28</v>
      </c>
      <c r="F515" s="322" t="s">
        <v>366</v>
      </c>
      <c r="G515" s="322" t="s">
        <v>222</v>
      </c>
      <c r="H515" s="322" t="s">
        <v>47</v>
      </c>
      <c r="I515" s="322" t="s">
        <v>1</v>
      </c>
      <c r="J515" s="24">
        <v>2.5</v>
      </c>
      <c r="K515" s="24"/>
      <c r="L515" s="24"/>
    </row>
    <row r="516" spans="1:16" s="8" customFormat="1" ht="33">
      <c r="A516" s="295" t="s">
        <v>601</v>
      </c>
      <c r="B516" s="296" t="s">
        <v>350</v>
      </c>
      <c r="C516" s="290" t="s">
        <v>89</v>
      </c>
      <c r="D516" s="290" t="s">
        <v>96</v>
      </c>
      <c r="E516" s="290" t="s">
        <v>2</v>
      </c>
      <c r="F516" s="290" t="s">
        <v>3</v>
      </c>
      <c r="G516" s="290"/>
      <c r="H516" s="290"/>
      <c r="I516" s="290"/>
      <c r="J516" s="297">
        <f>J517+J528</f>
        <v>5540.4</v>
      </c>
      <c r="K516" s="297">
        <f t="shared" ref="K516:L516" si="147">K517+K528</f>
        <v>0</v>
      </c>
      <c r="L516" s="297">
        <f t="shared" si="147"/>
        <v>47551.1</v>
      </c>
    </row>
    <row r="517" spans="1:16" s="8" customFormat="1" ht="34.9" customHeight="1">
      <c r="A517" s="264" t="s">
        <v>602</v>
      </c>
      <c r="B517" s="166" t="s">
        <v>524</v>
      </c>
      <c r="C517" s="259" t="s">
        <v>89</v>
      </c>
      <c r="D517" s="259" t="s">
        <v>96</v>
      </c>
      <c r="E517" s="259" t="s">
        <v>12</v>
      </c>
      <c r="F517" s="260" t="s">
        <v>3</v>
      </c>
      <c r="G517" s="260"/>
      <c r="H517" s="261"/>
      <c r="I517" s="262"/>
      <c r="J517" s="263">
        <f>+J518+J526+J522</f>
        <v>5540.4</v>
      </c>
      <c r="K517" s="263">
        <f t="shared" ref="K517:L517" si="148">+K518+K526+K522</f>
        <v>0</v>
      </c>
      <c r="L517" s="263">
        <f t="shared" si="148"/>
        <v>0</v>
      </c>
    </row>
    <row r="518" spans="1:16" s="8" customFormat="1" ht="34.9" customHeight="1">
      <c r="A518" s="264"/>
      <c r="B518" s="102" t="s">
        <v>578</v>
      </c>
      <c r="C518" s="286" t="s">
        <v>89</v>
      </c>
      <c r="D518" s="286" t="s">
        <v>96</v>
      </c>
      <c r="E518" s="286" t="s">
        <v>12</v>
      </c>
      <c r="F518" s="286" t="s">
        <v>682</v>
      </c>
      <c r="G518" s="286"/>
      <c r="H518" s="286"/>
      <c r="I518" s="286"/>
      <c r="J518" s="335">
        <f>+J519+J520+J521</f>
        <v>2040</v>
      </c>
      <c r="K518" s="335">
        <v>0</v>
      </c>
      <c r="L518" s="335">
        <v>0</v>
      </c>
    </row>
    <row r="519" spans="1:16" s="8" customFormat="1" ht="58.15" customHeight="1">
      <c r="A519" s="264"/>
      <c r="B519" s="102" t="s">
        <v>579</v>
      </c>
      <c r="C519" s="265" t="s">
        <v>89</v>
      </c>
      <c r="D519" s="265" t="s">
        <v>96</v>
      </c>
      <c r="E519" s="265" t="s">
        <v>12</v>
      </c>
      <c r="F519" s="265" t="s">
        <v>682</v>
      </c>
      <c r="G519" s="265" t="s">
        <v>222</v>
      </c>
      <c r="H519" s="265" t="s">
        <v>47</v>
      </c>
      <c r="I519" s="265" t="s">
        <v>1</v>
      </c>
      <c r="J519" s="266">
        <v>1700</v>
      </c>
      <c r="K519" s="266"/>
      <c r="L519" s="266"/>
    </row>
    <row r="520" spans="1:16" s="8" customFormat="1" ht="48" customHeight="1">
      <c r="A520" s="264"/>
      <c r="B520" s="102" t="s">
        <v>525</v>
      </c>
      <c r="C520" s="265" t="s">
        <v>89</v>
      </c>
      <c r="D520" s="265" t="s">
        <v>96</v>
      </c>
      <c r="E520" s="265" t="s">
        <v>12</v>
      </c>
      <c r="F520" s="265" t="s">
        <v>682</v>
      </c>
      <c r="G520" s="265" t="s">
        <v>222</v>
      </c>
      <c r="H520" s="265" t="s">
        <v>47</v>
      </c>
      <c r="I520" s="265" t="s">
        <v>1</v>
      </c>
      <c r="J520" s="266">
        <v>300</v>
      </c>
      <c r="K520" s="266">
        <v>0</v>
      </c>
      <c r="L520" s="266">
        <v>0</v>
      </c>
    </row>
    <row r="521" spans="1:16" s="8" customFormat="1" ht="44.45" customHeight="1">
      <c r="A521" s="264"/>
      <c r="B521" s="102" t="s">
        <v>526</v>
      </c>
      <c r="C521" s="265" t="s">
        <v>89</v>
      </c>
      <c r="D521" s="265" t="s">
        <v>96</v>
      </c>
      <c r="E521" s="265" t="s">
        <v>12</v>
      </c>
      <c r="F521" s="265" t="s">
        <v>682</v>
      </c>
      <c r="G521" s="265" t="s">
        <v>222</v>
      </c>
      <c r="H521" s="265" t="s">
        <v>47</v>
      </c>
      <c r="I521" s="265" t="s">
        <v>1</v>
      </c>
      <c r="J521" s="266">
        <v>40</v>
      </c>
      <c r="K521" s="266">
        <v>0</v>
      </c>
      <c r="L521" s="266">
        <v>0</v>
      </c>
    </row>
    <row r="522" spans="1:16" s="8" customFormat="1" ht="1.1499999999999999" hidden="1" customHeight="1">
      <c r="A522" s="264"/>
      <c r="B522" s="103" t="s">
        <v>624</v>
      </c>
      <c r="C522" s="286" t="s">
        <v>89</v>
      </c>
      <c r="D522" s="286" t="s">
        <v>96</v>
      </c>
      <c r="E522" s="286" t="s">
        <v>12</v>
      </c>
      <c r="F522" s="286" t="s">
        <v>366</v>
      </c>
      <c r="G522" s="286"/>
      <c r="H522" s="286"/>
      <c r="I522" s="286"/>
      <c r="J522" s="335">
        <f>+J523+J524+J525</f>
        <v>0</v>
      </c>
      <c r="K522" s="335">
        <f t="shared" ref="K522:P522" si="149">+K523+K524+K525</f>
        <v>0</v>
      </c>
      <c r="L522" s="335">
        <f t="shared" si="149"/>
        <v>0</v>
      </c>
      <c r="M522" s="335">
        <f t="shared" si="149"/>
        <v>0</v>
      </c>
      <c r="N522" s="335">
        <f t="shared" si="149"/>
        <v>0</v>
      </c>
      <c r="O522" s="335">
        <f t="shared" si="149"/>
        <v>0</v>
      </c>
      <c r="P522" s="335">
        <f t="shared" si="149"/>
        <v>0</v>
      </c>
    </row>
    <row r="523" spans="1:16" s="8" customFormat="1" ht="46.9" hidden="1" customHeight="1">
      <c r="A523" s="264"/>
      <c r="B523" s="103" t="s">
        <v>625</v>
      </c>
      <c r="C523" s="265" t="s">
        <v>89</v>
      </c>
      <c r="D523" s="265" t="s">
        <v>96</v>
      </c>
      <c r="E523" s="265" t="s">
        <v>12</v>
      </c>
      <c r="F523" s="265" t="s">
        <v>366</v>
      </c>
      <c r="G523" s="265" t="s">
        <v>222</v>
      </c>
      <c r="H523" s="265" t="s">
        <v>47</v>
      </c>
      <c r="I523" s="265" t="s">
        <v>1</v>
      </c>
      <c r="J523" s="266"/>
      <c r="K523" s="266"/>
      <c r="L523" s="266"/>
    </row>
    <row r="524" spans="1:16" s="8" customFormat="1" ht="46.9" hidden="1" customHeight="1">
      <c r="A524" s="264"/>
      <c r="B524" s="103" t="s">
        <v>626</v>
      </c>
      <c r="C524" s="265" t="s">
        <v>89</v>
      </c>
      <c r="D524" s="265" t="s">
        <v>96</v>
      </c>
      <c r="E524" s="265" t="s">
        <v>12</v>
      </c>
      <c r="F524" s="265" t="s">
        <v>366</v>
      </c>
      <c r="G524" s="265" t="s">
        <v>222</v>
      </c>
      <c r="H524" s="265" t="s">
        <v>47</v>
      </c>
      <c r="I524" s="265" t="s">
        <v>1</v>
      </c>
      <c r="J524" s="266"/>
      <c r="K524" s="266"/>
      <c r="L524" s="266"/>
    </row>
    <row r="525" spans="1:16" s="8" customFormat="1" ht="46.9" hidden="1" customHeight="1">
      <c r="A525" s="264"/>
      <c r="B525" s="103" t="s">
        <v>627</v>
      </c>
      <c r="C525" s="265" t="s">
        <v>89</v>
      </c>
      <c r="D525" s="265" t="s">
        <v>96</v>
      </c>
      <c r="E525" s="265" t="s">
        <v>12</v>
      </c>
      <c r="F525" s="265" t="s">
        <v>366</v>
      </c>
      <c r="G525" s="265" t="s">
        <v>222</v>
      </c>
      <c r="H525" s="265" t="s">
        <v>47</v>
      </c>
      <c r="I525" s="265" t="s">
        <v>1</v>
      </c>
      <c r="J525" s="266"/>
      <c r="K525" s="266"/>
      <c r="L525" s="266"/>
    </row>
    <row r="526" spans="1:16" s="8" customFormat="1" ht="46.9" customHeight="1">
      <c r="A526" s="264"/>
      <c r="B526" s="102" t="s">
        <v>562</v>
      </c>
      <c r="C526" s="286" t="s">
        <v>89</v>
      </c>
      <c r="D526" s="286" t="s">
        <v>96</v>
      </c>
      <c r="E526" s="286" t="s">
        <v>12</v>
      </c>
      <c r="F526" s="332" t="s">
        <v>563</v>
      </c>
      <c r="G526" s="332"/>
      <c r="H526" s="333"/>
      <c r="I526" s="334"/>
      <c r="J526" s="335">
        <f>+J527</f>
        <v>3500.4</v>
      </c>
      <c r="K526" s="335"/>
      <c r="L526" s="335"/>
    </row>
    <row r="527" spans="1:16" s="8" customFormat="1" ht="46.15" customHeight="1">
      <c r="A527" s="264"/>
      <c r="B527" s="102" t="s">
        <v>525</v>
      </c>
      <c r="C527" s="265" t="s">
        <v>89</v>
      </c>
      <c r="D527" s="265" t="s">
        <v>96</v>
      </c>
      <c r="E527" s="265" t="s">
        <v>12</v>
      </c>
      <c r="F527" s="310" t="s">
        <v>563</v>
      </c>
      <c r="G527" s="265" t="s">
        <v>222</v>
      </c>
      <c r="H527" s="265" t="s">
        <v>47</v>
      </c>
      <c r="I527" s="265" t="s">
        <v>1</v>
      </c>
      <c r="J527" s="266">
        <v>3500.4</v>
      </c>
      <c r="K527" s="266"/>
      <c r="L527" s="266"/>
    </row>
    <row r="528" spans="1:16" s="8" customFormat="1" ht="16.149999999999999" customHeight="1">
      <c r="A528" s="96" t="s">
        <v>603</v>
      </c>
      <c r="B528" s="60" t="s">
        <v>417</v>
      </c>
      <c r="C528" s="259" t="s">
        <v>89</v>
      </c>
      <c r="D528" s="259" t="s">
        <v>96</v>
      </c>
      <c r="E528" s="259" t="s">
        <v>339</v>
      </c>
      <c r="F528" s="260" t="s">
        <v>3</v>
      </c>
      <c r="G528" s="260"/>
      <c r="H528" s="261"/>
      <c r="I528" s="262"/>
      <c r="J528" s="263">
        <f>J529+J530</f>
        <v>0</v>
      </c>
      <c r="K528" s="263">
        <f t="shared" ref="K528:L528" si="150">K529+K530</f>
        <v>0</v>
      </c>
      <c r="L528" s="263">
        <f t="shared" si="150"/>
        <v>47551.1</v>
      </c>
      <c r="M528" s="8">
        <v>7971.6</v>
      </c>
    </row>
    <row r="529" spans="1:13" s="8" customFormat="1" ht="45" hidden="1" customHeight="1">
      <c r="A529" s="14"/>
      <c r="B529" s="102" t="s">
        <v>521</v>
      </c>
      <c r="C529" s="93" t="s">
        <v>89</v>
      </c>
      <c r="D529" s="93" t="s">
        <v>96</v>
      </c>
      <c r="E529" s="93" t="s">
        <v>339</v>
      </c>
      <c r="F529" s="93" t="s">
        <v>523</v>
      </c>
      <c r="G529" s="207" t="s">
        <v>222</v>
      </c>
      <c r="H529" s="207" t="s">
        <v>47</v>
      </c>
      <c r="I529" s="207" t="s">
        <v>28</v>
      </c>
      <c r="J529" s="24">
        <v>0</v>
      </c>
      <c r="K529" s="24">
        <v>0</v>
      </c>
      <c r="L529" s="24"/>
    </row>
    <row r="530" spans="1:13" s="8" customFormat="1" ht="44.45" customHeight="1">
      <c r="A530" s="14"/>
      <c r="B530" s="102" t="s">
        <v>522</v>
      </c>
      <c r="C530" s="93" t="s">
        <v>89</v>
      </c>
      <c r="D530" s="93" t="s">
        <v>96</v>
      </c>
      <c r="E530" s="93" t="s">
        <v>339</v>
      </c>
      <c r="F530" s="93" t="s">
        <v>523</v>
      </c>
      <c r="G530" s="93" t="s">
        <v>222</v>
      </c>
      <c r="H530" s="93" t="s">
        <v>47</v>
      </c>
      <c r="I530" s="93" t="s">
        <v>28</v>
      </c>
      <c r="J530" s="24">
        <v>0</v>
      </c>
      <c r="K530" s="24">
        <v>0</v>
      </c>
      <c r="L530" s="24">
        <v>47551.1</v>
      </c>
      <c r="M530" s="8">
        <v>59.8</v>
      </c>
    </row>
    <row r="531" spans="1:13" s="8" customFormat="1" ht="17.25" hidden="1">
      <c r="A531" s="14"/>
      <c r="B531" s="102"/>
      <c r="C531" s="93"/>
      <c r="D531" s="93"/>
      <c r="E531" s="93"/>
      <c r="F531" s="93"/>
      <c r="G531" s="93"/>
      <c r="H531" s="93"/>
      <c r="I531" s="93"/>
      <c r="J531" s="24"/>
      <c r="K531" s="24"/>
      <c r="L531" s="24"/>
    </row>
    <row r="532" spans="1:13" s="8" customFormat="1" ht="37.5">
      <c r="A532" s="107" t="s">
        <v>141</v>
      </c>
      <c r="B532" s="108" t="s">
        <v>367</v>
      </c>
      <c r="C532" s="269" t="s">
        <v>368</v>
      </c>
      <c r="D532" s="269" t="s">
        <v>49</v>
      </c>
      <c r="E532" s="139" t="s">
        <v>2</v>
      </c>
      <c r="F532" s="109" t="s">
        <v>3</v>
      </c>
      <c r="G532" s="406"/>
      <c r="H532" s="406"/>
      <c r="I532" s="406"/>
      <c r="J532" s="119">
        <f>SUM(J533)</f>
        <v>111143.7</v>
      </c>
      <c r="K532" s="119">
        <f t="shared" ref="K532:L532" si="151">SUM(K533)</f>
        <v>60052.4</v>
      </c>
      <c r="L532" s="119">
        <f t="shared" si="151"/>
        <v>65242.3</v>
      </c>
    </row>
    <row r="533" spans="1:13" s="8" customFormat="1" ht="37.5">
      <c r="A533" s="110" t="s">
        <v>270</v>
      </c>
      <c r="B533" s="111" t="s">
        <v>369</v>
      </c>
      <c r="C533" s="112" t="s">
        <v>368</v>
      </c>
      <c r="D533" s="112" t="s">
        <v>51</v>
      </c>
      <c r="E533" s="112" t="s">
        <v>2</v>
      </c>
      <c r="F533" s="112" t="s">
        <v>3</v>
      </c>
      <c r="G533" s="406"/>
      <c r="H533" s="406"/>
      <c r="I533" s="406"/>
      <c r="J533" s="118">
        <f>SUM(J534+J643)</f>
        <v>111143.7</v>
      </c>
      <c r="K533" s="118">
        <f>SUM(K534+K643)</f>
        <v>60052.4</v>
      </c>
      <c r="L533" s="118">
        <f>SUM(L534+L643)</f>
        <v>65242.3</v>
      </c>
    </row>
    <row r="534" spans="1:13" s="8" customFormat="1" ht="39">
      <c r="A534" s="113" t="s">
        <v>318</v>
      </c>
      <c r="B534" s="114" t="s">
        <v>371</v>
      </c>
      <c r="C534" s="267" t="s">
        <v>368</v>
      </c>
      <c r="D534" s="267" t="s">
        <v>51</v>
      </c>
      <c r="E534" s="157" t="s">
        <v>1</v>
      </c>
      <c r="F534" s="254" t="s">
        <v>3</v>
      </c>
      <c r="G534" s="407"/>
      <c r="H534" s="407"/>
      <c r="I534" s="407"/>
      <c r="J534" s="159">
        <f>+J535</f>
        <v>111143.7</v>
      </c>
      <c r="K534" s="159">
        <f t="shared" ref="K534:L534" si="152">+K535</f>
        <v>60052.4</v>
      </c>
      <c r="L534" s="159">
        <f t="shared" si="152"/>
        <v>65242.3</v>
      </c>
    </row>
    <row r="535" spans="1:13" s="8" customFormat="1" ht="47.25">
      <c r="A535" s="115"/>
      <c r="B535" s="192" t="s">
        <v>449</v>
      </c>
      <c r="C535" s="268" t="s">
        <v>368</v>
      </c>
      <c r="D535" s="268" t="s">
        <v>51</v>
      </c>
      <c r="E535" s="135" t="s">
        <v>1</v>
      </c>
      <c r="F535" s="116" t="s">
        <v>3</v>
      </c>
      <c r="G535" s="395"/>
      <c r="H535" s="395"/>
      <c r="I535" s="395"/>
      <c r="J535" s="88">
        <f>+J536+J537+J538</f>
        <v>111143.7</v>
      </c>
      <c r="K535" s="88">
        <f t="shared" ref="K535:L535" si="153">+K536+K537+K538</f>
        <v>60052.4</v>
      </c>
      <c r="L535" s="88">
        <f t="shared" si="153"/>
        <v>65242.3</v>
      </c>
    </row>
    <row r="536" spans="1:13" s="8" customFormat="1" ht="49.5">
      <c r="A536" s="115"/>
      <c r="B536" s="192" t="s">
        <v>520</v>
      </c>
      <c r="C536" s="93" t="s">
        <v>368</v>
      </c>
      <c r="D536" s="93" t="s">
        <v>51</v>
      </c>
      <c r="E536" s="93" t="s">
        <v>1</v>
      </c>
      <c r="F536" s="93" t="s">
        <v>372</v>
      </c>
      <c r="G536" s="117" t="s">
        <v>222</v>
      </c>
      <c r="H536" s="117" t="s">
        <v>28</v>
      </c>
      <c r="I536" s="117" t="s">
        <v>48</v>
      </c>
      <c r="J536" s="24">
        <v>57843.7</v>
      </c>
      <c r="K536" s="24">
        <v>60052.4</v>
      </c>
      <c r="L536" s="24">
        <v>65242.3</v>
      </c>
    </row>
    <row r="537" spans="1:13" s="8" customFormat="1" ht="45.6" customHeight="1">
      <c r="A537" s="115"/>
      <c r="B537" s="47" t="s">
        <v>519</v>
      </c>
      <c r="C537" s="93" t="s">
        <v>368</v>
      </c>
      <c r="D537" s="93" t="s">
        <v>51</v>
      </c>
      <c r="E537" s="93" t="s">
        <v>1</v>
      </c>
      <c r="F537" s="93" t="s">
        <v>452</v>
      </c>
      <c r="G537" s="117" t="s">
        <v>222</v>
      </c>
      <c r="H537" s="117" t="s">
        <v>28</v>
      </c>
      <c r="I537" s="117" t="s">
        <v>48</v>
      </c>
      <c r="J537" s="24">
        <v>53300</v>
      </c>
      <c r="K537" s="24"/>
      <c r="L537" s="24"/>
    </row>
    <row r="538" spans="1:13" s="8" customFormat="1" ht="78.75" hidden="1">
      <c r="A538" s="115"/>
      <c r="B538" s="47" t="s">
        <v>517</v>
      </c>
      <c r="C538" s="93" t="s">
        <v>368</v>
      </c>
      <c r="D538" s="93" t="s">
        <v>51</v>
      </c>
      <c r="E538" s="93" t="s">
        <v>1</v>
      </c>
      <c r="F538" s="93" t="s">
        <v>518</v>
      </c>
      <c r="G538" s="117" t="s">
        <v>222</v>
      </c>
      <c r="H538" s="117" t="s">
        <v>28</v>
      </c>
      <c r="I538" s="117" t="s">
        <v>48</v>
      </c>
      <c r="J538" s="24">
        <v>0</v>
      </c>
      <c r="K538" s="24"/>
      <c r="L538" s="24"/>
    </row>
    <row r="539" spans="1:13" s="8" customFormat="1" ht="75">
      <c r="A539" s="10" t="s">
        <v>271</v>
      </c>
      <c r="B539" s="298" t="s">
        <v>266</v>
      </c>
      <c r="C539" s="269" t="s">
        <v>267</v>
      </c>
      <c r="D539" s="269" t="s">
        <v>49</v>
      </c>
      <c r="E539" s="173" t="s">
        <v>2</v>
      </c>
      <c r="F539" s="173" t="s">
        <v>3</v>
      </c>
      <c r="G539" s="408"/>
      <c r="H539" s="408"/>
      <c r="I539" s="408"/>
      <c r="J539" s="119">
        <f>J540+J545</f>
        <v>90084.7</v>
      </c>
      <c r="K539" s="119">
        <f t="shared" ref="K539:L539" si="154">K540+K545</f>
        <v>365971.5</v>
      </c>
      <c r="L539" s="119">
        <f t="shared" si="154"/>
        <v>156700.29999999999</v>
      </c>
    </row>
    <row r="540" spans="1:13" s="8" customFormat="1" ht="56.25">
      <c r="A540" s="11" t="s">
        <v>272</v>
      </c>
      <c r="B540" s="299" t="s">
        <v>268</v>
      </c>
      <c r="C540" s="112" t="s">
        <v>267</v>
      </c>
      <c r="D540" s="112" t="s">
        <v>550</v>
      </c>
      <c r="E540" s="178" t="s">
        <v>2</v>
      </c>
      <c r="F540" s="178" t="s">
        <v>3</v>
      </c>
      <c r="G540" s="408"/>
      <c r="H540" s="408"/>
      <c r="I540" s="408"/>
      <c r="J540" s="118">
        <f>SUM(J541+J616)</f>
        <v>2531.5</v>
      </c>
      <c r="K540" s="118">
        <f>SUM(K541+K616)</f>
        <v>2531.5</v>
      </c>
      <c r="L540" s="118">
        <f>SUM(L541+L616)</f>
        <v>2531.5</v>
      </c>
    </row>
    <row r="541" spans="1:13" s="75" customFormat="1" ht="39">
      <c r="A541" s="59" t="s">
        <v>552</v>
      </c>
      <c r="B541" s="300" t="s">
        <v>269</v>
      </c>
      <c r="C541" s="284" t="s">
        <v>267</v>
      </c>
      <c r="D541" s="284" t="s">
        <v>550</v>
      </c>
      <c r="E541" s="176" t="s">
        <v>1</v>
      </c>
      <c r="F541" s="303" t="s">
        <v>3</v>
      </c>
      <c r="G541" s="409"/>
      <c r="H541" s="409"/>
      <c r="I541" s="409"/>
      <c r="J541" s="120">
        <f>SUM(J542)</f>
        <v>2531.5</v>
      </c>
      <c r="K541" s="120">
        <f t="shared" ref="K541:L542" si="155">SUM(K542)</f>
        <v>2531.5</v>
      </c>
      <c r="L541" s="120">
        <f t="shared" si="155"/>
        <v>2531.5</v>
      </c>
    </row>
    <row r="542" spans="1:13" s="67" customFormat="1" ht="49.5">
      <c r="A542" s="14"/>
      <c r="B542" s="301" t="s">
        <v>418</v>
      </c>
      <c r="C542" s="268" t="s">
        <v>267</v>
      </c>
      <c r="D542" s="268" t="s">
        <v>550</v>
      </c>
      <c r="E542" s="304" t="s">
        <v>1</v>
      </c>
      <c r="F542" s="304" t="s">
        <v>549</v>
      </c>
      <c r="G542" s="379"/>
      <c r="H542" s="379"/>
      <c r="I542" s="379"/>
      <c r="J542" s="88">
        <f>SUM(J543)</f>
        <v>2531.5</v>
      </c>
      <c r="K542" s="88">
        <f t="shared" si="155"/>
        <v>2531.5</v>
      </c>
      <c r="L542" s="88">
        <f t="shared" si="155"/>
        <v>2531.5</v>
      </c>
    </row>
    <row r="543" spans="1:13" s="8" customFormat="1" ht="49.5">
      <c r="A543" s="14"/>
      <c r="B543" s="302" t="s">
        <v>548</v>
      </c>
      <c r="C543" s="93" t="s">
        <v>267</v>
      </c>
      <c r="D543" s="93" t="s">
        <v>550</v>
      </c>
      <c r="E543" s="223" t="s">
        <v>1</v>
      </c>
      <c r="F543" s="223" t="s">
        <v>549</v>
      </c>
      <c r="G543" s="223" t="s">
        <v>211</v>
      </c>
      <c r="H543" s="223" t="s">
        <v>28</v>
      </c>
      <c r="I543" s="223" t="s">
        <v>43</v>
      </c>
      <c r="J543" s="24">
        <v>2531.5</v>
      </c>
      <c r="K543" s="24">
        <v>2531.5</v>
      </c>
      <c r="L543" s="24">
        <v>2531.5</v>
      </c>
    </row>
    <row r="544" spans="1:13" s="163" customFormat="1" hidden="1">
      <c r="A544" s="162"/>
      <c r="B544" s="31"/>
      <c r="C544" s="269"/>
      <c r="D544" s="269"/>
      <c r="E544" s="173"/>
      <c r="F544" s="174"/>
      <c r="G544" s="413"/>
      <c r="H544" s="414"/>
      <c r="I544" s="415"/>
      <c r="J544" s="119"/>
      <c r="K544" s="175"/>
      <c r="L544" s="175"/>
    </row>
    <row r="545" spans="1:12" s="164" customFormat="1">
      <c r="A545" s="95" t="s">
        <v>604</v>
      </c>
      <c r="B545" s="32" t="s">
        <v>505</v>
      </c>
      <c r="C545" s="112" t="s">
        <v>267</v>
      </c>
      <c r="D545" s="112" t="s">
        <v>506</v>
      </c>
      <c r="E545" s="178" t="s">
        <v>2</v>
      </c>
      <c r="F545" s="179" t="s">
        <v>3</v>
      </c>
      <c r="G545" s="433"/>
      <c r="H545" s="434"/>
      <c r="I545" s="435"/>
      <c r="J545" s="118">
        <f>+J546</f>
        <v>87553.2</v>
      </c>
      <c r="K545" s="22">
        <f t="shared" ref="K545:L545" si="156">+K546</f>
        <v>363440</v>
      </c>
      <c r="L545" s="22">
        <f t="shared" si="156"/>
        <v>154168.79999999999</v>
      </c>
    </row>
    <row r="546" spans="1:12" s="147" customFormat="1" ht="34.5">
      <c r="A546" s="165" t="s">
        <v>605</v>
      </c>
      <c r="B546" s="166" t="s">
        <v>507</v>
      </c>
      <c r="C546" s="284" t="s">
        <v>267</v>
      </c>
      <c r="D546" s="284" t="s">
        <v>506</v>
      </c>
      <c r="E546" s="176" t="s">
        <v>7</v>
      </c>
      <c r="F546" s="76" t="s">
        <v>3</v>
      </c>
      <c r="G546" s="436"/>
      <c r="H546" s="437"/>
      <c r="I546" s="438"/>
      <c r="J546" s="120">
        <f>J547+J548+J552+J553+J554+J555</f>
        <v>87553.2</v>
      </c>
      <c r="K546" s="120">
        <f t="shared" ref="K546:L546" si="157">K547+K548+K552+K553</f>
        <v>363440</v>
      </c>
      <c r="L546" s="120">
        <f t="shared" si="157"/>
        <v>154168.79999999999</v>
      </c>
    </row>
    <row r="547" spans="1:12" s="147" customFormat="1" ht="63">
      <c r="A547" s="165"/>
      <c r="B547" s="240" t="s">
        <v>509</v>
      </c>
      <c r="C547" s="291" t="s">
        <v>267</v>
      </c>
      <c r="D547" s="291" t="s">
        <v>506</v>
      </c>
      <c r="E547" s="172" t="s">
        <v>7</v>
      </c>
      <c r="F547" s="45" t="s">
        <v>510</v>
      </c>
      <c r="G547" s="25" t="s">
        <v>222</v>
      </c>
      <c r="H547" s="25" t="s">
        <v>28</v>
      </c>
      <c r="I547" s="25" t="s">
        <v>48</v>
      </c>
      <c r="J547" s="124">
        <v>0</v>
      </c>
      <c r="K547" s="170">
        <v>162470.29999999999</v>
      </c>
      <c r="L547" s="170">
        <v>94774.3</v>
      </c>
    </row>
    <row r="548" spans="1:12" s="8" customFormat="1" ht="38.450000000000003" customHeight="1">
      <c r="A548" s="14"/>
      <c r="B548" s="240" t="s">
        <v>508</v>
      </c>
      <c r="C548" s="291" t="s">
        <v>267</v>
      </c>
      <c r="D548" s="291" t="s">
        <v>506</v>
      </c>
      <c r="E548" s="172" t="s">
        <v>7</v>
      </c>
      <c r="F548" s="189" t="s">
        <v>644</v>
      </c>
      <c r="G548" s="137" t="s">
        <v>222</v>
      </c>
      <c r="H548" s="45" t="s">
        <v>28</v>
      </c>
      <c r="I548" s="168" t="s">
        <v>98</v>
      </c>
      <c r="J548" s="124">
        <v>13960.8</v>
      </c>
      <c r="K548" s="170">
        <v>0</v>
      </c>
      <c r="L548" s="170">
        <v>0</v>
      </c>
    </row>
    <row r="549" spans="1:12" s="8" customFormat="1" ht="31.5" hidden="1">
      <c r="A549" s="14"/>
      <c r="B549" s="240" t="s">
        <v>508</v>
      </c>
      <c r="C549" s="291" t="s">
        <v>267</v>
      </c>
      <c r="D549" s="291" t="s">
        <v>186</v>
      </c>
      <c r="E549" s="172" t="s">
        <v>12</v>
      </c>
      <c r="F549" s="189" t="s">
        <v>644</v>
      </c>
      <c r="G549" s="137" t="s">
        <v>222</v>
      </c>
      <c r="H549" s="45" t="s">
        <v>43</v>
      </c>
      <c r="I549" s="168" t="s">
        <v>43</v>
      </c>
      <c r="J549" s="124"/>
      <c r="K549" s="171"/>
      <c r="L549" s="171"/>
    </row>
    <row r="550" spans="1:12" s="8" customFormat="1" ht="31.5" hidden="1">
      <c r="A550" s="14"/>
      <c r="B550" s="240" t="s">
        <v>508</v>
      </c>
      <c r="C550" s="291" t="s">
        <v>267</v>
      </c>
      <c r="D550" s="291" t="s">
        <v>186</v>
      </c>
      <c r="E550" s="172" t="s">
        <v>12</v>
      </c>
      <c r="F550" s="189" t="s">
        <v>644</v>
      </c>
      <c r="G550" s="195" t="s">
        <v>222</v>
      </c>
      <c r="H550" s="45" t="s">
        <v>43</v>
      </c>
      <c r="I550" s="168" t="s">
        <v>43</v>
      </c>
      <c r="J550" s="124"/>
      <c r="K550" s="171"/>
      <c r="L550" s="171"/>
    </row>
    <row r="551" spans="1:12" s="8" customFormat="1" ht="40.9" hidden="1" customHeight="1">
      <c r="A551" s="14"/>
      <c r="B551" s="240" t="s">
        <v>508</v>
      </c>
      <c r="C551" s="291" t="s">
        <v>267</v>
      </c>
      <c r="D551" s="291" t="s">
        <v>186</v>
      </c>
      <c r="E551" s="172" t="s">
        <v>12</v>
      </c>
      <c r="F551" s="189" t="s">
        <v>644</v>
      </c>
      <c r="G551" s="233" t="s">
        <v>222</v>
      </c>
      <c r="H551" s="45" t="s">
        <v>43</v>
      </c>
      <c r="I551" s="45" t="s">
        <v>43</v>
      </c>
      <c r="J551" s="124"/>
      <c r="K551" s="171"/>
      <c r="L551" s="171"/>
    </row>
    <row r="552" spans="1:12" s="8" customFormat="1" ht="40.9" customHeight="1">
      <c r="A552" s="14"/>
      <c r="B552" s="240" t="s">
        <v>508</v>
      </c>
      <c r="C552" s="291" t="s">
        <v>267</v>
      </c>
      <c r="D552" s="291" t="s">
        <v>506</v>
      </c>
      <c r="E552" s="172" t="s">
        <v>7</v>
      </c>
      <c r="F552" s="189" t="s">
        <v>644</v>
      </c>
      <c r="G552" s="305" t="s">
        <v>222</v>
      </c>
      <c r="H552" s="45" t="s">
        <v>28</v>
      </c>
      <c r="I552" s="45" t="s">
        <v>98</v>
      </c>
      <c r="J552" s="124">
        <v>4025.9</v>
      </c>
      <c r="K552" s="171"/>
      <c r="L552" s="171"/>
    </row>
    <row r="553" spans="1:12" s="8" customFormat="1" ht="40.9" customHeight="1">
      <c r="A553" s="14"/>
      <c r="B553" s="240" t="s">
        <v>636</v>
      </c>
      <c r="C553" s="291" t="s">
        <v>267</v>
      </c>
      <c r="D553" s="291" t="s">
        <v>506</v>
      </c>
      <c r="E553" s="172" t="s">
        <v>7</v>
      </c>
      <c r="F553" s="169" t="s">
        <v>570</v>
      </c>
      <c r="G553" s="306" t="s">
        <v>222</v>
      </c>
      <c r="H553" s="45" t="s">
        <v>43</v>
      </c>
      <c r="I553" s="45" t="s">
        <v>43</v>
      </c>
      <c r="J553" s="124">
        <v>52293.3</v>
      </c>
      <c r="K553" s="171">
        <v>200969.7</v>
      </c>
      <c r="L553" s="171">
        <v>59394.5</v>
      </c>
    </row>
    <row r="554" spans="1:12" s="8" customFormat="1" ht="40.9" customHeight="1">
      <c r="A554" s="14"/>
      <c r="B554" s="240" t="s">
        <v>637</v>
      </c>
      <c r="C554" s="291" t="s">
        <v>267</v>
      </c>
      <c r="D554" s="291" t="s">
        <v>506</v>
      </c>
      <c r="E554" s="172" t="s">
        <v>7</v>
      </c>
      <c r="F554" s="169" t="s">
        <v>570</v>
      </c>
      <c r="G554" s="311" t="s">
        <v>222</v>
      </c>
      <c r="H554" s="45" t="s">
        <v>47</v>
      </c>
      <c r="I554" s="45" t="s">
        <v>28</v>
      </c>
      <c r="J554" s="124">
        <v>7273.2</v>
      </c>
      <c r="K554" s="171"/>
      <c r="L554" s="171"/>
    </row>
    <row r="555" spans="1:12" s="8" customFormat="1" ht="40.9" customHeight="1">
      <c r="A555" s="14"/>
      <c r="B555" s="240" t="s">
        <v>637</v>
      </c>
      <c r="C555" s="291" t="s">
        <v>267</v>
      </c>
      <c r="D555" s="291" t="s">
        <v>506</v>
      </c>
      <c r="E555" s="172" t="s">
        <v>7</v>
      </c>
      <c r="F555" s="169" t="s">
        <v>570</v>
      </c>
      <c r="G555" s="339" t="s">
        <v>222</v>
      </c>
      <c r="H555" s="45" t="s">
        <v>47</v>
      </c>
      <c r="I555" s="45" t="s">
        <v>28</v>
      </c>
      <c r="J555" s="124">
        <v>10000</v>
      </c>
      <c r="K555" s="171"/>
      <c r="L555" s="171"/>
    </row>
    <row r="556" spans="1:12" s="8" customFormat="1" ht="36.6" customHeight="1">
      <c r="A556" s="10" t="s">
        <v>504</v>
      </c>
      <c r="B556" s="31" t="s">
        <v>472</v>
      </c>
      <c r="C556" s="269" t="s">
        <v>476</v>
      </c>
      <c r="D556" s="269" t="s">
        <v>49</v>
      </c>
      <c r="E556" s="173" t="s">
        <v>2</v>
      </c>
      <c r="F556" s="227" t="s">
        <v>3</v>
      </c>
      <c r="G556" s="418"/>
      <c r="H556" s="419"/>
      <c r="I556" s="420"/>
      <c r="J556" s="175">
        <f>+J557</f>
        <v>4701.2</v>
      </c>
      <c r="K556" s="175">
        <f t="shared" ref="K556:L558" si="158">K557</f>
        <v>4701.2</v>
      </c>
      <c r="L556" s="175">
        <f t="shared" si="158"/>
        <v>4701.2</v>
      </c>
    </row>
    <row r="557" spans="1:12" s="8" customFormat="1" ht="49.5">
      <c r="A557" s="11" t="s">
        <v>332</v>
      </c>
      <c r="B557" s="32" t="s">
        <v>473</v>
      </c>
      <c r="C557" s="112" t="s">
        <v>476</v>
      </c>
      <c r="D557" s="112" t="s">
        <v>51</v>
      </c>
      <c r="E557" s="178" t="s">
        <v>2</v>
      </c>
      <c r="F557" s="230" t="s">
        <v>3</v>
      </c>
      <c r="G557" s="421"/>
      <c r="H557" s="422"/>
      <c r="I557" s="423"/>
      <c r="J557" s="22">
        <f>+J558</f>
        <v>4701.2</v>
      </c>
      <c r="K557" s="22">
        <f t="shared" si="158"/>
        <v>4701.2</v>
      </c>
      <c r="L557" s="22">
        <f t="shared" si="158"/>
        <v>4701.2</v>
      </c>
    </row>
    <row r="558" spans="1:12" s="8" customFormat="1" ht="34.5">
      <c r="A558" s="165" t="s">
        <v>370</v>
      </c>
      <c r="B558" s="232" t="s">
        <v>474</v>
      </c>
      <c r="C558" s="287" t="s">
        <v>476</v>
      </c>
      <c r="D558" s="287" t="s">
        <v>51</v>
      </c>
      <c r="E558" s="216" t="s">
        <v>7</v>
      </c>
      <c r="F558" s="229" t="s">
        <v>3</v>
      </c>
      <c r="G558" s="424"/>
      <c r="H558" s="425"/>
      <c r="I558" s="426"/>
      <c r="J558" s="217">
        <f>+J559</f>
        <v>4701.2</v>
      </c>
      <c r="K558" s="217">
        <f t="shared" si="158"/>
        <v>4701.2</v>
      </c>
      <c r="L558" s="217">
        <f t="shared" si="158"/>
        <v>4701.2</v>
      </c>
    </row>
    <row r="559" spans="1:12" s="8" customFormat="1" ht="47.25">
      <c r="A559" s="14"/>
      <c r="B559" s="47" t="s">
        <v>475</v>
      </c>
      <c r="C559" s="288" t="s">
        <v>476</v>
      </c>
      <c r="D559" s="288" t="s">
        <v>51</v>
      </c>
      <c r="E559" s="189" t="s">
        <v>7</v>
      </c>
      <c r="F559" s="48" t="s">
        <v>477</v>
      </c>
      <c r="G559" s="228" t="s">
        <v>222</v>
      </c>
      <c r="H559" s="45" t="s">
        <v>43</v>
      </c>
      <c r="I559" s="45" t="s">
        <v>7</v>
      </c>
      <c r="J559" s="218">
        <v>4701.2</v>
      </c>
      <c r="K559" s="218">
        <v>4701.2</v>
      </c>
      <c r="L559" s="171">
        <v>4701.2</v>
      </c>
    </row>
    <row r="560" spans="1:12" s="8" customFormat="1" ht="82.5">
      <c r="A560" s="14"/>
      <c r="B560" s="31" t="s">
        <v>464</v>
      </c>
      <c r="C560" s="269" t="s">
        <v>469</v>
      </c>
      <c r="D560" s="269" t="s">
        <v>49</v>
      </c>
      <c r="E560" s="173" t="s">
        <v>2</v>
      </c>
      <c r="F560" s="220" t="s">
        <v>3</v>
      </c>
      <c r="G560" s="418"/>
      <c r="H560" s="419"/>
      <c r="I560" s="420"/>
      <c r="J560" s="175">
        <f>+J561</f>
        <v>320</v>
      </c>
      <c r="K560" s="175">
        <f t="shared" ref="K560:L560" si="159">+K561</f>
        <v>0</v>
      </c>
      <c r="L560" s="175">
        <f t="shared" si="159"/>
        <v>0</v>
      </c>
    </row>
    <row r="561" spans="1:12" s="8" customFormat="1">
      <c r="A561" s="11" t="s">
        <v>648</v>
      </c>
      <c r="B561" s="32" t="s">
        <v>465</v>
      </c>
      <c r="C561" s="290" t="s">
        <v>469</v>
      </c>
      <c r="D561" s="290" t="s">
        <v>51</v>
      </c>
      <c r="E561" s="222" t="s">
        <v>2</v>
      </c>
      <c r="F561" s="94" t="s">
        <v>3</v>
      </c>
      <c r="G561" s="421"/>
      <c r="H561" s="422"/>
      <c r="I561" s="423"/>
      <c r="J561" s="224">
        <f>SUM(J562)</f>
        <v>320</v>
      </c>
      <c r="K561" s="224">
        <f t="shared" ref="K561:L561" si="160">SUM(K562)</f>
        <v>0</v>
      </c>
      <c r="L561" s="224">
        <f t="shared" si="160"/>
        <v>0</v>
      </c>
    </row>
    <row r="562" spans="1:12" s="8" customFormat="1" ht="51.75">
      <c r="A562" s="165" t="s">
        <v>649</v>
      </c>
      <c r="B562" s="197" t="s">
        <v>466</v>
      </c>
      <c r="C562" s="259" t="s">
        <v>469</v>
      </c>
      <c r="D562" s="259" t="s">
        <v>51</v>
      </c>
      <c r="E562" s="200" t="s">
        <v>28</v>
      </c>
      <c r="F562" s="199" t="s">
        <v>3</v>
      </c>
      <c r="G562" s="424"/>
      <c r="H562" s="425"/>
      <c r="I562" s="426"/>
      <c r="J562" s="225">
        <f>+J563+J564</f>
        <v>320</v>
      </c>
      <c r="K562" s="225">
        <f t="shared" ref="K562:L562" si="161">+K563+K564</f>
        <v>0</v>
      </c>
      <c r="L562" s="225">
        <f t="shared" si="161"/>
        <v>0</v>
      </c>
    </row>
    <row r="563" spans="1:12" s="8" customFormat="1" ht="63">
      <c r="A563" s="14"/>
      <c r="B563" s="97" t="s">
        <v>467</v>
      </c>
      <c r="C563" s="93" t="s">
        <v>469</v>
      </c>
      <c r="D563" s="93" t="s">
        <v>51</v>
      </c>
      <c r="E563" s="223" t="s">
        <v>28</v>
      </c>
      <c r="F563" s="25" t="s">
        <v>463</v>
      </c>
      <c r="G563" s="221" t="s">
        <v>222</v>
      </c>
      <c r="H563" s="45" t="s">
        <v>107</v>
      </c>
      <c r="I563" s="45" t="s">
        <v>7</v>
      </c>
      <c r="J563" s="226">
        <v>220</v>
      </c>
      <c r="K563" s="226"/>
      <c r="L563" s="226"/>
    </row>
    <row r="564" spans="1:12" s="8" customFormat="1" ht="70.150000000000006" customHeight="1">
      <c r="A564" s="14"/>
      <c r="B564" s="97" t="s">
        <v>468</v>
      </c>
      <c r="C564" s="93" t="s">
        <v>469</v>
      </c>
      <c r="D564" s="93" t="s">
        <v>51</v>
      </c>
      <c r="E564" s="223" t="s">
        <v>28</v>
      </c>
      <c r="F564" s="25" t="s">
        <v>470</v>
      </c>
      <c r="G564" s="221" t="s">
        <v>222</v>
      </c>
      <c r="H564" s="45" t="s">
        <v>107</v>
      </c>
      <c r="I564" s="45" t="s">
        <v>7</v>
      </c>
      <c r="J564" s="226">
        <v>100</v>
      </c>
      <c r="K564" s="226"/>
      <c r="L564" s="226"/>
    </row>
    <row r="565" spans="1:12" s="163" customFormat="1" ht="49.5">
      <c r="A565" s="162" t="s">
        <v>553</v>
      </c>
      <c r="B565" s="31" t="s">
        <v>419</v>
      </c>
      <c r="C565" s="269" t="s">
        <v>422</v>
      </c>
      <c r="D565" s="269" t="s">
        <v>49</v>
      </c>
      <c r="E565" s="173" t="s">
        <v>2</v>
      </c>
      <c r="F565" s="174" t="s">
        <v>3</v>
      </c>
      <c r="G565" s="439"/>
      <c r="H565" s="440"/>
      <c r="I565" s="441"/>
      <c r="J565" s="119">
        <f>+J566+J573</f>
        <v>0</v>
      </c>
      <c r="K565" s="175">
        <f t="shared" ref="K565:L566" si="162">SUM(K566)</f>
        <v>102062.39999999999</v>
      </c>
      <c r="L565" s="175">
        <f t="shared" si="162"/>
        <v>0</v>
      </c>
    </row>
    <row r="566" spans="1:12" s="164" customFormat="1" ht="33">
      <c r="A566" s="11" t="s">
        <v>554</v>
      </c>
      <c r="B566" s="32" t="s">
        <v>420</v>
      </c>
      <c r="C566" s="112" t="s">
        <v>422</v>
      </c>
      <c r="D566" s="112" t="s">
        <v>51</v>
      </c>
      <c r="E566" s="178" t="s">
        <v>2</v>
      </c>
      <c r="F566" s="179" t="s">
        <v>3</v>
      </c>
      <c r="G566" s="442"/>
      <c r="H566" s="443"/>
      <c r="I566" s="444"/>
      <c r="J566" s="118">
        <f>+J567+J570</f>
        <v>0</v>
      </c>
      <c r="K566" s="22">
        <f t="shared" si="162"/>
        <v>102062.39999999999</v>
      </c>
      <c r="L566" s="22">
        <f t="shared" si="162"/>
        <v>0</v>
      </c>
    </row>
    <row r="567" spans="1:12" s="147" customFormat="1">
      <c r="A567" s="165" t="s">
        <v>555</v>
      </c>
      <c r="B567" s="167" t="s">
        <v>421</v>
      </c>
      <c r="C567" s="284" t="s">
        <v>422</v>
      </c>
      <c r="D567" s="284" t="s">
        <v>51</v>
      </c>
      <c r="E567" s="176" t="s">
        <v>423</v>
      </c>
      <c r="F567" s="76" t="s">
        <v>3</v>
      </c>
      <c r="G567" s="445"/>
      <c r="H567" s="446"/>
      <c r="I567" s="447"/>
      <c r="J567" s="120">
        <f>+J568</f>
        <v>0</v>
      </c>
      <c r="K567" s="177">
        <f t="shared" ref="K567:L567" si="163">+K568+K569</f>
        <v>102062.39999999999</v>
      </c>
      <c r="L567" s="177">
        <f t="shared" si="163"/>
        <v>0</v>
      </c>
    </row>
    <row r="568" spans="1:12" s="8" customFormat="1" ht="33">
      <c r="A568" s="14"/>
      <c r="B568" s="19" t="s">
        <v>516</v>
      </c>
      <c r="C568" s="291" t="s">
        <v>422</v>
      </c>
      <c r="D568" s="291" t="s">
        <v>51</v>
      </c>
      <c r="E568" s="172" t="s">
        <v>423</v>
      </c>
      <c r="F568" s="256" t="s">
        <v>424</v>
      </c>
      <c r="G568" s="389"/>
      <c r="H568" s="390"/>
      <c r="I568" s="391"/>
      <c r="J568" s="257">
        <f>J569</f>
        <v>0</v>
      </c>
      <c r="K568" s="170"/>
      <c r="L568" s="170"/>
    </row>
    <row r="569" spans="1:12" s="8" customFormat="1" ht="15.6" customHeight="1">
      <c r="A569" s="14"/>
      <c r="B569" s="19" t="s">
        <v>223</v>
      </c>
      <c r="C569" s="291" t="s">
        <v>422</v>
      </c>
      <c r="D569" s="291" t="s">
        <v>51</v>
      </c>
      <c r="E569" s="172" t="s">
        <v>423</v>
      </c>
      <c r="F569" s="169" t="s">
        <v>424</v>
      </c>
      <c r="G569" s="52" t="s">
        <v>222</v>
      </c>
      <c r="H569" s="258" t="s">
        <v>43</v>
      </c>
      <c r="I569" s="258" t="s">
        <v>43</v>
      </c>
      <c r="J569" s="124">
        <v>0</v>
      </c>
      <c r="K569" s="170">
        <v>102062.39999999999</v>
      </c>
      <c r="L569" s="170"/>
    </row>
    <row r="570" spans="1:12" s="8" customFormat="1" ht="33" hidden="1">
      <c r="A570" s="11" t="s">
        <v>573</v>
      </c>
      <c r="B570" s="32" t="s">
        <v>420</v>
      </c>
      <c r="C570" s="112" t="s">
        <v>422</v>
      </c>
      <c r="D570" s="112" t="s">
        <v>51</v>
      </c>
      <c r="E570" s="178" t="s">
        <v>2</v>
      </c>
      <c r="F570" s="235" t="s">
        <v>3</v>
      </c>
      <c r="G570" s="389"/>
      <c r="H570" s="390"/>
      <c r="I570" s="391"/>
      <c r="J570" s="118">
        <f>+J571</f>
        <v>0</v>
      </c>
      <c r="K570" s="22"/>
      <c r="L570" s="22"/>
    </row>
    <row r="571" spans="1:12" s="8" customFormat="1" ht="34.5" hidden="1">
      <c r="A571" s="165" t="s">
        <v>574</v>
      </c>
      <c r="B571" s="197" t="s">
        <v>481</v>
      </c>
      <c r="C571" s="287" t="s">
        <v>422</v>
      </c>
      <c r="D571" s="287" t="s">
        <v>51</v>
      </c>
      <c r="E571" s="216" t="s">
        <v>12</v>
      </c>
      <c r="F571" s="234" t="s">
        <v>3</v>
      </c>
      <c r="G571" s="389"/>
      <c r="H571" s="390"/>
      <c r="I571" s="391"/>
      <c r="J571" s="160">
        <f>+J572</f>
        <v>0</v>
      </c>
      <c r="K571" s="217"/>
      <c r="L571" s="217"/>
    </row>
    <row r="572" spans="1:12" s="8" customFormat="1" ht="85.15" hidden="1" customHeight="1">
      <c r="A572" s="14"/>
      <c r="B572" s="19" t="s">
        <v>551</v>
      </c>
      <c r="C572" s="291" t="s">
        <v>422</v>
      </c>
      <c r="D572" s="291" t="s">
        <v>51</v>
      </c>
      <c r="E572" s="172" t="s">
        <v>12</v>
      </c>
      <c r="F572" s="169" t="s">
        <v>515</v>
      </c>
      <c r="G572" s="233" t="s">
        <v>222</v>
      </c>
      <c r="H572" s="45" t="s">
        <v>43</v>
      </c>
      <c r="I572" s="45" t="s">
        <v>12</v>
      </c>
      <c r="J572" s="124">
        <v>0</v>
      </c>
      <c r="K572" s="170"/>
      <c r="L572" s="170"/>
    </row>
    <row r="573" spans="1:12" s="164" customFormat="1" ht="49.5" hidden="1">
      <c r="A573" s="95"/>
      <c r="B573" s="32" t="s">
        <v>445</v>
      </c>
      <c r="C573" s="112" t="s">
        <v>422</v>
      </c>
      <c r="D573" s="112" t="s">
        <v>85</v>
      </c>
      <c r="E573" s="178" t="s">
        <v>2</v>
      </c>
      <c r="F573" s="188" t="s">
        <v>3</v>
      </c>
      <c r="G573" s="386"/>
      <c r="H573" s="387"/>
      <c r="I573" s="388"/>
      <c r="J573" s="118">
        <f>+J574</f>
        <v>0</v>
      </c>
      <c r="K573" s="191"/>
      <c r="L573" s="191"/>
    </row>
    <row r="574" spans="1:12" s="8" customFormat="1" ht="34.5" hidden="1">
      <c r="A574" s="14"/>
      <c r="B574" s="166" t="s">
        <v>442</v>
      </c>
      <c r="C574" s="284" t="s">
        <v>422</v>
      </c>
      <c r="D574" s="284" t="s">
        <v>85</v>
      </c>
      <c r="E574" s="176" t="s">
        <v>8</v>
      </c>
      <c r="F574" s="186" t="s">
        <v>3</v>
      </c>
      <c r="G574" s="416"/>
      <c r="H574" s="416"/>
      <c r="I574" s="416"/>
      <c r="J574" s="120">
        <f>+J575</f>
        <v>0</v>
      </c>
      <c r="K574" s="190"/>
      <c r="L574" s="170"/>
    </row>
    <row r="575" spans="1:12" s="8" customFormat="1" ht="63" hidden="1">
      <c r="A575" s="14"/>
      <c r="B575" s="47" t="s">
        <v>443</v>
      </c>
      <c r="C575" s="288" t="s">
        <v>422</v>
      </c>
      <c r="D575" s="288" t="s">
        <v>85</v>
      </c>
      <c r="E575" s="189" t="s">
        <v>8</v>
      </c>
      <c r="F575" s="48" t="s">
        <v>444</v>
      </c>
      <c r="G575" s="187" t="s">
        <v>222</v>
      </c>
      <c r="H575" s="45" t="s">
        <v>43</v>
      </c>
      <c r="I575" s="45" t="s">
        <v>12</v>
      </c>
      <c r="J575" s="124"/>
      <c r="K575" s="170"/>
      <c r="L575" s="170"/>
    </row>
    <row r="576" spans="1:12" s="84" customFormat="1" ht="56.25">
      <c r="A576" s="10" t="s">
        <v>556</v>
      </c>
      <c r="B576" s="18" t="s">
        <v>327</v>
      </c>
      <c r="C576" s="269" t="s">
        <v>328</v>
      </c>
      <c r="D576" s="269" t="s">
        <v>49</v>
      </c>
      <c r="E576" s="136" t="s">
        <v>2</v>
      </c>
      <c r="F576" s="81" t="s">
        <v>3</v>
      </c>
      <c r="G576" s="380"/>
      <c r="H576" s="380"/>
      <c r="I576" s="380"/>
      <c r="J576" s="119">
        <f>SUM(J577)</f>
        <v>2413.6999999999998</v>
      </c>
      <c r="K576" s="119">
        <f t="shared" ref="K576:L576" si="164">SUM(K577)</f>
        <v>5896.7</v>
      </c>
      <c r="L576" s="119">
        <f t="shared" si="164"/>
        <v>5550</v>
      </c>
    </row>
    <row r="577" spans="1:12" s="84" customFormat="1" ht="56.25">
      <c r="A577" s="11" t="s">
        <v>557</v>
      </c>
      <c r="B577" s="16" t="s">
        <v>329</v>
      </c>
      <c r="C577" s="112" t="s">
        <v>328</v>
      </c>
      <c r="D577" s="112" t="s">
        <v>51</v>
      </c>
      <c r="E577" s="138" t="s">
        <v>2</v>
      </c>
      <c r="F577" s="83" t="s">
        <v>3</v>
      </c>
      <c r="G577" s="380"/>
      <c r="H577" s="380"/>
      <c r="I577" s="380"/>
      <c r="J577" s="118">
        <f>J578+J583</f>
        <v>2413.6999999999998</v>
      </c>
      <c r="K577" s="118">
        <f>K578+K583</f>
        <v>5896.7</v>
      </c>
      <c r="L577" s="118">
        <f>L578+L583</f>
        <v>5550</v>
      </c>
    </row>
    <row r="578" spans="1:12" s="86" customFormat="1" ht="39">
      <c r="A578" s="35" t="s">
        <v>558</v>
      </c>
      <c r="B578" s="85" t="s">
        <v>330</v>
      </c>
      <c r="C578" s="287" t="s">
        <v>328</v>
      </c>
      <c r="D578" s="287" t="s">
        <v>51</v>
      </c>
      <c r="E578" s="253" t="s">
        <v>1</v>
      </c>
      <c r="F578" s="253" t="s">
        <v>3</v>
      </c>
      <c r="G578" s="417"/>
      <c r="H578" s="417"/>
      <c r="I578" s="417"/>
      <c r="J578" s="160">
        <f>+J579+J581</f>
        <v>2413.6999999999998</v>
      </c>
      <c r="K578" s="160">
        <f t="shared" ref="K578:L578" si="165">SUM(K581)</f>
        <v>346.7</v>
      </c>
      <c r="L578" s="160">
        <f t="shared" si="165"/>
        <v>0</v>
      </c>
    </row>
    <row r="579" spans="1:12" s="86" customFormat="1" ht="33">
      <c r="A579" s="35"/>
      <c r="B579" s="36" t="s">
        <v>633</v>
      </c>
      <c r="C579" s="338" t="s">
        <v>328</v>
      </c>
      <c r="D579" s="338" t="s">
        <v>51</v>
      </c>
      <c r="E579" s="336" t="s">
        <v>1</v>
      </c>
      <c r="F579" s="336" t="s">
        <v>635</v>
      </c>
      <c r="G579" s="396"/>
      <c r="H579" s="397"/>
      <c r="I579" s="398"/>
      <c r="J579" s="88">
        <f>+J580</f>
        <v>1589.3</v>
      </c>
      <c r="K579" s="88"/>
      <c r="L579" s="88"/>
    </row>
    <row r="580" spans="1:12" s="86" customFormat="1" ht="19.5">
      <c r="A580" s="35"/>
      <c r="B580" s="15" t="s">
        <v>634</v>
      </c>
      <c r="C580" s="93" t="s">
        <v>328</v>
      </c>
      <c r="D580" s="93" t="s">
        <v>51</v>
      </c>
      <c r="E580" s="337" t="s">
        <v>1</v>
      </c>
      <c r="F580" s="337" t="s">
        <v>635</v>
      </c>
      <c r="G580" s="337" t="s">
        <v>211</v>
      </c>
      <c r="H580" s="337" t="s">
        <v>1</v>
      </c>
      <c r="I580" s="337" t="s">
        <v>101</v>
      </c>
      <c r="J580" s="24">
        <v>1589.3</v>
      </c>
      <c r="K580" s="24"/>
      <c r="L580" s="24"/>
    </row>
    <row r="581" spans="1:12" s="67" customFormat="1" ht="33">
      <c r="A581" s="14"/>
      <c r="B581" s="36" t="s">
        <v>511</v>
      </c>
      <c r="C581" s="268" t="s">
        <v>328</v>
      </c>
      <c r="D581" s="268" t="s">
        <v>51</v>
      </c>
      <c r="E581" s="133" t="s">
        <v>1</v>
      </c>
      <c r="F581" s="80" t="s">
        <v>331</v>
      </c>
      <c r="G581" s="378"/>
      <c r="H581" s="378"/>
      <c r="I581" s="378"/>
      <c r="J581" s="88">
        <f>SUM(J582:J582)</f>
        <v>824.4</v>
      </c>
      <c r="K581" s="88">
        <f>SUM(K582:K582)</f>
        <v>346.7</v>
      </c>
      <c r="L581" s="88">
        <f>SUM(L582:L582)</f>
        <v>0</v>
      </c>
    </row>
    <row r="582" spans="1:12" s="8" customFormat="1" ht="17.25">
      <c r="A582" s="14"/>
      <c r="B582" s="15" t="s">
        <v>223</v>
      </c>
      <c r="C582" s="93" t="s">
        <v>328</v>
      </c>
      <c r="D582" s="93" t="s">
        <v>51</v>
      </c>
      <c r="E582" s="137" t="s">
        <v>1</v>
      </c>
      <c r="F582" s="82" t="s">
        <v>331</v>
      </c>
      <c r="G582" s="137" t="s">
        <v>222</v>
      </c>
      <c r="H582" s="137" t="s">
        <v>107</v>
      </c>
      <c r="I582" s="137" t="s">
        <v>7</v>
      </c>
      <c r="J582" s="24">
        <v>824.4</v>
      </c>
      <c r="K582" s="24">
        <v>346.7</v>
      </c>
      <c r="L582" s="24"/>
    </row>
    <row r="583" spans="1:12" s="8" customFormat="1" ht="39">
      <c r="A583" s="35" t="s">
        <v>606</v>
      </c>
      <c r="B583" s="85" t="s">
        <v>512</v>
      </c>
      <c r="C583" s="287" t="s">
        <v>328</v>
      </c>
      <c r="D583" s="287" t="s">
        <v>51</v>
      </c>
      <c r="E583" s="253" t="s">
        <v>7</v>
      </c>
      <c r="F583" s="253" t="s">
        <v>3</v>
      </c>
      <c r="G583" s="252"/>
      <c r="H583" s="252"/>
      <c r="I583" s="252"/>
      <c r="J583" s="255">
        <f t="shared" ref="J583:L584" si="166">J584</f>
        <v>0</v>
      </c>
      <c r="K583" s="255">
        <f t="shared" si="166"/>
        <v>5550</v>
      </c>
      <c r="L583" s="255">
        <f t="shared" si="166"/>
        <v>5550</v>
      </c>
    </row>
    <row r="584" spans="1:12" s="8" customFormat="1" ht="49.5">
      <c r="A584" s="14"/>
      <c r="B584" s="36" t="s">
        <v>513</v>
      </c>
      <c r="C584" s="93" t="s">
        <v>328</v>
      </c>
      <c r="D584" s="93" t="s">
        <v>51</v>
      </c>
      <c r="E584" s="252" t="s">
        <v>7</v>
      </c>
      <c r="F584" s="252" t="s">
        <v>514</v>
      </c>
      <c r="G584" s="252"/>
      <c r="H584" s="252"/>
      <c r="I584" s="252"/>
      <c r="J584" s="88">
        <f t="shared" si="166"/>
        <v>0</v>
      </c>
      <c r="K584" s="88">
        <f t="shared" si="166"/>
        <v>5550</v>
      </c>
      <c r="L584" s="88">
        <f t="shared" si="166"/>
        <v>5550</v>
      </c>
    </row>
    <row r="585" spans="1:12" s="8" customFormat="1" ht="17.25">
      <c r="A585" s="14"/>
      <c r="B585" s="15" t="s">
        <v>223</v>
      </c>
      <c r="C585" s="93" t="s">
        <v>328</v>
      </c>
      <c r="D585" s="93" t="s">
        <v>51</v>
      </c>
      <c r="E585" s="252" t="s">
        <v>7</v>
      </c>
      <c r="F585" s="252" t="s">
        <v>514</v>
      </c>
      <c r="G585" s="252" t="s">
        <v>222</v>
      </c>
      <c r="H585" s="252" t="s">
        <v>43</v>
      </c>
      <c r="I585" s="252" t="s">
        <v>7</v>
      </c>
      <c r="J585" s="24">
        <v>0</v>
      </c>
      <c r="K585" s="24">
        <v>5550</v>
      </c>
      <c r="L585" s="24">
        <v>5550</v>
      </c>
    </row>
    <row r="586" spans="1:12" s="2" customFormat="1" ht="37.5">
      <c r="A586" s="10" t="s">
        <v>559</v>
      </c>
      <c r="B586" s="18" t="s">
        <v>284</v>
      </c>
      <c r="C586" s="269" t="s">
        <v>304</v>
      </c>
      <c r="D586" s="269" t="s">
        <v>49</v>
      </c>
      <c r="E586" s="136" t="s">
        <v>2</v>
      </c>
      <c r="F586" s="30" t="s">
        <v>3</v>
      </c>
      <c r="G586" s="380"/>
      <c r="H586" s="380"/>
      <c r="I586" s="380"/>
      <c r="J586" s="119">
        <f>+J587+J597</f>
        <v>5314.4</v>
      </c>
      <c r="K586" s="119">
        <f t="shared" ref="K586:L586" si="167">SUM(K587+K592)</f>
        <v>2059</v>
      </c>
      <c r="L586" s="119">
        <f t="shared" si="167"/>
        <v>2141</v>
      </c>
    </row>
    <row r="587" spans="1:12" s="2" customFormat="1" ht="37.5">
      <c r="A587" s="11" t="s">
        <v>560</v>
      </c>
      <c r="B587" s="16" t="s">
        <v>303</v>
      </c>
      <c r="C587" s="112" t="s">
        <v>304</v>
      </c>
      <c r="D587" s="112" t="s">
        <v>51</v>
      </c>
      <c r="E587" s="138" t="s">
        <v>2</v>
      </c>
      <c r="F587" s="44" t="s">
        <v>3</v>
      </c>
      <c r="G587" s="381"/>
      <c r="H587" s="381"/>
      <c r="I587" s="381"/>
      <c r="J587" s="118">
        <f>SUM(J588+J590)</f>
        <v>2074</v>
      </c>
      <c r="K587" s="118">
        <f t="shared" ref="K587:L587" si="168">SUM(K588+K590)</f>
        <v>2059</v>
      </c>
      <c r="L587" s="118">
        <f t="shared" si="168"/>
        <v>2141</v>
      </c>
    </row>
    <row r="588" spans="1:12" s="37" customFormat="1" ht="33">
      <c r="A588" s="35"/>
      <c r="B588" s="36" t="s">
        <v>305</v>
      </c>
      <c r="C588" s="268" t="s">
        <v>304</v>
      </c>
      <c r="D588" s="289" t="s">
        <v>51</v>
      </c>
      <c r="E588" s="133" t="s">
        <v>2</v>
      </c>
      <c r="F588" s="54" t="s">
        <v>306</v>
      </c>
      <c r="G588" s="55"/>
      <c r="H588" s="56"/>
      <c r="I588" s="57"/>
      <c r="J588" s="128">
        <f>SUM(J589)</f>
        <v>1310</v>
      </c>
      <c r="K588" s="128">
        <f t="shared" ref="K588:L588" si="169">SUM(K589)</f>
        <v>1337</v>
      </c>
      <c r="L588" s="128">
        <f t="shared" si="169"/>
        <v>1390</v>
      </c>
    </row>
    <row r="589" spans="1:12" s="8" customFormat="1" ht="33">
      <c r="A589" s="14"/>
      <c r="B589" s="15" t="s">
        <v>307</v>
      </c>
      <c r="C589" s="93" t="s">
        <v>304</v>
      </c>
      <c r="D589" s="291" t="s">
        <v>51</v>
      </c>
      <c r="E589" s="137" t="s">
        <v>2</v>
      </c>
      <c r="F589" s="43" t="s">
        <v>306</v>
      </c>
      <c r="G589" s="53" t="s">
        <v>213</v>
      </c>
      <c r="H589" s="53" t="s">
        <v>1</v>
      </c>
      <c r="I589" s="53" t="s">
        <v>8</v>
      </c>
      <c r="J589" s="24">
        <v>1310</v>
      </c>
      <c r="K589" s="24">
        <v>1337</v>
      </c>
      <c r="L589" s="24">
        <v>1390</v>
      </c>
    </row>
    <row r="590" spans="1:12" s="37" customFormat="1" ht="19.5">
      <c r="A590" s="35"/>
      <c r="B590" s="36" t="s">
        <v>309</v>
      </c>
      <c r="C590" s="268" t="s">
        <v>304</v>
      </c>
      <c r="D590" s="289" t="s">
        <v>193</v>
      </c>
      <c r="E590" s="133" t="s">
        <v>2</v>
      </c>
      <c r="F590" s="54" t="s">
        <v>128</v>
      </c>
      <c r="G590" s="55"/>
      <c r="H590" s="56"/>
      <c r="I590" s="57"/>
      <c r="J590" s="128">
        <f>SUM(J591)</f>
        <v>764</v>
      </c>
      <c r="K590" s="128">
        <f t="shared" ref="K590:L590" si="170">SUM(K591)</f>
        <v>722</v>
      </c>
      <c r="L590" s="128">
        <f t="shared" si="170"/>
        <v>751</v>
      </c>
    </row>
    <row r="591" spans="1:12" s="8" customFormat="1" ht="29.45" customHeight="1">
      <c r="A591" s="14"/>
      <c r="B591" s="15" t="s">
        <v>243</v>
      </c>
      <c r="C591" s="93" t="s">
        <v>304</v>
      </c>
      <c r="D591" s="291" t="s">
        <v>193</v>
      </c>
      <c r="E591" s="137" t="s">
        <v>2</v>
      </c>
      <c r="F591" s="43" t="s">
        <v>128</v>
      </c>
      <c r="G591" s="52" t="s">
        <v>213</v>
      </c>
      <c r="H591" s="52" t="s">
        <v>1</v>
      </c>
      <c r="I591" s="52" t="s">
        <v>8</v>
      </c>
      <c r="J591" s="24">
        <v>764</v>
      </c>
      <c r="K591" s="24">
        <v>722</v>
      </c>
      <c r="L591" s="24">
        <v>751</v>
      </c>
    </row>
    <row r="592" spans="1:12" s="2" customFormat="1" ht="0.6" hidden="1" customHeight="1">
      <c r="A592" s="11" t="s">
        <v>373</v>
      </c>
      <c r="B592" s="16" t="s">
        <v>291</v>
      </c>
      <c r="C592" s="112" t="s">
        <v>285</v>
      </c>
      <c r="D592" s="112" t="s">
        <v>94</v>
      </c>
      <c r="E592" s="138" t="s">
        <v>2</v>
      </c>
      <c r="F592" s="29" t="s">
        <v>3</v>
      </c>
      <c r="G592" s="381"/>
      <c r="H592" s="381"/>
      <c r="I592" s="381"/>
      <c r="J592" s="118">
        <f>SUM(J593)</f>
        <v>0</v>
      </c>
      <c r="K592" s="118">
        <f t="shared" ref="K592:L592" si="171">SUM(K593)</f>
        <v>0</v>
      </c>
      <c r="L592" s="118">
        <f t="shared" si="171"/>
        <v>0</v>
      </c>
    </row>
    <row r="593" spans="1:12" s="37" customFormat="1" ht="49.5" hidden="1">
      <c r="A593" s="35"/>
      <c r="B593" s="36" t="s">
        <v>292</v>
      </c>
      <c r="C593" s="268" t="s">
        <v>285</v>
      </c>
      <c r="D593" s="268" t="s">
        <v>94</v>
      </c>
      <c r="E593" s="133" t="s">
        <v>2</v>
      </c>
      <c r="F593" s="54" t="s">
        <v>286</v>
      </c>
      <c r="G593" s="55"/>
      <c r="H593" s="56"/>
      <c r="I593" s="57"/>
      <c r="J593" s="128">
        <f>SUM(J594)</f>
        <v>0</v>
      </c>
      <c r="K593" s="128">
        <f t="shared" ref="K593:L593" si="172">SUM(K594)</f>
        <v>0</v>
      </c>
      <c r="L593" s="128">
        <f t="shared" si="172"/>
        <v>0</v>
      </c>
    </row>
    <row r="594" spans="1:12" s="8" customFormat="1" ht="17.25" hidden="1">
      <c r="A594" s="14"/>
      <c r="B594" s="15" t="s">
        <v>210</v>
      </c>
      <c r="C594" s="93" t="s">
        <v>285</v>
      </c>
      <c r="D594" s="93" t="s">
        <v>94</v>
      </c>
      <c r="E594" s="137" t="s">
        <v>2</v>
      </c>
      <c r="F594" s="28" t="s">
        <v>286</v>
      </c>
      <c r="G594" s="52" t="s">
        <v>211</v>
      </c>
      <c r="H594" s="52" t="s">
        <v>1</v>
      </c>
      <c r="I594" s="52" t="s">
        <v>43</v>
      </c>
      <c r="J594" s="24"/>
      <c r="K594" s="24"/>
      <c r="L594" s="24"/>
    </row>
    <row r="595" spans="1:12" s="8" customFormat="1" ht="18" hidden="1" thickBot="1">
      <c r="A595" s="26"/>
      <c r="B595" s="27"/>
      <c r="C595" s="117"/>
      <c r="D595" s="117"/>
      <c r="E595" s="51"/>
      <c r="F595" s="51"/>
      <c r="G595" s="51"/>
      <c r="H595" s="51"/>
      <c r="I595" s="51"/>
      <c r="J595" s="24"/>
      <c r="K595" s="24"/>
      <c r="L595" s="24"/>
    </row>
    <row r="596" spans="1:12">
      <c r="B596" s="244" t="s">
        <v>492</v>
      </c>
      <c r="C596" s="292"/>
      <c r="D596" s="292"/>
      <c r="E596" s="245"/>
      <c r="F596" s="245"/>
      <c r="G596" s="245"/>
      <c r="H596" s="245"/>
      <c r="I596" s="245"/>
      <c r="J596" s="246"/>
      <c r="K596" s="246"/>
      <c r="L596" s="246"/>
    </row>
    <row r="597" spans="1:12">
      <c r="A597" s="248" t="s">
        <v>607</v>
      </c>
      <c r="B597" s="32" t="s">
        <v>493</v>
      </c>
      <c r="C597" s="112" t="s">
        <v>285</v>
      </c>
      <c r="D597" s="112" t="s">
        <v>51</v>
      </c>
      <c r="E597" s="178" t="s">
        <v>2</v>
      </c>
      <c r="F597" s="243" t="s">
        <v>3</v>
      </c>
      <c r="G597" s="245"/>
      <c r="H597" s="245"/>
      <c r="I597" s="245"/>
      <c r="J597" s="118">
        <f>+J598</f>
        <v>3240.4</v>
      </c>
      <c r="K597" s="118">
        <f t="shared" ref="K597:L597" si="173">+K598</f>
        <v>0</v>
      </c>
      <c r="L597" s="118">
        <f t="shared" si="173"/>
        <v>0</v>
      </c>
    </row>
    <row r="598" spans="1:12" s="1" customFormat="1" ht="31.5">
      <c r="A598" s="248"/>
      <c r="B598" s="97" t="s">
        <v>494</v>
      </c>
      <c r="C598" s="288" t="s">
        <v>285</v>
      </c>
      <c r="D598" s="288" t="s">
        <v>51</v>
      </c>
      <c r="E598" s="189" t="s">
        <v>2</v>
      </c>
      <c r="F598" s="48" t="s">
        <v>495</v>
      </c>
      <c r="G598" s="52" t="s">
        <v>215</v>
      </c>
      <c r="H598" s="52" t="s">
        <v>1</v>
      </c>
      <c r="I598" s="52" t="s">
        <v>46</v>
      </c>
      <c r="J598" s="24">
        <v>3240.4</v>
      </c>
      <c r="K598" s="118"/>
      <c r="L598" s="118"/>
    </row>
    <row r="599" spans="1:12" s="1" customFormat="1">
      <c r="A599" s="352"/>
      <c r="B599" s="353"/>
      <c r="C599" s="354"/>
      <c r="D599" s="354"/>
      <c r="E599" s="355"/>
      <c r="F599" s="356"/>
      <c r="G599" s="351"/>
      <c r="H599" s="351"/>
      <c r="I599" s="351"/>
      <c r="J599" s="357"/>
      <c r="K599" s="357"/>
      <c r="L599" s="357"/>
    </row>
  </sheetData>
  <mergeCells count="237">
    <mergeCell ref="G87:I87"/>
    <mergeCell ref="G140:I140"/>
    <mergeCell ref="G137:I137"/>
    <mergeCell ref="G579:I579"/>
    <mergeCell ref="G84:I84"/>
    <mergeCell ref="G38:I38"/>
    <mergeCell ref="G570:I570"/>
    <mergeCell ref="G571:I571"/>
    <mergeCell ref="G52:I52"/>
    <mergeCell ref="G556:I558"/>
    <mergeCell ref="G560:I562"/>
    <mergeCell ref="G545:I545"/>
    <mergeCell ref="G546:I546"/>
    <mergeCell ref="G565:I565"/>
    <mergeCell ref="G566:I566"/>
    <mergeCell ref="G567:I567"/>
    <mergeCell ref="G332:I332"/>
    <mergeCell ref="G488:I488"/>
    <mergeCell ref="G489:I489"/>
    <mergeCell ref="G411:I411"/>
    <mergeCell ref="G378:I378"/>
    <mergeCell ref="G379:I379"/>
    <mergeCell ref="G380:I380"/>
    <mergeCell ref="G381:I381"/>
    <mergeCell ref="G470:I470"/>
    <mergeCell ref="G447:I447"/>
    <mergeCell ref="G448:I448"/>
    <mergeCell ref="G574:I574"/>
    <mergeCell ref="G577:I577"/>
    <mergeCell ref="G578:I578"/>
    <mergeCell ref="G359:I359"/>
    <mergeCell ref="G367:I367"/>
    <mergeCell ref="G432:I432"/>
    <mergeCell ref="G428:I428"/>
    <mergeCell ref="G425:I425"/>
    <mergeCell ref="G374:I374"/>
    <mergeCell ref="G375:I375"/>
    <mergeCell ref="G498:I500"/>
    <mergeCell ref="G495:I495"/>
    <mergeCell ref="G496:I496"/>
    <mergeCell ref="G482:I482"/>
    <mergeCell ref="G483:I483"/>
    <mergeCell ref="G568:I568"/>
    <mergeCell ref="G490:I490"/>
    <mergeCell ref="G450:I450"/>
    <mergeCell ref="G451:I451"/>
    <mergeCell ref="G435:I435"/>
    <mergeCell ref="G576:I576"/>
    <mergeCell ref="G581:I581"/>
    <mergeCell ref="G413:I413"/>
    <mergeCell ref="G420:I420"/>
    <mergeCell ref="G421:I421"/>
    <mergeCell ref="G423:I423"/>
    <mergeCell ref="G416:I416"/>
    <mergeCell ref="G419:I419"/>
    <mergeCell ref="G414:I414"/>
    <mergeCell ref="G460:I460"/>
    <mergeCell ref="G532:I532"/>
    <mergeCell ref="G533:I533"/>
    <mergeCell ref="G534:I534"/>
    <mergeCell ref="G535:I535"/>
    <mergeCell ref="G452:I452"/>
    <mergeCell ref="G461:I461"/>
    <mergeCell ref="G540:I540"/>
    <mergeCell ref="G541:I541"/>
    <mergeCell ref="G476:I476"/>
    <mergeCell ref="G477:I477"/>
    <mergeCell ref="G505:I505"/>
    <mergeCell ref="G544:I544"/>
    <mergeCell ref="G467:I467"/>
    <mergeCell ref="G491:I491"/>
    <mergeCell ref="G539:I539"/>
    <mergeCell ref="G431:I431"/>
    <mergeCell ref="C5:F5"/>
    <mergeCell ref="C4:F4"/>
    <mergeCell ref="G127:I127"/>
    <mergeCell ref="G130:I130"/>
    <mergeCell ref="G131:I131"/>
    <mergeCell ref="G143:I143"/>
    <mergeCell ref="G18:I18"/>
    <mergeCell ref="G19:I19"/>
    <mergeCell ref="G119:I119"/>
    <mergeCell ref="G120:I120"/>
    <mergeCell ref="G126:I126"/>
    <mergeCell ref="G118:I118"/>
    <mergeCell ref="G46:I46"/>
    <mergeCell ref="G47:I47"/>
    <mergeCell ref="G48:I48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74:I74"/>
    <mergeCell ref="G294:I294"/>
    <mergeCell ref="G196:I196"/>
    <mergeCell ref="G197:I197"/>
    <mergeCell ref="G209:I209"/>
    <mergeCell ref="G202:I202"/>
    <mergeCell ref="G203:I203"/>
    <mergeCell ref="G204:I204"/>
    <mergeCell ref="G210:I210"/>
    <mergeCell ref="G212:I212"/>
    <mergeCell ref="G272:I272"/>
    <mergeCell ref="G154:I154"/>
    <mergeCell ref="G155:I155"/>
    <mergeCell ref="G156:I156"/>
    <mergeCell ref="G159:I159"/>
    <mergeCell ref="G160:I160"/>
    <mergeCell ref="G164:I164"/>
    <mergeCell ref="G240:I240"/>
    <mergeCell ref="G241:I241"/>
    <mergeCell ref="G165:I165"/>
    <mergeCell ref="G166:I166"/>
    <mergeCell ref="G144:I144"/>
    <mergeCell ref="G268:I268"/>
    <mergeCell ref="G222:I222"/>
    <mergeCell ref="G409:I409"/>
    <mergeCell ref="G299:I299"/>
    <mergeCell ref="G308:I308"/>
    <mergeCell ref="G319:I319"/>
    <mergeCell ref="G338:I338"/>
    <mergeCell ref="G334:I334"/>
    <mergeCell ref="G344:I344"/>
    <mergeCell ref="G345:I345"/>
    <mergeCell ref="G349:I349"/>
    <mergeCell ref="G351:I351"/>
    <mergeCell ref="G323:I323"/>
    <mergeCell ref="G324:I324"/>
    <mergeCell ref="G328:I328"/>
    <mergeCell ref="G363:I363"/>
    <mergeCell ref="G309:I309"/>
    <mergeCell ref="G364:I364"/>
    <mergeCell ref="G242:I242"/>
    <mergeCell ref="G243:I243"/>
    <mergeCell ref="G258:I258"/>
    <mergeCell ref="G300:I300"/>
    <mergeCell ref="G207:I207"/>
    <mergeCell ref="G376:I376"/>
    <mergeCell ref="G384:I384"/>
    <mergeCell ref="G269:I269"/>
    <mergeCell ref="G271:I271"/>
    <mergeCell ref="G502:I502"/>
    <mergeCell ref="G503:I503"/>
    <mergeCell ref="G57:I57"/>
    <mergeCell ref="G218:I218"/>
    <mergeCell ref="G255:I255"/>
    <mergeCell ref="G256:I256"/>
    <mergeCell ref="G260:I260"/>
    <mergeCell ref="G254:I254"/>
    <mergeCell ref="G253:I253"/>
    <mergeCell ref="G220:I220"/>
    <mergeCell ref="G223:I223"/>
    <mergeCell ref="G225:I225"/>
    <mergeCell ref="G226:I226"/>
    <mergeCell ref="G230:I230"/>
    <mergeCell ref="G231:I231"/>
    <mergeCell ref="G236:I236"/>
    <mergeCell ref="G233:I233"/>
    <mergeCell ref="G234:I234"/>
    <mergeCell ref="G237:I237"/>
    <mergeCell ref="G98:I98"/>
    <mergeCell ref="G69:I69"/>
    <mergeCell ref="G365:I365"/>
    <mergeCell ref="G343:I343"/>
    <mergeCell ref="G592:I592"/>
    <mergeCell ref="G385:I385"/>
    <mergeCell ref="G386:I386"/>
    <mergeCell ref="G387:I387"/>
    <mergeCell ref="G391:I391"/>
    <mergeCell ref="G393:I393"/>
    <mergeCell ref="G398:I398"/>
    <mergeCell ref="G399:I399"/>
    <mergeCell ref="G400:I400"/>
    <mergeCell ref="G401:I401"/>
    <mergeCell ref="G408:I408"/>
    <mergeCell ref="G446:I446"/>
    <mergeCell ref="G475:I475"/>
    <mergeCell ref="G443:I443"/>
    <mergeCell ref="G440:I440"/>
    <mergeCell ref="G441:I441"/>
    <mergeCell ref="G442:I442"/>
    <mergeCell ref="G436:I436"/>
    <mergeCell ref="G403:I403"/>
    <mergeCell ref="G573:I573"/>
    <mergeCell ref="G587:I587"/>
    <mergeCell ref="G298:I298"/>
    <mergeCell ref="G321:I321"/>
    <mergeCell ref="A1:L1"/>
    <mergeCell ref="A2:L2"/>
    <mergeCell ref="G372:I372"/>
    <mergeCell ref="G426:I426"/>
    <mergeCell ref="G434:I434"/>
    <mergeCell ref="G145:I145"/>
    <mergeCell ref="G221:I221"/>
    <mergeCell ref="G150:I150"/>
    <mergeCell ref="G195:I195"/>
    <mergeCell ref="G188:I188"/>
    <mergeCell ref="G189:I189"/>
    <mergeCell ref="G369:I369"/>
    <mergeCell ref="G266:I266"/>
    <mergeCell ref="G307:I307"/>
    <mergeCell ref="G311:I311"/>
    <mergeCell ref="G312:I312"/>
    <mergeCell ref="G275:I275"/>
    <mergeCell ref="G217:I217"/>
    <mergeCell ref="G206:I206"/>
    <mergeCell ref="G429:I429"/>
    <mergeCell ref="G473:I473"/>
    <mergeCell ref="G60:I60"/>
    <mergeCell ref="G91:I91"/>
    <mergeCell ref="G199:I199"/>
    <mergeCell ref="G504:I504"/>
    <mergeCell ref="G509:I509"/>
    <mergeCell ref="G542:I542"/>
    <mergeCell ref="G586:I586"/>
    <mergeCell ref="G213:I213"/>
    <mergeCell ref="G368:I368"/>
    <mergeCell ref="G263:I263"/>
    <mergeCell ref="G274:I274"/>
    <mergeCell ref="G261:I261"/>
    <mergeCell ref="G277:I277"/>
    <mergeCell ref="G281:I281"/>
    <mergeCell ref="G282:I282"/>
    <mergeCell ref="G285:I285"/>
    <mergeCell ref="G262:I262"/>
    <mergeCell ref="G301:I301"/>
    <mergeCell ref="G322:I322"/>
    <mergeCell ref="G276:I276"/>
    <mergeCell ref="G352:I352"/>
    <mergeCell ref="G353:I353"/>
    <mergeCell ref="G265:I265"/>
    <mergeCell ref="G410:I410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2020-11-09T07:09:59Z</cp:lastPrinted>
  <dcterms:created xsi:type="dcterms:W3CDTF">2015-10-05T11:25:45Z</dcterms:created>
  <dcterms:modified xsi:type="dcterms:W3CDTF">2020-11-09T11:13:11Z</dcterms:modified>
</cp:coreProperties>
</file>