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2" windowWidth="9372" windowHeight="70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программы!$A$1:$L$477</definedName>
  </definedNames>
  <calcPr calcId="145621"/>
</workbook>
</file>

<file path=xl/calcChain.xml><?xml version="1.0" encoding="utf-8"?>
<calcChain xmlns="http://schemas.openxmlformats.org/spreadsheetml/2006/main">
  <c r="J268" i="1" l="1"/>
  <c r="J279" i="1"/>
  <c r="J152" i="1" l="1"/>
  <c r="J34" i="1" l="1"/>
  <c r="J162" i="1"/>
  <c r="J428" i="1" l="1"/>
  <c r="L176" i="1" l="1"/>
  <c r="L175" i="1" s="1"/>
  <c r="K176" i="1"/>
  <c r="K175" i="1" s="1"/>
  <c r="J176" i="1"/>
  <c r="J175" i="1" s="1"/>
  <c r="L173" i="1"/>
  <c r="L172" i="1" s="1"/>
  <c r="K173" i="1"/>
  <c r="K172" i="1" s="1"/>
  <c r="J173" i="1"/>
  <c r="J172" i="1" s="1"/>
  <c r="J168" i="1" l="1"/>
  <c r="J461" i="1"/>
  <c r="J460" i="1"/>
  <c r="J459" i="1"/>
  <c r="J284" i="1"/>
  <c r="L20" i="1"/>
  <c r="K20" i="1"/>
  <c r="L113" i="1"/>
  <c r="K113" i="1"/>
  <c r="L102" i="1"/>
  <c r="K102" i="1"/>
  <c r="L83" i="1"/>
  <c r="K83" i="1"/>
  <c r="L68" i="1"/>
  <c r="K68" i="1"/>
  <c r="L39" i="1"/>
  <c r="K39" i="1"/>
  <c r="L21" i="1"/>
  <c r="K21" i="1"/>
  <c r="J30" i="1"/>
  <c r="L22" i="1"/>
  <c r="K22" i="1"/>
  <c r="J22" i="1"/>
  <c r="L407" i="1"/>
  <c r="K407" i="1"/>
  <c r="J407" i="1"/>
  <c r="L239" i="1"/>
  <c r="K239" i="1"/>
  <c r="L165" i="1"/>
  <c r="K165" i="1"/>
  <c r="J165" i="1"/>
  <c r="L451" i="1"/>
  <c r="K451" i="1"/>
  <c r="J451" i="1"/>
  <c r="L449" i="1"/>
  <c r="K449" i="1"/>
  <c r="J449" i="1"/>
  <c r="L447" i="1"/>
  <c r="K447" i="1"/>
  <c r="J447" i="1"/>
  <c r="L289" i="1"/>
  <c r="K289" i="1"/>
  <c r="J289" i="1"/>
  <c r="L287" i="1"/>
  <c r="K287" i="1"/>
  <c r="J287" i="1"/>
  <c r="L412" i="1"/>
  <c r="K412" i="1"/>
  <c r="J412" i="1"/>
  <c r="L111" i="1"/>
  <c r="K111" i="1"/>
  <c r="J111" i="1"/>
  <c r="L107" i="1"/>
  <c r="K107" i="1"/>
  <c r="J107" i="1"/>
  <c r="J21" i="1" l="1"/>
  <c r="J20" i="1" s="1"/>
  <c r="L446" i="1"/>
  <c r="J446" i="1"/>
  <c r="K446" i="1"/>
  <c r="L84" i="1"/>
  <c r="K84" i="1"/>
  <c r="J84" i="1"/>
  <c r="L88" i="1"/>
  <c r="K88" i="1"/>
  <c r="J88" i="1"/>
  <c r="J83" i="1" l="1"/>
  <c r="L62" i="1"/>
  <c r="K62" i="1"/>
  <c r="J62" i="1"/>
  <c r="L456" i="1"/>
  <c r="K456" i="1"/>
  <c r="J456" i="1"/>
  <c r="L428" i="1"/>
  <c r="K428" i="1"/>
  <c r="L442" i="1"/>
  <c r="L441" i="1" s="1"/>
  <c r="K442" i="1"/>
  <c r="K441" i="1" s="1"/>
  <c r="J442" i="1"/>
  <c r="J441" i="1" s="1"/>
  <c r="J440" i="1" s="1"/>
  <c r="L393" i="1"/>
  <c r="L392" i="1" s="1"/>
  <c r="L391" i="1" s="1"/>
  <c r="K393" i="1"/>
  <c r="K392" i="1" s="1"/>
  <c r="K391" i="1" s="1"/>
  <c r="J393" i="1"/>
  <c r="J392" i="1" s="1"/>
  <c r="J391" i="1" s="1"/>
  <c r="J398" i="1"/>
  <c r="K398" i="1"/>
  <c r="L398" i="1"/>
  <c r="L417" i="1"/>
  <c r="L416" i="1" s="1"/>
  <c r="K417" i="1"/>
  <c r="J417" i="1"/>
  <c r="J416" i="1" s="1"/>
  <c r="L419" i="1"/>
  <c r="K419" i="1"/>
  <c r="J419" i="1"/>
  <c r="K416" i="1" l="1"/>
  <c r="J439" i="1"/>
  <c r="K103" i="1" l="1"/>
  <c r="J103" i="1"/>
  <c r="J102" i="1" s="1"/>
  <c r="L103" i="1" l="1"/>
  <c r="J72" i="1"/>
  <c r="J64" i="1"/>
  <c r="J161" i="1"/>
  <c r="J269" i="1" l="1"/>
  <c r="J382" i="1"/>
  <c r="L408" i="1"/>
  <c r="K408" i="1"/>
  <c r="J408" i="1"/>
  <c r="L402" i="1"/>
  <c r="L397" i="1" s="1"/>
  <c r="L396" i="1" s="1"/>
  <c r="K402" i="1"/>
  <c r="K397" i="1" s="1"/>
  <c r="K396" i="1" s="1"/>
  <c r="J402" i="1"/>
  <c r="J397" i="1" s="1"/>
  <c r="J396" i="1" s="1"/>
  <c r="L117" i="1"/>
  <c r="K117" i="1"/>
  <c r="L114" i="1"/>
  <c r="K114" i="1"/>
  <c r="J114" i="1"/>
  <c r="L120" i="1"/>
  <c r="K120" i="1"/>
  <c r="J120" i="1"/>
  <c r="J117" i="1"/>
  <c r="L189" i="1"/>
  <c r="L188" i="1" s="1"/>
  <c r="K189" i="1"/>
  <c r="K188" i="1" s="1"/>
  <c r="J189" i="1"/>
  <c r="J188" i="1" s="1"/>
  <c r="L472" i="1"/>
  <c r="K472" i="1"/>
  <c r="J472" i="1"/>
  <c r="L470" i="1"/>
  <c r="K470" i="1"/>
  <c r="J470" i="1"/>
  <c r="J113" i="1" l="1"/>
  <c r="J469" i="1"/>
  <c r="L469" i="1"/>
  <c r="K469" i="1"/>
  <c r="L208" i="1"/>
  <c r="K208" i="1"/>
  <c r="J208" i="1"/>
  <c r="L445" i="1"/>
  <c r="L444" i="1" s="1"/>
  <c r="K445" i="1"/>
  <c r="K444" i="1" s="1"/>
  <c r="J445" i="1"/>
  <c r="J380" i="1"/>
  <c r="L382" i="1"/>
  <c r="L379" i="1" s="1"/>
  <c r="L378" i="1" s="1"/>
  <c r="L377" i="1" s="1"/>
  <c r="K382" i="1"/>
  <c r="K380" i="1" s="1"/>
  <c r="L455" i="1"/>
  <c r="L454" i="1" s="1"/>
  <c r="L453" i="1" s="1"/>
  <c r="J455" i="1"/>
  <c r="J454" i="1" s="1"/>
  <c r="J453" i="1" s="1"/>
  <c r="K455" i="1"/>
  <c r="K454" i="1" s="1"/>
  <c r="K453" i="1" s="1"/>
  <c r="K379" i="1" l="1"/>
  <c r="K378" i="1" s="1"/>
  <c r="K377" i="1" s="1"/>
  <c r="L406" i="1"/>
  <c r="L395" i="1" s="1"/>
  <c r="J379" i="1"/>
  <c r="J378" i="1" s="1"/>
  <c r="J377" i="1" s="1"/>
  <c r="L380" i="1"/>
  <c r="K406" i="1"/>
  <c r="K395" i="1" s="1"/>
  <c r="J444" i="1"/>
  <c r="J406" i="1"/>
  <c r="J395" i="1" s="1"/>
  <c r="L389" i="1" l="1"/>
  <c r="L388" i="1" s="1"/>
  <c r="L387" i="1" s="1"/>
  <c r="L386" i="1" s="1"/>
  <c r="K389" i="1"/>
  <c r="K388" i="1" s="1"/>
  <c r="K387" i="1" s="1"/>
  <c r="K386" i="1" s="1"/>
  <c r="J389" i="1"/>
  <c r="J388" i="1" s="1"/>
  <c r="J387" i="1" s="1"/>
  <c r="J386" i="1" s="1"/>
  <c r="J427" i="1"/>
  <c r="K427" i="1"/>
  <c r="L415" i="1"/>
  <c r="L414" i="1" s="1"/>
  <c r="K415" i="1"/>
  <c r="K414" i="1" s="1"/>
  <c r="J415" i="1"/>
  <c r="J414" i="1" s="1"/>
  <c r="L424" i="1"/>
  <c r="L423" i="1" s="1"/>
  <c r="L422" i="1" s="1"/>
  <c r="K424" i="1"/>
  <c r="K423" i="1" s="1"/>
  <c r="K422" i="1" s="1"/>
  <c r="J424" i="1"/>
  <c r="J423" i="1" s="1"/>
  <c r="J422" i="1" s="1"/>
  <c r="L324" i="1"/>
  <c r="L323" i="1" s="1"/>
  <c r="K324" i="1"/>
  <c r="K323" i="1" s="1"/>
  <c r="J324" i="1"/>
  <c r="J323" i="1" s="1"/>
  <c r="L274" i="1"/>
  <c r="K274" i="1"/>
  <c r="J274" i="1"/>
  <c r="L250" i="1"/>
  <c r="K250" i="1"/>
  <c r="J250" i="1"/>
  <c r="L232" i="1"/>
  <c r="K232" i="1"/>
  <c r="J232" i="1"/>
  <c r="L77" i="1"/>
  <c r="K77" i="1"/>
  <c r="J77" i="1"/>
  <c r="L52" i="1"/>
  <c r="K52" i="1"/>
  <c r="J52" i="1"/>
  <c r="L50" i="1"/>
  <c r="K50" i="1"/>
  <c r="J50" i="1"/>
  <c r="L34" i="1"/>
  <c r="K34" i="1"/>
  <c r="L27" i="1"/>
  <c r="K27" i="1"/>
  <c r="J27" i="1"/>
  <c r="L124" i="1"/>
  <c r="L123" i="1" s="1"/>
  <c r="L101" i="1" s="1"/>
  <c r="K124" i="1"/>
  <c r="K123" i="1" s="1"/>
  <c r="K101" i="1" s="1"/>
  <c r="J124" i="1"/>
  <c r="J123" i="1" s="1"/>
  <c r="J101" i="1" s="1"/>
  <c r="L427" i="1" l="1"/>
  <c r="L426" i="1" s="1"/>
  <c r="J426" i="1"/>
  <c r="K426" i="1"/>
  <c r="L284" i="1"/>
  <c r="K284" i="1"/>
  <c r="L192" i="1"/>
  <c r="K192" i="1"/>
  <c r="J192" i="1"/>
  <c r="L475" i="1"/>
  <c r="L474" i="1" s="1"/>
  <c r="L468" i="1" s="1"/>
  <c r="K475" i="1"/>
  <c r="K474" i="1" s="1"/>
  <c r="K468" i="1" s="1"/>
  <c r="J475" i="1"/>
  <c r="J474" i="1" s="1"/>
  <c r="J468" i="1" s="1"/>
  <c r="J228" i="1"/>
  <c r="J227" i="1" s="1"/>
  <c r="L236" i="1"/>
  <c r="K236" i="1"/>
  <c r="J236" i="1"/>
  <c r="L246" i="1"/>
  <c r="K246" i="1"/>
  <c r="J246" i="1"/>
  <c r="L328" i="1"/>
  <c r="L327" i="1" s="1"/>
  <c r="L326" i="1" s="1"/>
  <c r="K328" i="1"/>
  <c r="K327" i="1" s="1"/>
  <c r="K326" i="1" s="1"/>
  <c r="J328" i="1"/>
  <c r="J327" i="1" s="1"/>
  <c r="J326" i="1" s="1"/>
  <c r="K191" i="1" l="1"/>
  <c r="L191" i="1"/>
  <c r="J191" i="1"/>
  <c r="J245" i="1"/>
  <c r="J244" i="1" s="1"/>
  <c r="L245" i="1"/>
  <c r="L244" i="1" s="1"/>
  <c r="K245" i="1"/>
  <c r="K244" i="1" s="1"/>
  <c r="L222" i="1"/>
  <c r="L221" i="1" s="1"/>
  <c r="K222" i="1"/>
  <c r="K221" i="1" s="1"/>
  <c r="J222" i="1"/>
  <c r="J221" i="1" s="1"/>
  <c r="J215" i="1"/>
  <c r="L309" i="1"/>
  <c r="L308" i="1" s="1"/>
  <c r="K309" i="1"/>
  <c r="K308" i="1" s="1"/>
  <c r="J309" i="1"/>
  <c r="J308" i="1" s="1"/>
  <c r="L437" i="1"/>
  <c r="L436" i="1" s="1"/>
  <c r="L435" i="1" s="1"/>
  <c r="L421" i="1" s="1"/>
  <c r="K437" i="1"/>
  <c r="K436" i="1" s="1"/>
  <c r="K435" i="1" s="1"/>
  <c r="K421" i="1" s="1"/>
  <c r="L466" i="1"/>
  <c r="L465" i="1" s="1"/>
  <c r="K466" i="1"/>
  <c r="K465" i="1" s="1"/>
  <c r="L373" i="1"/>
  <c r="L372" i="1" s="1"/>
  <c r="L371" i="1" s="1"/>
  <c r="L370" i="1" s="1"/>
  <c r="K373" i="1"/>
  <c r="K372" i="1" s="1"/>
  <c r="K371" i="1" s="1"/>
  <c r="K370" i="1" s="1"/>
  <c r="L366" i="1"/>
  <c r="L365" i="1" s="1"/>
  <c r="L364" i="1" s="1"/>
  <c r="K366" i="1"/>
  <c r="K365" i="1" s="1"/>
  <c r="K364" i="1" s="1"/>
  <c r="L361" i="1"/>
  <c r="K361" i="1"/>
  <c r="L358" i="1"/>
  <c r="K358" i="1"/>
  <c r="L355" i="1"/>
  <c r="K355" i="1"/>
  <c r="L352" i="1"/>
  <c r="K352" i="1"/>
  <c r="L344" i="1"/>
  <c r="K344" i="1"/>
  <c r="L340" i="1"/>
  <c r="L339" i="1" s="1"/>
  <c r="L338" i="1" s="1"/>
  <c r="K340" i="1"/>
  <c r="K339" i="1" s="1"/>
  <c r="K338" i="1" s="1"/>
  <c r="L335" i="1"/>
  <c r="L334" i="1" s="1"/>
  <c r="L333" i="1" s="1"/>
  <c r="K335" i="1"/>
  <c r="K334" i="1" s="1"/>
  <c r="K333" i="1" s="1"/>
  <c r="L321" i="1"/>
  <c r="L320" i="1" s="1"/>
  <c r="K321" i="1"/>
  <c r="K320" i="1" s="1"/>
  <c r="L318" i="1"/>
  <c r="L317" i="1" s="1"/>
  <c r="K318" i="1"/>
  <c r="K317" i="1" s="1"/>
  <c r="L315" i="1"/>
  <c r="K315" i="1"/>
  <c r="L313" i="1"/>
  <c r="K313" i="1"/>
  <c r="L306" i="1"/>
  <c r="L305" i="1" s="1"/>
  <c r="K306" i="1"/>
  <c r="K305" i="1" s="1"/>
  <c r="L303" i="1"/>
  <c r="L302" i="1" s="1"/>
  <c r="K303" i="1"/>
  <c r="K302" i="1" s="1"/>
  <c r="L298" i="1"/>
  <c r="K298" i="1"/>
  <c r="L296" i="1"/>
  <c r="K296" i="1"/>
  <c r="L272" i="1"/>
  <c r="K272" i="1"/>
  <c r="L269" i="1"/>
  <c r="K269" i="1"/>
  <c r="L263" i="1"/>
  <c r="L262" i="1" s="1"/>
  <c r="L261" i="1" s="1"/>
  <c r="L260" i="1" s="1"/>
  <c r="K263" i="1"/>
  <c r="K262" i="1" s="1"/>
  <c r="K261" i="1" s="1"/>
  <c r="K260" i="1" s="1"/>
  <c r="L258" i="1"/>
  <c r="L257" i="1" s="1"/>
  <c r="L256" i="1" s="1"/>
  <c r="K258" i="1"/>
  <c r="K257" i="1" s="1"/>
  <c r="K256" i="1" s="1"/>
  <c r="L254" i="1"/>
  <c r="L253" i="1" s="1"/>
  <c r="L252" i="1" s="1"/>
  <c r="K254" i="1"/>
  <c r="K253" i="1" s="1"/>
  <c r="K252" i="1" s="1"/>
  <c r="L240" i="1"/>
  <c r="K240" i="1"/>
  <c r="L228" i="1"/>
  <c r="L227" i="1" s="1"/>
  <c r="K228" i="1"/>
  <c r="K227" i="1" s="1"/>
  <c r="L219" i="1"/>
  <c r="L218" i="1" s="1"/>
  <c r="K219" i="1"/>
  <c r="K218" i="1" s="1"/>
  <c r="L215" i="1"/>
  <c r="L214" i="1" s="1"/>
  <c r="L213" i="1" s="1"/>
  <c r="K215" i="1"/>
  <c r="K214" i="1" s="1"/>
  <c r="K213" i="1" s="1"/>
  <c r="L206" i="1"/>
  <c r="L205" i="1" s="1"/>
  <c r="K206" i="1"/>
  <c r="K205" i="1" s="1"/>
  <c r="L201" i="1"/>
  <c r="L200" i="1" s="1"/>
  <c r="K201" i="1"/>
  <c r="K200" i="1" s="1"/>
  <c r="L197" i="1"/>
  <c r="L196" i="1" s="1"/>
  <c r="L195" i="1" s="1"/>
  <c r="K197" i="1"/>
  <c r="K196" i="1" s="1"/>
  <c r="K195" i="1" s="1"/>
  <c r="L186" i="1"/>
  <c r="L185" i="1" s="1"/>
  <c r="K186" i="1"/>
  <c r="K185" i="1" s="1"/>
  <c r="K184" i="1" s="1"/>
  <c r="L181" i="1"/>
  <c r="L180" i="1" s="1"/>
  <c r="L179" i="1" s="1"/>
  <c r="L178" i="1" s="1"/>
  <c r="K181" i="1"/>
  <c r="K180" i="1" s="1"/>
  <c r="K179" i="1" s="1"/>
  <c r="K178" i="1" s="1"/>
  <c r="L170" i="1"/>
  <c r="L169" i="1" s="1"/>
  <c r="K170" i="1"/>
  <c r="K169" i="1" s="1"/>
  <c r="L162" i="1"/>
  <c r="L161" i="1" s="1"/>
  <c r="K162" i="1"/>
  <c r="K161" i="1" s="1"/>
  <c r="L159" i="1"/>
  <c r="L158" i="1" s="1"/>
  <c r="K159" i="1"/>
  <c r="K158" i="1" s="1"/>
  <c r="L156" i="1"/>
  <c r="L155" i="1" s="1"/>
  <c r="K156" i="1"/>
  <c r="K155" i="1" s="1"/>
  <c r="L152" i="1"/>
  <c r="L151" i="1" s="1"/>
  <c r="K152" i="1"/>
  <c r="K151" i="1" s="1"/>
  <c r="L149" i="1"/>
  <c r="L148" i="1" s="1"/>
  <c r="K149" i="1"/>
  <c r="K148" i="1" s="1"/>
  <c r="L144" i="1"/>
  <c r="L143" i="1" s="1"/>
  <c r="K144" i="1"/>
  <c r="K143" i="1" s="1"/>
  <c r="L141" i="1"/>
  <c r="L140" i="1" s="1"/>
  <c r="K141" i="1"/>
  <c r="K140" i="1" s="1"/>
  <c r="L138" i="1"/>
  <c r="L137" i="1" s="1"/>
  <c r="K138" i="1"/>
  <c r="K137" i="1" s="1"/>
  <c r="L135" i="1"/>
  <c r="L134" i="1" s="1"/>
  <c r="K135" i="1"/>
  <c r="K134" i="1" s="1"/>
  <c r="L132" i="1"/>
  <c r="L131" i="1" s="1"/>
  <c r="K132" i="1"/>
  <c r="K131" i="1" s="1"/>
  <c r="L128" i="1"/>
  <c r="L127" i="1" s="1"/>
  <c r="L126" i="1" s="1"/>
  <c r="K128" i="1"/>
  <c r="K127" i="1" s="1"/>
  <c r="K126" i="1" s="1"/>
  <c r="L97" i="1"/>
  <c r="L96" i="1" s="1"/>
  <c r="K97" i="1"/>
  <c r="K96" i="1" s="1"/>
  <c r="L93" i="1"/>
  <c r="L92" i="1" s="1"/>
  <c r="K93" i="1"/>
  <c r="K92" i="1" s="1"/>
  <c r="L80" i="1"/>
  <c r="L79" i="1" s="1"/>
  <c r="K80" i="1"/>
  <c r="K79" i="1" s="1"/>
  <c r="L75" i="1"/>
  <c r="L74" i="1" s="1"/>
  <c r="K75" i="1"/>
  <c r="K74" i="1" s="1"/>
  <c r="L69" i="1"/>
  <c r="K69" i="1"/>
  <c r="L57" i="1"/>
  <c r="K57" i="1"/>
  <c r="L46" i="1"/>
  <c r="K46" i="1"/>
  <c r="L44" i="1"/>
  <c r="K44" i="1"/>
  <c r="L40" i="1"/>
  <c r="K40" i="1"/>
  <c r="L30" i="1"/>
  <c r="K30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44" i="1"/>
  <c r="J219" i="1"/>
  <c r="J218" i="1" s="1"/>
  <c r="J466" i="1"/>
  <c r="J465" i="1" s="1"/>
  <c r="J464" i="1" s="1"/>
  <c r="J463" i="1" s="1"/>
  <c r="J57" i="1"/>
  <c r="J373" i="1"/>
  <c r="J372" i="1" s="1"/>
  <c r="J371" i="1" s="1"/>
  <c r="J370" i="1" s="1"/>
  <c r="J201" i="1"/>
  <c r="J200" i="1" s="1"/>
  <c r="J258" i="1"/>
  <c r="J257" i="1" s="1"/>
  <c r="J256" i="1" s="1"/>
  <c r="J437" i="1"/>
  <c r="J436" i="1" s="1"/>
  <c r="J435" i="1" s="1"/>
  <c r="J421" i="1" s="1"/>
  <c r="J141" i="1"/>
  <c r="J140" i="1" s="1"/>
  <c r="J144" i="1"/>
  <c r="J143" i="1" s="1"/>
  <c r="J46" i="1"/>
  <c r="J214" i="1"/>
  <c r="J213" i="1" s="1"/>
  <c r="J206" i="1"/>
  <c r="J205" i="1" s="1"/>
  <c r="J17" i="1"/>
  <c r="J16" i="1" s="1"/>
  <c r="J97" i="1"/>
  <c r="J96" i="1" s="1"/>
  <c r="J40" i="1"/>
  <c r="J321" i="1"/>
  <c r="J320" i="1" s="1"/>
  <c r="J80" i="1"/>
  <c r="J79" i="1" s="1"/>
  <c r="J240" i="1"/>
  <c r="J239" i="1" s="1"/>
  <c r="J366" i="1"/>
  <c r="J365" i="1" s="1"/>
  <c r="J364" i="1" s="1"/>
  <c r="J352" i="1"/>
  <c r="J355" i="1"/>
  <c r="J358" i="1"/>
  <c r="J361" i="1"/>
  <c r="J344" i="1"/>
  <c r="J340" i="1"/>
  <c r="J339" i="1" s="1"/>
  <c r="J338" i="1" s="1"/>
  <c r="J335" i="1"/>
  <c r="J334" i="1" s="1"/>
  <c r="J333" i="1" s="1"/>
  <c r="J318" i="1"/>
  <c r="J317" i="1" s="1"/>
  <c r="J313" i="1"/>
  <c r="J315" i="1"/>
  <c r="J303" i="1"/>
  <c r="J302" i="1" s="1"/>
  <c r="J306" i="1"/>
  <c r="J305" i="1" s="1"/>
  <c r="J298" i="1"/>
  <c r="J296" i="1"/>
  <c r="J272" i="1"/>
  <c r="J263" i="1"/>
  <c r="J262" i="1" s="1"/>
  <c r="J261" i="1" s="1"/>
  <c r="J260" i="1" s="1"/>
  <c r="J254" i="1"/>
  <c r="J253" i="1" s="1"/>
  <c r="J252" i="1" s="1"/>
  <c r="J197" i="1"/>
  <c r="J196" i="1" s="1"/>
  <c r="J195" i="1" s="1"/>
  <c r="J186" i="1"/>
  <c r="J185" i="1" s="1"/>
  <c r="J184" i="1" s="1"/>
  <c r="J181" i="1"/>
  <c r="J180" i="1" s="1"/>
  <c r="J179" i="1" s="1"/>
  <c r="J178" i="1" s="1"/>
  <c r="J170" i="1"/>
  <c r="J169" i="1" s="1"/>
  <c r="J167" i="1" s="1"/>
  <c r="J149" i="1"/>
  <c r="J148" i="1" s="1"/>
  <c r="J151" i="1"/>
  <c r="J156" i="1"/>
  <c r="J155" i="1" s="1"/>
  <c r="J159" i="1"/>
  <c r="J158" i="1" s="1"/>
  <c r="J132" i="1"/>
  <c r="J131" i="1" s="1"/>
  <c r="J135" i="1"/>
  <c r="J134" i="1" s="1"/>
  <c r="J138" i="1"/>
  <c r="J137" i="1" s="1"/>
  <c r="J128" i="1"/>
  <c r="J127" i="1" s="1"/>
  <c r="J126" i="1" s="1"/>
  <c r="J93" i="1"/>
  <c r="J92" i="1" s="1"/>
  <c r="J69" i="1"/>
  <c r="J68" i="1" s="1"/>
  <c r="J75" i="1"/>
  <c r="J74" i="1" s="1"/>
  <c r="J14" i="1"/>
  <c r="J13" i="1" s="1"/>
  <c r="J10" i="1"/>
  <c r="J9" i="1" s="1"/>
  <c r="J8" i="1" s="1"/>
  <c r="L184" i="1" l="1"/>
  <c r="J147" i="1"/>
  <c r="J146" i="1" s="1"/>
  <c r="L168" i="1"/>
  <c r="L167" i="1" s="1"/>
  <c r="L147" i="1"/>
  <c r="L146" i="1" s="1"/>
  <c r="K168" i="1"/>
  <c r="K167" i="1" s="1"/>
  <c r="K147" i="1"/>
  <c r="K146" i="1" s="1"/>
  <c r="J39" i="1"/>
  <c r="J38" i="1" s="1"/>
  <c r="K38" i="1"/>
  <c r="L268" i="1"/>
  <c r="L267" i="1" s="1"/>
  <c r="L266" i="1" s="1"/>
  <c r="K268" i="1"/>
  <c r="K267" i="1" s="1"/>
  <c r="K266" i="1" s="1"/>
  <c r="K464" i="1"/>
  <c r="K463" i="1" s="1"/>
  <c r="K440" i="1"/>
  <c r="K439" i="1" s="1"/>
  <c r="L464" i="1"/>
  <c r="L463" i="1" s="1"/>
  <c r="L440" i="1"/>
  <c r="L439" i="1" s="1"/>
  <c r="J130" i="1"/>
  <c r="K343" i="1"/>
  <c r="K342" i="1" s="1"/>
  <c r="K332" i="1" s="1"/>
  <c r="L343" i="1"/>
  <c r="L342" i="1" s="1"/>
  <c r="L332" i="1" s="1"/>
  <c r="L238" i="1"/>
  <c r="L91" i="1"/>
  <c r="L295" i="1"/>
  <c r="L294" i="1" s="1"/>
  <c r="L293" i="1" s="1"/>
  <c r="L312" i="1"/>
  <c r="L311" i="1" s="1"/>
  <c r="K82" i="1"/>
  <c r="K91" i="1"/>
  <c r="K295" i="1"/>
  <c r="K294" i="1" s="1"/>
  <c r="K293" i="1" s="1"/>
  <c r="K312" i="1"/>
  <c r="K311" i="1" s="1"/>
  <c r="L38" i="1"/>
  <c r="K238" i="1"/>
  <c r="J267" i="1"/>
  <c r="J266" i="1" s="1"/>
  <c r="K183" i="1"/>
  <c r="J183" i="1"/>
  <c r="L183" i="1"/>
  <c r="L82" i="1"/>
  <c r="K217" i="1"/>
  <c r="K212" i="1" s="1"/>
  <c r="L226" i="1"/>
  <c r="L225" i="1" s="1"/>
  <c r="K226" i="1"/>
  <c r="J217" i="1"/>
  <c r="J212" i="1" s="1"/>
  <c r="L217" i="1"/>
  <c r="L212" i="1" s="1"/>
  <c r="L130" i="1"/>
  <c r="J295" i="1"/>
  <c r="J294" i="1" s="1"/>
  <c r="J293" i="1" s="1"/>
  <c r="K130" i="1"/>
  <c r="L67" i="1"/>
  <c r="K67" i="1"/>
  <c r="J82" i="1"/>
  <c r="K301" i="1"/>
  <c r="J238" i="1"/>
  <c r="J312" i="1"/>
  <c r="J311" i="1" s="1"/>
  <c r="L301" i="1"/>
  <c r="J91" i="1"/>
  <c r="K12" i="1"/>
  <c r="K7" i="1" s="1"/>
  <c r="J301" i="1"/>
  <c r="K199" i="1"/>
  <c r="K194" i="1" s="1"/>
  <c r="J343" i="1"/>
  <c r="J342" i="1" s="1"/>
  <c r="J332" i="1" s="1"/>
  <c r="J199" i="1"/>
  <c r="J194" i="1" s="1"/>
  <c r="L199" i="1"/>
  <c r="L194" i="1" s="1"/>
  <c r="J67" i="1"/>
  <c r="L12" i="1"/>
  <c r="L7" i="1" s="1"/>
  <c r="J12" i="1"/>
  <c r="J7" i="1" s="1"/>
  <c r="K225" i="1" l="1"/>
  <c r="J19" i="1"/>
  <c r="K300" i="1"/>
  <c r="L300" i="1"/>
  <c r="J300" i="1"/>
  <c r="K19" i="1"/>
  <c r="K6" i="1" s="1"/>
  <c r="L19" i="1"/>
  <c r="L6" i="1" s="1"/>
  <c r="J226" i="1" l="1"/>
  <c r="J225" i="1" l="1"/>
  <c r="J6" i="1" s="1"/>
</calcChain>
</file>

<file path=xl/sharedStrings.xml><?xml version="1.0" encoding="utf-8"?>
<sst xmlns="http://schemas.openxmlformats.org/spreadsheetml/2006/main" count="3003" uniqueCount="513">
  <si>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</si>
  <si>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</si>
  <si>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</si>
  <si>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</si>
  <si>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</si>
  <si>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</si>
  <si>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</si>
  <si>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</si>
  <si>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</si>
  <si>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</si>
  <si>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</si>
  <si>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</si>
  <si>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</si>
  <si>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</si>
  <si>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</si>
  <si>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</si>
  <si>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</si>
  <si>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</si>
  <si>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</si>
  <si>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</si>
  <si>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</si>
  <si>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</si>
  <si>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</si>
  <si>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</si>
  <si>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</si>
  <si>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</si>
  <si>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</si>
  <si>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</si>
  <si>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</si>
  <si>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</si>
  <si>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</si>
  <si>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</si>
  <si>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</si>
  <si>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</si>
  <si>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</si>
  <si>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</si>
  <si>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</si>
  <si>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</si>
  <si>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</si>
  <si>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</si>
  <si>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</si>
  <si>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</si>
  <si>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</si>
  <si>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</si>
  <si>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</si>
  <si>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</si>
  <si>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</si>
  <si>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</si>
  <si>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</si>
  <si>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</si>
  <si>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</si>
  <si>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</si>
  <si>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</si>
  <si>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</si>
  <si>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</si>
  <si>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</si>
  <si>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</si>
  <si>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</si>
  <si>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</si>
  <si>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</si>
  <si>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</si>
  <si>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</si>
  <si>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</si>
  <si>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</si>
  <si>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</si>
  <si>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</si>
  <si>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</si>
  <si>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</si>
  <si>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</si>
  <si>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</si>
  <si>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</si>
  <si>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</si>
  <si>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</si>
  <si>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</si>
  <si>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</si>
  <si>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</si>
  <si>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</si>
  <si>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</si>
  <si>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</si>
  <si>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</si>
  <si>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</si>
  <si>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</si>
  <si>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</si>
  <si>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</si>
  <si>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</si>
  <si>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</si>
  <si>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</si>
  <si>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</si>
  <si>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</si>
  <si>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</si>
  <si>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</si>
  <si>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</si>
  <si>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</si>
  <si>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</si>
  <si>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</si>
  <si>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</si>
  <si>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</si>
  <si>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</si>
  <si>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</si>
  <si>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</si>
  <si>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</si>
  <si>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</si>
  <si>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</si>
  <si>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</si>
  <si>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</si>
  <si>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</si>
  <si>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</si>
  <si>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</si>
  <si>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</si>
  <si>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</si>
  <si>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</si>
  <si>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</si>
  <si>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</si>
  <si>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</si>
  <si>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</si>
  <si>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</si>
  <si>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</si>
  <si>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</si>
  <si>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</si>
  <si>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</si>
  <si>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</si>
  <si>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</si>
  <si>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</si>
  <si>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</si>
  <si>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</si>
  <si>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</si>
  <si>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</si>
  <si>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</si>
  <si>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</si>
  <si>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</si>
  <si>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</si>
  <si>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</si>
  <si>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</si>
  <si>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</si>
  <si>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</si>
  <si>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</si>
  <si>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</si>
  <si>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</si>
  <si>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</si>
  <si>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</si>
  <si>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</si>
  <si>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</si>
  <si>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</si>
  <si>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</si>
  <si>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</si>
  <si>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</si>
  <si>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</si>
  <si>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</si>
  <si>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</si>
  <si>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</si>
  <si>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</si>
  <si>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</si>
  <si>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</si>
  <si>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</si>
  <si>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</si>
  <si>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</si>
  <si>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</si>
  <si>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</si>
  <si>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</si>
  <si>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</si>
  <si>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</si>
  <si>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</si>
  <si>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</si>
  <si>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</si>
  <si>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</si>
  <si>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</si>
  <si>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</si>
  <si>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</si>
  <si>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</si>
  <si>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</si>
  <si>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</si>
  <si>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</si>
  <si>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</si>
  <si>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</si>
  <si>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</si>
  <si>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</si>
  <si>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</si>
  <si>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</si>
  <si>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</si>
  <si>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</si>
  <si>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</si>
  <si>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</si>
  <si>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</si>
  <si>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</si>
  <si>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</si>
  <si>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</si>
  <si>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</si>
  <si>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</si>
  <si>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</si>
  <si>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</si>
  <si>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</si>
  <si>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</si>
  <si>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</si>
  <si>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</si>
  <si>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</si>
  <si>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</si>
  <si>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</si>
  <si>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</si>
  <si>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</si>
  <si>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</si>
  <si>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</si>
  <si>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</si>
  <si>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</si>
  <si>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</si>
  <si>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</si>
  <si>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</si>
  <si>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</si>
  <si>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</si>
  <si>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</si>
  <si>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</si>
  <si>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</si>
  <si>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</si>
  <si>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</si>
  <si>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</si>
  <si>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</si>
  <si>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</si>
  <si>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</si>
  <si>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</si>
  <si>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</si>
  <si>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</si>
  <si>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</si>
  <si>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</si>
  <si>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</si>
  <si>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</si>
  <si>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</si>
  <si>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</si>
  <si>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</si>
  <si>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</si>
  <si>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</si>
  <si>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</si>
  <si>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</si>
  <si>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</si>
  <si>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</si>
  <si>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</si>
  <si>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</si>
  <si>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</si>
  <si>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</si>
  <si>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</si>
  <si>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</si>
  <si>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</si>
  <si>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</si>
  <si>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</si>
  <si>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</si>
  <si>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</si>
  <si>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</si>
  <si>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</si>
  <si>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</si>
  <si>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</si>
  <si>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</si>
  <si>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</si>
  <si>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</si>
  <si>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</si>
  <si>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</si>
  <si>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</si>
  <si>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</si>
  <si>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</si>
  <si>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</si>
  <si>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</si>
  <si>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</si>
  <si>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</si>
  <si>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</si>
  <si>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</si>
  <si>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</si>
  <si>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</si>
  <si>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</si>
  <si>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</si>
  <si>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</si>
  <si>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</si>
  <si>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</si>
  <si>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</si>
  <si>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</si>
  <si>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</si>
  <si>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</si>
  <si>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</si>
  <si>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</si>
  <si>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</si>
  <si>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</si>
  <si>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</si>
  <si>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</si>
  <si>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</si>
  <si>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</si>
  <si>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</si>
  <si>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</si>
  <si>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</si>
  <si>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</si>
  <si>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</si>
  <si>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</si>
  <si>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</si>
  <si>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</si>
  <si>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</si>
  <si>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</si>
  <si>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</si>
  <si>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</si>
  <si>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</si>
  <si>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</si>
  <si>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</si>
  <si>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</si>
  <si>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</si>
  <si>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</si>
  <si>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</si>
  <si>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</si>
  <si>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</si>
  <si>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</si>
  <si>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</si>
  <si>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</si>
  <si>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</si>
  <si>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</si>
  <si>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</si>
  <si>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</si>
  <si>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</si>
  <si>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</si>
  <si>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</si>
  <si>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</si>
  <si>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</si>
  <si>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</si>
  <si>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>L5190</t>
  </si>
  <si>
    <t xml:space="preserve">Субсидия на поддержку отрасли культуры (книжные фонды и подключение библиотек к интернету) 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</si>
  <si>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</si>
  <si>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</si>
  <si>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</si>
  <si>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</si>
  <si>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</si>
  <si>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</si>
  <si>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</si>
  <si>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</si>
  <si>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</si>
  <si>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</si>
  <si>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</si>
  <si>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</si>
  <si>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</si>
  <si>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</si>
  <si>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</si>
  <si>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</si>
  <si>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</si>
  <si>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</si>
  <si>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</si>
  <si>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</si>
  <si>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</si>
  <si>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</si>
  <si>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</si>
  <si>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</si>
  <si>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</si>
  <si>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</si>
  <si>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</si>
  <si>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</si>
  <si>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</si>
  <si>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</si>
  <si>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</si>
  <si>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</si>
  <si>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</si>
  <si>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</si>
  <si>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</si>
  <si>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</si>
  <si>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</si>
  <si>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</si>
  <si>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S8100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</si>
  <si>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</si>
  <si>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</si>
  <si>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</si>
  <si>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</si>
  <si>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</si>
  <si>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</si>
  <si>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</si>
  <si>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</si>
  <si>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</si>
  <si>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</si>
  <si>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</si>
  <si>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</si>
  <si>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</si>
  <si>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</si>
  <si>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</si>
  <si>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</si>
  <si>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</si>
  <si>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</si>
  <si>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</si>
  <si>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</si>
  <si>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</si>
  <si>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</si>
  <si>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</si>
  <si>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</si>
  <si>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</si>
  <si>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</si>
  <si>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</si>
  <si>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</si>
  <si>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</si>
  <si>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</si>
  <si>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</si>
  <si>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</si>
  <si>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</si>
  <si>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</si>
  <si>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</si>
  <si>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</si>
  <si>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</si>
  <si>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</si>
  <si>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</si>
  <si>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</si>
  <si>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</si>
  <si>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</si>
  <si>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</si>
  <si>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</si>
  <si>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</si>
  <si>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</si>
  <si>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</si>
  <si>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</si>
  <si>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</si>
  <si>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</si>
  <si>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</si>
  <si>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</si>
  <si>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</si>
  <si>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</si>
  <si>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</si>
  <si>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</si>
  <si>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</si>
  <si>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</si>
  <si>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</si>
  <si>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</si>
  <si>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</si>
  <si>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</si>
  <si>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</si>
  <si>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</si>
  <si>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</si>
  <si>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</si>
  <si>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</si>
  <si>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</si>
  <si>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</si>
  <si>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</si>
  <si>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</si>
  <si>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</si>
  <si>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</si>
  <si>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</si>
  <si>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</si>
  <si>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</si>
  <si>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</si>
  <si>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</si>
  <si>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</si>
  <si>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</si>
  <si>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</si>
  <si>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</si>
  <si>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</si>
  <si>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</si>
  <si>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</si>
  <si>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</si>
  <si>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</si>
  <si>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R5670</t>
  </si>
  <si>
    <t>20540</t>
  </si>
  <si>
    <t>20570</t>
  </si>
  <si>
    <t>S8300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</si>
  <si>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</si>
  <si>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</si>
  <si>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</si>
  <si>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</si>
  <si>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</si>
  <si>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</si>
  <si>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</si>
  <si>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на строительство (реконструкцию) автомобильных дорог общего пользования местного значения</t>
  </si>
  <si>
    <t>Реализация мероприятий по устойчивому развитию сельских территорий</t>
  </si>
  <si>
    <t>17.2</t>
  </si>
  <si>
    <t>17.2.1.</t>
  </si>
  <si>
    <t>78460</t>
  </si>
  <si>
    <t xml:space="preserve">Подпрограмма "Развитие градостроительной деятельности"
</t>
  </si>
  <si>
    <t>Основное мероприятие "Регулирование вопросов административно-территориального устройства"</t>
  </si>
  <si>
    <t>Субсидии на мероприятия по развитию градостроительной деятельности</t>
  </si>
  <si>
    <t>30</t>
  </si>
  <si>
    <t>78670</t>
  </si>
  <si>
    <t>23.2.1</t>
  </si>
  <si>
    <t>Субсидии бюджетам муниципальных образований на приобретение коммунальной техники</t>
  </si>
  <si>
    <t>24.1.1</t>
  </si>
  <si>
    <t>25.1</t>
  </si>
  <si>
    <t>Государственная программа Воронежской области
"Энергоэффективность и развитие энергетики"</t>
  </si>
  <si>
    <t>Подпрограмма "Повышение энергетической
эффективности экономики Воронежской области и сокращение
энергетических издержек в бюджетном секторе"</t>
  </si>
  <si>
    <t xml:space="preserve"> Основное мероприятие "Энергосбережение и повышение энергетической эффективности в системе наружного освещения"</t>
  </si>
  <si>
    <t xml:space="preserve">Субсидии бюджетам муниципальных образований на уличное освещение  </t>
  </si>
  <si>
    <t>Резервный фонд правительства Воронежской области (финансовое обеспечение непредвиденных расходов)</t>
  </si>
  <si>
    <t>Капитальные вложения в объекты муниципальной собственности (областные)</t>
  </si>
  <si>
    <t>Капитальные вложения в объекты муниципальной собственности (софинансирование)</t>
  </si>
  <si>
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</si>
  <si>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 xml:space="preserve">Капитальные вложения в объекты муниципальной собственности </t>
  </si>
  <si>
    <t>78440</t>
  </si>
  <si>
    <t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</si>
  <si>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</si>
  <si>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</si>
  <si>
    <t>9.4.</t>
  </si>
  <si>
    <t>2.8.2</t>
  </si>
  <si>
    <t>2.8.3</t>
  </si>
  <si>
    <t>2.7.1</t>
  </si>
  <si>
    <t>2.6.2</t>
  </si>
  <si>
    <t>2.6.3</t>
  </si>
  <si>
    <t>6.1.3</t>
  </si>
  <si>
    <t>23.2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</si>
  <si>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</si>
  <si>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</si>
  <si>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</si>
  <si>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</si>
  <si>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</si>
  <si>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Иные бюджетные ассигнования (соф)</t>
  </si>
  <si>
    <t>Капитальные вложения в объекты муниципальной собственности за счет субсидии на создание в субъектах РФ дополнительных мест в дошкольных учреждениях (фед)</t>
  </si>
  <si>
    <t>Капитальные вложения в объекты муниципальной собственност за счет субсидии на создание в субъектах РФ дополнительных мест в дошкольных учреждениях (обл)</t>
  </si>
  <si>
    <t>Капитальные вложения в объекты муниципальной собственност за счет субсидии на создание в субъектах РФ дополнительных мест в дошкольных учреждениях (соф)</t>
  </si>
  <si>
    <t>Капитальные вложения в объекты муниципальной собственности (соф)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</si>
  <si>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</si>
  <si>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</si>
  <si>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</si>
  <si>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</si>
  <si>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</si>
  <si>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</si>
  <si>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</si>
  <si>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 xml:space="preserve"> Межбюджетные трансферты </t>
  </si>
  <si>
    <t>4.2.1</t>
  </si>
  <si>
    <t>4.3.1</t>
  </si>
  <si>
    <t>Основное мероприятие 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</si>
  <si>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</si>
  <si>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t xml:space="preserve">Закупка товаров, работ и услуг для муниципальных нужд </t>
  </si>
  <si>
    <t>Приложение № 7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</si>
</sst>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FF"/>
      <name val="Times New Roman"/>
      <family val="1"/>
      <charset val="204"/>
    </font>
    <font>
      <b/>
      <i/>
      <sz val="11"/>
      <color rgb="FF9900FF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FF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4"/>
      <color rgb="FF9900FF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/>
    <xf numFmtId="164" fontId="1" fillId="0" borderId="0" xfId="0" applyNumberFormat="1" applyFont="1"/>
    <xf numFmtId="164" fontId="8" fillId="2" borderId="1" xfId="0" applyNumberFormat="1" applyFont="1" applyFill="1" applyBorder="1" applyAlignment="1">
      <alignment horizontal="center" vertical="center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49" fontId="3" fillId="2" borderId="2" xfId="0" applyNumberFormat="1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13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164" fontId="4" fillId="2" borderId="10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11" xfId="0" applyNumberFormat="1" applyFont="1" applyFill="1" applyBorder="1" applyAlignment="1">
      <alignment vertical="center"/>
    </xf>
    <xf numFmtId="49" fontId="25" fillId="2" borderId="12" xfId="0" applyNumberFormat="1" applyFont="1" applyFill="1" applyBorder="1" applyAlignment="1">
      <alignment vertical="center"/>
    </xf>
    <xf numFmtId="49" fontId="25" fillId="2" borderId="10" xfId="0" applyNumberFormat="1" applyFont="1" applyFill="1" applyBorder="1" applyAlignment="1">
      <alignment vertical="center"/>
    </xf>
    <xf numFmtId="164" fontId="25" fillId="2" borderId="10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25" fillId="2" borderId="6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10" xfId="0" applyNumberFormat="1" applyFont="1" applyFill="1" applyBorder="1" applyAlignment="1">
      <alignment vertical="center"/>
    </xf>
    <xf numFmtId="164" fontId="11" fillId="2" borderId="10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left" vertical="center"/>
    </xf>
    <xf numFmtId="49" fontId="10" fillId="2" borderId="5" xfId="0" applyNumberFormat="1" applyFont="1" applyFill="1" applyBorder="1" applyAlignment="1">
      <alignment horizontal="left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25" fillId="2" borderId="11" xfId="0" applyNumberFormat="1" applyFont="1" applyFill="1" applyBorder="1" applyAlignment="1">
      <alignment horizontal="center" vertical="center" wrapText="1"/>
    </xf>
    <xf numFmtId="49" fontId="25" fillId="2" borderId="17" xfId="0" applyNumberFormat="1" applyFont="1" applyFill="1" applyBorder="1" applyAlignment="1">
      <alignment horizontal="center" vertical="center"/>
    </xf>
    <xf numFmtId="49" fontId="25" fillId="2" borderId="18" xfId="0" applyNumberFormat="1" applyFont="1" applyFill="1" applyBorder="1" applyAlignment="1">
      <alignment horizontal="center" vertical="center"/>
    </xf>
    <xf numFmtId="49" fontId="25" fillId="2" borderId="19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left" vertical="center"/>
    </xf>
    <xf numFmtId="0" fontId="24" fillId="2" borderId="1" xfId="0" applyFont="1" applyFill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11" xfId="0" applyNumberFormat="1" applyFont="1" applyFill="1" applyBorder="1" applyAlignment="1">
      <alignment horizontal="center" vertical="center" wrapText="1"/>
    </xf>
    <xf numFmtId="164" fontId="24" fillId="2" borderId="10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5" fillId="2" borderId="11" xfId="0" applyNumberFormat="1" applyFont="1" applyFill="1" applyBorder="1" applyAlignment="1">
      <alignment horizontal="center" vertical="center"/>
    </xf>
    <xf numFmtId="49" fontId="25" fillId="2" borderId="12" xfId="0" applyNumberFormat="1" applyFont="1" applyFill="1" applyBorder="1" applyAlignment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left" vertical="center"/>
    </xf>
    <xf numFmtId="49" fontId="23" fillId="2" borderId="1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25" fillId="2" borderId="1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left" vertical="center" wrapText="1"/>
    </xf>
    <xf numFmtId="49" fontId="13" fillId="2" borderId="10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9" fillId="2" borderId="11" xfId="0" applyNumberFormat="1" applyFont="1" applyFill="1" applyBorder="1" applyAlignment="1">
      <alignment horizontal="center" vertical="center"/>
    </xf>
    <xf numFmtId="49" fontId="19" fillId="2" borderId="12" xfId="0" applyNumberFormat="1" applyFont="1" applyFill="1" applyBorder="1" applyAlignment="1">
      <alignment horizontal="center" vertical="center"/>
    </xf>
    <xf numFmtId="49" fontId="19" fillId="2" borderId="10" xfId="0" applyNumberFormat="1" applyFont="1" applyFill="1" applyBorder="1" applyAlignment="1">
      <alignment horizontal="center" vertical="center"/>
    </xf>
    <xf numFmtId="164" fontId="22" fillId="2" borderId="10" xfId="0" applyNumberFormat="1" applyFont="1" applyFill="1" applyBorder="1" applyAlignment="1">
      <alignment horizontal="center" vertical="center"/>
    </xf>
    <xf numFmtId="164" fontId="2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49" fontId="25" fillId="2" borderId="11" xfId="0" applyNumberFormat="1" applyFont="1" applyFill="1" applyBorder="1" applyAlignment="1">
      <alignment horizontal="center" vertical="center"/>
    </xf>
    <xf numFmtId="49" fontId="25" fillId="2" borderId="12" xfId="0" applyNumberFormat="1" applyFont="1" applyFill="1" applyBorder="1" applyAlignment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25" fillId="2" borderId="13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FF"/>
      <color rgb="FFCC00FF"/>
      <color rgb="FF660066"/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7"/>
  <sheetViews>
    <sheetView tabSelected="1" topLeftCell="A193" zoomScale="80" zoomScaleNormal="80" workbookViewId="0">
      <selection activeCell="J203" sqref="J203"/>
    </sheetView>
  </sheetViews>
  <sheetFormatPr defaultRowHeight="17.399999999999999" x14ac:dyDescent="0.3"/>
  <cols>
    <col min="1" max="1" width="7.88671875" style="6" customWidth="1"/>
    <col min="2" max="2" width="80.33203125" style="4" customWidth="1"/>
    <col min="3" max="3" width="7.33203125" style="11" customWidth="1"/>
    <col min="4" max="4" width="6.5546875" style="11" customWidth="1"/>
    <col min="5" max="5" width="7.6640625" style="11" customWidth="1"/>
    <col min="6" max="9" width="9.109375" style="11"/>
    <col min="10" max="12" width="19.88671875" style="11" customWidth="1"/>
    <col min="13" max="13" width="10.5546875" bestFit="1" customWidth="1"/>
  </cols>
  <sheetData>
    <row r="1" spans="1:12" s="1" customFormat="1" ht="253.8" customHeight="1" x14ac:dyDescent="0.3">
      <c r="A1" s="162" t="s">
        <v>512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</row>
    <row r="2" spans="1:12" ht="84.6" customHeight="1" x14ac:dyDescent="0.3">
      <c r="A2" s="163" t="s">
        <v>319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</row>
    <row r="3" spans="1:12" s="1" customFormat="1" ht="36.6" thickBot="1" x14ac:dyDescent="0.3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3" t="s">
        <v>166</v>
      </c>
    </row>
    <row r="4" spans="1:12" s="3" customFormat="1" x14ac:dyDescent="0.3">
      <c r="A4" s="25" t="s">
        <v>169</v>
      </c>
      <c r="B4" s="26" t="s">
        <v>0</v>
      </c>
      <c r="C4" s="169" t="s">
        <v>163</v>
      </c>
      <c r="D4" s="169"/>
      <c r="E4" s="169"/>
      <c r="F4" s="169"/>
      <c r="G4" s="27" t="s">
        <v>164</v>
      </c>
      <c r="H4" s="27" t="s">
        <v>165</v>
      </c>
      <c r="I4" s="27" t="s">
        <v>167</v>
      </c>
      <c r="J4" s="28" t="s">
        <v>320</v>
      </c>
      <c r="K4" s="28" t="s">
        <v>321</v>
      </c>
      <c r="L4" s="29" t="s">
        <v>322</v>
      </c>
    </row>
    <row r="5" spans="1:12" s="10" customFormat="1" ht="15.6" x14ac:dyDescent="0.3">
      <c r="A5" s="30">
        <v>1</v>
      </c>
      <c r="B5" s="31">
        <v>2</v>
      </c>
      <c r="C5" s="168" t="s">
        <v>105</v>
      </c>
      <c r="D5" s="168"/>
      <c r="E5" s="168"/>
      <c r="F5" s="168"/>
      <c r="G5" s="32">
        <v>4</v>
      </c>
      <c r="H5" s="32">
        <v>5</v>
      </c>
      <c r="I5" s="32">
        <v>6</v>
      </c>
      <c r="J5" s="31">
        <v>7</v>
      </c>
      <c r="K5" s="31">
        <v>8</v>
      </c>
      <c r="L5" s="33">
        <v>9</v>
      </c>
    </row>
    <row r="6" spans="1:12" s="9" customFormat="1" ht="20.399999999999999" x14ac:dyDescent="0.3">
      <c r="A6" s="34"/>
      <c r="B6" s="35" t="s">
        <v>168</v>
      </c>
      <c r="C6" s="36"/>
      <c r="D6" s="36"/>
      <c r="E6" s="36"/>
      <c r="F6" s="36"/>
      <c r="G6" s="37"/>
      <c r="H6" s="37"/>
      <c r="I6" s="37"/>
      <c r="J6" s="38">
        <f>SUM(J7+J19+J146+J167+J178+J194+J183+J212+J225+J260+J266+J293+J300+J332+J370+J377+J386+J395+J414+J421+J439+J444+J453+J463+J468)</f>
        <v>2011347.1900000002</v>
      </c>
      <c r="K6" s="38">
        <f t="shared" ref="K6:L6" si="0">SUM(K7+K19+K146+K167+K178+K194+K183+K212+K225+K260+K266+K293+K300+K332+K370+K377+K386+K395+K414+K421+K439+K444+K453+K463+K468)</f>
        <v>1653622.4000000001</v>
      </c>
      <c r="L6" s="38">
        <f t="shared" si="0"/>
        <v>1600019.9999999998</v>
      </c>
    </row>
    <row r="7" spans="1:12" s="2" customFormat="1" ht="34.799999999999997" x14ac:dyDescent="0.3">
      <c r="A7" s="39">
        <v>1</v>
      </c>
      <c r="B7" s="40" t="s">
        <v>4</v>
      </c>
      <c r="C7" s="41" t="s">
        <v>1</v>
      </c>
      <c r="D7" s="41">
        <v>0</v>
      </c>
      <c r="E7" s="41" t="s">
        <v>2</v>
      </c>
      <c r="F7" s="41" t="s">
        <v>3</v>
      </c>
      <c r="G7" s="42"/>
      <c r="H7" s="43"/>
      <c r="I7" s="44"/>
      <c r="J7" s="45">
        <f>SUM(J8+J12)</f>
        <v>1291.5999999999999</v>
      </c>
      <c r="K7" s="46">
        <f>SUM(K8+K12)</f>
        <v>1307.5999999999999</v>
      </c>
      <c r="L7" s="47">
        <f>SUM(L8+L12)</f>
        <v>1321.5</v>
      </c>
    </row>
    <row r="8" spans="1:12" s="2" customFormat="1" ht="34.799999999999997" x14ac:dyDescent="0.3">
      <c r="A8" s="48" t="s">
        <v>170</v>
      </c>
      <c r="B8" s="49" t="s">
        <v>5</v>
      </c>
      <c r="C8" s="50" t="s">
        <v>1</v>
      </c>
      <c r="D8" s="50">
        <v>1</v>
      </c>
      <c r="E8" s="50" t="s">
        <v>2</v>
      </c>
      <c r="F8" s="50" t="s">
        <v>3</v>
      </c>
      <c r="G8" s="42"/>
      <c r="H8" s="43"/>
      <c r="I8" s="44"/>
      <c r="J8" s="51">
        <f>SUM(J9)</f>
        <v>1217.3</v>
      </c>
      <c r="K8" s="52">
        <f t="shared" ref="K8:L8" si="1">SUM(K9)</f>
        <v>1228.5999999999999</v>
      </c>
      <c r="L8" s="53">
        <f t="shared" si="1"/>
        <v>1242.5</v>
      </c>
    </row>
    <row r="9" spans="1:12" s="17" customFormat="1" ht="36" x14ac:dyDescent="0.3">
      <c r="A9" s="54" t="s">
        <v>171</v>
      </c>
      <c r="B9" s="55" t="s">
        <v>265</v>
      </c>
      <c r="C9" s="56" t="s">
        <v>1</v>
      </c>
      <c r="D9" s="56">
        <v>1</v>
      </c>
      <c r="E9" s="56" t="s">
        <v>1</v>
      </c>
      <c r="F9" s="56" t="s">
        <v>3</v>
      </c>
      <c r="G9" s="57"/>
      <c r="H9" s="58"/>
      <c r="I9" s="59"/>
      <c r="J9" s="60">
        <f>SUM(J10)</f>
        <v>1217.3</v>
      </c>
      <c r="K9" s="61">
        <f t="shared" ref="K9:L10" si="2">SUM(K10)</f>
        <v>1228.5999999999999</v>
      </c>
      <c r="L9" s="62">
        <f t="shared" si="2"/>
        <v>1242.5</v>
      </c>
    </row>
    <row r="10" spans="1:12" s="18" customFormat="1" x14ac:dyDescent="0.35">
      <c r="A10" s="63"/>
      <c r="B10" s="64" t="s">
        <v>6</v>
      </c>
      <c r="C10" s="65" t="s">
        <v>1</v>
      </c>
      <c r="D10" s="65">
        <v>1</v>
      </c>
      <c r="E10" s="65" t="s">
        <v>1</v>
      </c>
      <c r="F10" s="65">
        <v>80900</v>
      </c>
      <c r="G10" s="66"/>
      <c r="H10" s="67"/>
      <c r="I10" s="68"/>
      <c r="J10" s="69">
        <f>SUM(J11)</f>
        <v>1217.3</v>
      </c>
      <c r="K10" s="70">
        <f t="shared" si="2"/>
        <v>1228.5999999999999</v>
      </c>
      <c r="L10" s="71">
        <f t="shared" si="2"/>
        <v>1242.5</v>
      </c>
    </row>
    <row r="11" spans="1:12" s="8" customFormat="1" x14ac:dyDescent="0.35">
      <c r="A11" s="72"/>
      <c r="B11" s="73" t="s">
        <v>231</v>
      </c>
      <c r="C11" s="74" t="s">
        <v>1</v>
      </c>
      <c r="D11" s="74" t="s">
        <v>57</v>
      </c>
      <c r="E11" s="74" t="s">
        <v>1</v>
      </c>
      <c r="F11" s="74" t="s">
        <v>9</v>
      </c>
      <c r="G11" s="75">
        <v>200</v>
      </c>
      <c r="H11" s="76" t="s">
        <v>7</v>
      </c>
      <c r="I11" s="76" t="s">
        <v>118</v>
      </c>
      <c r="J11" s="16">
        <v>1217.3</v>
      </c>
      <c r="K11" s="16">
        <v>1228.5999999999999</v>
      </c>
      <c r="L11" s="77">
        <v>1242.5</v>
      </c>
    </row>
    <row r="12" spans="1:12" s="2" customFormat="1" ht="52.2" x14ac:dyDescent="0.3">
      <c r="A12" s="48" t="s">
        <v>172</v>
      </c>
      <c r="B12" s="49" t="s">
        <v>10</v>
      </c>
      <c r="C12" s="50" t="s">
        <v>1</v>
      </c>
      <c r="D12" s="50">
        <v>2</v>
      </c>
      <c r="E12" s="50" t="s">
        <v>2</v>
      </c>
      <c r="F12" s="50" t="s">
        <v>3</v>
      </c>
      <c r="G12" s="149"/>
      <c r="H12" s="149"/>
      <c r="I12" s="149"/>
      <c r="J12" s="52">
        <f>SUM(J13+J16)</f>
        <v>74.3</v>
      </c>
      <c r="K12" s="52">
        <f t="shared" ref="K12:L12" si="3">SUM(K13+K16)</f>
        <v>79</v>
      </c>
      <c r="L12" s="53">
        <f t="shared" si="3"/>
        <v>79</v>
      </c>
    </row>
    <row r="13" spans="1:12" s="17" customFormat="1" ht="36" x14ac:dyDescent="0.3">
      <c r="A13" s="54" t="s">
        <v>173</v>
      </c>
      <c r="B13" s="55" t="s">
        <v>266</v>
      </c>
      <c r="C13" s="56" t="s">
        <v>1</v>
      </c>
      <c r="D13" s="56">
        <v>2</v>
      </c>
      <c r="E13" s="56" t="s">
        <v>1</v>
      </c>
      <c r="F13" s="56" t="s">
        <v>3</v>
      </c>
      <c r="G13" s="150"/>
      <c r="H13" s="150"/>
      <c r="I13" s="150"/>
      <c r="J13" s="61">
        <f>SUM(J14)</f>
        <v>19.7</v>
      </c>
      <c r="K13" s="61">
        <f t="shared" ref="K13:L14" si="4">SUM(K14)</f>
        <v>20</v>
      </c>
      <c r="L13" s="62">
        <f t="shared" si="4"/>
        <v>20</v>
      </c>
    </row>
    <row r="14" spans="1:12" s="18" customFormat="1" x14ac:dyDescent="0.35">
      <c r="A14" s="63"/>
      <c r="B14" s="64" t="s">
        <v>6</v>
      </c>
      <c r="C14" s="65" t="s">
        <v>1</v>
      </c>
      <c r="D14" s="65">
        <v>2</v>
      </c>
      <c r="E14" s="65" t="s">
        <v>1</v>
      </c>
      <c r="F14" s="65">
        <v>80900</v>
      </c>
      <c r="G14" s="151"/>
      <c r="H14" s="151"/>
      <c r="I14" s="151"/>
      <c r="J14" s="70">
        <f>SUM(J15)</f>
        <v>19.7</v>
      </c>
      <c r="K14" s="70">
        <f t="shared" si="4"/>
        <v>20</v>
      </c>
      <c r="L14" s="71">
        <f t="shared" si="4"/>
        <v>20</v>
      </c>
    </row>
    <row r="15" spans="1:12" s="8" customFormat="1" x14ac:dyDescent="0.35">
      <c r="A15" s="72"/>
      <c r="B15" s="73" t="s">
        <v>231</v>
      </c>
      <c r="C15" s="74" t="s">
        <v>1</v>
      </c>
      <c r="D15" s="74" t="s">
        <v>93</v>
      </c>
      <c r="E15" s="74" t="s">
        <v>1</v>
      </c>
      <c r="F15" s="74" t="s">
        <v>9</v>
      </c>
      <c r="G15" s="78" t="s">
        <v>232</v>
      </c>
      <c r="H15" s="78" t="s">
        <v>7</v>
      </c>
      <c r="I15" s="78" t="s">
        <v>118</v>
      </c>
      <c r="J15" s="16">
        <v>19.7</v>
      </c>
      <c r="K15" s="16">
        <v>20</v>
      </c>
      <c r="L15" s="77">
        <v>20</v>
      </c>
    </row>
    <row r="16" spans="1:12" s="17" customFormat="1" ht="36" x14ac:dyDescent="0.3">
      <c r="A16" s="54" t="s">
        <v>173</v>
      </c>
      <c r="B16" s="55" t="s">
        <v>11</v>
      </c>
      <c r="C16" s="56" t="s">
        <v>1</v>
      </c>
      <c r="D16" s="56">
        <v>2</v>
      </c>
      <c r="E16" s="56" t="s">
        <v>12</v>
      </c>
      <c r="F16" s="56" t="s">
        <v>3</v>
      </c>
      <c r="G16" s="150"/>
      <c r="H16" s="150"/>
      <c r="I16" s="150"/>
      <c r="J16" s="61">
        <f>SUM(J17)</f>
        <v>54.6</v>
      </c>
      <c r="K16" s="61">
        <f t="shared" ref="K16:L17" si="5">SUM(K17)</f>
        <v>59</v>
      </c>
      <c r="L16" s="62">
        <f t="shared" si="5"/>
        <v>59</v>
      </c>
    </row>
    <row r="17" spans="1:15" s="18" customFormat="1" x14ac:dyDescent="0.35">
      <c r="A17" s="63"/>
      <c r="B17" s="64" t="s">
        <v>6</v>
      </c>
      <c r="C17" s="65" t="s">
        <v>1</v>
      </c>
      <c r="D17" s="65">
        <v>2</v>
      </c>
      <c r="E17" s="65" t="s">
        <v>12</v>
      </c>
      <c r="F17" s="65">
        <v>80900</v>
      </c>
      <c r="G17" s="151"/>
      <c r="H17" s="151"/>
      <c r="I17" s="151"/>
      <c r="J17" s="70">
        <f>SUM(J18)</f>
        <v>54.6</v>
      </c>
      <c r="K17" s="70">
        <f t="shared" si="5"/>
        <v>59</v>
      </c>
      <c r="L17" s="71">
        <f t="shared" si="5"/>
        <v>59</v>
      </c>
    </row>
    <row r="18" spans="1:15" s="8" customFormat="1" x14ac:dyDescent="0.35">
      <c r="A18" s="72"/>
      <c r="B18" s="73" t="s">
        <v>231</v>
      </c>
      <c r="C18" s="74" t="s">
        <v>1</v>
      </c>
      <c r="D18" s="74" t="s">
        <v>93</v>
      </c>
      <c r="E18" s="74" t="s">
        <v>12</v>
      </c>
      <c r="F18" s="74" t="s">
        <v>9</v>
      </c>
      <c r="G18" s="78" t="s">
        <v>232</v>
      </c>
      <c r="H18" s="78" t="s">
        <v>7</v>
      </c>
      <c r="I18" s="78" t="s">
        <v>118</v>
      </c>
      <c r="J18" s="16">
        <v>54.6</v>
      </c>
      <c r="K18" s="16">
        <v>59</v>
      </c>
      <c r="L18" s="77">
        <v>59</v>
      </c>
    </row>
    <row r="19" spans="1:15" s="2" customFormat="1" x14ac:dyDescent="0.3">
      <c r="A19" s="39" t="s">
        <v>93</v>
      </c>
      <c r="B19" s="40" t="s">
        <v>13</v>
      </c>
      <c r="C19" s="41" t="s">
        <v>12</v>
      </c>
      <c r="D19" s="41">
        <v>0</v>
      </c>
      <c r="E19" s="41" t="s">
        <v>2</v>
      </c>
      <c r="F19" s="41" t="s">
        <v>3</v>
      </c>
      <c r="G19" s="149"/>
      <c r="H19" s="149"/>
      <c r="I19" s="149"/>
      <c r="J19" s="46">
        <f>SUM(J20+J38+J67+J82+J91+J101+J126+J130)</f>
        <v>1181808.7</v>
      </c>
      <c r="K19" s="46">
        <f>SUM(K20+K38+K67+K82+K91+K101+K126+K130)</f>
        <v>1142736.5</v>
      </c>
      <c r="L19" s="47">
        <f>SUM(L20+L38+L67+L82+L91+L101+L126+L130)</f>
        <v>1179598.1999999997</v>
      </c>
    </row>
    <row r="20" spans="1:15" s="2" customFormat="1" x14ac:dyDescent="0.3">
      <c r="A20" s="48" t="s">
        <v>174</v>
      </c>
      <c r="B20" s="49" t="s">
        <v>14</v>
      </c>
      <c r="C20" s="50" t="s">
        <v>12</v>
      </c>
      <c r="D20" s="50">
        <v>1</v>
      </c>
      <c r="E20" s="50" t="s">
        <v>1</v>
      </c>
      <c r="F20" s="50" t="s">
        <v>3</v>
      </c>
      <c r="G20" s="149"/>
      <c r="H20" s="149"/>
      <c r="I20" s="149"/>
      <c r="J20" s="52">
        <f>SUM(J21)</f>
        <v>282435.30000000005</v>
      </c>
      <c r="K20" s="52">
        <f t="shared" ref="K20:L20" si="6">SUM(K21)</f>
        <v>280333.90000000002</v>
      </c>
      <c r="L20" s="52">
        <f t="shared" si="6"/>
        <v>287663.59999999998</v>
      </c>
      <c r="M20" s="15"/>
    </row>
    <row r="21" spans="1:15" s="19" customFormat="1" ht="36" x14ac:dyDescent="0.35">
      <c r="A21" s="54" t="s">
        <v>175</v>
      </c>
      <c r="B21" s="55" t="s">
        <v>15</v>
      </c>
      <c r="C21" s="56" t="s">
        <v>12</v>
      </c>
      <c r="D21" s="56">
        <v>1</v>
      </c>
      <c r="E21" s="56" t="s">
        <v>1</v>
      </c>
      <c r="F21" s="56" t="s">
        <v>3</v>
      </c>
      <c r="G21" s="150"/>
      <c r="H21" s="150"/>
      <c r="I21" s="150"/>
      <c r="J21" s="61">
        <f>SUM(J22+J27+J30+J34)</f>
        <v>282435.30000000005</v>
      </c>
      <c r="K21" s="61">
        <f t="shared" ref="K21:L21" si="7">SUM(K22+K27+K30+K34)</f>
        <v>280333.90000000002</v>
      </c>
      <c r="L21" s="61">
        <f t="shared" si="7"/>
        <v>287663.59999999998</v>
      </c>
    </row>
    <row r="22" spans="1:15" s="18" customFormat="1" ht="33.6" x14ac:dyDescent="0.35">
      <c r="A22" s="79"/>
      <c r="B22" s="64" t="s">
        <v>17</v>
      </c>
      <c r="C22" s="65" t="s">
        <v>12</v>
      </c>
      <c r="D22" s="65">
        <v>1</v>
      </c>
      <c r="E22" s="65" t="s">
        <v>1</v>
      </c>
      <c r="F22" s="65" t="s">
        <v>16</v>
      </c>
      <c r="G22" s="151"/>
      <c r="H22" s="151"/>
      <c r="I22" s="151"/>
      <c r="J22" s="70">
        <f>SUM(J23:J26)</f>
        <v>111718.8</v>
      </c>
      <c r="K22" s="70">
        <f t="shared" ref="K22:L22" si="8">SUM(K23:K26)</f>
        <v>119919</v>
      </c>
      <c r="L22" s="70">
        <f t="shared" si="8"/>
        <v>120830</v>
      </c>
    </row>
    <row r="23" spans="1:15" s="8" customFormat="1" ht="33.6" x14ac:dyDescent="0.35">
      <c r="A23" s="80"/>
      <c r="B23" s="73" t="s">
        <v>267</v>
      </c>
      <c r="C23" s="74" t="s">
        <v>12</v>
      </c>
      <c r="D23" s="74">
        <v>1</v>
      </c>
      <c r="E23" s="74" t="s">
        <v>1</v>
      </c>
      <c r="F23" s="74" t="s">
        <v>16</v>
      </c>
      <c r="G23" s="78" t="s">
        <v>234</v>
      </c>
      <c r="H23" s="78" t="s">
        <v>52</v>
      </c>
      <c r="I23" s="78" t="s">
        <v>1</v>
      </c>
      <c r="J23" s="16">
        <v>33288.1</v>
      </c>
      <c r="K23" s="16">
        <v>35217</v>
      </c>
      <c r="L23" s="77">
        <v>35217</v>
      </c>
    </row>
    <row r="24" spans="1:15" s="8" customFormat="1" x14ac:dyDescent="0.35">
      <c r="A24" s="80"/>
      <c r="B24" s="73" t="s">
        <v>231</v>
      </c>
      <c r="C24" s="74" t="s">
        <v>12</v>
      </c>
      <c r="D24" s="74">
        <v>1</v>
      </c>
      <c r="E24" s="74" t="s">
        <v>1</v>
      </c>
      <c r="F24" s="74" t="s">
        <v>16</v>
      </c>
      <c r="G24" s="78" t="s">
        <v>232</v>
      </c>
      <c r="H24" s="78" t="s">
        <v>52</v>
      </c>
      <c r="I24" s="78" t="s">
        <v>1</v>
      </c>
      <c r="J24" s="16">
        <v>60669.5</v>
      </c>
      <c r="K24" s="16">
        <v>70101</v>
      </c>
      <c r="L24" s="77">
        <v>70871</v>
      </c>
      <c r="O24" s="8">
        <v>-2269</v>
      </c>
    </row>
    <row r="25" spans="1:15" s="8" customFormat="1" x14ac:dyDescent="0.35">
      <c r="A25" s="80"/>
      <c r="B25" s="73" t="s">
        <v>235</v>
      </c>
      <c r="C25" s="74" t="s">
        <v>12</v>
      </c>
      <c r="D25" s="74">
        <v>1</v>
      </c>
      <c r="E25" s="74" t="s">
        <v>1</v>
      </c>
      <c r="F25" s="74" t="s">
        <v>16</v>
      </c>
      <c r="G25" s="78" t="s">
        <v>236</v>
      </c>
      <c r="H25" s="78" t="s">
        <v>52</v>
      </c>
      <c r="I25" s="78" t="s">
        <v>1</v>
      </c>
      <c r="J25" s="16">
        <v>1329.9</v>
      </c>
      <c r="K25" s="16">
        <v>1450</v>
      </c>
      <c r="L25" s="77">
        <v>1450</v>
      </c>
    </row>
    <row r="26" spans="1:15" s="8" customFormat="1" ht="33.6" x14ac:dyDescent="0.35">
      <c r="A26" s="80"/>
      <c r="B26" s="73" t="s">
        <v>242</v>
      </c>
      <c r="C26" s="74" t="s">
        <v>12</v>
      </c>
      <c r="D26" s="74">
        <v>1</v>
      </c>
      <c r="E26" s="74" t="s">
        <v>1</v>
      </c>
      <c r="F26" s="74" t="s">
        <v>16</v>
      </c>
      <c r="G26" s="78" t="s">
        <v>241</v>
      </c>
      <c r="H26" s="78" t="s">
        <v>52</v>
      </c>
      <c r="I26" s="78" t="s">
        <v>1</v>
      </c>
      <c r="J26" s="16">
        <v>16431.3</v>
      </c>
      <c r="K26" s="16">
        <v>13151</v>
      </c>
      <c r="L26" s="77">
        <v>13292</v>
      </c>
    </row>
    <row r="27" spans="1:15" s="18" customFormat="1" ht="33.6" x14ac:dyDescent="0.35">
      <c r="A27" s="79"/>
      <c r="B27" s="64" t="s">
        <v>350</v>
      </c>
      <c r="C27" s="65" t="s">
        <v>12</v>
      </c>
      <c r="D27" s="65">
        <v>1</v>
      </c>
      <c r="E27" s="65" t="s">
        <v>1</v>
      </c>
      <c r="F27" s="65" t="s">
        <v>349</v>
      </c>
      <c r="G27" s="151"/>
      <c r="H27" s="151"/>
      <c r="I27" s="151"/>
      <c r="J27" s="70">
        <f>SUM(J28:J29)</f>
        <v>2109.8000000000002</v>
      </c>
      <c r="K27" s="70">
        <f t="shared" ref="K27:L27" si="9">SUM(K28:K29)</f>
        <v>0</v>
      </c>
      <c r="L27" s="70">
        <f t="shared" si="9"/>
        <v>0</v>
      </c>
    </row>
    <row r="28" spans="1:15" s="8" customFormat="1" ht="33.6" x14ac:dyDescent="0.35">
      <c r="A28" s="80"/>
      <c r="B28" s="73" t="s">
        <v>267</v>
      </c>
      <c r="C28" s="74" t="s">
        <v>12</v>
      </c>
      <c r="D28" s="74">
        <v>1</v>
      </c>
      <c r="E28" s="74" t="s">
        <v>1</v>
      </c>
      <c r="F28" s="74" t="s">
        <v>349</v>
      </c>
      <c r="G28" s="78" t="s">
        <v>234</v>
      </c>
      <c r="H28" s="78" t="s">
        <v>52</v>
      </c>
      <c r="I28" s="78" t="s">
        <v>1</v>
      </c>
      <c r="J28" s="16">
        <v>1888.8</v>
      </c>
      <c r="K28" s="16"/>
      <c r="L28" s="77"/>
    </row>
    <row r="29" spans="1:15" s="8" customFormat="1" ht="33.6" x14ac:dyDescent="0.35">
      <c r="A29" s="80"/>
      <c r="B29" s="73" t="s">
        <v>242</v>
      </c>
      <c r="C29" s="74" t="s">
        <v>12</v>
      </c>
      <c r="D29" s="74">
        <v>1</v>
      </c>
      <c r="E29" s="74" t="s">
        <v>1</v>
      </c>
      <c r="F29" s="74" t="s">
        <v>349</v>
      </c>
      <c r="G29" s="78" t="s">
        <v>241</v>
      </c>
      <c r="H29" s="78" t="s">
        <v>52</v>
      </c>
      <c r="I29" s="78" t="s">
        <v>1</v>
      </c>
      <c r="J29" s="16">
        <v>221</v>
      </c>
      <c r="K29" s="16"/>
      <c r="L29" s="77"/>
    </row>
    <row r="30" spans="1:15" s="18" customFormat="1" ht="33.6" x14ac:dyDescent="0.35">
      <c r="A30" s="79"/>
      <c r="B30" s="64" t="s">
        <v>18</v>
      </c>
      <c r="C30" s="65" t="s">
        <v>12</v>
      </c>
      <c r="D30" s="65">
        <v>1</v>
      </c>
      <c r="E30" s="65" t="s">
        <v>1</v>
      </c>
      <c r="F30" s="65">
        <v>78290</v>
      </c>
      <c r="G30" s="151"/>
      <c r="H30" s="151"/>
      <c r="I30" s="151"/>
      <c r="J30" s="70">
        <f>SUM(J31:J33)</f>
        <v>165213.80000000002</v>
      </c>
      <c r="K30" s="70">
        <f t="shared" ref="K30:L30" si="10">SUM(K31:K33)</f>
        <v>160414.9</v>
      </c>
      <c r="L30" s="71">
        <f t="shared" si="10"/>
        <v>166833.60000000001</v>
      </c>
    </row>
    <row r="31" spans="1:15" s="8" customFormat="1" ht="33.6" x14ac:dyDescent="0.35">
      <c r="A31" s="80"/>
      <c r="B31" s="73" t="s">
        <v>267</v>
      </c>
      <c r="C31" s="74" t="s">
        <v>12</v>
      </c>
      <c r="D31" s="74">
        <v>1</v>
      </c>
      <c r="E31" s="74" t="s">
        <v>1</v>
      </c>
      <c r="F31" s="74">
        <v>78290</v>
      </c>
      <c r="G31" s="78" t="s">
        <v>234</v>
      </c>
      <c r="H31" s="78" t="s">
        <v>52</v>
      </c>
      <c r="I31" s="78" t="s">
        <v>1</v>
      </c>
      <c r="J31" s="16">
        <v>137864</v>
      </c>
      <c r="K31" s="16">
        <v>135891.9</v>
      </c>
      <c r="L31" s="77">
        <v>142181.6</v>
      </c>
    </row>
    <row r="32" spans="1:15" s="8" customFormat="1" x14ac:dyDescent="0.35">
      <c r="A32" s="80"/>
      <c r="B32" s="73" t="s">
        <v>231</v>
      </c>
      <c r="C32" s="74" t="s">
        <v>12</v>
      </c>
      <c r="D32" s="74">
        <v>1</v>
      </c>
      <c r="E32" s="74" t="s">
        <v>1</v>
      </c>
      <c r="F32" s="74">
        <v>78290</v>
      </c>
      <c r="G32" s="78" t="s">
        <v>232</v>
      </c>
      <c r="H32" s="78" t="s">
        <v>52</v>
      </c>
      <c r="I32" s="78" t="s">
        <v>1</v>
      </c>
      <c r="J32" s="16">
        <v>4194.2</v>
      </c>
      <c r="K32" s="16">
        <v>2768</v>
      </c>
      <c r="L32" s="77">
        <v>2897</v>
      </c>
    </row>
    <row r="33" spans="1:12" s="8" customFormat="1" ht="33.6" x14ac:dyDescent="0.35">
      <c r="A33" s="80"/>
      <c r="B33" s="73" t="s">
        <v>242</v>
      </c>
      <c r="C33" s="74" t="s">
        <v>12</v>
      </c>
      <c r="D33" s="74">
        <v>1</v>
      </c>
      <c r="E33" s="74" t="s">
        <v>1</v>
      </c>
      <c r="F33" s="74">
        <v>78290</v>
      </c>
      <c r="G33" s="78" t="s">
        <v>241</v>
      </c>
      <c r="H33" s="78" t="s">
        <v>52</v>
      </c>
      <c r="I33" s="78" t="s">
        <v>1</v>
      </c>
      <c r="J33" s="16">
        <v>23155.599999999999</v>
      </c>
      <c r="K33" s="16">
        <v>21755</v>
      </c>
      <c r="L33" s="77">
        <v>21755</v>
      </c>
    </row>
    <row r="34" spans="1:12" s="18" customFormat="1" ht="33.6" x14ac:dyDescent="0.35">
      <c r="A34" s="79"/>
      <c r="B34" s="64" t="s">
        <v>352</v>
      </c>
      <c r="C34" s="65" t="s">
        <v>12</v>
      </c>
      <c r="D34" s="65">
        <v>1</v>
      </c>
      <c r="E34" s="65" t="s">
        <v>1</v>
      </c>
      <c r="F34" s="65" t="s">
        <v>446</v>
      </c>
      <c r="G34" s="151"/>
      <c r="H34" s="151"/>
      <c r="I34" s="151"/>
      <c r="J34" s="70">
        <f>+J35+J36+J37</f>
        <v>3392.9</v>
      </c>
      <c r="K34" s="70">
        <f t="shared" ref="K34:L34" si="11">SUM(K35)</f>
        <v>0</v>
      </c>
      <c r="L34" s="70">
        <f t="shared" si="11"/>
        <v>0</v>
      </c>
    </row>
    <row r="35" spans="1:12" s="8" customFormat="1" x14ac:dyDescent="0.35">
      <c r="A35" s="80"/>
      <c r="B35" s="73" t="s">
        <v>489</v>
      </c>
      <c r="C35" s="74" t="s">
        <v>12</v>
      </c>
      <c r="D35" s="74">
        <v>1</v>
      </c>
      <c r="E35" s="74" t="s">
        <v>1</v>
      </c>
      <c r="F35" s="74" t="s">
        <v>446</v>
      </c>
      <c r="G35" s="78" t="s">
        <v>232</v>
      </c>
      <c r="H35" s="78" t="s">
        <v>52</v>
      </c>
      <c r="I35" s="78" t="s">
        <v>1</v>
      </c>
      <c r="J35" s="16">
        <v>2478</v>
      </c>
      <c r="K35" s="16"/>
      <c r="L35" s="77"/>
    </row>
    <row r="36" spans="1:12" s="8" customFormat="1" x14ac:dyDescent="0.35">
      <c r="A36" s="80"/>
      <c r="B36" s="73" t="s">
        <v>490</v>
      </c>
      <c r="C36" s="74" t="s">
        <v>12</v>
      </c>
      <c r="D36" s="74">
        <v>1</v>
      </c>
      <c r="E36" s="74" t="s">
        <v>1</v>
      </c>
      <c r="F36" s="74" t="s">
        <v>446</v>
      </c>
      <c r="G36" s="78" t="s">
        <v>232</v>
      </c>
      <c r="H36" s="78" t="s">
        <v>52</v>
      </c>
      <c r="I36" s="78" t="s">
        <v>1</v>
      </c>
      <c r="J36" s="16">
        <v>650</v>
      </c>
      <c r="K36" s="16"/>
      <c r="L36" s="77"/>
    </row>
    <row r="37" spans="1:12" s="8" customFormat="1" x14ac:dyDescent="0.35">
      <c r="A37" s="80"/>
      <c r="B37" s="73" t="s">
        <v>511</v>
      </c>
      <c r="C37" s="74" t="s">
        <v>12</v>
      </c>
      <c r="D37" s="74" t="s">
        <v>57</v>
      </c>
      <c r="E37" s="74" t="s">
        <v>1</v>
      </c>
      <c r="F37" s="74" t="s">
        <v>444</v>
      </c>
      <c r="G37" s="78" t="s">
        <v>232</v>
      </c>
      <c r="H37" s="78" t="s">
        <v>52</v>
      </c>
      <c r="I37" s="78" t="s">
        <v>1</v>
      </c>
      <c r="J37" s="16">
        <v>264.89999999999998</v>
      </c>
      <c r="K37" s="16"/>
      <c r="L37" s="77"/>
    </row>
    <row r="38" spans="1:12" s="2" customFormat="1" x14ac:dyDescent="0.3">
      <c r="A38" s="48" t="s">
        <v>176</v>
      </c>
      <c r="B38" s="49" t="s">
        <v>19</v>
      </c>
      <c r="C38" s="50" t="s">
        <v>12</v>
      </c>
      <c r="D38" s="50">
        <v>2</v>
      </c>
      <c r="E38" s="50" t="s">
        <v>2</v>
      </c>
      <c r="F38" s="50" t="s">
        <v>3</v>
      </c>
      <c r="G38" s="149"/>
      <c r="H38" s="149"/>
      <c r="I38" s="149"/>
      <c r="J38" s="52">
        <f>+J39</f>
        <v>667830.79999999993</v>
      </c>
      <c r="K38" s="52">
        <f t="shared" ref="K38:L38" si="12">SUM(K39)</f>
        <v>695681.4</v>
      </c>
      <c r="L38" s="53">
        <f t="shared" si="12"/>
        <v>747621.3</v>
      </c>
    </row>
    <row r="39" spans="1:12" s="19" customFormat="1" ht="36" x14ac:dyDescent="0.35">
      <c r="A39" s="54" t="s">
        <v>324</v>
      </c>
      <c r="B39" s="55" t="s">
        <v>20</v>
      </c>
      <c r="C39" s="56" t="s">
        <v>12</v>
      </c>
      <c r="D39" s="56">
        <v>2</v>
      </c>
      <c r="E39" s="56" t="s">
        <v>7</v>
      </c>
      <c r="F39" s="56" t="s">
        <v>3</v>
      </c>
      <c r="G39" s="150"/>
      <c r="H39" s="150"/>
      <c r="I39" s="150"/>
      <c r="J39" s="61">
        <f>SUM(J40+J44+J46+J50+J52+J57+J62+J64)</f>
        <v>667830.79999999993</v>
      </c>
      <c r="K39" s="61">
        <f t="shared" ref="K39:L39" si="13">SUM(K40+K44+K46+K50+K52+K57+K62+K64)</f>
        <v>695681.4</v>
      </c>
      <c r="L39" s="61">
        <f t="shared" si="13"/>
        <v>747621.3</v>
      </c>
    </row>
    <row r="40" spans="1:12" s="18" customFormat="1" ht="33.6" x14ac:dyDescent="0.35">
      <c r="A40" s="79"/>
      <c r="B40" s="64" t="s">
        <v>17</v>
      </c>
      <c r="C40" s="65" t="s">
        <v>12</v>
      </c>
      <c r="D40" s="65">
        <v>2</v>
      </c>
      <c r="E40" s="65" t="s">
        <v>7</v>
      </c>
      <c r="F40" s="65" t="s">
        <v>16</v>
      </c>
      <c r="G40" s="151"/>
      <c r="H40" s="151"/>
      <c r="I40" s="151"/>
      <c r="J40" s="70">
        <f>SUM(J41:J43)</f>
        <v>104085.79999999999</v>
      </c>
      <c r="K40" s="70">
        <f t="shared" ref="K40:L40" si="14">SUM(K41:K43)</f>
        <v>141115</v>
      </c>
      <c r="L40" s="71">
        <f t="shared" si="14"/>
        <v>143602</v>
      </c>
    </row>
    <row r="41" spans="1:12" s="8" customFormat="1" x14ac:dyDescent="0.35">
      <c r="A41" s="80"/>
      <c r="B41" s="73" t="s">
        <v>231</v>
      </c>
      <c r="C41" s="74" t="s">
        <v>12</v>
      </c>
      <c r="D41" s="74">
        <v>2</v>
      </c>
      <c r="E41" s="74" t="s">
        <v>7</v>
      </c>
      <c r="F41" s="74" t="s">
        <v>16</v>
      </c>
      <c r="G41" s="78" t="s">
        <v>232</v>
      </c>
      <c r="H41" s="78" t="s">
        <v>52</v>
      </c>
      <c r="I41" s="78" t="s">
        <v>12</v>
      </c>
      <c r="J41" s="16">
        <v>78878.7</v>
      </c>
      <c r="K41" s="16">
        <v>113364</v>
      </c>
      <c r="L41" s="77">
        <v>115287</v>
      </c>
    </row>
    <row r="42" spans="1:12" s="8" customFormat="1" x14ac:dyDescent="0.35">
      <c r="A42" s="80"/>
      <c r="B42" s="73" t="s">
        <v>235</v>
      </c>
      <c r="C42" s="74" t="s">
        <v>12</v>
      </c>
      <c r="D42" s="74">
        <v>2</v>
      </c>
      <c r="E42" s="74" t="s">
        <v>7</v>
      </c>
      <c r="F42" s="74" t="s">
        <v>16</v>
      </c>
      <c r="G42" s="78" t="s">
        <v>236</v>
      </c>
      <c r="H42" s="78" t="s">
        <v>52</v>
      </c>
      <c r="I42" s="78" t="s">
        <v>12</v>
      </c>
      <c r="J42" s="16">
        <v>829.2</v>
      </c>
      <c r="K42" s="16">
        <v>983</v>
      </c>
      <c r="L42" s="77">
        <v>983</v>
      </c>
    </row>
    <row r="43" spans="1:12" s="8" customFormat="1" ht="33.6" x14ac:dyDescent="0.35">
      <c r="A43" s="80"/>
      <c r="B43" s="73" t="s">
        <v>242</v>
      </c>
      <c r="C43" s="74" t="s">
        <v>12</v>
      </c>
      <c r="D43" s="74">
        <v>2</v>
      </c>
      <c r="E43" s="74" t="s">
        <v>7</v>
      </c>
      <c r="F43" s="74" t="s">
        <v>16</v>
      </c>
      <c r="G43" s="81" t="s">
        <v>241</v>
      </c>
      <c r="H43" s="81" t="s">
        <v>52</v>
      </c>
      <c r="I43" s="81" t="s">
        <v>12</v>
      </c>
      <c r="J43" s="16">
        <v>24377.9</v>
      </c>
      <c r="K43" s="16">
        <v>26768</v>
      </c>
      <c r="L43" s="77">
        <v>27332</v>
      </c>
    </row>
    <row r="44" spans="1:12" s="18" customFormat="1" ht="33.6" x14ac:dyDescent="0.35">
      <c r="A44" s="79"/>
      <c r="B44" s="64" t="s">
        <v>317</v>
      </c>
      <c r="C44" s="65" t="s">
        <v>12</v>
      </c>
      <c r="D44" s="65">
        <v>2</v>
      </c>
      <c r="E44" s="65" t="s">
        <v>7</v>
      </c>
      <c r="F44" s="82" t="s">
        <v>318</v>
      </c>
      <c r="G44" s="83"/>
      <c r="H44" s="84"/>
      <c r="I44" s="85"/>
      <c r="J44" s="69">
        <f>SUM(J45)</f>
        <v>100</v>
      </c>
      <c r="K44" s="70">
        <f t="shared" ref="K44:L44" si="15">SUM(K45)</f>
        <v>100</v>
      </c>
      <c r="L44" s="71">
        <f t="shared" si="15"/>
        <v>100</v>
      </c>
    </row>
    <row r="45" spans="1:12" s="8" customFormat="1" x14ac:dyDescent="0.35">
      <c r="A45" s="80"/>
      <c r="B45" s="73" t="s">
        <v>231</v>
      </c>
      <c r="C45" s="74" t="s">
        <v>12</v>
      </c>
      <c r="D45" s="74">
        <v>2</v>
      </c>
      <c r="E45" s="74" t="s">
        <v>7</v>
      </c>
      <c r="F45" s="74" t="s">
        <v>318</v>
      </c>
      <c r="G45" s="86" t="s">
        <v>232</v>
      </c>
      <c r="H45" s="86" t="s">
        <v>52</v>
      </c>
      <c r="I45" s="86" t="s">
        <v>12</v>
      </c>
      <c r="J45" s="16">
        <v>100</v>
      </c>
      <c r="K45" s="16">
        <v>100</v>
      </c>
      <c r="L45" s="77">
        <v>100</v>
      </c>
    </row>
    <row r="46" spans="1:12" s="18" customFormat="1" ht="67.2" x14ac:dyDescent="0.35">
      <c r="A46" s="79"/>
      <c r="B46" s="64" t="s">
        <v>21</v>
      </c>
      <c r="C46" s="65" t="s">
        <v>12</v>
      </c>
      <c r="D46" s="65">
        <v>2</v>
      </c>
      <c r="E46" s="65" t="s">
        <v>7</v>
      </c>
      <c r="F46" s="82">
        <v>78120</v>
      </c>
      <c r="G46" s="83"/>
      <c r="H46" s="84"/>
      <c r="I46" s="85"/>
      <c r="J46" s="69">
        <f>SUM(J47:J49)</f>
        <v>529516.29999999993</v>
      </c>
      <c r="K46" s="70">
        <f t="shared" ref="K46:L46" si="16">SUM(K47:K49)</f>
        <v>544529.4</v>
      </c>
      <c r="L46" s="71">
        <f t="shared" si="16"/>
        <v>593979.30000000005</v>
      </c>
    </row>
    <row r="47" spans="1:12" s="8" customFormat="1" ht="33.6" x14ac:dyDescent="0.35">
      <c r="A47" s="80"/>
      <c r="B47" s="73" t="s">
        <v>267</v>
      </c>
      <c r="C47" s="74" t="s">
        <v>12</v>
      </c>
      <c r="D47" s="74">
        <v>2</v>
      </c>
      <c r="E47" s="74" t="s">
        <v>7</v>
      </c>
      <c r="F47" s="74">
        <v>78120</v>
      </c>
      <c r="G47" s="76" t="s">
        <v>234</v>
      </c>
      <c r="H47" s="76" t="s">
        <v>52</v>
      </c>
      <c r="I47" s="76" t="s">
        <v>12</v>
      </c>
      <c r="J47" s="16">
        <v>399561.6</v>
      </c>
      <c r="K47" s="16">
        <v>419696.4</v>
      </c>
      <c r="L47" s="77">
        <v>464765.3</v>
      </c>
    </row>
    <row r="48" spans="1:12" s="8" customFormat="1" x14ac:dyDescent="0.35">
      <c r="A48" s="80"/>
      <c r="B48" s="73" t="s">
        <v>231</v>
      </c>
      <c r="C48" s="74" t="s">
        <v>12</v>
      </c>
      <c r="D48" s="74">
        <v>2</v>
      </c>
      <c r="E48" s="74" t="s">
        <v>7</v>
      </c>
      <c r="F48" s="74">
        <v>78120</v>
      </c>
      <c r="G48" s="78" t="s">
        <v>232</v>
      </c>
      <c r="H48" s="78" t="s">
        <v>52</v>
      </c>
      <c r="I48" s="78" t="s">
        <v>12</v>
      </c>
      <c r="J48" s="16">
        <v>21866.5</v>
      </c>
      <c r="K48" s="16">
        <v>17290</v>
      </c>
      <c r="L48" s="77">
        <v>18885</v>
      </c>
    </row>
    <row r="49" spans="1:12" s="8" customFormat="1" ht="33.6" x14ac:dyDescent="0.35">
      <c r="A49" s="80"/>
      <c r="B49" s="73" t="s">
        <v>242</v>
      </c>
      <c r="C49" s="74" t="s">
        <v>12</v>
      </c>
      <c r="D49" s="74">
        <v>2</v>
      </c>
      <c r="E49" s="74" t="s">
        <v>7</v>
      </c>
      <c r="F49" s="74">
        <v>78120</v>
      </c>
      <c r="G49" s="81" t="s">
        <v>241</v>
      </c>
      <c r="H49" s="81" t="s">
        <v>52</v>
      </c>
      <c r="I49" s="81" t="s">
        <v>12</v>
      </c>
      <c r="J49" s="16">
        <v>108088.2</v>
      </c>
      <c r="K49" s="16">
        <v>107543</v>
      </c>
      <c r="L49" s="77">
        <v>110329</v>
      </c>
    </row>
    <row r="50" spans="1:12" s="18" customFormat="1" ht="33.6" x14ac:dyDescent="0.35">
      <c r="A50" s="79"/>
      <c r="B50" s="64" t="s">
        <v>354</v>
      </c>
      <c r="C50" s="65" t="s">
        <v>12</v>
      </c>
      <c r="D50" s="65">
        <v>2</v>
      </c>
      <c r="E50" s="65" t="s">
        <v>7</v>
      </c>
      <c r="F50" s="82" t="s">
        <v>353</v>
      </c>
      <c r="G50" s="83"/>
      <c r="H50" s="84"/>
      <c r="I50" s="85"/>
      <c r="J50" s="69">
        <f>SUM(J51)</f>
        <v>500</v>
      </c>
      <c r="K50" s="70">
        <f t="shared" ref="K50:L50" si="17">SUM(K51)</f>
        <v>0</v>
      </c>
      <c r="L50" s="70">
        <f t="shared" si="17"/>
        <v>0</v>
      </c>
    </row>
    <row r="51" spans="1:12" s="8" customFormat="1" x14ac:dyDescent="0.35">
      <c r="A51" s="80"/>
      <c r="B51" s="73" t="s">
        <v>231</v>
      </c>
      <c r="C51" s="74" t="s">
        <v>12</v>
      </c>
      <c r="D51" s="74">
        <v>2</v>
      </c>
      <c r="E51" s="74" t="s">
        <v>7</v>
      </c>
      <c r="F51" s="74" t="s">
        <v>353</v>
      </c>
      <c r="G51" s="86" t="s">
        <v>234</v>
      </c>
      <c r="H51" s="86" t="s">
        <v>52</v>
      </c>
      <c r="I51" s="86" t="s">
        <v>12</v>
      </c>
      <c r="J51" s="16">
        <v>500</v>
      </c>
      <c r="K51" s="16"/>
      <c r="L51" s="77"/>
    </row>
    <row r="52" spans="1:12" s="18" customFormat="1" ht="33.6" x14ac:dyDescent="0.35">
      <c r="A52" s="79"/>
      <c r="B52" s="64" t="s">
        <v>352</v>
      </c>
      <c r="C52" s="65" t="s">
        <v>12</v>
      </c>
      <c r="D52" s="65">
        <v>2</v>
      </c>
      <c r="E52" s="65" t="s">
        <v>7</v>
      </c>
      <c r="F52" s="82" t="s">
        <v>351</v>
      </c>
      <c r="G52" s="83"/>
      <c r="H52" s="84"/>
      <c r="I52" s="85"/>
      <c r="J52" s="69">
        <f>SUM(J53:J56)</f>
        <v>23128.9</v>
      </c>
      <c r="K52" s="70">
        <f t="shared" ref="K52:L52" si="18">SUM(K53:K56)</f>
        <v>0</v>
      </c>
      <c r="L52" s="70">
        <f t="shared" si="18"/>
        <v>0</v>
      </c>
    </row>
    <row r="53" spans="1:12" s="8" customFormat="1" x14ac:dyDescent="0.35">
      <c r="A53" s="80"/>
      <c r="B53" s="73" t="s">
        <v>489</v>
      </c>
      <c r="C53" s="74" t="s">
        <v>12</v>
      </c>
      <c r="D53" s="74">
        <v>2</v>
      </c>
      <c r="E53" s="74" t="s">
        <v>7</v>
      </c>
      <c r="F53" s="74" t="s">
        <v>351</v>
      </c>
      <c r="G53" s="76" t="s">
        <v>232</v>
      </c>
      <c r="H53" s="76" t="s">
        <v>52</v>
      </c>
      <c r="I53" s="76" t="s">
        <v>12</v>
      </c>
      <c r="J53" s="16">
        <v>10245.9</v>
      </c>
      <c r="K53" s="16"/>
      <c r="L53" s="77"/>
    </row>
    <row r="54" spans="1:12" s="8" customFormat="1" x14ac:dyDescent="0.35">
      <c r="A54" s="80"/>
      <c r="B54" s="73" t="s">
        <v>490</v>
      </c>
      <c r="C54" s="74" t="s">
        <v>12</v>
      </c>
      <c r="D54" s="74">
        <v>2</v>
      </c>
      <c r="E54" s="74" t="s">
        <v>7</v>
      </c>
      <c r="F54" s="74" t="s">
        <v>351</v>
      </c>
      <c r="G54" s="78" t="s">
        <v>232</v>
      </c>
      <c r="H54" s="78" t="s">
        <v>52</v>
      </c>
      <c r="I54" s="78" t="s">
        <v>12</v>
      </c>
      <c r="J54" s="16">
        <v>10743.5</v>
      </c>
      <c r="K54" s="16"/>
      <c r="L54" s="77"/>
    </row>
    <row r="55" spans="1:12" s="8" customFormat="1" ht="33.6" x14ac:dyDescent="0.35">
      <c r="A55" s="80"/>
      <c r="B55" s="73" t="s">
        <v>491</v>
      </c>
      <c r="C55" s="74" t="s">
        <v>12</v>
      </c>
      <c r="D55" s="74">
        <v>2</v>
      </c>
      <c r="E55" s="74" t="s">
        <v>7</v>
      </c>
      <c r="F55" s="74" t="s">
        <v>351</v>
      </c>
      <c r="G55" s="78" t="s">
        <v>241</v>
      </c>
      <c r="H55" s="78" t="s">
        <v>52</v>
      </c>
      <c r="I55" s="78" t="s">
        <v>12</v>
      </c>
      <c r="J55" s="16">
        <v>1319.1</v>
      </c>
      <c r="K55" s="16"/>
      <c r="L55" s="77"/>
    </row>
    <row r="56" spans="1:12" s="8" customFormat="1" ht="33.6" x14ac:dyDescent="0.35">
      <c r="A56" s="80"/>
      <c r="B56" s="73" t="s">
        <v>492</v>
      </c>
      <c r="C56" s="74" t="s">
        <v>12</v>
      </c>
      <c r="D56" s="74">
        <v>2</v>
      </c>
      <c r="E56" s="74" t="s">
        <v>7</v>
      </c>
      <c r="F56" s="74" t="s">
        <v>351</v>
      </c>
      <c r="G56" s="81" t="s">
        <v>241</v>
      </c>
      <c r="H56" s="81" t="s">
        <v>52</v>
      </c>
      <c r="I56" s="81" t="s">
        <v>12</v>
      </c>
      <c r="J56" s="16">
        <v>820.4</v>
      </c>
      <c r="K56" s="16"/>
      <c r="L56" s="77"/>
    </row>
    <row r="57" spans="1:12" s="18" customFormat="1" ht="33.6" x14ac:dyDescent="0.35">
      <c r="A57" s="79"/>
      <c r="B57" s="64" t="s">
        <v>298</v>
      </c>
      <c r="C57" s="65" t="s">
        <v>12</v>
      </c>
      <c r="D57" s="65">
        <v>2</v>
      </c>
      <c r="E57" s="65" t="s">
        <v>7</v>
      </c>
      <c r="F57" s="82" t="s">
        <v>314</v>
      </c>
      <c r="G57" s="83"/>
      <c r="H57" s="84"/>
      <c r="I57" s="85"/>
      <c r="J57" s="69">
        <f>SUM(J58:J61)</f>
        <v>9584.8000000000011</v>
      </c>
      <c r="K57" s="70">
        <f t="shared" ref="K57:L57" si="19">SUM(K58:K61)</f>
        <v>9937</v>
      </c>
      <c r="L57" s="71">
        <f t="shared" si="19"/>
        <v>9940</v>
      </c>
    </row>
    <row r="58" spans="1:12" s="8" customFormat="1" x14ac:dyDescent="0.35">
      <c r="A58" s="80"/>
      <c r="B58" s="73" t="s">
        <v>489</v>
      </c>
      <c r="C58" s="74" t="s">
        <v>12</v>
      </c>
      <c r="D58" s="74">
        <v>2</v>
      </c>
      <c r="E58" s="74" t="s">
        <v>7</v>
      </c>
      <c r="F58" s="74" t="s">
        <v>314</v>
      </c>
      <c r="G58" s="76" t="s">
        <v>232</v>
      </c>
      <c r="H58" s="76" t="s">
        <v>52</v>
      </c>
      <c r="I58" s="76" t="s">
        <v>12</v>
      </c>
      <c r="J58" s="16">
        <v>3838</v>
      </c>
      <c r="K58" s="16">
        <v>2880</v>
      </c>
      <c r="L58" s="77">
        <v>2883</v>
      </c>
    </row>
    <row r="59" spans="1:12" s="8" customFormat="1" x14ac:dyDescent="0.35">
      <c r="A59" s="80"/>
      <c r="B59" s="73" t="s">
        <v>490</v>
      </c>
      <c r="C59" s="74" t="s">
        <v>12</v>
      </c>
      <c r="D59" s="74">
        <v>2</v>
      </c>
      <c r="E59" s="74" t="s">
        <v>7</v>
      </c>
      <c r="F59" s="74" t="s">
        <v>314</v>
      </c>
      <c r="G59" s="78" t="s">
        <v>232</v>
      </c>
      <c r="H59" s="78" t="s">
        <v>52</v>
      </c>
      <c r="I59" s="78" t="s">
        <v>12</v>
      </c>
      <c r="J59" s="16">
        <v>3233.1</v>
      </c>
      <c r="K59" s="16">
        <v>4295</v>
      </c>
      <c r="L59" s="77">
        <v>4295</v>
      </c>
    </row>
    <row r="60" spans="1:12" s="8" customFormat="1" ht="33.6" x14ac:dyDescent="0.35">
      <c r="A60" s="80"/>
      <c r="B60" s="73" t="s">
        <v>491</v>
      </c>
      <c r="C60" s="74" t="s">
        <v>12</v>
      </c>
      <c r="D60" s="74">
        <v>2</v>
      </c>
      <c r="E60" s="74" t="s">
        <v>7</v>
      </c>
      <c r="F60" s="74" t="s">
        <v>314</v>
      </c>
      <c r="G60" s="78" t="s">
        <v>241</v>
      </c>
      <c r="H60" s="78" t="s">
        <v>52</v>
      </c>
      <c r="I60" s="78" t="s">
        <v>12</v>
      </c>
      <c r="J60" s="16">
        <v>1425</v>
      </c>
      <c r="K60" s="16">
        <v>1350</v>
      </c>
      <c r="L60" s="77">
        <v>1350</v>
      </c>
    </row>
    <row r="61" spans="1:12" s="8" customFormat="1" ht="33.6" x14ac:dyDescent="0.35">
      <c r="A61" s="80"/>
      <c r="B61" s="73" t="s">
        <v>492</v>
      </c>
      <c r="C61" s="74" t="s">
        <v>12</v>
      </c>
      <c r="D61" s="74">
        <v>2</v>
      </c>
      <c r="E61" s="74" t="s">
        <v>7</v>
      </c>
      <c r="F61" s="74" t="s">
        <v>314</v>
      </c>
      <c r="G61" s="81" t="s">
        <v>241</v>
      </c>
      <c r="H61" s="81" t="s">
        <v>52</v>
      </c>
      <c r="I61" s="81" t="s">
        <v>12</v>
      </c>
      <c r="J61" s="16">
        <v>1088.7</v>
      </c>
      <c r="K61" s="16">
        <v>1412</v>
      </c>
      <c r="L61" s="77">
        <v>1412</v>
      </c>
    </row>
    <row r="62" spans="1:12" s="18" customFormat="1" ht="33.6" x14ac:dyDescent="0.35">
      <c r="A62" s="79"/>
      <c r="B62" s="64" t="s">
        <v>472</v>
      </c>
      <c r="C62" s="65" t="s">
        <v>12</v>
      </c>
      <c r="D62" s="65">
        <v>2</v>
      </c>
      <c r="E62" s="65" t="s">
        <v>7</v>
      </c>
      <c r="F62" s="82" t="s">
        <v>444</v>
      </c>
      <c r="G62" s="83"/>
      <c r="H62" s="84"/>
      <c r="I62" s="85"/>
      <c r="J62" s="69">
        <f>SUM(J63)</f>
        <v>250</v>
      </c>
      <c r="K62" s="70">
        <f t="shared" ref="K62:L62" si="20">SUM(K63)</f>
        <v>0</v>
      </c>
      <c r="L62" s="70">
        <f t="shared" si="20"/>
        <v>0</v>
      </c>
    </row>
    <row r="63" spans="1:12" s="8" customFormat="1" x14ac:dyDescent="0.35">
      <c r="A63" s="80"/>
      <c r="B63" s="73" t="s">
        <v>231</v>
      </c>
      <c r="C63" s="74" t="s">
        <v>12</v>
      </c>
      <c r="D63" s="74">
        <v>2</v>
      </c>
      <c r="E63" s="74" t="s">
        <v>7</v>
      </c>
      <c r="F63" s="74" t="s">
        <v>444</v>
      </c>
      <c r="G63" s="86" t="s">
        <v>232</v>
      </c>
      <c r="H63" s="86" t="s">
        <v>52</v>
      </c>
      <c r="I63" s="86" t="s">
        <v>12</v>
      </c>
      <c r="J63" s="16">
        <v>250</v>
      </c>
      <c r="K63" s="16"/>
      <c r="L63" s="77"/>
    </row>
    <row r="64" spans="1:12" s="18" customFormat="1" ht="33.6" x14ac:dyDescent="0.35">
      <c r="A64" s="79"/>
      <c r="B64" s="64" t="s">
        <v>350</v>
      </c>
      <c r="C64" s="65" t="s">
        <v>12</v>
      </c>
      <c r="D64" s="65">
        <v>2</v>
      </c>
      <c r="E64" s="65" t="s">
        <v>7</v>
      </c>
      <c r="F64" s="82" t="s">
        <v>349</v>
      </c>
      <c r="G64" s="83"/>
      <c r="H64" s="84"/>
      <c r="I64" s="85"/>
      <c r="J64" s="69">
        <f>+J65+J66</f>
        <v>665</v>
      </c>
      <c r="K64" s="70"/>
      <c r="L64" s="71"/>
    </row>
    <row r="65" spans="1:12" s="8" customFormat="1" x14ac:dyDescent="0.35">
      <c r="A65" s="80"/>
      <c r="B65" s="73" t="s">
        <v>231</v>
      </c>
      <c r="C65" s="74" t="s">
        <v>12</v>
      </c>
      <c r="D65" s="74">
        <v>2</v>
      </c>
      <c r="E65" s="74" t="s">
        <v>7</v>
      </c>
      <c r="F65" s="74" t="s">
        <v>349</v>
      </c>
      <c r="G65" s="76" t="s">
        <v>232</v>
      </c>
      <c r="H65" s="76" t="s">
        <v>52</v>
      </c>
      <c r="I65" s="76" t="s">
        <v>12</v>
      </c>
      <c r="J65" s="16">
        <v>540</v>
      </c>
      <c r="K65" s="16"/>
      <c r="L65" s="77"/>
    </row>
    <row r="66" spans="1:12" s="8" customFormat="1" ht="33.6" x14ac:dyDescent="0.35">
      <c r="A66" s="80"/>
      <c r="B66" s="73" t="s">
        <v>242</v>
      </c>
      <c r="C66" s="74" t="s">
        <v>12</v>
      </c>
      <c r="D66" s="74">
        <v>2</v>
      </c>
      <c r="E66" s="74" t="s">
        <v>7</v>
      </c>
      <c r="F66" s="74" t="s">
        <v>349</v>
      </c>
      <c r="G66" s="78" t="s">
        <v>241</v>
      </c>
      <c r="H66" s="78" t="s">
        <v>52</v>
      </c>
      <c r="I66" s="78" t="s">
        <v>12</v>
      </c>
      <c r="J66" s="16">
        <v>125</v>
      </c>
      <c r="K66" s="16"/>
      <c r="L66" s="77"/>
    </row>
    <row r="67" spans="1:12" s="2" customFormat="1" x14ac:dyDescent="0.3">
      <c r="A67" s="48" t="s">
        <v>177</v>
      </c>
      <c r="B67" s="49" t="s">
        <v>22</v>
      </c>
      <c r="C67" s="50" t="s">
        <v>12</v>
      </c>
      <c r="D67" s="50">
        <v>3</v>
      </c>
      <c r="E67" s="50" t="s">
        <v>2</v>
      </c>
      <c r="F67" s="50" t="s">
        <v>3</v>
      </c>
      <c r="G67" s="149"/>
      <c r="H67" s="149"/>
      <c r="I67" s="149"/>
      <c r="J67" s="52">
        <f>SUM(J68+J74+J79)</f>
        <v>65852.100000000006</v>
      </c>
      <c r="K67" s="52">
        <f>SUM(K68+K74+K79)</f>
        <v>67904</v>
      </c>
      <c r="L67" s="53">
        <f>SUM(L68+L74+L79)</f>
        <v>68198</v>
      </c>
    </row>
    <row r="68" spans="1:12" s="19" customFormat="1" ht="36" x14ac:dyDescent="0.35">
      <c r="A68" s="54" t="s">
        <v>178</v>
      </c>
      <c r="B68" s="55" t="s">
        <v>23</v>
      </c>
      <c r="C68" s="56" t="s">
        <v>12</v>
      </c>
      <c r="D68" s="56">
        <v>3</v>
      </c>
      <c r="E68" s="56" t="s">
        <v>1</v>
      </c>
      <c r="F68" s="56" t="s">
        <v>3</v>
      </c>
      <c r="G68" s="150"/>
      <c r="H68" s="150"/>
      <c r="I68" s="150"/>
      <c r="J68" s="61">
        <f>SUM(J69+J72)</f>
        <v>12088.9</v>
      </c>
      <c r="K68" s="61">
        <f t="shared" ref="K68:L68" si="21">SUM(K69+K72)</f>
        <v>12664</v>
      </c>
      <c r="L68" s="61">
        <f t="shared" si="21"/>
        <v>12958</v>
      </c>
    </row>
    <row r="69" spans="1:12" s="18" customFormat="1" ht="33.6" x14ac:dyDescent="0.35">
      <c r="A69" s="79"/>
      <c r="B69" s="64" t="s">
        <v>17</v>
      </c>
      <c r="C69" s="65" t="s">
        <v>12</v>
      </c>
      <c r="D69" s="65">
        <v>3</v>
      </c>
      <c r="E69" s="65" t="s">
        <v>1</v>
      </c>
      <c r="F69" s="65" t="s">
        <v>16</v>
      </c>
      <c r="G69" s="151"/>
      <c r="H69" s="151"/>
      <c r="I69" s="151"/>
      <c r="J69" s="70">
        <f>SUM(J70:J71)</f>
        <v>11951.9</v>
      </c>
      <c r="K69" s="70">
        <f t="shared" ref="K69:L69" si="22">SUM(K70:K71)</f>
        <v>12664</v>
      </c>
      <c r="L69" s="71">
        <f t="shared" si="22"/>
        <v>12958</v>
      </c>
    </row>
    <row r="70" spans="1:12" s="8" customFormat="1" x14ac:dyDescent="0.35">
      <c r="A70" s="80"/>
      <c r="B70" s="73" t="s">
        <v>231</v>
      </c>
      <c r="C70" s="74" t="s">
        <v>12</v>
      </c>
      <c r="D70" s="74">
        <v>3</v>
      </c>
      <c r="E70" s="74" t="s">
        <v>1</v>
      </c>
      <c r="F70" s="74" t="s">
        <v>16</v>
      </c>
      <c r="G70" s="78" t="s">
        <v>232</v>
      </c>
      <c r="H70" s="78" t="s">
        <v>52</v>
      </c>
      <c r="I70" s="78" t="s">
        <v>7</v>
      </c>
      <c r="J70" s="16">
        <v>11837.5</v>
      </c>
      <c r="K70" s="16">
        <v>12539</v>
      </c>
      <c r="L70" s="77">
        <v>12833</v>
      </c>
    </row>
    <row r="71" spans="1:12" s="8" customFormat="1" x14ac:dyDescent="0.35">
      <c r="A71" s="80"/>
      <c r="B71" s="73" t="s">
        <v>235</v>
      </c>
      <c r="C71" s="74" t="s">
        <v>12</v>
      </c>
      <c r="D71" s="74">
        <v>3</v>
      </c>
      <c r="E71" s="74" t="s">
        <v>1</v>
      </c>
      <c r="F71" s="74" t="s">
        <v>16</v>
      </c>
      <c r="G71" s="81" t="s">
        <v>236</v>
      </c>
      <c r="H71" s="81" t="s">
        <v>52</v>
      </c>
      <c r="I71" s="81" t="s">
        <v>7</v>
      </c>
      <c r="J71" s="16">
        <v>114.4</v>
      </c>
      <c r="K71" s="16">
        <v>125</v>
      </c>
      <c r="L71" s="77">
        <v>125</v>
      </c>
    </row>
    <row r="72" spans="1:12" s="18" customFormat="1" ht="33.6" x14ac:dyDescent="0.35">
      <c r="A72" s="79"/>
      <c r="B72" s="64" t="s">
        <v>350</v>
      </c>
      <c r="C72" s="65" t="s">
        <v>12</v>
      </c>
      <c r="D72" s="65" t="s">
        <v>105</v>
      </c>
      <c r="E72" s="65" t="s">
        <v>1</v>
      </c>
      <c r="F72" s="82" t="s">
        <v>349</v>
      </c>
      <c r="G72" s="83"/>
      <c r="H72" s="84"/>
      <c r="I72" s="85"/>
      <c r="J72" s="69">
        <f>+J73</f>
        <v>137</v>
      </c>
      <c r="K72" s="70"/>
      <c r="L72" s="70"/>
    </row>
    <row r="73" spans="1:12" s="8" customFormat="1" ht="50.4" x14ac:dyDescent="0.35">
      <c r="A73" s="80"/>
      <c r="B73" s="73" t="s">
        <v>438</v>
      </c>
      <c r="C73" s="74" t="s">
        <v>12</v>
      </c>
      <c r="D73" s="74" t="s">
        <v>105</v>
      </c>
      <c r="E73" s="74" t="s">
        <v>1</v>
      </c>
      <c r="F73" s="74" t="s">
        <v>349</v>
      </c>
      <c r="G73" s="76" t="s">
        <v>232</v>
      </c>
      <c r="H73" s="76" t="s">
        <v>52</v>
      </c>
      <c r="I73" s="76" t="s">
        <v>7</v>
      </c>
      <c r="J73" s="16">
        <v>137</v>
      </c>
      <c r="K73" s="16"/>
      <c r="L73" s="16"/>
    </row>
    <row r="74" spans="1:12" s="19" customFormat="1" ht="18" x14ac:dyDescent="0.35">
      <c r="A74" s="54" t="s">
        <v>179</v>
      </c>
      <c r="B74" s="55" t="s">
        <v>24</v>
      </c>
      <c r="C74" s="56" t="s">
        <v>12</v>
      </c>
      <c r="D74" s="56">
        <v>3</v>
      </c>
      <c r="E74" s="56" t="s">
        <v>12</v>
      </c>
      <c r="F74" s="56" t="s">
        <v>3</v>
      </c>
      <c r="G74" s="150"/>
      <c r="H74" s="150"/>
      <c r="I74" s="150"/>
      <c r="J74" s="61">
        <f>SUM(J75+J77)</f>
        <v>52288</v>
      </c>
      <c r="K74" s="61">
        <f t="shared" ref="K74:L74" si="23">SUM(K75+K77)</f>
        <v>53360</v>
      </c>
      <c r="L74" s="61">
        <f t="shared" si="23"/>
        <v>53360</v>
      </c>
    </row>
    <row r="75" spans="1:12" s="18" customFormat="1" ht="33.6" x14ac:dyDescent="0.35">
      <c r="A75" s="79"/>
      <c r="B75" s="64" t="s">
        <v>17</v>
      </c>
      <c r="C75" s="65" t="s">
        <v>12</v>
      </c>
      <c r="D75" s="65">
        <v>3</v>
      </c>
      <c r="E75" s="65" t="s">
        <v>12</v>
      </c>
      <c r="F75" s="65" t="s">
        <v>16</v>
      </c>
      <c r="G75" s="151"/>
      <c r="H75" s="151"/>
      <c r="I75" s="151"/>
      <c r="J75" s="70">
        <f>SUM(J76)</f>
        <v>51752.9</v>
      </c>
      <c r="K75" s="70">
        <f t="shared" ref="K75:L77" si="24">SUM(K76)</f>
        <v>53360</v>
      </c>
      <c r="L75" s="71">
        <f t="shared" si="24"/>
        <v>53360</v>
      </c>
    </row>
    <row r="76" spans="1:12" s="8" customFormat="1" ht="33.6" x14ac:dyDescent="0.35">
      <c r="A76" s="80"/>
      <c r="B76" s="73" t="s">
        <v>267</v>
      </c>
      <c r="C76" s="74" t="s">
        <v>12</v>
      </c>
      <c r="D76" s="74">
        <v>3</v>
      </c>
      <c r="E76" s="74" t="s">
        <v>12</v>
      </c>
      <c r="F76" s="74" t="s">
        <v>16</v>
      </c>
      <c r="G76" s="78" t="s">
        <v>234</v>
      </c>
      <c r="H76" s="78" t="s">
        <v>52</v>
      </c>
      <c r="I76" s="78" t="s">
        <v>7</v>
      </c>
      <c r="J76" s="16">
        <v>51752.9</v>
      </c>
      <c r="K76" s="16">
        <v>53360</v>
      </c>
      <c r="L76" s="77">
        <v>53360</v>
      </c>
    </row>
    <row r="77" spans="1:12" s="18" customFormat="1" ht="33.6" x14ac:dyDescent="0.35">
      <c r="A77" s="79"/>
      <c r="B77" s="64" t="s">
        <v>350</v>
      </c>
      <c r="C77" s="65" t="s">
        <v>12</v>
      </c>
      <c r="D77" s="65">
        <v>3</v>
      </c>
      <c r="E77" s="65" t="s">
        <v>12</v>
      </c>
      <c r="F77" s="65" t="s">
        <v>349</v>
      </c>
      <c r="G77" s="151"/>
      <c r="H77" s="151"/>
      <c r="I77" s="151"/>
      <c r="J77" s="70">
        <f>SUM(J78)</f>
        <v>535.1</v>
      </c>
      <c r="K77" s="70">
        <f t="shared" si="24"/>
        <v>0</v>
      </c>
      <c r="L77" s="71">
        <f t="shared" si="24"/>
        <v>0</v>
      </c>
    </row>
    <row r="78" spans="1:12" s="8" customFormat="1" ht="33.6" x14ac:dyDescent="0.35">
      <c r="A78" s="80"/>
      <c r="B78" s="73" t="s">
        <v>267</v>
      </c>
      <c r="C78" s="74" t="s">
        <v>12</v>
      </c>
      <c r="D78" s="74">
        <v>3</v>
      </c>
      <c r="E78" s="74" t="s">
        <v>12</v>
      </c>
      <c r="F78" s="74" t="s">
        <v>349</v>
      </c>
      <c r="G78" s="78" t="s">
        <v>234</v>
      </c>
      <c r="H78" s="78" t="s">
        <v>52</v>
      </c>
      <c r="I78" s="78" t="s">
        <v>7</v>
      </c>
      <c r="J78" s="16">
        <v>535.1</v>
      </c>
      <c r="K78" s="16"/>
      <c r="L78" s="77"/>
    </row>
    <row r="79" spans="1:12" s="19" customFormat="1" ht="36" x14ac:dyDescent="0.35">
      <c r="A79" s="54" t="s">
        <v>180</v>
      </c>
      <c r="B79" s="55" t="s">
        <v>25</v>
      </c>
      <c r="C79" s="56" t="s">
        <v>12</v>
      </c>
      <c r="D79" s="56">
        <v>3</v>
      </c>
      <c r="E79" s="56" t="s">
        <v>7</v>
      </c>
      <c r="F79" s="56" t="s">
        <v>3</v>
      </c>
      <c r="G79" s="150"/>
      <c r="H79" s="150"/>
      <c r="I79" s="150"/>
      <c r="J79" s="61">
        <f>SUM(J80)</f>
        <v>1475.2</v>
      </c>
      <c r="K79" s="61">
        <f t="shared" ref="K79:L80" si="25">SUM(K80)</f>
        <v>1880</v>
      </c>
      <c r="L79" s="62">
        <f t="shared" si="25"/>
        <v>1880</v>
      </c>
    </row>
    <row r="80" spans="1:12" s="18" customFormat="1" ht="33.6" x14ac:dyDescent="0.35">
      <c r="A80" s="79"/>
      <c r="B80" s="64" t="s">
        <v>17</v>
      </c>
      <c r="C80" s="65" t="s">
        <v>12</v>
      </c>
      <c r="D80" s="65">
        <v>3</v>
      </c>
      <c r="E80" s="65" t="s">
        <v>7</v>
      </c>
      <c r="F80" s="65" t="s">
        <v>16</v>
      </c>
      <c r="G80" s="151"/>
      <c r="H80" s="151"/>
      <c r="I80" s="151"/>
      <c r="J80" s="70">
        <f>SUM(J81)</f>
        <v>1475.2</v>
      </c>
      <c r="K80" s="70">
        <f t="shared" si="25"/>
        <v>1880</v>
      </c>
      <c r="L80" s="71">
        <f t="shared" si="25"/>
        <v>1880</v>
      </c>
    </row>
    <row r="81" spans="1:12" s="8" customFormat="1" x14ac:dyDescent="0.35">
      <c r="A81" s="80"/>
      <c r="B81" s="73" t="s">
        <v>231</v>
      </c>
      <c r="C81" s="74" t="s">
        <v>12</v>
      </c>
      <c r="D81" s="74">
        <v>3</v>
      </c>
      <c r="E81" s="74" t="s">
        <v>7</v>
      </c>
      <c r="F81" s="74" t="s">
        <v>16</v>
      </c>
      <c r="G81" s="78" t="s">
        <v>232</v>
      </c>
      <c r="H81" s="78" t="s">
        <v>52</v>
      </c>
      <c r="I81" s="78" t="s">
        <v>7</v>
      </c>
      <c r="J81" s="16">
        <v>1475.2</v>
      </c>
      <c r="K81" s="16">
        <v>1880</v>
      </c>
      <c r="L81" s="77">
        <v>1880</v>
      </c>
    </row>
    <row r="82" spans="1:12" s="2" customFormat="1" x14ac:dyDescent="0.3">
      <c r="A82" s="48" t="s">
        <v>181</v>
      </c>
      <c r="B82" s="49" t="s">
        <v>26</v>
      </c>
      <c r="C82" s="50" t="s">
        <v>12</v>
      </c>
      <c r="D82" s="50">
        <v>4</v>
      </c>
      <c r="E82" s="50" t="s">
        <v>2</v>
      </c>
      <c r="F82" s="50" t="s">
        <v>3</v>
      </c>
      <c r="G82" s="149"/>
      <c r="H82" s="149"/>
      <c r="I82" s="149"/>
      <c r="J82" s="52">
        <f>SUM(J83)</f>
        <v>10274</v>
      </c>
      <c r="K82" s="52">
        <f t="shared" ref="K82:L82" si="26">SUM(K83)</f>
        <v>10789.9</v>
      </c>
      <c r="L82" s="53">
        <f t="shared" si="26"/>
        <v>11122.9</v>
      </c>
    </row>
    <row r="83" spans="1:12" s="19" customFormat="1" ht="36" x14ac:dyDescent="0.35">
      <c r="A83" s="54" t="s">
        <v>323</v>
      </c>
      <c r="B83" s="55" t="s">
        <v>268</v>
      </c>
      <c r="C83" s="56" t="s">
        <v>12</v>
      </c>
      <c r="D83" s="56">
        <v>4</v>
      </c>
      <c r="E83" s="56" t="s">
        <v>7</v>
      </c>
      <c r="F83" s="56" t="s">
        <v>3</v>
      </c>
      <c r="G83" s="150"/>
      <c r="H83" s="150"/>
      <c r="I83" s="150"/>
      <c r="J83" s="61">
        <f>SUM(J84+J88)</f>
        <v>10274</v>
      </c>
      <c r="K83" s="61">
        <f t="shared" ref="K83:L83" si="27">SUM(K84+K88)</f>
        <v>10789.9</v>
      </c>
      <c r="L83" s="61">
        <f t="shared" si="27"/>
        <v>11122.9</v>
      </c>
    </row>
    <row r="84" spans="1:12" s="18" customFormat="1" ht="33.6" x14ac:dyDescent="0.35">
      <c r="A84" s="79"/>
      <c r="B84" s="64" t="s">
        <v>297</v>
      </c>
      <c r="C84" s="65" t="s">
        <v>12</v>
      </c>
      <c r="D84" s="65">
        <v>4</v>
      </c>
      <c r="E84" s="65" t="s">
        <v>7</v>
      </c>
      <c r="F84" s="65" t="s">
        <v>308</v>
      </c>
      <c r="G84" s="151"/>
      <c r="H84" s="151"/>
      <c r="I84" s="151"/>
      <c r="J84" s="70">
        <f>SUM(J85:J87)</f>
        <v>5305.7</v>
      </c>
      <c r="K84" s="70">
        <f t="shared" ref="K84:L84" si="28">SUM(K85:K87)</f>
        <v>5731.9</v>
      </c>
      <c r="L84" s="70">
        <f t="shared" si="28"/>
        <v>5869.9</v>
      </c>
    </row>
    <row r="85" spans="1:12" s="8" customFormat="1" x14ac:dyDescent="0.35">
      <c r="A85" s="80"/>
      <c r="B85" s="73" t="s">
        <v>489</v>
      </c>
      <c r="C85" s="74" t="s">
        <v>12</v>
      </c>
      <c r="D85" s="74">
        <v>4</v>
      </c>
      <c r="E85" s="74" t="s">
        <v>7</v>
      </c>
      <c r="F85" s="74" t="s">
        <v>308</v>
      </c>
      <c r="G85" s="78" t="s">
        <v>232</v>
      </c>
      <c r="H85" s="78" t="s">
        <v>52</v>
      </c>
      <c r="I85" s="78" t="s">
        <v>52</v>
      </c>
      <c r="J85" s="16">
        <v>4031.6</v>
      </c>
      <c r="K85" s="16">
        <v>4881.8999999999996</v>
      </c>
      <c r="L85" s="77">
        <v>4975.8999999999996</v>
      </c>
    </row>
    <row r="86" spans="1:12" s="8" customFormat="1" x14ac:dyDescent="0.35">
      <c r="A86" s="80"/>
      <c r="B86" s="73" t="s">
        <v>490</v>
      </c>
      <c r="C86" s="74" t="s">
        <v>12</v>
      </c>
      <c r="D86" s="74">
        <v>4</v>
      </c>
      <c r="E86" s="74" t="s">
        <v>7</v>
      </c>
      <c r="F86" s="74" t="s">
        <v>308</v>
      </c>
      <c r="G86" s="78" t="s">
        <v>232</v>
      </c>
      <c r="H86" s="78" t="s">
        <v>52</v>
      </c>
      <c r="I86" s="78" t="s">
        <v>52</v>
      </c>
      <c r="J86" s="16">
        <v>513.6</v>
      </c>
      <c r="K86" s="16"/>
      <c r="L86" s="77"/>
    </row>
    <row r="87" spans="1:12" s="8" customFormat="1" ht="33.6" x14ac:dyDescent="0.35">
      <c r="A87" s="80"/>
      <c r="B87" s="73" t="s">
        <v>242</v>
      </c>
      <c r="C87" s="74" t="s">
        <v>12</v>
      </c>
      <c r="D87" s="74">
        <v>4</v>
      </c>
      <c r="E87" s="74" t="s">
        <v>7</v>
      </c>
      <c r="F87" s="74" t="s">
        <v>308</v>
      </c>
      <c r="G87" s="78" t="s">
        <v>241</v>
      </c>
      <c r="H87" s="78" t="s">
        <v>52</v>
      </c>
      <c r="I87" s="78" t="s">
        <v>52</v>
      </c>
      <c r="J87" s="16">
        <v>760.5</v>
      </c>
      <c r="K87" s="16">
        <v>850</v>
      </c>
      <c r="L87" s="77">
        <v>894</v>
      </c>
    </row>
    <row r="88" spans="1:12" s="18" customFormat="1" x14ac:dyDescent="0.35">
      <c r="A88" s="79"/>
      <c r="B88" s="64" t="s">
        <v>310</v>
      </c>
      <c r="C88" s="65" t="s">
        <v>12</v>
      </c>
      <c r="D88" s="65">
        <v>4</v>
      </c>
      <c r="E88" s="65" t="s">
        <v>7</v>
      </c>
      <c r="F88" s="65" t="s">
        <v>309</v>
      </c>
      <c r="G88" s="151"/>
      <c r="H88" s="151"/>
      <c r="I88" s="151"/>
      <c r="J88" s="70">
        <f>SUM(J89:J90)</f>
        <v>4968.3</v>
      </c>
      <c r="K88" s="70">
        <f t="shared" ref="K88:L88" si="29">SUM(K89:K90)</f>
        <v>5058</v>
      </c>
      <c r="L88" s="70">
        <f t="shared" si="29"/>
        <v>5253</v>
      </c>
    </row>
    <row r="89" spans="1:12" s="8" customFormat="1" x14ac:dyDescent="0.35">
      <c r="A89" s="80"/>
      <c r="B89" s="73" t="s">
        <v>493</v>
      </c>
      <c r="C89" s="74" t="s">
        <v>12</v>
      </c>
      <c r="D89" s="74">
        <v>4</v>
      </c>
      <c r="E89" s="74" t="s">
        <v>7</v>
      </c>
      <c r="F89" s="74" t="s">
        <v>309</v>
      </c>
      <c r="G89" s="78" t="s">
        <v>236</v>
      </c>
      <c r="H89" s="78" t="s">
        <v>52</v>
      </c>
      <c r="I89" s="78" t="s">
        <v>52</v>
      </c>
      <c r="J89" s="16">
        <v>4914.7</v>
      </c>
      <c r="K89" s="16">
        <v>4858</v>
      </c>
      <c r="L89" s="77">
        <v>5053</v>
      </c>
    </row>
    <row r="90" spans="1:12" s="8" customFormat="1" x14ac:dyDescent="0.35">
      <c r="A90" s="80"/>
      <c r="B90" s="73" t="s">
        <v>494</v>
      </c>
      <c r="C90" s="74" t="s">
        <v>12</v>
      </c>
      <c r="D90" s="74">
        <v>4</v>
      </c>
      <c r="E90" s="74" t="s">
        <v>7</v>
      </c>
      <c r="F90" s="74" t="s">
        <v>309</v>
      </c>
      <c r="G90" s="78" t="s">
        <v>236</v>
      </c>
      <c r="H90" s="78" t="s">
        <v>52</v>
      </c>
      <c r="I90" s="78" t="s">
        <v>52</v>
      </c>
      <c r="J90" s="16">
        <v>53.6</v>
      </c>
      <c r="K90" s="16">
        <v>200</v>
      </c>
      <c r="L90" s="77">
        <v>200</v>
      </c>
    </row>
    <row r="91" spans="1:12" s="2" customFormat="1" x14ac:dyDescent="0.3">
      <c r="A91" s="48" t="s">
        <v>182</v>
      </c>
      <c r="B91" s="49" t="s">
        <v>29</v>
      </c>
      <c r="C91" s="50" t="s">
        <v>12</v>
      </c>
      <c r="D91" s="50">
        <v>5</v>
      </c>
      <c r="E91" s="50" t="s">
        <v>2</v>
      </c>
      <c r="F91" s="50" t="s">
        <v>3</v>
      </c>
      <c r="G91" s="149"/>
      <c r="H91" s="149"/>
      <c r="I91" s="149"/>
      <c r="J91" s="52">
        <f>SUM(J92+J96)</f>
        <v>20523.3</v>
      </c>
      <c r="K91" s="52">
        <f t="shared" ref="K91:L91" si="30">SUM(K92+K96)</f>
        <v>20414</v>
      </c>
      <c r="L91" s="53">
        <f t="shared" si="30"/>
        <v>20414</v>
      </c>
    </row>
    <row r="92" spans="1:12" s="19" customFormat="1" ht="90" x14ac:dyDescent="0.35">
      <c r="A92" s="54" t="s">
        <v>183</v>
      </c>
      <c r="B92" s="55" t="s">
        <v>269</v>
      </c>
      <c r="C92" s="56" t="s">
        <v>12</v>
      </c>
      <c r="D92" s="56" t="s">
        <v>30</v>
      </c>
      <c r="E92" s="56" t="s">
        <v>1</v>
      </c>
      <c r="F92" s="56" t="s">
        <v>3</v>
      </c>
      <c r="G92" s="150"/>
      <c r="H92" s="150"/>
      <c r="I92" s="150"/>
      <c r="J92" s="61">
        <f>SUM(J93)</f>
        <v>11077.8</v>
      </c>
      <c r="K92" s="61">
        <f t="shared" ref="K92:L92" si="31">SUM(K93)</f>
        <v>11588</v>
      </c>
      <c r="L92" s="62">
        <f t="shared" si="31"/>
        <v>11588</v>
      </c>
    </row>
    <row r="93" spans="1:12" s="18" customFormat="1" x14ac:dyDescent="0.35">
      <c r="A93" s="79"/>
      <c r="B93" s="64" t="s">
        <v>31</v>
      </c>
      <c r="C93" s="65" t="s">
        <v>12</v>
      </c>
      <c r="D93" s="65" t="s">
        <v>30</v>
      </c>
      <c r="E93" s="65" t="s">
        <v>1</v>
      </c>
      <c r="F93" s="65">
        <v>80300</v>
      </c>
      <c r="G93" s="151"/>
      <c r="H93" s="151"/>
      <c r="I93" s="151"/>
      <c r="J93" s="70">
        <f>SUM(J94:J95)</f>
        <v>11077.8</v>
      </c>
      <c r="K93" s="70">
        <f t="shared" ref="K93:L93" si="32">SUM(K94:K95)</f>
        <v>11588</v>
      </c>
      <c r="L93" s="71">
        <f t="shared" si="32"/>
        <v>11588</v>
      </c>
    </row>
    <row r="94" spans="1:12" s="8" customFormat="1" ht="33.6" x14ac:dyDescent="0.35">
      <c r="A94" s="80"/>
      <c r="B94" s="73" t="s">
        <v>267</v>
      </c>
      <c r="C94" s="74" t="s">
        <v>12</v>
      </c>
      <c r="D94" s="74" t="s">
        <v>30</v>
      </c>
      <c r="E94" s="74" t="s">
        <v>1</v>
      </c>
      <c r="F94" s="74">
        <v>80300</v>
      </c>
      <c r="G94" s="78" t="s">
        <v>234</v>
      </c>
      <c r="H94" s="78" t="s">
        <v>52</v>
      </c>
      <c r="I94" s="78" t="s">
        <v>54</v>
      </c>
      <c r="J94" s="16">
        <v>10047</v>
      </c>
      <c r="K94" s="16">
        <v>9901</v>
      </c>
      <c r="L94" s="77">
        <v>9901</v>
      </c>
    </row>
    <row r="95" spans="1:12" s="8" customFormat="1" x14ac:dyDescent="0.35">
      <c r="A95" s="80"/>
      <c r="B95" s="73" t="s">
        <v>231</v>
      </c>
      <c r="C95" s="74" t="s">
        <v>12</v>
      </c>
      <c r="D95" s="74" t="s">
        <v>30</v>
      </c>
      <c r="E95" s="74" t="s">
        <v>1</v>
      </c>
      <c r="F95" s="74">
        <v>80300</v>
      </c>
      <c r="G95" s="78" t="s">
        <v>232</v>
      </c>
      <c r="H95" s="78" t="s">
        <v>52</v>
      </c>
      <c r="I95" s="78" t="s">
        <v>54</v>
      </c>
      <c r="J95" s="16">
        <v>1030.8</v>
      </c>
      <c r="K95" s="16">
        <v>1687</v>
      </c>
      <c r="L95" s="77">
        <v>1687</v>
      </c>
    </row>
    <row r="96" spans="1:12" s="19" customFormat="1" ht="36" x14ac:dyDescent="0.35">
      <c r="A96" s="54" t="s">
        <v>184</v>
      </c>
      <c r="B96" s="55" t="s">
        <v>32</v>
      </c>
      <c r="C96" s="56" t="s">
        <v>12</v>
      </c>
      <c r="D96" s="56">
        <v>5</v>
      </c>
      <c r="E96" s="56" t="s">
        <v>12</v>
      </c>
      <c r="F96" s="56" t="s">
        <v>3</v>
      </c>
      <c r="G96" s="150"/>
      <c r="H96" s="150"/>
      <c r="I96" s="150"/>
      <c r="J96" s="61">
        <f>SUM(J97)</f>
        <v>9445.5</v>
      </c>
      <c r="K96" s="61">
        <f t="shared" ref="K96:L96" si="33">SUM(K97)</f>
        <v>8826</v>
      </c>
      <c r="L96" s="62">
        <f t="shared" si="33"/>
        <v>8826</v>
      </c>
    </row>
    <row r="97" spans="1:12" s="18" customFormat="1" x14ac:dyDescent="0.35">
      <c r="A97" s="79"/>
      <c r="B97" s="64" t="s">
        <v>31</v>
      </c>
      <c r="C97" s="65" t="s">
        <v>12</v>
      </c>
      <c r="D97" s="65">
        <v>5</v>
      </c>
      <c r="E97" s="65" t="s">
        <v>12</v>
      </c>
      <c r="F97" s="65">
        <v>80300</v>
      </c>
      <c r="G97" s="151"/>
      <c r="H97" s="151"/>
      <c r="I97" s="151"/>
      <c r="J97" s="70">
        <f>SUM(J98:J100)</f>
        <v>9445.5</v>
      </c>
      <c r="K97" s="70">
        <f t="shared" ref="K97:L97" si="34">SUM(K98:K100)</f>
        <v>8826</v>
      </c>
      <c r="L97" s="71">
        <f t="shared" si="34"/>
        <v>8826</v>
      </c>
    </row>
    <row r="98" spans="1:12" s="8" customFormat="1" ht="33.6" x14ac:dyDescent="0.35">
      <c r="A98" s="80"/>
      <c r="B98" s="73" t="s">
        <v>267</v>
      </c>
      <c r="C98" s="74" t="s">
        <v>12</v>
      </c>
      <c r="D98" s="74">
        <v>5</v>
      </c>
      <c r="E98" s="74" t="s">
        <v>12</v>
      </c>
      <c r="F98" s="74">
        <v>80300</v>
      </c>
      <c r="G98" s="78" t="s">
        <v>234</v>
      </c>
      <c r="H98" s="78" t="s">
        <v>52</v>
      </c>
      <c r="I98" s="78" t="s">
        <v>54</v>
      </c>
      <c r="J98" s="16">
        <v>8654</v>
      </c>
      <c r="K98" s="16">
        <v>8126</v>
      </c>
      <c r="L98" s="77">
        <v>8126</v>
      </c>
    </row>
    <row r="99" spans="1:12" s="8" customFormat="1" x14ac:dyDescent="0.35">
      <c r="A99" s="80"/>
      <c r="B99" s="73" t="s">
        <v>231</v>
      </c>
      <c r="C99" s="74" t="s">
        <v>12</v>
      </c>
      <c r="D99" s="74">
        <v>5</v>
      </c>
      <c r="E99" s="74" t="s">
        <v>12</v>
      </c>
      <c r="F99" s="74">
        <v>80300</v>
      </c>
      <c r="G99" s="78" t="s">
        <v>232</v>
      </c>
      <c r="H99" s="78" t="s">
        <v>52</v>
      </c>
      <c r="I99" s="78" t="s">
        <v>54</v>
      </c>
      <c r="J99" s="16">
        <v>791</v>
      </c>
      <c r="K99" s="16">
        <v>698</v>
      </c>
      <c r="L99" s="77">
        <v>698</v>
      </c>
    </row>
    <row r="100" spans="1:12" s="8" customFormat="1" x14ac:dyDescent="0.35">
      <c r="A100" s="80"/>
      <c r="B100" s="73" t="s">
        <v>235</v>
      </c>
      <c r="C100" s="74" t="s">
        <v>12</v>
      </c>
      <c r="D100" s="74">
        <v>5</v>
      </c>
      <c r="E100" s="74" t="s">
        <v>12</v>
      </c>
      <c r="F100" s="74">
        <v>80300</v>
      </c>
      <c r="G100" s="78" t="s">
        <v>236</v>
      </c>
      <c r="H100" s="78" t="s">
        <v>52</v>
      </c>
      <c r="I100" s="78" t="s">
        <v>54</v>
      </c>
      <c r="J100" s="16">
        <v>0.5</v>
      </c>
      <c r="K100" s="16">
        <v>2</v>
      </c>
      <c r="L100" s="77">
        <v>2</v>
      </c>
    </row>
    <row r="101" spans="1:12" s="2" customFormat="1" ht="34.799999999999997" x14ac:dyDescent="0.3">
      <c r="A101" s="48" t="s">
        <v>185</v>
      </c>
      <c r="B101" s="49" t="s">
        <v>33</v>
      </c>
      <c r="C101" s="50" t="s">
        <v>12</v>
      </c>
      <c r="D101" s="50">
        <v>6</v>
      </c>
      <c r="E101" s="50" t="s">
        <v>2</v>
      </c>
      <c r="F101" s="50" t="s">
        <v>3</v>
      </c>
      <c r="G101" s="148"/>
      <c r="H101" s="148"/>
      <c r="I101" s="148"/>
      <c r="J101" s="52">
        <f>+J113+J123+J102</f>
        <v>100009.5</v>
      </c>
      <c r="K101" s="52">
        <f>+K113+K123+K102</f>
        <v>24353.600000000002</v>
      </c>
      <c r="L101" s="52">
        <f>+L113+L123+L102</f>
        <v>0</v>
      </c>
    </row>
    <row r="102" spans="1:12" s="19" customFormat="1" ht="36" x14ac:dyDescent="0.35">
      <c r="A102" s="54" t="s">
        <v>186</v>
      </c>
      <c r="B102" s="55" t="s">
        <v>447</v>
      </c>
      <c r="C102" s="56" t="s">
        <v>12</v>
      </c>
      <c r="D102" s="56" t="s">
        <v>202</v>
      </c>
      <c r="E102" s="56" t="s">
        <v>1</v>
      </c>
      <c r="F102" s="87" t="s">
        <v>3</v>
      </c>
      <c r="G102" s="88"/>
      <c r="H102" s="89"/>
      <c r="I102" s="90"/>
      <c r="J102" s="60">
        <f>SUM(J103+J107+J111)</f>
        <v>8848.3000000000011</v>
      </c>
      <c r="K102" s="60">
        <f t="shared" ref="K102:L102" si="35">SUM(K103+K107+K111)</f>
        <v>24353.600000000002</v>
      </c>
      <c r="L102" s="60">
        <f t="shared" si="35"/>
        <v>0</v>
      </c>
    </row>
    <row r="103" spans="1:12" s="18" customFormat="1" ht="84" x14ac:dyDescent="0.35">
      <c r="A103" s="91"/>
      <c r="B103" s="92" t="s">
        <v>475</v>
      </c>
      <c r="C103" s="93" t="s">
        <v>12</v>
      </c>
      <c r="D103" s="93" t="s">
        <v>202</v>
      </c>
      <c r="E103" s="93" t="s">
        <v>1</v>
      </c>
      <c r="F103" s="94" t="s">
        <v>448</v>
      </c>
      <c r="G103" s="83"/>
      <c r="H103" s="84"/>
      <c r="I103" s="85"/>
      <c r="J103" s="95">
        <f>+J104+J105+J106</f>
        <v>8093.1</v>
      </c>
      <c r="K103" s="96">
        <f>+K104+K105+K106</f>
        <v>13471.7</v>
      </c>
      <c r="L103" s="96">
        <f>+L104+L105+L106+L108</f>
        <v>0</v>
      </c>
    </row>
    <row r="104" spans="1:12" s="2" customFormat="1" ht="50.4" x14ac:dyDescent="0.3">
      <c r="A104" s="48"/>
      <c r="B104" s="97" t="s">
        <v>495</v>
      </c>
      <c r="C104" s="98" t="s">
        <v>12</v>
      </c>
      <c r="D104" s="98" t="s">
        <v>202</v>
      </c>
      <c r="E104" s="98" t="s">
        <v>1</v>
      </c>
      <c r="F104" s="98" t="s">
        <v>448</v>
      </c>
      <c r="G104" s="99" t="s">
        <v>238</v>
      </c>
      <c r="H104" s="99" t="s">
        <v>52</v>
      </c>
      <c r="I104" s="99" t="s">
        <v>54</v>
      </c>
      <c r="J104" s="100">
        <v>6500</v>
      </c>
      <c r="K104" s="100">
        <v>6500</v>
      </c>
      <c r="L104" s="100"/>
    </row>
    <row r="105" spans="1:12" s="2" customFormat="1" ht="50.4" x14ac:dyDescent="0.3">
      <c r="A105" s="48"/>
      <c r="B105" s="97" t="s">
        <v>496</v>
      </c>
      <c r="C105" s="98" t="s">
        <v>12</v>
      </c>
      <c r="D105" s="98" t="s">
        <v>202</v>
      </c>
      <c r="E105" s="98" t="s">
        <v>1</v>
      </c>
      <c r="F105" s="98" t="s">
        <v>448</v>
      </c>
      <c r="G105" s="101" t="s">
        <v>238</v>
      </c>
      <c r="H105" s="101" t="s">
        <v>52</v>
      </c>
      <c r="I105" s="101" t="s">
        <v>54</v>
      </c>
      <c r="J105" s="100">
        <v>1147</v>
      </c>
      <c r="K105" s="100">
        <v>1147</v>
      </c>
      <c r="L105" s="100"/>
    </row>
    <row r="106" spans="1:12" s="2" customFormat="1" ht="50.4" x14ac:dyDescent="0.3">
      <c r="A106" s="48"/>
      <c r="B106" s="97" t="s">
        <v>497</v>
      </c>
      <c r="C106" s="98" t="s">
        <v>12</v>
      </c>
      <c r="D106" s="98" t="s">
        <v>202</v>
      </c>
      <c r="E106" s="98" t="s">
        <v>1</v>
      </c>
      <c r="F106" s="98" t="s">
        <v>448</v>
      </c>
      <c r="G106" s="102" t="s">
        <v>238</v>
      </c>
      <c r="H106" s="102" t="s">
        <v>52</v>
      </c>
      <c r="I106" s="102" t="s">
        <v>54</v>
      </c>
      <c r="J106" s="100">
        <v>446.1</v>
      </c>
      <c r="K106" s="100">
        <v>5824.7</v>
      </c>
      <c r="L106" s="100"/>
    </row>
    <row r="107" spans="1:12" s="18" customFormat="1" x14ac:dyDescent="0.35">
      <c r="A107" s="91"/>
      <c r="B107" s="92" t="s">
        <v>34</v>
      </c>
      <c r="C107" s="93" t="s">
        <v>12</v>
      </c>
      <c r="D107" s="93" t="s">
        <v>202</v>
      </c>
      <c r="E107" s="93" t="s">
        <v>1</v>
      </c>
      <c r="F107" s="82" t="s">
        <v>355</v>
      </c>
      <c r="G107" s="83"/>
      <c r="H107" s="84"/>
      <c r="I107" s="85"/>
      <c r="J107" s="95">
        <f>SUM(J108:J110)</f>
        <v>755.2</v>
      </c>
      <c r="K107" s="96">
        <f t="shared" ref="K107:L107" si="36">SUM(K108:K110)</f>
        <v>10335.700000000001</v>
      </c>
      <c r="L107" s="96">
        <f t="shared" si="36"/>
        <v>0</v>
      </c>
    </row>
    <row r="108" spans="1:12" s="2" customFormat="1" ht="18" x14ac:dyDescent="0.3">
      <c r="A108" s="48"/>
      <c r="B108" s="97" t="s">
        <v>356</v>
      </c>
      <c r="C108" s="98" t="s">
        <v>12</v>
      </c>
      <c r="D108" s="98" t="s">
        <v>202</v>
      </c>
      <c r="E108" s="98" t="s">
        <v>1</v>
      </c>
      <c r="F108" s="74" t="s">
        <v>355</v>
      </c>
      <c r="G108" s="99" t="s">
        <v>238</v>
      </c>
      <c r="H108" s="99" t="s">
        <v>52</v>
      </c>
      <c r="I108" s="99" t="s">
        <v>54</v>
      </c>
      <c r="J108" s="100">
        <v>400</v>
      </c>
      <c r="K108" s="100">
        <v>8957</v>
      </c>
      <c r="L108" s="100"/>
    </row>
    <row r="109" spans="1:12" s="2" customFormat="1" ht="18" x14ac:dyDescent="0.3">
      <c r="A109" s="48"/>
      <c r="B109" s="97" t="s">
        <v>356</v>
      </c>
      <c r="C109" s="98" t="s">
        <v>12</v>
      </c>
      <c r="D109" s="98" t="s">
        <v>202</v>
      </c>
      <c r="E109" s="98" t="s">
        <v>1</v>
      </c>
      <c r="F109" s="74" t="s">
        <v>355</v>
      </c>
      <c r="G109" s="101" t="s">
        <v>238</v>
      </c>
      <c r="H109" s="101" t="s">
        <v>52</v>
      </c>
      <c r="I109" s="101" t="s">
        <v>54</v>
      </c>
      <c r="J109" s="100"/>
      <c r="K109" s="100">
        <v>1364.7</v>
      </c>
      <c r="L109" s="100"/>
    </row>
    <row r="110" spans="1:12" s="2" customFormat="1" ht="18" x14ac:dyDescent="0.3">
      <c r="A110" s="48"/>
      <c r="B110" s="97" t="s">
        <v>498</v>
      </c>
      <c r="C110" s="98" t="s">
        <v>12</v>
      </c>
      <c r="D110" s="98" t="s">
        <v>202</v>
      </c>
      <c r="E110" s="98" t="s">
        <v>1</v>
      </c>
      <c r="F110" s="74" t="s">
        <v>355</v>
      </c>
      <c r="G110" s="102" t="s">
        <v>238</v>
      </c>
      <c r="H110" s="102" t="s">
        <v>52</v>
      </c>
      <c r="I110" s="102" t="s">
        <v>54</v>
      </c>
      <c r="J110" s="100">
        <v>355.2</v>
      </c>
      <c r="K110" s="100">
        <v>14</v>
      </c>
      <c r="L110" s="100"/>
    </row>
    <row r="111" spans="1:12" s="18" customFormat="1" x14ac:dyDescent="0.35">
      <c r="A111" s="91"/>
      <c r="B111" s="92" t="s">
        <v>34</v>
      </c>
      <c r="C111" s="93" t="s">
        <v>12</v>
      </c>
      <c r="D111" s="93" t="s">
        <v>202</v>
      </c>
      <c r="E111" s="93" t="s">
        <v>1</v>
      </c>
      <c r="F111" s="82" t="s">
        <v>89</v>
      </c>
      <c r="G111" s="83"/>
      <c r="H111" s="84"/>
      <c r="I111" s="85"/>
      <c r="J111" s="95">
        <f>SUM(J112)</f>
        <v>0</v>
      </c>
      <c r="K111" s="96">
        <f t="shared" ref="K111:L111" si="37">SUM(K112)</f>
        <v>546.20000000000005</v>
      </c>
      <c r="L111" s="96">
        <f t="shared" si="37"/>
        <v>0</v>
      </c>
    </row>
    <row r="112" spans="1:12" s="2" customFormat="1" ht="18" x14ac:dyDescent="0.3">
      <c r="A112" s="48"/>
      <c r="B112" s="97" t="s">
        <v>476</v>
      </c>
      <c r="C112" s="98" t="s">
        <v>12</v>
      </c>
      <c r="D112" s="98" t="s">
        <v>202</v>
      </c>
      <c r="E112" s="98" t="s">
        <v>1</v>
      </c>
      <c r="F112" s="74" t="s">
        <v>89</v>
      </c>
      <c r="G112" s="99" t="s">
        <v>238</v>
      </c>
      <c r="H112" s="99" t="s">
        <v>52</v>
      </c>
      <c r="I112" s="99" t="s">
        <v>54</v>
      </c>
      <c r="J112" s="100"/>
      <c r="K112" s="100">
        <v>546.20000000000005</v>
      </c>
      <c r="L112" s="100"/>
    </row>
    <row r="113" spans="1:12" s="19" customFormat="1" ht="36" x14ac:dyDescent="0.35">
      <c r="A113" s="54" t="s">
        <v>485</v>
      </c>
      <c r="B113" s="55" t="s">
        <v>35</v>
      </c>
      <c r="C113" s="56" t="s">
        <v>12</v>
      </c>
      <c r="D113" s="56">
        <v>6</v>
      </c>
      <c r="E113" s="56" t="s">
        <v>12</v>
      </c>
      <c r="F113" s="56" t="s">
        <v>3</v>
      </c>
      <c r="G113" s="150"/>
      <c r="H113" s="150"/>
      <c r="I113" s="150"/>
      <c r="J113" s="61">
        <f>SUM(J114+J117+J120)</f>
        <v>89226</v>
      </c>
      <c r="K113" s="61">
        <f t="shared" ref="K113:L113" si="38">SUM(K114+K117+K120)</f>
        <v>0</v>
      </c>
      <c r="L113" s="61">
        <f t="shared" si="38"/>
        <v>0</v>
      </c>
    </row>
    <row r="114" spans="1:12" s="18" customFormat="1" x14ac:dyDescent="0.35">
      <c r="A114" s="79"/>
      <c r="B114" s="64" t="s">
        <v>34</v>
      </c>
      <c r="C114" s="65" t="s">
        <v>12</v>
      </c>
      <c r="D114" s="65">
        <v>6</v>
      </c>
      <c r="E114" s="65" t="s">
        <v>12</v>
      </c>
      <c r="F114" s="65">
        <v>88100</v>
      </c>
      <c r="G114" s="151"/>
      <c r="H114" s="151"/>
      <c r="I114" s="151"/>
      <c r="J114" s="70">
        <f>SUM(J115:J116)</f>
        <v>19007.900000000001</v>
      </c>
      <c r="K114" s="70">
        <f t="shared" ref="K114:L114" si="39">SUM(K115:K116)</f>
        <v>0</v>
      </c>
      <c r="L114" s="70">
        <f t="shared" si="39"/>
        <v>0</v>
      </c>
    </row>
    <row r="115" spans="1:12" s="8" customFormat="1" x14ac:dyDescent="0.35">
      <c r="A115" s="80"/>
      <c r="B115" s="73" t="s">
        <v>34</v>
      </c>
      <c r="C115" s="74" t="s">
        <v>12</v>
      </c>
      <c r="D115" s="74">
        <v>6</v>
      </c>
      <c r="E115" s="74" t="s">
        <v>12</v>
      </c>
      <c r="F115" s="74">
        <v>88100</v>
      </c>
      <c r="G115" s="78" t="s">
        <v>232</v>
      </c>
      <c r="H115" s="78" t="s">
        <v>52</v>
      </c>
      <c r="I115" s="78" t="s">
        <v>12</v>
      </c>
      <c r="J115" s="16">
        <v>0</v>
      </c>
      <c r="K115" s="16"/>
      <c r="L115" s="77"/>
    </row>
    <row r="116" spans="1:12" s="8" customFormat="1" x14ac:dyDescent="0.35">
      <c r="A116" s="80"/>
      <c r="B116" s="73" t="s">
        <v>34</v>
      </c>
      <c r="C116" s="74" t="s">
        <v>12</v>
      </c>
      <c r="D116" s="74">
        <v>6</v>
      </c>
      <c r="E116" s="74" t="s">
        <v>12</v>
      </c>
      <c r="F116" s="74">
        <v>88100</v>
      </c>
      <c r="G116" s="78" t="s">
        <v>238</v>
      </c>
      <c r="H116" s="78" t="s">
        <v>52</v>
      </c>
      <c r="I116" s="78" t="s">
        <v>54</v>
      </c>
      <c r="J116" s="16">
        <v>19007.900000000001</v>
      </c>
      <c r="K116" s="16"/>
      <c r="L116" s="77"/>
    </row>
    <row r="117" spans="1:12" s="18" customFormat="1" ht="33.6" x14ac:dyDescent="0.35">
      <c r="A117" s="79"/>
      <c r="B117" s="64" t="s">
        <v>473</v>
      </c>
      <c r="C117" s="65" t="s">
        <v>12</v>
      </c>
      <c r="D117" s="65">
        <v>6</v>
      </c>
      <c r="E117" s="65" t="s">
        <v>12</v>
      </c>
      <c r="F117" s="65" t="s">
        <v>355</v>
      </c>
      <c r="G117" s="151"/>
      <c r="H117" s="151"/>
      <c r="I117" s="151"/>
      <c r="J117" s="70">
        <f>SUM(J118:J119)</f>
        <v>53084</v>
      </c>
      <c r="K117" s="70">
        <f t="shared" ref="K117:L117" si="40">SUM(K118:K119)</f>
        <v>0</v>
      </c>
      <c r="L117" s="70">
        <f t="shared" si="40"/>
        <v>0</v>
      </c>
    </row>
    <row r="118" spans="1:12" s="8" customFormat="1" x14ac:dyDescent="0.35">
      <c r="A118" s="80"/>
      <c r="B118" s="73" t="s">
        <v>231</v>
      </c>
      <c r="C118" s="74" t="s">
        <v>12</v>
      </c>
      <c r="D118" s="74">
        <v>6</v>
      </c>
      <c r="E118" s="74" t="s">
        <v>12</v>
      </c>
      <c r="F118" s="74" t="s">
        <v>355</v>
      </c>
      <c r="G118" s="78" t="s">
        <v>232</v>
      </c>
      <c r="H118" s="78" t="s">
        <v>52</v>
      </c>
      <c r="I118" s="78" t="s">
        <v>12</v>
      </c>
      <c r="J118" s="16">
        <v>4968.5</v>
      </c>
      <c r="K118" s="16"/>
      <c r="L118" s="77"/>
    </row>
    <row r="119" spans="1:12" s="8" customFormat="1" x14ac:dyDescent="0.35">
      <c r="A119" s="80"/>
      <c r="B119" s="73" t="s">
        <v>34</v>
      </c>
      <c r="C119" s="74" t="s">
        <v>12</v>
      </c>
      <c r="D119" s="74">
        <v>6</v>
      </c>
      <c r="E119" s="74" t="s">
        <v>12</v>
      </c>
      <c r="F119" s="74" t="s">
        <v>355</v>
      </c>
      <c r="G119" s="78" t="s">
        <v>238</v>
      </c>
      <c r="H119" s="78" t="s">
        <v>52</v>
      </c>
      <c r="I119" s="78" t="s">
        <v>54</v>
      </c>
      <c r="J119" s="16">
        <v>48115.5</v>
      </c>
      <c r="K119" s="16"/>
      <c r="L119" s="77"/>
    </row>
    <row r="120" spans="1:12" s="18" customFormat="1" ht="33.6" x14ac:dyDescent="0.35">
      <c r="A120" s="79"/>
      <c r="B120" s="64" t="s">
        <v>474</v>
      </c>
      <c r="C120" s="65" t="s">
        <v>12</v>
      </c>
      <c r="D120" s="65">
        <v>6</v>
      </c>
      <c r="E120" s="65" t="s">
        <v>12</v>
      </c>
      <c r="F120" s="65" t="s">
        <v>355</v>
      </c>
      <c r="G120" s="151"/>
      <c r="H120" s="151"/>
      <c r="I120" s="151"/>
      <c r="J120" s="70">
        <f>SUM(J121:J122)</f>
        <v>17134.099999999999</v>
      </c>
      <c r="K120" s="70">
        <f t="shared" ref="K120" si="41">SUM(K121:K122)</f>
        <v>0</v>
      </c>
      <c r="L120" s="70">
        <f t="shared" ref="L120" si="42">SUM(L121:L122)</f>
        <v>0</v>
      </c>
    </row>
    <row r="121" spans="1:12" s="8" customFormat="1" x14ac:dyDescent="0.35">
      <c r="A121" s="80"/>
      <c r="B121" s="73" t="s">
        <v>231</v>
      </c>
      <c r="C121" s="74" t="s">
        <v>12</v>
      </c>
      <c r="D121" s="74">
        <v>6</v>
      </c>
      <c r="E121" s="74" t="s">
        <v>12</v>
      </c>
      <c r="F121" s="74" t="s">
        <v>355</v>
      </c>
      <c r="G121" s="78" t="s">
        <v>232</v>
      </c>
      <c r="H121" s="78" t="s">
        <v>52</v>
      </c>
      <c r="I121" s="78" t="s">
        <v>12</v>
      </c>
      <c r="J121" s="16">
        <v>1857.2</v>
      </c>
      <c r="K121" s="16"/>
      <c r="L121" s="77"/>
    </row>
    <row r="122" spans="1:12" s="8" customFormat="1" x14ac:dyDescent="0.35">
      <c r="A122" s="80"/>
      <c r="B122" s="73" t="s">
        <v>34</v>
      </c>
      <c r="C122" s="74" t="s">
        <v>12</v>
      </c>
      <c r="D122" s="74">
        <v>6</v>
      </c>
      <c r="E122" s="74" t="s">
        <v>12</v>
      </c>
      <c r="F122" s="74" t="s">
        <v>355</v>
      </c>
      <c r="G122" s="78" t="s">
        <v>238</v>
      </c>
      <c r="H122" s="78" t="s">
        <v>52</v>
      </c>
      <c r="I122" s="78" t="s">
        <v>54</v>
      </c>
      <c r="J122" s="16">
        <v>15276.9</v>
      </c>
      <c r="K122" s="16"/>
      <c r="L122" s="77"/>
    </row>
    <row r="123" spans="1:12" s="19" customFormat="1" ht="36" x14ac:dyDescent="0.35">
      <c r="A123" s="54" t="s">
        <v>486</v>
      </c>
      <c r="B123" s="55" t="s">
        <v>347</v>
      </c>
      <c r="C123" s="56" t="s">
        <v>12</v>
      </c>
      <c r="D123" s="56">
        <v>6</v>
      </c>
      <c r="E123" s="56" t="s">
        <v>7</v>
      </c>
      <c r="F123" s="56" t="s">
        <v>3</v>
      </c>
      <c r="G123" s="150"/>
      <c r="H123" s="150"/>
      <c r="I123" s="150"/>
      <c r="J123" s="61">
        <f>SUM(J124)</f>
        <v>1935.2</v>
      </c>
      <c r="K123" s="61">
        <f t="shared" ref="K123:L124" si="43">SUM(K124)</f>
        <v>0</v>
      </c>
      <c r="L123" s="62">
        <f t="shared" si="43"/>
        <v>0</v>
      </c>
    </row>
    <row r="124" spans="1:12" s="18" customFormat="1" x14ac:dyDescent="0.35">
      <c r="A124" s="79"/>
      <c r="B124" s="64" t="s">
        <v>34</v>
      </c>
      <c r="C124" s="65" t="s">
        <v>12</v>
      </c>
      <c r="D124" s="65">
        <v>6</v>
      </c>
      <c r="E124" s="65" t="s">
        <v>7</v>
      </c>
      <c r="F124" s="65">
        <v>88100</v>
      </c>
      <c r="G124" s="151"/>
      <c r="H124" s="151"/>
      <c r="I124" s="151"/>
      <c r="J124" s="70">
        <f>SUM(J125)</f>
        <v>1935.2</v>
      </c>
      <c r="K124" s="70">
        <f t="shared" si="43"/>
        <v>0</v>
      </c>
      <c r="L124" s="71">
        <f t="shared" si="43"/>
        <v>0</v>
      </c>
    </row>
    <row r="125" spans="1:12" s="8" customFormat="1" x14ac:dyDescent="0.35">
      <c r="A125" s="80"/>
      <c r="B125" s="73" t="s">
        <v>34</v>
      </c>
      <c r="C125" s="74" t="s">
        <v>12</v>
      </c>
      <c r="D125" s="74">
        <v>6</v>
      </c>
      <c r="E125" s="74" t="s">
        <v>7</v>
      </c>
      <c r="F125" s="74">
        <v>88100</v>
      </c>
      <c r="G125" s="78" t="s">
        <v>238</v>
      </c>
      <c r="H125" s="78" t="s">
        <v>52</v>
      </c>
      <c r="I125" s="78" t="s">
        <v>54</v>
      </c>
      <c r="J125" s="16">
        <v>1935.2</v>
      </c>
      <c r="K125" s="16"/>
      <c r="L125" s="77"/>
    </row>
    <row r="126" spans="1:12" s="2" customFormat="1" ht="34.799999999999997" x14ac:dyDescent="0.3">
      <c r="A126" s="48" t="s">
        <v>187</v>
      </c>
      <c r="B126" s="49" t="s">
        <v>36</v>
      </c>
      <c r="C126" s="50" t="s">
        <v>12</v>
      </c>
      <c r="D126" s="50">
        <v>7</v>
      </c>
      <c r="E126" s="50" t="s">
        <v>2</v>
      </c>
      <c r="F126" s="50" t="s">
        <v>3</v>
      </c>
      <c r="G126" s="149"/>
      <c r="H126" s="149"/>
      <c r="I126" s="149"/>
      <c r="J126" s="52">
        <f>SUM(J127)</f>
        <v>0</v>
      </c>
      <c r="K126" s="52">
        <f t="shared" ref="K126:L128" si="44">SUM(K127)</f>
        <v>300</v>
      </c>
      <c r="L126" s="53">
        <f t="shared" si="44"/>
        <v>300</v>
      </c>
    </row>
    <row r="127" spans="1:12" s="19" customFormat="1" ht="72" x14ac:dyDescent="0.35">
      <c r="A127" s="54" t="s">
        <v>484</v>
      </c>
      <c r="B127" s="55" t="s">
        <v>270</v>
      </c>
      <c r="C127" s="56" t="s">
        <v>12</v>
      </c>
      <c r="D127" s="56">
        <v>7</v>
      </c>
      <c r="E127" s="56" t="s">
        <v>7</v>
      </c>
      <c r="F127" s="56" t="s">
        <v>3</v>
      </c>
      <c r="G127" s="150"/>
      <c r="H127" s="150"/>
      <c r="I127" s="150"/>
      <c r="J127" s="61">
        <f>SUM(J128)</f>
        <v>0</v>
      </c>
      <c r="K127" s="61">
        <f t="shared" si="44"/>
        <v>300</v>
      </c>
      <c r="L127" s="62">
        <f t="shared" si="44"/>
        <v>300</v>
      </c>
    </row>
    <row r="128" spans="1:12" s="18" customFormat="1" ht="33.6" x14ac:dyDescent="0.35">
      <c r="A128" s="79"/>
      <c r="B128" s="64" t="s">
        <v>27</v>
      </c>
      <c r="C128" s="65" t="s">
        <v>12</v>
      </c>
      <c r="D128" s="65">
        <v>7</v>
      </c>
      <c r="E128" s="65" t="s">
        <v>7</v>
      </c>
      <c r="F128" s="65">
        <v>80280</v>
      </c>
      <c r="G128" s="151"/>
      <c r="H128" s="151"/>
      <c r="I128" s="151"/>
      <c r="J128" s="70">
        <f>SUM(J129)</f>
        <v>0</v>
      </c>
      <c r="K128" s="70">
        <f t="shared" si="44"/>
        <v>300</v>
      </c>
      <c r="L128" s="71">
        <f t="shared" si="44"/>
        <v>300</v>
      </c>
    </row>
    <row r="129" spans="1:12" s="8" customFormat="1" x14ac:dyDescent="0.35">
      <c r="A129" s="80"/>
      <c r="B129" s="73" t="s">
        <v>231</v>
      </c>
      <c r="C129" s="74" t="s">
        <v>12</v>
      </c>
      <c r="D129" s="74" t="s">
        <v>205</v>
      </c>
      <c r="E129" s="74" t="s">
        <v>7</v>
      </c>
      <c r="F129" s="74" t="s">
        <v>237</v>
      </c>
      <c r="G129" s="78" t="s">
        <v>232</v>
      </c>
      <c r="H129" s="78" t="s">
        <v>52</v>
      </c>
      <c r="I129" s="78" t="s">
        <v>52</v>
      </c>
      <c r="J129" s="16">
        <v>0</v>
      </c>
      <c r="K129" s="16">
        <v>300</v>
      </c>
      <c r="L129" s="77">
        <v>300</v>
      </c>
    </row>
    <row r="130" spans="1:12" s="7" customFormat="1" ht="34.799999999999997" x14ac:dyDescent="0.3">
      <c r="A130" s="48" t="s">
        <v>188</v>
      </c>
      <c r="B130" s="49" t="s">
        <v>38</v>
      </c>
      <c r="C130" s="50" t="s">
        <v>12</v>
      </c>
      <c r="D130" s="50" t="s">
        <v>37</v>
      </c>
      <c r="E130" s="50" t="s">
        <v>2</v>
      </c>
      <c r="F130" s="50" t="s">
        <v>3</v>
      </c>
      <c r="G130" s="164"/>
      <c r="H130" s="164"/>
      <c r="I130" s="164"/>
      <c r="J130" s="52">
        <f>+J131+J134+J137+J140+J143</f>
        <v>34883.700000000004</v>
      </c>
      <c r="K130" s="52">
        <f t="shared" ref="K130:L130" si="45">+K131+K134+K137+K140+K143</f>
        <v>42959.7</v>
      </c>
      <c r="L130" s="53">
        <f t="shared" si="45"/>
        <v>44278.400000000001</v>
      </c>
    </row>
    <row r="131" spans="1:12" s="19" customFormat="1" ht="54" x14ac:dyDescent="0.35">
      <c r="A131" s="54" t="s">
        <v>189</v>
      </c>
      <c r="B131" s="55" t="s">
        <v>39</v>
      </c>
      <c r="C131" s="56" t="s">
        <v>12</v>
      </c>
      <c r="D131" s="56" t="s">
        <v>37</v>
      </c>
      <c r="E131" s="56" t="s">
        <v>1</v>
      </c>
      <c r="F131" s="56" t="s">
        <v>3</v>
      </c>
      <c r="G131" s="150"/>
      <c r="H131" s="150"/>
      <c r="I131" s="150"/>
      <c r="J131" s="61">
        <f>SUM(J132)</f>
        <v>418.6</v>
      </c>
      <c r="K131" s="61">
        <f t="shared" ref="K131:L132" si="46">SUM(K132)</f>
        <v>1551.7</v>
      </c>
      <c r="L131" s="62">
        <f t="shared" si="46"/>
        <v>1382.4</v>
      </c>
    </row>
    <row r="132" spans="1:12" s="18" customFormat="1" ht="33.6" x14ac:dyDescent="0.35">
      <c r="A132" s="79"/>
      <c r="B132" s="64" t="s">
        <v>41</v>
      </c>
      <c r="C132" s="65" t="s">
        <v>12</v>
      </c>
      <c r="D132" s="65" t="s">
        <v>37</v>
      </c>
      <c r="E132" s="65" t="s">
        <v>1</v>
      </c>
      <c r="F132" s="65" t="s">
        <v>40</v>
      </c>
      <c r="G132" s="151"/>
      <c r="H132" s="151"/>
      <c r="I132" s="151"/>
      <c r="J132" s="70">
        <f>SUM(J133)</f>
        <v>418.6</v>
      </c>
      <c r="K132" s="70">
        <f t="shared" si="46"/>
        <v>1551.7</v>
      </c>
      <c r="L132" s="71">
        <f t="shared" si="46"/>
        <v>1382.4</v>
      </c>
    </row>
    <row r="133" spans="1:12" s="8" customFormat="1" x14ac:dyDescent="0.35">
      <c r="A133" s="80"/>
      <c r="B133" s="73" t="s">
        <v>240</v>
      </c>
      <c r="C133" s="74" t="s">
        <v>12</v>
      </c>
      <c r="D133" s="74" t="s">
        <v>37</v>
      </c>
      <c r="E133" s="74" t="s">
        <v>1</v>
      </c>
      <c r="F133" s="74" t="s">
        <v>40</v>
      </c>
      <c r="G133" s="78" t="s">
        <v>239</v>
      </c>
      <c r="H133" s="78" t="s">
        <v>97</v>
      </c>
      <c r="I133" s="78" t="s">
        <v>28</v>
      </c>
      <c r="J133" s="16">
        <v>418.6</v>
      </c>
      <c r="K133" s="16">
        <v>1551.7</v>
      </c>
      <c r="L133" s="77">
        <v>1382.4</v>
      </c>
    </row>
    <row r="134" spans="1:12" s="19" customFormat="1" ht="36" x14ac:dyDescent="0.35">
      <c r="A134" s="54" t="s">
        <v>482</v>
      </c>
      <c r="B134" s="55" t="s">
        <v>42</v>
      </c>
      <c r="C134" s="56" t="s">
        <v>12</v>
      </c>
      <c r="D134" s="56" t="s">
        <v>37</v>
      </c>
      <c r="E134" s="56" t="s">
        <v>28</v>
      </c>
      <c r="F134" s="56" t="s">
        <v>3</v>
      </c>
      <c r="G134" s="150"/>
      <c r="H134" s="150"/>
      <c r="I134" s="150"/>
      <c r="J134" s="61">
        <f>SUM(J135)</f>
        <v>6675.6</v>
      </c>
      <c r="K134" s="61">
        <f t="shared" ref="K134:L135" si="47">SUM(K135)</f>
        <v>7328</v>
      </c>
      <c r="L134" s="62">
        <f t="shared" si="47"/>
        <v>7621</v>
      </c>
    </row>
    <row r="135" spans="1:12" s="18" customFormat="1" ht="33.6" x14ac:dyDescent="0.35">
      <c r="A135" s="79"/>
      <c r="B135" s="64" t="s">
        <v>44</v>
      </c>
      <c r="C135" s="65" t="s">
        <v>12</v>
      </c>
      <c r="D135" s="65" t="s">
        <v>37</v>
      </c>
      <c r="E135" s="65" t="s">
        <v>28</v>
      </c>
      <c r="F135" s="65" t="s">
        <v>43</v>
      </c>
      <c r="G135" s="151"/>
      <c r="H135" s="151"/>
      <c r="I135" s="151"/>
      <c r="J135" s="70">
        <f>SUM(J136)</f>
        <v>6675.6</v>
      </c>
      <c r="K135" s="70">
        <f t="shared" si="47"/>
        <v>7328</v>
      </c>
      <c r="L135" s="71">
        <f t="shared" si="47"/>
        <v>7621</v>
      </c>
    </row>
    <row r="136" spans="1:12" s="8" customFormat="1" x14ac:dyDescent="0.35">
      <c r="A136" s="80"/>
      <c r="B136" s="73" t="s">
        <v>240</v>
      </c>
      <c r="C136" s="74" t="s">
        <v>12</v>
      </c>
      <c r="D136" s="74" t="s">
        <v>37</v>
      </c>
      <c r="E136" s="74" t="s">
        <v>28</v>
      </c>
      <c r="F136" s="74" t="s">
        <v>43</v>
      </c>
      <c r="G136" s="78" t="s">
        <v>239</v>
      </c>
      <c r="H136" s="78" t="s">
        <v>97</v>
      </c>
      <c r="I136" s="78" t="s">
        <v>28</v>
      </c>
      <c r="J136" s="16">
        <v>6675.6</v>
      </c>
      <c r="K136" s="16">
        <v>7328</v>
      </c>
      <c r="L136" s="77">
        <v>7621</v>
      </c>
    </row>
    <row r="137" spans="1:12" s="19" customFormat="1" ht="36" x14ac:dyDescent="0.35">
      <c r="A137" s="54" t="s">
        <v>483</v>
      </c>
      <c r="B137" s="55" t="s">
        <v>46</v>
      </c>
      <c r="C137" s="56" t="s">
        <v>12</v>
      </c>
      <c r="D137" s="56" t="s">
        <v>37</v>
      </c>
      <c r="E137" s="56" t="s">
        <v>45</v>
      </c>
      <c r="F137" s="56" t="s">
        <v>3</v>
      </c>
      <c r="G137" s="150"/>
      <c r="H137" s="150"/>
      <c r="I137" s="150"/>
      <c r="J137" s="61">
        <f>SUM(J138)</f>
        <v>7224.5</v>
      </c>
      <c r="K137" s="61">
        <f t="shared" ref="K137:L138" si="48">SUM(K138)</f>
        <v>7838</v>
      </c>
      <c r="L137" s="62">
        <f t="shared" si="48"/>
        <v>8149</v>
      </c>
    </row>
    <row r="138" spans="1:12" s="18" customFormat="1" ht="33.6" x14ac:dyDescent="0.35">
      <c r="A138" s="79"/>
      <c r="B138" s="64" t="s">
        <v>48</v>
      </c>
      <c r="C138" s="65" t="s">
        <v>12</v>
      </c>
      <c r="D138" s="65" t="s">
        <v>37</v>
      </c>
      <c r="E138" s="65" t="s">
        <v>45</v>
      </c>
      <c r="F138" s="65" t="s">
        <v>47</v>
      </c>
      <c r="G138" s="151"/>
      <c r="H138" s="151"/>
      <c r="I138" s="151"/>
      <c r="J138" s="70">
        <f>SUM(J139)</f>
        <v>7224.5</v>
      </c>
      <c r="K138" s="70">
        <f t="shared" si="48"/>
        <v>7838</v>
      </c>
      <c r="L138" s="71">
        <f t="shared" si="48"/>
        <v>8149</v>
      </c>
    </row>
    <row r="139" spans="1:12" s="8" customFormat="1" x14ac:dyDescent="0.35">
      <c r="A139" s="80"/>
      <c r="B139" s="73" t="s">
        <v>240</v>
      </c>
      <c r="C139" s="74" t="s">
        <v>12</v>
      </c>
      <c r="D139" s="74" t="s">
        <v>37</v>
      </c>
      <c r="E139" s="74" t="s">
        <v>45</v>
      </c>
      <c r="F139" s="74" t="s">
        <v>47</v>
      </c>
      <c r="G139" s="78" t="s">
        <v>239</v>
      </c>
      <c r="H139" s="78" t="s">
        <v>97</v>
      </c>
      <c r="I139" s="78" t="s">
        <v>28</v>
      </c>
      <c r="J139" s="16">
        <v>7224.5</v>
      </c>
      <c r="K139" s="16">
        <v>7838</v>
      </c>
      <c r="L139" s="77">
        <v>8149</v>
      </c>
    </row>
    <row r="140" spans="1:12" s="19" customFormat="1" ht="36" x14ac:dyDescent="0.35">
      <c r="A140" s="54" t="s">
        <v>190</v>
      </c>
      <c r="B140" s="55" t="s">
        <v>49</v>
      </c>
      <c r="C140" s="56" t="s">
        <v>12</v>
      </c>
      <c r="D140" s="56" t="s">
        <v>37</v>
      </c>
      <c r="E140" s="56" t="s">
        <v>8</v>
      </c>
      <c r="F140" s="56" t="s">
        <v>3</v>
      </c>
      <c r="G140" s="150"/>
      <c r="H140" s="150"/>
      <c r="I140" s="150"/>
      <c r="J140" s="61">
        <f>SUM(J141)</f>
        <v>19494.400000000001</v>
      </c>
      <c r="K140" s="61">
        <f t="shared" ref="K140:L141" si="49">SUM(K141)</f>
        <v>22111</v>
      </c>
      <c r="L140" s="62">
        <f t="shared" si="49"/>
        <v>22995</v>
      </c>
    </row>
    <row r="141" spans="1:12" s="18" customFormat="1" ht="33.6" x14ac:dyDescent="0.35">
      <c r="A141" s="79"/>
      <c r="B141" s="64" t="s">
        <v>51</v>
      </c>
      <c r="C141" s="65" t="s">
        <v>12</v>
      </c>
      <c r="D141" s="65" t="s">
        <v>37</v>
      </c>
      <c r="E141" s="65" t="s">
        <v>8</v>
      </c>
      <c r="F141" s="65" t="s">
        <v>50</v>
      </c>
      <c r="G141" s="151"/>
      <c r="H141" s="151"/>
      <c r="I141" s="151"/>
      <c r="J141" s="70">
        <f>SUM(J142)</f>
        <v>19494.400000000001</v>
      </c>
      <c r="K141" s="70">
        <f t="shared" si="49"/>
        <v>22111</v>
      </c>
      <c r="L141" s="71">
        <f t="shared" si="49"/>
        <v>22995</v>
      </c>
    </row>
    <row r="142" spans="1:12" s="8" customFormat="1" x14ac:dyDescent="0.35">
      <c r="A142" s="80"/>
      <c r="B142" s="73" t="s">
        <v>240</v>
      </c>
      <c r="C142" s="74" t="s">
        <v>12</v>
      </c>
      <c r="D142" s="74" t="s">
        <v>37</v>
      </c>
      <c r="E142" s="74" t="s">
        <v>8</v>
      </c>
      <c r="F142" s="74" t="s">
        <v>50</v>
      </c>
      <c r="G142" s="78" t="s">
        <v>239</v>
      </c>
      <c r="H142" s="78" t="s">
        <v>97</v>
      </c>
      <c r="I142" s="78" t="s">
        <v>28</v>
      </c>
      <c r="J142" s="16">
        <v>19494.400000000001</v>
      </c>
      <c r="K142" s="16">
        <v>22111</v>
      </c>
      <c r="L142" s="77">
        <v>22995</v>
      </c>
    </row>
    <row r="143" spans="1:12" s="19" customFormat="1" ht="90" x14ac:dyDescent="0.35">
      <c r="A143" s="54" t="s">
        <v>191</v>
      </c>
      <c r="B143" s="103" t="s">
        <v>288</v>
      </c>
      <c r="C143" s="56" t="s">
        <v>12</v>
      </c>
      <c r="D143" s="56" t="s">
        <v>37</v>
      </c>
      <c r="E143" s="56" t="s">
        <v>54</v>
      </c>
      <c r="F143" s="56" t="s">
        <v>3</v>
      </c>
      <c r="G143" s="150"/>
      <c r="H143" s="150"/>
      <c r="I143" s="150"/>
      <c r="J143" s="61">
        <f>SUM(J144)</f>
        <v>1070.5999999999999</v>
      </c>
      <c r="K143" s="61">
        <f t="shared" ref="K143:L144" si="50">SUM(K144)</f>
        <v>4131</v>
      </c>
      <c r="L143" s="62">
        <f t="shared" si="50"/>
        <v>4131</v>
      </c>
    </row>
    <row r="144" spans="1:12" s="18" customFormat="1" ht="84" x14ac:dyDescent="0.35">
      <c r="A144" s="79"/>
      <c r="B144" s="64" t="s">
        <v>289</v>
      </c>
      <c r="C144" s="65" t="s">
        <v>12</v>
      </c>
      <c r="D144" s="65" t="s">
        <v>37</v>
      </c>
      <c r="E144" s="65" t="s">
        <v>54</v>
      </c>
      <c r="F144" s="65" t="s">
        <v>290</v>
      </c>
      <c r="G144" s="151"/>
      <c r="H144" s="151"/>
      <c r="I144" s="151"/>
      <c r="J144" s="70">
        <f>SUM(J145)</f>
        <v>1070.5999999999999</v>
      </c>
      <c r="K144" s="70">
        <f t="shared" si="50"/>
        <v>4131</v>
      </c>
      <c r="L144" s="71">
        <f t="shared" si="50"/>
        <v>4131</v>
      </c>
    </row>
    <row r="145" spans="1:12" s="8" customFormat="1" x14ac:dyDescent="0.35">
      <c r="A145" s="80"/>
      <c r="B145" s="73" t="s">
        <v>240</v>
      </c>
      <c r="C145" s="74" t="s">
        <v>12</v>
      </c>
      <c r="D145" s="74" t="s">
        <v>37</v>
      </c>
      <c r="E145" s="74" t="s">
        <v>54</v>
      </c>
      <c r="F145" s="74" t="s">
        <v>290</v>
      </c>
      <c r="G145" s="78" t="s">
        <v>239</v>
      </c>
      <c r="H145" s="78" t="s">
        <v>97</v>
      </c>
      <c r="I145" s="78" t="s">
        <v>28</v>
      </c>
      <c r="J145" s="16">
        <v>1070.5999999999999</v>
      </c>
      <c r="K145" s="16">
        <v>4131</v>
      </c>
      <c r="L145" s="77">
        <v>4131</v>
      </c>
    </row>
    <row r="146" spans="1:12" s="2" customFormat="1" ht="34.799999999999997" x14ac:dyDescent="0.3">
      <c r="A146" s="39" t="s">
        <v>105</v>
      </c>
      <c r="B146" s="40" t="s">
        <v>56</v>
      </c>
      <c r="C146" s="41" t="s">
        <v>7</v>
      </c>
      <c r="D146" s="41" t="s">
        <v>55</v>
      </c>
      <c r="E146" s="41" t="s">
        <v>2</v>
      </c>
      <c r="F146" s="41" t="s">
        <v>3</v>
      </c>
      <c r="G146" s="149"/>
      <c r="H146" s="149"/>
      <c r="I146" s="149"/>
      <c r="J146" s="46">
        <f>SUM(J147)</f>
        <v>14340.4</v>
      </c>
      <c r="K146" s="46">
        <f t="shared" ref="K146:L146" si="51">SUM(K147)</f>
        <v>11369</v>
      </c>
      <c r="L146" s="46">
        <f t="shared" si="51"/>
        <v>11439</v>
      </c>
    </row>
    <row r="147" spans="1:12" s="2" customFormat="1" x14ac:dyDescent="0.3">
      <c r="A147" s="48" t="s">
        <v>192</v>
      </c>
      <c r="B147" s="49" t="s">
        <v>58</v>
      </c>
      <c r="C147" s="50" t="s">
        <v>7</v>
      </c>
      <c r="D147" s="50" t="s">
        <v>57</v>
      </c>
      <c r="E147" s="50" t="s">
        <v>2</v>
      </c>
      <c r="F147" s="50" t="s">
        <v>3</v>
      </c>
      <c r="G147" s="149"/>
      <c r="H147" s="149"/>
      <c r="I147" s="149"/>
      <c r="J147" s="52">
        <f>SUM(J148+J151+J155+J158+J161)</f>
        <v>14340.4</v>
      </c>
      <c r="K147" s="52">
        <f t="shared" ref="K147:L147" si="52">SUM(K148+K151+K155+K158+K161)</f>
        <v>11369</v>
      </c>
      <c r="L147" s="52">
        <f t="shared" si="52"/>
        <v>11439</v>
      </c>
    </row>
    <row r="148" spans="1:12" s="17" customFormat="1" ht="18" x14ac:dyDescent="0.3">
      <c r="A148" s="54" t="s">
        <v>193</v>
      </c>
      <c r="B148" s="55" t="s">
        <v>59</v>
      </c>
      <c r="C148" s="56" t="s">
        <v>7</v>
      </c>
      <c r="D148" s="56" t="s">
        <v>57</v>
      </c>
      <c r="E148" s="56" t="s">
        <v>1</v>
      </c>
      <c r="F148" s="56" t="s">
        <v>3</v>
      </c>
      <c r="G148" s="150"/>
      <c r="H148" s="150"/>
      <c r="I148" s="150"/>
      <c r="J148" s="61">
        <f>SUM(J149)</f>
        <v>9547.5</v>
      </c>
      <c r="K148" s="61">
        <f t="shared" ref="K148:L149" si="53">SUM(K149)</f>
        <v>7000</v>
      </c>
      <c r="L148" s="62">
        <f t="shared" si="53"/>
        <v>7000</v>
      </c>
    </row>
    <row r="149" spans="1:12" s="18" customFormat="1" ht="33.6" x14ac:dyDescent="0.35">
      <c r="A149" s="63"/>
      <c r="B149" s="64" t="s">
        <v>61</v>
      </c>
      <c r="C149" s="65" t="s">
        <v>7</v>
      </c>
      <c r="D149" s="65" t="s">
        <v>57</v>
      </c>
      <c r="E149" s="65" t="s">
        <v>1</v>
      </c>
      <c r="F149" s="65" t="s">
        <v>60</v>
      </c>
      <c r="G149" s="151"/>
      <c r="H149" s="151"/>
      <c r="I149" s="151"/>
      <c r="J149" s="70">
        <f>SUM(J150)</f>
        <v>9547.5</v>
      </c>
      <c r="K149" s="70">
        <f t="shared" si="53"/>
        <v>7000</v>
      </c>
      <c r="L149" s="71">
        <f t="shared" si="53"/>
        <v>7000</v>
      </c>
    </row>
    <row r="150" spans="1:12" s="8" customFormat="1" x14ac:dyDescent="0.35">
      <c r="A150" s="72"/>
      <c r="B150" s="73" t="s">
        <v>240</v>
      </c>
      <c r="C150" s="74" t="s">
        <v>7</v>
      </c>
      <c r="D150" s="74" t="s">
        <v>57</v>
      </c>
      <c r="E150" s="74" t="s">
        <v>1</v>
      </c>
      <c r="F150" s="74" t="s">
        <v>60</v>
      </c>
      <c r="G150" s="78" t="s">
        <v>239</v>
      </c>
      <c r="H150" s="78" t="s">
        <v>97</v>
      </c>
      <c r="I150" s="78" t="s">
        <v>1</v>
      </c>
      <c r="J150" s="16">
        <v>9547.5</v>
      </c>
      <c r="K150" s="16">
        <v>7000</v>
      </c>
      <c r="L150" s="77">
        <v>7000</v>
      </c>
    </row>
    <row r="151" spans="1:12" s="17" customFormat="1" ht="36" x14ac:dyDescent="0.3">
      <c r="A151" s="54" t="s">
        <v>194</v>
      </c>
      <c r="B151" s="55" t="s">
        <v>62</v>
      </c>
      <c r="C151" s="56" t="s">
        <v>7</v>
      </c>
      <c r="D151" s="56" t="s">
        <v>57</v>
      </c>
      <c r="E151" s="56" t="s">
        <v>12</v>
      </c>
      <c r="F151" s="56" t="s">
        <v>3</v>
      </c>
      <c r="G151" s="150"/>
      <c r="H151" s="150"/>
      <c r="I151" s="150"/>
      <c r="J151" s="61">
        <f>SUM(J152)</f>
        <v>1066.9000000000001</v>
      </c>
      <c r="K151" s="61">
        <f t="shared" ref="K151:L152" si="54">SUM(K152)</f>
        <v>500</v>
      </c>
      <c r="L151" s="62">
        <f t="shared" si="54"/>
        <v>500</v>
      </c>
    </row>
    <row r="152" spans="1:12" s="18" customFormat="1" x14ac:dyDescent="0.35">
      <c r="A152" s="63"/>
      <c r="B152" s="64" t="s">
        <v>64</v>
      </c>
      <c r="C152" s="65" t="s">
        <v>7</v>
      </c>
      <c r="D152" s="65" t="s">
        <v>57</v>
      </c>
      <c r="E152" s="65" t="s">
        <v>12</v>
      </c>
      <c r="F152" s="65" t="s">
        <v>63</v>
      </c>
      <c r="G152" s="151"/>
      <c r="H152" s="151"/>
      <c r="I152" s="151"/>
      <c r="J152" s="70">
        <f>+J153+J154</f>
        <v>1066.9000000000001</v>
      </c>
      <c r="K152" s="70">
        <f t="shared" si="54"/>
        <v>500</v>
      </c>
      <c r="L152" s="71">
        <f t="shared" si="54"/>
        <v>500</v>
      </c>
    </row>
    <row r="153" spans="1:12" s="8" customFormat="1" x14ac:dyDescent="0.35">
      <c r="A153" s="72"/>
      <c r="B153" s="73" t="s">
        <v>240</v>
      </c>
      <c r="C153" s="74" t="s">
        <v>7</v>
      </c>
      <c r="D153" s="74" t="s">
        <v>57</v>
      </c>
      <c r="E153" s="74" t="s">
        <v>12</v>
      </c>
      <c r="F153" s="74" t="s">
        <v>63</v>
      </c>
      <c r="G153" s="78" t="s">
        <v>239</v>
      </c>
      <c r="H153" s="78" t="s">
        <v>97</v>
      </c>
      <c r="I153" s="78" t="s">
        <v>7</v>
      </c>
      <c r="J153" s="16">
        <v>405.9</v>
      </c>
      <c r="K153" s="16">
        <v>500</v>
      </c>
      <c r="L153" s="77">
        <v>500</v>
      </c>
    </row>
    <row r="154" spans="1:12" s="8" customFormat="1" ht="50.4" x14ac:dyDescent="0.35">
      <c r="A154" s="72"/>
      <c r="B154" s="73" t="s">
        <v>438</v>
      </c>
      <c r="C154" s="74" t="s">
        <v>7</v>
      </c>
      <c r="D154" s="74" t="s">
        <v>57</v>
      </c>
      <c r="E154" s="74" t="s">
        <v>12</v>
      </c>
      <c r="F154" s="74" t="s">
        <v>349</v>
      </c>
      <c r="G154" s="78" t="s">
        <v>239</v>
      </c>
      <c r="H154" s="78" t="s">
        <v>97</v>
      </c>
      <c r="I154" s="78" t="s">
        <v>7</v>
      </c>
      <c r="J154" s="16">
        <v>661</v>
      </c>
      <c r="K154" s="16"/>
      <c r="L154" s="77"/>
    </row>
    <row r="155" spans="1:12" s="17" customFormat="1" ht="36" x14ac:dyDescent="0.3">
      <c r="A155" s="54" t="s">
        <v>195</v>
      </c>
      <c r="B155" s="55" t="s">
        <v>65</v>
      </c>
      <c r="C155" s="56" t="s">
        <v>7</v>
      </c>
      <c r="D155" s="56" t="s">
        <v>57</v>
      </c>
      <c r="E155" s="56" t="s">
        <v>7</v>
      </c>
      <c r="F155" s="56" t="s">
        <v>3</v>
      </c>
      <c r="G155" s="150"/>
      <c r="H155" s="150"/>
      <c r="I155" s="150"/>
      <c r="J155" s="61">
        <f>SUM(J156)</f>
        <v>1595</v>
      </c>
      <c r="K155" s="61">
        <f t="shared" ref="K155:L156" si="55">SUM(K156)</f>
        <v>1780</v>
      </c>
      <c r="L155" s="62">
        <f t="shared" si="55"/>
        <v>1850</v>
      </c>
    </row>
    <row r="156" spans="1:12" s="18" customFormat="1" ht="33.6" x14ac:dyDescent="0.35">
      <c r="A156" s="63"/>
      <c r="B156" s="64" t="s">
        <v>67</v>
      </c>
      <c r="C156" s="65" t="s">
        <v>7</v>
      </c>
      <c r="D156" s="65" t="s">
        <v>57</v>
      </c>
      <c r="E156" s="65" t="s">
        <v>7</v>
      </c>
      <c r="F156" s="65" t="s">
        <v>66</v>
      </c>
      <c r="G156" s="151"/>
      <c r="H156" s="151"/>
      <c r="I156" s="151"/>
      <c r="J156" s="70">
        <f>SUM(J157)</f>
        <v>1595</v>
      </c>
      <c r="K156" s="70">
        <f t="shared" si="55"/>
        <v>1780</v>
      </c>
      <c r="L156" s="71">
        <f t="shared" si="55"/>
        <v>1850</v>
      </c>
    </row>
    <row r="157" spans="1:12" s="8" customFormat="1" x14ac:dyDescent="0.35">
      <c r="A157" s="72"/>
      <c r="B157" s="73" t="s">
        <v>240</v>
      </c>
      <c r="C157" s="74" t="s">
        <v>7</v>
      </c>
      <c r="D157" s="74" t="s">
        <v>57</v>
      </c>
      <c r="E157" s="74" t="s">
        <v>7</v>
      </c>
      <c r="F157" s="74" t="s">
        <v>66</v>
      </c>
      <c r="G157" s="78" t="s">
        <v>239</v>
      </c>
      <c r="H157" s="78" t="s">
        <v>97</v>
      </c>
      <c r="I157" s="78" t="s">
        <v>7</v>
      </c>
      <c r="J157" s="16">
        <v>1595</v>
      </c>
      <c r="K157" s="16">
        <v>1780</v>
      </c>
      <c r="L157" s="77">
        <v>1850</v>
      </c>
    </row>
    <row r="158" spans="1:12" s="17" customFormat="1" ht="36" x14ac:dyDescent="0.3">
      <c r="A158" s="54" t="s">
        <v>196</v>
      </c>
      <c r="B158" s="55" t="s">
        <v>68</v>
      </c>
      <c r="C158" s="56" t="s">
        <v>7</v>
      </c>
      <c r="D158" s="56" t="s">
        <v>57</v>
      </c>
      <c r="E158" s="56" t="s">
        <v>28</v>
      </c>
      <c r="F158" s="56" t="s">
        <v>3</v>
      </c>
      <c r="G158" s="150"/>
      <c r="H158" s="150"/>
      <c r="I158" s="150"/>
      <c r="J158" s="61">
        <f>SUM(J159)</f>
        <v>1855</v>
      </c>
      <c r="K158" s="61">
        <f t="shared" ref="K158:L159" si="56">SUM(K159)</f>
        <v>1873</v>
      </c>
      <c r="L158" s="62">
        <f t="shared" si="56"/>
        <v>1873</v>
      </c>
    </row>
    <row r="159" spans="1:12" s="18" customFormat="1" ht="50.4" x14ac:dyDescent="0.35">
      <c r="A159" s="63"/>
      <c r="B159" s="64" t="s">
        <v>70</v>
      </c>
      <c r="C159" s="65" t="s">
        <v>7</v>
      </c>
      <c r="D159" s="65" t="s">
        <v>57</v>
      </c>
      <c r="E159" s="65" t="s">
        <v>28</v>
      </c>
      <c r="F159" s="65" t="s">
        <v>69</v>
      </c>
      <c r="G159" s="151"/>
      <c r="H159" s="151"/>
      <c r="I159" s="151"/>
      <c r="J159" s="70">
        <f>SUM(J160)</f>
        <v>1855</v>
      </c>
      <c r="K159" s="70">
        <f t="shared" si="56"/>
        <v>1873</v>
      </c>
      <c r="L159" s="71">
        <f t="shared" si="56"/>
        <v>1873</v>
      </c>
    </row>
    <row r="160" spans="1:12" s="8" customFormat="1" x14ac:dyDescent="0.35">
      <c r="A160" s="72"/>
      <c r="B160" s="73" t="s">
        <v>240</v>
      </c>
      <c r="C160" s="74" t="s">
        <v>7</v>
      </c>
      <c r="D160" s="74" t="s">
        <v>57</v>
      </c>
      <c r="E160" s="74" t="s">
        <v>28</v>
      </c>
      <c r="F160" s="74" t="s">
        <v>69</v>
      </c>
      <c r="G160" s="78" t="s">
        <v>239</v>
      </c>
      <c r="H160" s="78" t="s">
        <v>97</v>
      </c>
      <c r="I160" s="78" t="s">
        <v>7</v>
      </c>
      <c r="J160" s="16">
        <v>1855</v>
      </c>
      <c r="K160" s="16">
        <v>1873</v>
      </c>
      <c r="L160" s="77">
        <v>1873</v>
      </c>
    </row>
    <row r="161" spans="1:12" s="17" customFormat="1" ht="36" x14ac:dyDescent="0.3">
      <c r="A161" s="54" t="s">
        <v>197</v>
      </c>
      <c r="B161" s="55" t="s">
        <v>71</v>
      </c>
      <c r="C161" s="56" t="s">
        <v>7</v>
      </c>
      <c r="D161" s="56" t="s">
        <v>57</v>
      </c>
      <c r="E161" s="56" t="s">
        <v>45</v>
      </c>
      <c r="F161" s="56" t="s">
        <v>3</v>
      </c>
      <c r="G161" s="150"/>
      <c r="H161" s="150"/>
      <c r="I161" s="150"/>
      <c r="J161" s="61">
        <f>SUM(J162+J165)</f>
        <v>276</v>
      </c>
      <c r="K161" s="61">
        <f t="shared" ref="K161:L162" si="57">SUM(K162)</f>
        <v>216</v>
      </c>
      <c r="L161" s="62">
        <f t="shared" si="57"/>
        <v>216</v>
      </c>
    </row>
    <row r="162" spans="1:12" s="18" customFormat="1" x14ac:dyDescent="0.35">
      <c r="A162" s="63"/>
      <c r="B162" s="64" t="s">
        <v>73</v>
      </c>
      <c r="C162" s="65" t="s">
        <v>7</v>
      </c>
      <c r="D162" s="65" t="s">
        <v>57</v>
      </c>
      <c r="E162" s="65" t="s">
        <v>45</v>
      </c>
      <c r="F162" s="65" t="s">
        <v>72</v>
      </c>
      <c r="G162" s="151"/>
      <c r="H162" s="151"/>
      <c r="I162" s="151"/>
      <c r="J162" s="70">
        <f>SUM(J163+J164)</f>
        <v>246</v>
      </c>
      <c r="K162" s="70">
        <f t="shared" si="57"/>
        <v>216</v>
      </c>
      <c r="L162" s="71">
        <f t="shared" si="57"/>
        <v>216</v>
      </c>
    </row>
    <row r="163" spans="1:12" s="8" customFormat="1" ht="33.6" x14ac:dyDescent="0.35">
      <c r="A163" s="72"/>
      <c r="B163" s="73" t="s">
        <v>242</v>
      </c>
      <c r="C163" s="74" t="s">
        <v>7</v>
      </c>
      <c r="D163" s="74" t="s">
        <v>57</v>
      </c>
      <c r="E163" s="74" t="s">
        <v>45</v>
      </c>
      <c r="F163" s="74" t="s">
        <v>72</v>
      </c>
      <c r="G163" s="81" t="s">
        <v>241</v>
      </c>
      <c r="H163" s="81" t="s">
        <v>97</v>
      </c>
      <c r="I163" s="81" t="s">
        <v>8</v>
      </c>
      <c r="J163" s="16">
        <v>216</v>
      </c>
      <c r="K163" s="16">
        <v>216</v>
      </c>
      <c r="L163" s="77">
        <v>216</v>
      </c>
    </row>
    <row r="164" spans="1:12" s="8" customFormat="1" ht="46.8" x14ac:dyDescent="0.35">
      <c r="A164" s="72"/>
      <c r="B164" s="104" t="s">
        <v>438</v>
      </c>
      <c r="C164" s="74" t="s">
        <v>7</v>
      </c>
      <c r="D164" s="74" t="s">
        <v>57</v>
      </c>
      <c r="E164" s="74" t="s">
        <v>45</v>
      </c>
      <c r="F164" s="105" t="s">
        <v>444</v>
      </c>
      <c r="G164" s="78" t="s">
        <v>241</v>
      </c>
      <c r="H164" s="78" t="s">
        <v>97</v>
      </c>
      <c r="I164" s="78" t="s">
        <v>8</v>
      </c>
      <c r="J164" s="106">
        <v>30</v>
      </c>
      <c r="K164" s="106"/>
      <c r="L164" s="16"/>
    </row>
    <row r="165" spans="1:12" s="18" customFormat="1" ht="33.6" x14ac:dyDescent="0.35">
      <c r="A165" s="63"/>
      <c r="B165" s="64" t="s">
        <v>350</v>
      </c>
      <c r="C165" s="65" t="s">
        <v>7</v>
      </c>
      <c r="D165" s="65" t="s">
        <v>57</v>
      </c>
      <c r="E165" s="65" t="s">
        <v>45</v>
      </c>
      <c r="F165" s="82" t="s">
        <v>349</v>
      </c>
      <c r="G165" s="83"/>
      <c r="H165" s="84"/>
      <c r="I165" s="85"/>
      <c r="J165" s="69">
        <f>SUM(J166)</f>
        <v>30</v>
      </c>
      <c r="K165" s="69">
        <f t="shared" ref="K165:L165" si="58">SUM(K166)</f>
        <v>0</v>
      </c>
      <c r="L165" s="69">
        <f t="shared" si="58"/>
        <v>0</v>
      </c>
    </row>
    <row r="166" spans="1:12" s="8" customFormat="1" ht="46.8" x14ac:dyDescent="0.35">
      <c r="A166" s="72"/>
      <c r="B166" s="104" t="s">
        <v>438</v>
      </c>
      <c r="C166" s="74" t="s">
        <v>7</v>
      </c>
      <c r="D166" s="74" t="s">
        <v>57</v>
      </c>
      <c r="E166" s="74" t="s">
        <v>45</v>
      </c>
      <c r="F166" s="74" t="s">
        <v>349</v>
      </c>
      <c r="G166" s="76" t="s">
        <v>241</v>
      </c>
      <c r="H166" s="76" t="s">
        <v>97</v>
      </c>
      <c r="I166" s="76" t="s">
        <v>8</v>
      </c>
      <c r="J166" s="16">
        <v>30</v>
      </c>
      <c r="K166" s="16"/>
      <c r="L166" s="77"/>
    </row>
    <row r="167" spans="1:12" s="2" customFormat="1" ht="52.2" x14ac:dyDescent="0.3">
      <c r="A167" s="39" t="s">
        <v>107</v>
      </c>
      <c r="B167" s="40" t="s">
        <v>74</v>
      </c>
      <c r="C167" s="41" t="s">
        <v>28</v>
      </c>
      <c r="D167" s="41" t="s">
        <v>55</v>
      </c>
      <c r="E167" s="41" t="s">
        <v>2</v>
      </c>
      <c r="F167" s="41" t="s">
        <v>3</v>
      </c>
      <c r="G167" s="149"/>
      <c r="H167" s="149"/>
      <c r="I167" s="149"/>
      <c r="J167" s="46">
        <f>SUM(J168)</f>
        <v>4489.6000000000004</v>
      </c>
      <c r="K167" s="46">
        <f t="shared" ref="K167:L176" si="59">SUM(K168)</f>
        <v>330</v>
      </c>
      <c r="L167" s="47">
        <f t="shared" si="59"/>
        <v>330</v>
      </c>
    </row>
    <row r="168" spans="1:12" s="2" customFormat="1" ht="34.799999999999997" x14ac:dyDescent="0.3">
      <c r="A168" s="48" t="s">
        <v>198</v>
      </c>
      <c r="B168" s="49" t="s">
        <v>75</v>
      </c>
      <c r="C168" s="50" t="s">
        <v>28</v>
      </c>
      <c r="D168" s="50" t="s">
        <v>57</v>
      </c>
      <c r="E168" s="50" t="s">
        <v>2</v>
      </c>
      <c r="F168" s="50" t="s">
        <v>3</v>
      </c>
      <c r="G168" s="149"/>
      <c r="H168" s="149"/>
      <c r="I168" s="149"/>
      <c r="J168" s="52">
        <f>SUM(J169+J172+J175)</f>
        <v>4489.6000000000004</v>
      </c>
      <c r="K168" s="52">
        <f t="shared" ref="K168:L168" si="60">SUM(K169+K172+K175)</f>
        <v>330</v>
      </c>
      <c r="L168" s="52">
        <f t="shared" si="60"/>
        <v>330</v>
      </c>
    </row>
    <row r="169" spans="1:12" s="17" customFormat="1" ht="54" x14ac:dyDescent="0.3">
      <c r="A169" s="54" t="s">
        <v>199</v>
      </c>
      <c r="B169" s="55" t="s">
        <v>76</v>
      </c>
      <c r="C169" s="56" t="s">
        <v>28</v>
      </c>
      <c r="D169" s="56" t="s">
        <v>57</v>
      </c>
      <c r="E169" s="56" t="s">
        <v>1</v>
      </c>
      <c r="F169" s="56" t="s">
        <v>3</v>
      </c>
      <c r="G169" s="150"/>
      <c r="H169" s="150"/>
      <c r="I169" s="150"/>
      <c r="J169" s="61">
        <f>SUM(J170)</f>
        <v>330</v>
      </c>
      <c r="K169" s="61">
        <f t="shared" si="59"/>
        <v>330</v>
      </c>
      <c r="L169" s="62">
        <f t="shared" si="59"/>
        <v>330</v>
      </c>
    </row>
    <row r="170" spans="1:12" s="18" customFormat="1" ht="33.6" x14ac:dyDescent="0.35">
      <c r="A170" s="63"/>
      <c r="B170" s="64" t="s">
        <v>78</v>
      </c>
      <c r="C170" s="65" t="s">
        <v>28</v>
      </c>
      <c r="D170" s="65" t="s">
        <v>57</v>
      </c>
      <c r="E170" s="65" t="s">
        <v>1</v>
      </c>
      <c r="F170" s="65" t="s">
        <v>77</v>
      </c>
      <c r="G170" s="151"/>
      <c r="H170" s="151"/>
      <c r="I170" s="151"/>
      <c r="J170" s="70">
        <f>SUM(J171)</f>
        <v>330</v>
      </c>
      <c r="K170" s="70">
        <f t="shared" si="59"/>
        <v>330</v>
      </c>
      <c r="L170" s="71">
        <f t="shared" si="59"/>
        <v>330</v>
      </c>
    </row>
    <row r="171" spans="1:12" s="8" customFormat="1" ht="16.8" customHeight="1" x14ac:dyDescent="0.35">
      <c r="A171" s="63"/>
      <c r="B171" s="73" t="s">
        <v>235</v>
      </c>
      <c r="C171" s="74" t="s">
        <v>28</v>
      </c>
      <c r="D171" s="74" t="s">
        <v>57</v>
      </c>
      <c r="E171" s="74" t="s">
        <v>1</v>
      </c>
      <c r="F171" s="74" t="s">
        <v>77</v>
      </c>
      <c r="G171" s="78" t="s">
        <v>236</v>
      </c>
      <c r="H171" s="78" t="s">
        <v>28</v>
      </c>
      <c r="I171" s="78" t="s">
        <v>109</v>
      </c>
      <c r="J171" s="16">
        <v>330</v>
      </c>
      <c r="K171" s="16">
        <v>330</v>
      </c>
      <c r="L171" s="77">
        <v>330</v>
      </c>
    </row>
    <row r="172" spans="1:12" s="17" customFormat="1" ht="126" hidden="1" x14ac:dyDescent="0.3">
      <c r="A172" s="54" t="s">
        <v>507</v>
      </c>
      <c r="B172" s="55" t="s">
        <v>509</v>
      </c>
      <c r="C172" s="56" t="s">
        <v>28</v>
      </c>
      <c r="D172" s="56" t="s">
        <v>57</v>
      </c>
      <c r="E172" s="56" t="s">
        <v>12</v>
      </c>
      <c r="F172" s="56" t="s">
        <v>3</v>
      </c>
      <c r="G172" s="150"/>
      <c r="H172" s="150"/>
      <c r="I172" s="150"/>
      <c r="J172" s="61">
        <f>SUM(J173)</f>
        <v>0</v>
      </c>
      <c r="K172" s="61">
        <f t="shared" si="59"/>
        <v>0</v>
      </c>
      <c r="L172" s="62">
        <f t="shared" si="59"/>
        <v>0</v>
      </c>
    </row>
    <row r="173" spans="1:12" s="18" customFormat="1" ht="33.6" hidden="1" x14ac:dyDescent="0.35">
      <c r="A173" s="63"/>
      <c r="B173" s="64" t="s">
        <v>78</v>
      </c>
      <c r="C173" s="65" t="s">
        <v>28</v>
      </c>
      <c r="D173" s="65" t="s">
        <v>57</v>
      </c>
      <c r="E173" s="65" t="s">
        <v>12</v>
      </c>
      <c r="F173" s="65" t="s">
        <v>77</v>
      </c>
      <c r="G173" s="151"/>
      <c r="H173" s="151"/>
      <c r="I173" s="151"/>
      <c r="J173" s="70">
        <f>SUM(J174)</f>
        <v>0</v>
      </c>
      <c r="K173" s="70">
        <f t="shared" si="59"/>
        <v>0</v>
      </c>
      <c r="L173" s="71">
        <f t="shared" si="59"/>
        <v>0</v>
      </c>
    </row>
    <row r="174" spans="1:12" s="8" customFormat="1" hidden="1" x14ac:dyDescent="0.35">
      <c r="A174" s="63"/>
      <c r="B174" s="73" t="s">
        <v>235</v>
      </c>
      <c r="C174" s="74" t="s">
        <v>28</v>
      </c>
      <c r="D174" s="74" t="s">
        <v>57</v>
      </c>
      <c r="E174" s="74" t="s">
        <v>12</v>
      </c>
      <c r="F174" s="74" t="s">
        <v>77</v>
      </c>
      <c r="G174" s="78" t="s">
        <v>236</v>
      </c>
      <c r="H174" s="78" t="s">
        <v>28</v>
      </c>
      <c r="I174" s="78" t="s">
        <v>109</v>
      </c>
      <c r="J174" s="16">
        <v>0</v>
      </c>
      <c r="K174" s="16"/>
      <c r="L174" s="77"/>
    </row>
    <row r="175" spans="1:12" s="17" customFormat="1" ht="90" x14ac:dyDescent="0.3">
      <c r="A175" s="54" t="s">
        <v>508</v>
      </c>
      <c r="B175" s="55" t="s">
        <v>510</v>
      </c>
      <c r="C175" s="56" t="s">
        <v>28</v>
      </c>
      <c r="D175" s="56" t="s">
        <v>57</v>
      </c>
      <c r="E175" s="56" t="s">
        <v>7</v>
      </c>
      <c r="F175" s="56" t="s">
        <v>3</v>
      </c>
      <c r="G175" s="150"/>
      <c r="H175" s="150"/>
      <c r="I175" s="150"/>
      <c r="J175" s="61">
        <f>SUM(J176)</f>
        <v>4159.6000000000004</v>
      </c>
      <c r="K175" s="61">
        <f t="shared" si="59"/>
        <v>0</v>
      </c>
      <c r="L175" s="62">
        <f t="shared" si="59"/>
        <v>0</v>
      </c>
    </row>
    <row r="176" spans="1:12" s="18" customFormat="1" ht="33.6" x14ac:dyDescent="0.35">
      <c r="A176" s="63"/>
      <c r="B176" s="64" t="s">
        <v>78</v>
      </c>
      <c r="C176" s="65" t="s">
        <v>28</v>
      </c>
      <c r="D176" s="65" t="s">
        <v>57</v>
      </c>
      <c r="E176" s="65" t="s">
        <v>7</v>
      </c>
      <c r="F176" s="65" t="s">
        <v>77</v>
      </c>
      <c r="G176" s="151"/>
      <c r="H176" s="151"/>
      <c r="I176" s="151"/>
      <c r="J176" s="70">
        <f>SUM(J177)</f>
        <v>4159.6000000000004</v>
      </c>
      <c r="K176" s="70">
        <f t="shared" si="59"/>
        <v>0</v>
      </c>
      <c r="L176" s="71">
        <f t="shared" si="59"/>
        <v>0</v>
      </c>
    </row>
    <row r="177" spans="1:12" s="8" customFormat="1" x14ac:dyDescent="0.35">
      <c r="A177" s="63"/>
      <c r="B177" s="73" t="s">
        <v>235</v>
      </c>
      <c r="C177" s="74" t="s">
        <v>28</v>
      </c>
      <c r="D177" s="74" t="s">
        <v>57</v>
      </c>
      <c r="E177" s="74" t="s">
        <v>7</v>
      </c>
      <c r="F177" s="74" t="s">
        <v>77</v>
      </c>
      <c r="G177" s="78" t="s">
        <v>236</v>
      </c>
      <c r="H177" s="78" t="s">
        <v>28</v>
      </c>
      <c r="I177" s="78" t="s">
        <v>109</v>
      </c>
      <c r="J177" s="16">
        <v>4159.6000000000004</v>
      </c>
      <c r="K177" s="16"/>
      <c r="L177" s="77"/>
    </row>
    <row r="178" spans="1:12" s="2" customFormat="1" ht="87" x14ac:dyDescent="0.3">
      <c r="A178" s="39" t="s">
        <v>30</v>
      </c>
      <c r="B178" s="40" t="s">
        <v>79</v>
      </c>
      <c r="C178" s="41" t="s">
        <v>45</v>
      </c>
      <c r="D178" s="41" t="s">
        <v>55</v>
      </c>
      <c r="E178" s="41" t="s">
        <v>2</v>
      </c>
      <c r="F178" s="41" t="s">
        <v>3</v>
      </c>
      <c r="G178" s="152"/>
      <c r="H178" s="153"/>
      <c r="I178" s="154"/>
      <c r="J178" s="46">
        <f>SUM(J179)</f>
        <v>1506</v>
      </c>
      <c r="K178" s="46">
        <f t="shared" ref="K178:L181" si="61">SUM(K179)</f>
        <v>5345</v>
      </c>
      <c r="L178" s="47">
        <f t="shared" si="61"/>
        <v>5345</v>
      </c>
    </row>
    <row r="179" spans="1:12" s="2" customFormat="1" ht="69.599999999999994" x14ac:dyDescent="0.3">
      <c r="A179" s="48" t="s">
        <v>200</v>
      </c>
      <c r="B179" s="49" t="s">
        <v>80</v>
      </c>
      <c r="C179" s="107" t="s">
        <v>45</v>
      </c>
      <c r="D179" s="107" t="s">
        <v>57</v>
      </c>
      <c r="E179" s="107" t="s">
        <v>2</v>
      </c>
      <c r="F179" s="107" t="s">
        <v>3</v>
      </c>
      <c r="G179" s="152"/>
      <c r="H179" s="153"/>
      <c r="I179" s="154"/>
      <c r="J179" s="52">
        <f>SUM(J180)</f>
        <v>1506</v>
      </c>
      <c r="K179" s="52">
        <f t="shared" si="61"/>
        <v>5345</v>
      </c>
      <c r="L179" s="52">
        <f t="shared" si="61"/>
        <v>5345</v>
      </c>
    </row>
    <row r="180" spans="1:12" s="17" customFormat="1" ht="72" x14ac:dyDescent="0.3">
      <c r="A180" s="54" t="s">
        <v>201</v>
      </c>
      <c r="B180" s="55" t="s">
        <v>81</v>
      </c>
      <c r="C180" s="108" t="s">
        <v>45</v>
      </c>
      <c r="D180" s="108" t="s">
        <v>57</v>
      </c>
      <c r="E180" s="108" t="s">
        <v>1</v>
      </c>
      <c r="F180" s="108" t="s">
        <v>3</v>
      </c>
      <c r="G180" s="155"/>
      <c r="H180" s="156"/>
      <c r="I180" s="157"/>
      <c r="J180" s="61">
        <f>SUM(J181)</f>
        <v>1506</v>
      </c>
      <c r="K180" s="61">
        <f t="shared" si="61"/>
        <v>5345</v>
      </c>
      <c r="L180" s="62">
        <f t="shared" si="61"/>
        <v>5345</v>
      </c>
    </row>
    <row r="181" spans="1:12" s="18" customFormat="1" ht="50.4" x14ac:dyDescent="0.35">
      <c r="A181" s="63"/>
      <c r="B181" s="64" t="s">
        <v>83</v>
      </c>
      <c r="C181" s="109" t="s">
        <v>45</v>
      </c>
      <c r="D181" s="109" t="s">
        <v>57</v>
      </c>
      <c r="E181" s="109" t="s">
        <v>1</v>
      </c>
      <c r="F181" s="109" t="s">
        <v>82</v>
      </c>
      <c r="G181" s="151"/>
      <c r="H181" s="151"/>
      <c r="I181" s="151"/>
      <c r="J181" s="70">
        <f>SUM(J182)</f>
        <v>1506</v>
      </c>
      <c r="K181" s="70">
        <f t="shared" si="61"/>
        <v>5345</v>
      </c>
      <c r="L181" s="71">
        <f t="shared" si="61"/>
        <v>5345</v>
      </c>
    </row>
    <row r="182" spans="1:12" s="8" customFormat="1" x14ac:dyDescent="0.35">
      <c r="A182" s="72"/>
      <c r="B182" s="73" t="s">
        <v>244</v>
      </c>
      <c r="C182" s="78" t="s">
        <v>45</v>
      </c>
      <c r="D182" s="78" t="s">
        <v>57</v>
      </c>
      <c r="E182" s="78" t="s">
        <v>1</v>
      </c>
      <c r="F182" s="78" t="s">
        <v>82</v>
      </c>
      <c r="G182" s="78" t="s">
        <v>243</v>
      </c>
      <c r="H182" s="78" t="s">
        <v>7</v>
      </c>
      <c r="I182" s="78" t="s">
        <v>54</v>
      </c>
      <c r="J182" s="16">
        <v>1506</v>
      </c>
      <c r="K182" s="16">
        <v>5345</v>
      </c>
      <c r="L182" s="77">
        <v>5345</v>
      </c>
    </row>
    <row r="183" spans="1:12" s="2" customFormat="1" ht="34.799999999999997" x14ac:dyDescent="0.3">
      <c r="A183" s="39" t="s">
        <v>202</v>
      </c>
      <c r="B183" s="40" t="s">
        <v>84</v>
      </c>
      <c r="C183" s="110" t="s">
        <v>8</v>
      </c>
      <c r="D183" s="110" t="s">
        <v>55</v>
      </c>
      <c r="E183" s="110" t="s">
        <v>2</v>
      </c>
      <c r="F183" s="110" t="s">
        <v>3</v>
      </c>
      <c r="G183" s="149"/>
      <c r="H183" s="149"/>
      <c r="I183" s="149"/>
      <c r="J183" s="46">
        <f>SUM(J184)</f>
        <v>2344.5</v>
      </c>
      <c r="K183" s="46">
        <f t="shared" ref="K183:L192" si="62">SUM(K184)</f>
        <v>1627</v>
      </c>
      <c r="L183" s="47">
        <f t="shared" si="62"/>
        <v>1642</v>
      </c>
    </row>
    <row r="184" spans="1:12" s="2" customFormat="1" x14ac:dyDescent="0.3">
      <c r="A184" s="48" t="s">
        <v>203</v>
      </c>
      <c r="B184" s="49" t="s">
        <v>86</v>
      </c>
      <c r="C184" s="107" t="s">
        <v>8</v>
      </c>
      <c r="D184" s="107" t="s">
        <v>57</v>
      </c>
      <c r="E184" s="107" t="s">
        <v>2</v>
      </c>
      <c r="F184" s="107" t="s">
        <v>85</v>
      </c>
      <c r="G184" s="149"/>
      <c r="H184" s="149"/>
      <c r="I184" s="149"/>
      <c r="J184" s="52">
        <f>SUM(J185+J188+J191)</f>
        <v>2344.5</v>
      </c>
      <c r="K184" s="52">
        <f t="shared" ref="K184:L184" si="63">SUM(K185+K188+K191)</f>
        <v>1627</v>
      </c>
      <c r="L184" s="52">
        <f t="shared" si="63"/>
        <v>1642</v>
      </c>
    </row>
    <row r="185" spans="1:12" s="19" customFormat="1" ht="36" x14ac:dyDescent="0.35">
      <c r="A185" s="54" t="s">
        <v>204</v>
      </c>
      <c r="B185" s="55" t="s">
        <v>449</v>
      </c>
      <c r="C185" s="108" t="s">
        <v>8</v>
      </c>
      <c r="D185" s="108" t="s">
        <v>57</v>
      </c>
      <c r="E185" s="108" t="s">
        <v>1</v>
      </c>
      <c r="F185" s="108" t="s">
        <v>3</v>
      </c>
      <c r="G185" s="150"/>
      <c r="H185" s="150"/>
      <c r="I185" s="150"/>
      <c r="J185" s="61">
        <f>SUM(J186)</f>
        <v>913.9</v>
      </c>
      <c r="K185" s="61">
        <f t="shared" si="62"/>
        <v>1604</v>
      </c>
      <c r="L185" s="62">
        <f t="shared" si="62"/>
        <v>1619</v>
      </c>
    </row>
    <row r="186" spans="1:12" s="18" customFormat="1" x14ac:dyDescent="0.35">
      <c r="A186" s="63"/>
      <c r="B186" s="64" t="s">
        <v>88</v>
      </c>
      <c r="C186" s="109" t="s">
        <v>8</v>
      </c>
      <c r="D186" s="109" t="s">
        <v>57</v>
      </c>
      <c r="E186" s="109" t="s">
        <v>1</v>
      </c>
      <c r="F186" s="109" t="s">
        <v>87</v>
      </c>
      <c r="G186" s="151"/>
      <c r="H186" s="151"/>
      <c r="I186" s="151"/>
      <c r="J186" s="70">
        <f>SUM(J187)</f>
        <v>913.9</v>
      </c>
      <c r="K186" s="70">
        <f t="shared" si="62"/>
        <v>1604</v>
      </c>
      <c r="L186" s="71">
        <f t="shared" si="62"/>
        <v>1619</v>
      </c>
    </row>
    <row r="187" spans="1:12" s="8" customFormat="1" x14ac:dyDescent="0.35">
      <c r="A187" s="72"/>
      <c r="B187" s="73" t="s">
        <v>231</v>
      </c>
      <c r="C187" s="78" t="s">
        <v>8</v>
      </c>
      <c r="D187" s="78" t="s">
        <v>57</v>
      </c>
      <c r="E187" s="78" t="s">
        <v>1</v>
      </c>
      <c r="F187" s="78" t="s">
        <v>87</v>
      </c>
      <c r="G187" s="78" t="s">
        <v>232</v>
      </c>
      <c r="H187" s="78" t="s">
        <v>1</v>
      </c>
      <c r="I187" s="78" t="s">
        <v>112</v>
      </c>
      <c r="J187" s="16">
        <v>913.9</v>
      </c>
      <c r="K187" s="16">
        <v>1604</v>
      </c>
      <c r="L187" s="77">
        <v>1619</v>
      </c>
    </row>
    <row r="188" spans="1:12" s="19" customFormat="1" ht="18" x14ac:dyDescent="0.35">
      <c r="A188" s="54" t="s">
        <v>436</v>
      </c>
      <c r="B188" s="55" t="s">
        <v>450</v>
      </c>
      <c r="C188" s="108" t="s">
        <v>8</v>
      </c>
      <c r="D188" s="108" t="s">
        <v>57</v>
      </c>
      <c r="E188" s="108" t="s">
        <v>12</v>
      </c>
      <c r="F188" s="108" t="s">
        <v>3</v>
      </c>
      <c r="G188" s="150"/>
      <c r="H188" s="150"/>
      <c r="I188" s="150"/>
      <c r="J188" s="61">
        <f>SUM(J189)</f>
        <v>1407.6</v>
      </c>
      <c r="K188" s="61">
        <f t="shared" ref="K188:L188" si="64">SUM(K189)</f>
        <v>0</v>
      </c>
      <c r="L188" s="61">
        <f t="shared" si="64"/>
        <v>0</v>
      </c>
    </row>
    <row r="189" spans="1:12" s="18" customFormat="1" x14ac:dyDescent="0.35">
      <c r="A189" s="63"/>
      <c r="B189" s="64" t="s">
        <v>88</v>
      </c>
      <c r="C189" s="109" t="s">
        <v>8</v>
      </c>
      <c r="D189" s="109" t="s">
        <v>57</v>
      </c>
      <c r="E189" s="109" t="s">
        <v>12</v>
      </c>
      <c r="F189" s="109" t="s">
        <v>87</v>
      </c>
      <c r="G189" s="151"/>
      <c r="H189" s="151"/>
      <c r="I189" s="151"/>
      <c r="J189" s="70">
        <f>SUM(J190)</f>
        <v>1407.6</v>
      </c>
      <c r="K189" s="70">
        <f t="shared" si="62"/>
        <v>0</v>
      </c>
      <c r="L189" s="71">
        <f t="shared" si="62"/>
        <v>0</v>
      </c>
    </row>
    <row r="190" spans="1:12" s="8" customFormat="1" x14ac:dyDescent="0.35">
      <c r="A190" s="72"/>
      <c r="B190" s="73" t="s">
        <v>231</v>
      </c>
      <c r="C190" s="78" t="s">
        <v>8</v>
      </c>
      <c r="D190" s="78" t="s">
        <v>57</v>
      </c>
      <c r="E190" s="78" t="s">
        <v>12</v>
      </c>
      <c r="F190" s="78" t="s">
        <v>87</v>
      </c>
      <c r="G190" s="81" t="s">
        <v>232</v>
      </c>
      <c r="H190" s="81" t="s">
        <v>1</v>
      </c>
      <c r="I190" s="81" t="s">
        <v>112</v>
      </c>
      <c r="J190" s="16">
        <v>1407.6</v>
      </c>
      <c r="K190" s="16"/>
      <c r="L190" s="77"/>
    </row>
    <row r="191" spans="1:12" s="19" customFormat="1" ht="18" x14ac:dyDescent="0.35">
      <c r="A191" s="54" t="s">
        <v>487</v>
      </c>
      <c r="B191" s="55" t="s">
        <v>451</v>
      </c>
      <c r="C191" s="108" t="s">
        <v>8</v>
      </c>
      <c r="D191" s="108" t="s">
        <v>57</v>
      </c>
      <c r="E191" s="108" t="s">
        <v>45</v>
      </c>
      <c r="F191" s="111" t="s">
        <v>344</v>
      </c>
      <c r="G191" s="111"/>
      <c r="H191" s="112"/>
      <c r="I191" s="113"/>
      <c r="J191" s="60">
        <f>SUM(J192)</f>
        <v>23</v>
      </c>
      <c r="K191" s="60">
        <f t="shared" ref="K191:L191" si="65">SUM(K192)</f>
        <v>23</v>
      </c>
      <c r="L191" s="60">
        <f t="shared" si="65"/>
        <v>23</v>
      </c>
    </row>
    <row r="192" spans="1:12" s="18" customFormat="1" ht="33.6" x14ac:dyDescent="0.35">
      <c r="A192" s="63"/>
      <c r="B192" s="64" t="s">
        <v>345</v>
      </c>
      <c r="C192" s="109" t="s">
        <v>8</v>
      </c>
      <c r="D192" s="109" t="s">
        <v>57</v>
      </c>
      <c r="E192" s="109" t="s">
        <v>45</v>
      </c>
      <c r="F192" s="109" t="s">
        <v>344</v>
      </c>
      <c r="G192" s="167"/>
      <c r="H192" s="167"/>
      <c r="I192" s="167"/>
      <c r="J192" s="70">
        <f>SUM(J193)</f>
        <v>23</v>
      </c>
      <c r="K192" s="70">
        <f t="shared" si="62"/>
        <v>23</v>
      </c>
      <c r="L192" s="71">
        <f t="shared" si="62"/>
        <v>23</v>
      </c>
    </row>
    <row r="193" spans="1:12" s="8" customFormat="1" x14ac:dyDescent="0.35">
      <c r="A193" s="72"/>
      <c r="B193" s="73" t="s">
        <v>244</v>
      </c>
      <c r="C193" s="78" t="s">
        <v>8</v>
      </c>
      <c r="D193" s="78" t="s">
        <v>57</v>
      </c>
      <c r="E193" s="78" t="s">
        <v>45</v>
      </c>
      <c r="F193" s="78" t="s">
        <v>344</v>
      </c>
      <c r="G193" s="78" t="s">
        <v>243</v>
      </c>
      <c r="H193" s="78" t="s">
        <v>28</v>
      </c>
      <c r="I193" s="78" t="s">
        <v>109</v>
      </c>
      <c r="J193" s="16">
        <v>23</v>
      </c>
      <c r="K193" s="16">
        <v>23</v>
      </c>
      <c r="L193" s="77">
        <v>23</v>
      </c>
    </row>
    <row r="194" spans="1:12" s="2" customFormat="1" ht="52.2" x14ac:dyDescent="0.3">
      <c r="A194" s="39" t="s">
        <v>205</v>
      </c>
      <c r="B194" s="40" t="s">
        <v>90</v>
      </c>
      <c r="C194" s="110" t="s">
        <v>53</v>
      </c>
      <c r="D194" s="110" t="s">
        <v>55</v>
      </c>
      <c r="E194" s="110" t="s">
        <v>2</v>
      </c>
      <c r="F194" s="110" t="s">
        <v>3</v>
      </c>
      <c r="G194" s="149"/>
      <c r="H194" s="149"/>
      <c r="I194" s="149"/>
      <c r="J194" s="46">
        <f>SUM(J195+J199)</f>
        <v>42275.799999999996</v>
      </c>
      <c r="K194" s="46">
        <f t="shared" ref="K194:L194" si="66">SUM(K195+K199)</f>
        <v>65984.600000000006</v>
      </c>
      <c r="L194" s="47">
        <f t="shared" si="66"/>
        <v>13629.2</v>
      </c>
    </row>
    <row r="195" spans="1:12" s="2" customFormat="1" ht="34.799999999999997" x14ac:dyDescent="0.3">
      <c r="A195" s="48" t="s">
        <v>206</v>
      </c>
      <c r="B195" s="49" t="s">
        <v>91</v>
      </c>
      <c r="C195" s="107" t="s">
        <v>53</v>
      </c>
      <c r="D195" s="107" t="s">
        <v>57</v>
      </c>
      <c r="E195" s="107" t="s">
        <v>2</v>
      </c>
      <c r="F195" s="107" t="s">
        <v>3</v>
      </c>
      <c r="G195" s="149"/>
      <c r="H195" s="149"/>
      <c r="I195" s="149"/>
      <c r="J195" s="52">
        <f>SUM(J196)</f>
        <v>6460.1</v>
      </c>
      <c r="K195" s="52">
        <f t="shared" ref="K195:L197" si="67">SUM(K196)</f>
        <v>6585</v>
      </c>
      <c r="L195" s="53">
        <f t="shared" si="67"/>
        <v>6585</v>
      </c>
    </row>
    <row r="196" spans="1:12" s="19" customFormat="1" ht="18" x14ac:dyDescent="0.35">
      <c r="A196" s="54" t="s">
        <v>207</v>
      </c>
      <c r="B196" s="55" t="s">
        <v>295</v>
      </c>
      <c r="C196" s="108" t="s">
        <v>53</v>
      </c>
      <c r="D196" s="108" t="s">
        <v>57</v>
      </c>
      <c r="E196" s="108" t="s">
        <v>1</v>
      </c>
      <c r="F196" s="108" t="s">
        <v>3</v>
      </c>
      <c r="G196" s="150"/>
      <c r="H196" s="150"/>
      <c r="I196" s="150"/>
      <c r="J196" s="61">
        <f>SUM(J197)</f>
        <v>6460.1</v>
      </c>
      <c r="K196" s="61">
        <f t="shared" si="67"/>
        <v>6585</v>
      </c>
      <c r="L196" s="62">
        <f t="shared" si="67"/>
        <v>6585</v>
      </c>
    </row>
    <row r="197" spans="1:12" s="18" customFormat="1" ht="33.6" x14ac:dyDescent="0.35">
      <c r="A197" s="63"/>
      <c r="B197" s="64" t="s">
        <v>17</v>
      </c>
      <c r="C197" s="109" t="s">
        <v>53</v>
      </c>
      <c r="D197" s="109" t="s">
        <v>57</v>
      </c>
      <c r="E197" s="109" t="s">
        <v>1</v>
      </c>
      <c r="F197" s="109" t="s">
        <v>92</v>
      </c>
      <c r="G197" s="151"/>
      <c r="H197" s="151"/>
      <c r="I197" s="151"/>
      <c r="J197" s="70">
        <f>SUM(J198)</f>
        <v>6460.1</v>
      </c>
      <c r="K197" s="70">
        <f t="shared" si="67"/>
        <v>6585</v>
      </c>
      <c r="L197" s="71">
        <f t="shared" si="67"/>
        <v>6585</v>
      </c>
    </row>
    <row r="198" spans="1:12" s="8" customFormat="1" ht="33.6" x14ac:dyDescent="0.35">
      <c r="A198" s="72"/>
      <c r="B198" s="73" t="s">
        <v>242</v>
      </c>
      <c r="C198" s="78" t="s">
        <v>53</v>
      </c>
      <c r="D198" s="78" t="s">
        <v>57</v>
      </c>
      <c r="E198" s="78" t="s">
        <v>1</v>
      </c>
      <c r="F198" s="78" t="s">
        <v>92</v>
      </c>
      <c r="G198" s="78" t="s">
        <v>241</v>
      </c>
      <c r="H198" s="78" t="s">
        <v>28</v>
      </c>
      <c r="I198" s="78" t="s">
        <v>45</v>
      </c>
      <c r="J198" s="16">
        <v>6460.1</v>
      </c>
      <c r="K198" s="16">
        <v>6585</v>
      </c>
      <c r="L198" s="77">
        <v>6585</v>
      </c>
    </row>
    <row r="199" spans="1:12" s="2" customFormat="1" x14ac:dyDescent="0.3">
      <c r="A199" s="48" t="s">
        <v>247</v>
      </c>
      <c r="B199" s="49" t="s">
        <v>94</v>
      </c>
      <c r="C199" s="107" t="s">
        <v>53</v>
      </c>
      <c r="D199" s="107" t="s">
        <v>93</v>
      </c>
      <c r="E199" s="107" t="s">
        <v>2</v>
      </c>
      <c r="F199" s="107" t="s">
        <v>3</v>
      </c>
      <c r="G199" s="149"/>
      <c r="H199" s="149"/>
      <c r="I199" s="149"/>
      <c r="J199" s="52">
        <f>SUM(J200+J205)</f>
        <v>35815.699999999997</v>
      </c>
      <c r="K199" s="52">
        <f t="shared" ref="K199:L199" si="68">SUM(K200+K205)</f>
        <v>59399.6</v>
      </c>
      <c r="L199" s="53">
        <f t="shared" si="68"/>
        <v>7044.2</v>
      </c>
    </row>
    <row r="200" spans="1:12" s="19" customFormat="1" ht="54" x14ac:dyDescent="0.35">
      <c r="A200" s="54" t="s">
        <v>248</v>
      </c>
      <c r="B200" s="55" t="s">
        <v>95</v>
      </c>
      <c r="C200" s="108" t="s">
        <v>53</v>
      </c>
      <c r="D200" s="108" t="s">
        <v>93</v>
      </c>
      <c r="E200" s="108" t="s">
        <v>1</v>
      </c>
      <c r="F200" s="108" t="s">
        <v>3</v>
      </c>
      <c r="G200" s="150"/>
      <c r="H200" s="150"/>
      <c r="I200" s="150"/>
      <c r="J200" s="61">
        <f>SUM(J201)</f>
        <v>5679</v>
      </c>
      <c r="K200" s="61">
        <f t="shared" ref="K200:L200" si="69">SUM(K201)</f>
        <v>700</v>
      </c>
      <c r="L200" s="62">
        <f t="shared" si="69"/>
        <v>700</v>
      </c>
    </row>
    <row r="201" spans="1:12" s="18" customFormat="1" ht="50.4" x14ac:dyDescent="0.35">
      <c r="A201" s="63"/>
      <c r="B201" s="64" t="s">
        <v>311</v>
      </c>
      <c r="C201" s="109" t="s">
        <v>53</v>
      </c>
      <c r="D201" s="109" t="s">
        <v>93</v>
      </c>
      <c r="E201" s="109" t="s">
        <v>1</v>
      </c>
      <c r="F201" s="109" t="s">
        <v>428</v>
      </c>
      <c r="G201" s="151"/>
      <c r="H201" s="151"/>
      <c r="I201" s="151"/>
      <c r="J201" s="70">
        <f>SUM(J202:J204)</f>
        <v>5679</v>
      </c>
      <c r="K201" s="70">
        <f t="shared" ref="K201:L201" si="70">SUM(K202:K204)</f>
        <v>700</v>
      </c>
      <c r="L201" s="71">
        <f t="shared" si="70"/>
        <v>700</v>
      </c>
    </row>
    <row r="202" spans="1:12" s="8" customFormat="1" x14ac:dyDescent="0.35">
      <c r="A202" s="72"/>
      <c r="B202" s="73" t="s">
        <v>499</v>
      </c>
      <c r="C202" s="78" t="s">
        <v>53</v>
      </c>
      <c r="D202" s="78" t="s">
        <v>93</v>
      </c>
      <c r="E202" s="78" t="s">
        <v>1</v>
      </c>
      <c r="F202" s="78" t="s">
        <v>428</v>
      </c>
      <c r="G202" s="78" t="s">
        <v>239</v>
      </c>
      <c r="H202" s="78" t="s">
        <v>97</v>
      </c>
      <c r="I202" s="78" t="s">
        <v>7</v>
      </c>
      <c r="J202" s="16">
        <v>3882.5</v>
      </c>
      <c r="K202" s="16"/>
      <c r="L202" s="77"/>
    </row>
    <row r="203" spans="1:12" s="8" customFormat="1" x14ac:dyDescent="0.35">
      <c r="A203" s="72"/>
      <c r="B203" s="73" t="s">
        <v>500</v>
      </c>
      <c r="C203" s="78" t="s">
        <v>53</v>
      </c>
      <c r="D203" s="78" t="s">
        <v>93</v>
      </c>
      <c r="E203" s="78" t="s">
        <v>1</v>
      </c>
      <c r="F203" s="78" t="s">
        <v>428</v>
      </c>
      <c r="G203" s="78" t="s">
        <v>239</v>
      </c>
      <c r="H203" s="78" t="s">
        <v>97</v>
      </c>
      <c r="I203" s="78" t="s">
        <v>7</v>
      </c>
      <c r="J203" s="16">
        <v>1452.4</v>
      </c>
      <c r="K203" s="16"/>
      <c r="L203" s="77"/>
    </row>
    <row r="204" spans="1:12" s="8" customFormat="1" x14ac:dyDescent="0.35">
      <c r="A204" s="72"/>
      <c r="B204" s="73" t="s">
        <v>501</v>
      </c>
      <c r="C204" s="78" t="s">
        <v>53</v>
      </c>
      <c r="D204" s="78" t="s">
        <v>93</v>
      </c>
      <c r="E204" s="78" t="s">
        <v>1</v>
      </c>
      <c r="F204" s="78" t="s">
        <v>428</v>
      </c>
      <c r="G204" s="78" t="s">
        <v>239</v>
      </c>
      <c r="H204" s="78" t="s">
        <v>97</v>
      </c>
      <c r="I204" s="78" t="s">
        <v>7</v>
      </c>
      <c r="J204" s="16">
        <v>344.1</v>
      </c>
      <c r="K204" s="16">
        <v>700</v>
      </c>
      <c r="L204" s="77">
        <v>700</v>
      </c>
    </row>
    <row r="205" spans="1:12" s="19" customFormat="1" ht="36" x14ac:dyDescent="0.35">
      <c r="A205" s="54" t="s">
        <v>249</v>
      </c>
      <c r="B205" s="55" t="s">
        <v>96</v>
      </c>
      <c r="C205" s="108" t="s">
        <v>53</v>
      </c>
      <c r="D205" s="108" t="s">
        <v>93</v>
      </c>
      <c r="E205" s="108" t="s">
        <v>8</v>
      </c>
      <c r="F205" s="108" t="s">
        <v>3</v>
      </c>
      <c r="G205" s="150"/>
      <c r="H205" s="150"/>
      <c r="I205" s="150"/>
      <c r="J205" s="61">
        <f>SUM(J206+J208)</f>
        <v>30136.699999999997</v>
      </c>
      <c r="K205" s="61">
        <f t="shared" ref="K205:L205" si="71">SUM(K206+K208)</f>
        <v>58699.6</v>
      </c>
      <c r="L205" s="61">
        <f t="shared" si="71"/>
        <v>6344.2</v>
      </c>
    </row>
    <row r="206" spans="1:12" s="20" customFormat="1" x14ac:dyDescent="0.35">
      <c r="A206" s="114"/>
      <c r="B206" s="64" t="s">
        <v>34</v>
      </c>
      <c r="C206" s="109" t="s">
        <v>53</v>
      </c>
      <c r="D206" s="109" t="s">
        <v>93</v>
      </c>
      <c r="E206" s="109" t="s">
        <v>8</v>
      </c>
      <c r="F206" s="109" t="s">
        <v>89</v>
      </c>
      <c r="G206" s="115"/>
      <c r="H206" s="115"/>
      <c r="I206" s="115"/>
      <c r="J206" s="70">
        <f>SUM(J207)</f>
        <v>0</v>
      </c>
      <c r="K206" s="70">
        <f t="shared" ref="K206:L206" si="72">SUM(K207)</f>
        <v>58699.6</v>
      </c>
      <c r="L206" s="71">
        <f t="shared" si="72"/>
        <v>6344.2</v>
      </c>
    </row>
    <row r="207" spans="1:12" s="8" customFormat="1" x14ac:dyDescent="0.35">
      <c r="A207" s="72"/>
      <c r="B207" s="73" t="s">
        <v>34</v>
      </c>
      <c r="C207" s="78" t="s">
        <v>53</v>
      </c>
      <c r="D207" s="78" t="s">
        <v>93</v>
      </c>
      <c r="E207" s="78" t="s">
        <v>8</v>
      </c>
      <c r="F207" s="78" t="s">
        <v>89</v>
      </c>
      <c r="G207" s="78" t="s">
        <v>238</v>
      </c>
      <c r="H207" s="78" t="s">
        <v>45</v>
      </c>
      <c r="I207" s="78" t="s">
        <v>45</v>
      </c>
      <c r="J207" s="16"/>
      <c r="K207" s="16">
        <v>58699.6</v>
      </c>
      <c r="L207" s="77">
        <v>6344.2</v>
      </c>
    </row>
    <row r="208" spans="1:12" s="18" customFormat="1" ht="67.2" x14ac:dyDescent="0.35">
      <c r="A208" s="79"/>
      <c r="B208" s="64" t="s">
        <v>452</v>
      </c>
      <c r="C208" s="109" t="s">
        <v>53</v>
      </c>
      <c r="D208" s="109" t="s">
        <v>93</v>
      </c>
      <c r="E208" s="109" t="s">
        <v>8</v>
      </c>
      <c r="F208" s="85" t="s">
        <v>428</v>
      </c>
      <c r="G208" s="151"/>
      <c r="H208" s="151"/>
      <c r="I208" s="151"/>
      <c r="J208" s="70">
        <f>SUM(J209:J211)</f>
        <v>30136.699999999997</v>
      </c>
      <c r="K208" s="70">
        <f t="shared" ref="K208:L208" si="73">SUM(K209:K211)</f>
        <v>0</v>
      </c>
      <c r="L208" s="70">
        <f t="shared" si="73"/>
        <v>0</v>
      </c>
    </row>
    <row r="209" spans="1:12" s="8" customFormat="1" x14ac:dyDescent="0.35">
      <c r="A209" s="80"/>
      <c r="B209" s="73" t="s">
        <v>357</v>
      </c>
      <c r="C209" s="78" t="s">
        <v>53</v>
      </c>
      <c r="D209" s="78" t="s">
        <v>93</v>
      </c>
      <c r="E209" s="78" t="s">
        <v>8</v>
      </c>
      <c r="F209" s="116" t="s">
        <v>428</v>
      </c>
      <c r="G209" s="78" t="s">
        <v>238</v>
      </c>
      <c r="H209" s="78" t="s">
        <v>45</v>
      </c>
      <c r="I209" s="78" t="s">
        <v>45</v>
      </c>
      <c r="J209" s="16">
        <v>6157.7</v>
      </c>
      <c r="K209" s="16"/>
      <c r="L209" s="77"/>
    </row>
    <row r="210" spans="1:12" s="8" customFormat="1" x14ac:dyDescent="0.35">
      <c r="A210" s="80"/>
      <c r="B210" s="73" t="s">
        <v>356</v>
      </c>
      <c r="C210" s="78" t="s">
        <v>53</v>
      </c>
      <c r="D210" s="78" t="s">
        <v>93</v>
      </c>
      <c r="E210" s="78" t="s">
        <v>8</v>
      </c>
      <c r="F210" s="116" t="s">
        <v>428</v>
      </c>
      <c r="G210" s="78" t="s">
        <v>238</v>
      </c>
      <c r="H210" s="78" t="s">
        <v>45</v>
      </c>
      <c r="I210" s="78" t="s">
        <v>45</v>
      </c>
      <c r="J210" s="16">
        <v>14928.1</v>
      </c>
      <c r="K210" s="16"/>
      <c r="L210" s="77"/>
    </row>
    <row r="211" spans="1:12" s="8" customFormat="1" x14ac:dyDescent="0.35">
      <c r="A211" s="80"/>
      <c r="B211" s="73" t="s">
        <v>498</v>
      </c>
      <c r="C211" s="78" t="s">
        <v>53</v>
      </c>
      <c r="D211" s="78" t="s">
        <v>93</v>
      </c>
      <c r="E211" s="78" t="s">
        <v>8</v>
      </c>
      <c r="F211" s="116" t="s">
        <v>428</v>
      </c>
      <c r="G211" s="78" t="s">
        <v>238</v>
      </c>
      <c r="H211" s="78" t="s">
        <v>45</v>
      </c>
      <c r="I211" s="78" t="s">
        <v>45</v>
      </c>
      <c r="J211" s="16">
        <v>9050.9</v>
      </c>
      <c r="K211" s="16"/>
      <c r="L211" s="77"/>
    </row>
    <row r="212" spans="1:12" s="5" customFormat="1" ht="34.799999999999997" x14ac:dyDescent="0.3">
      <c r="A212" s="39" t="s">
        <v>37</v>
      </c>
      <c r="B212" s="40" t="s">
        <v>98</v>
      </c>
      <c r="C212" s="110" t="s">
        <v>97</v>
      </c>
      <c r="D212" s="110" t="s">
        <v>55</v>
      </c>
      <c r="E212" s="110" t="s">
        <v>2</v>
      </c>
      <c r="F212" s="110" t="s">
        <v>3</v>
      </c>
      <c r="G212" s="166"/>
      <c r="H212" s="166"/>
      <c r="I212" s="166"/>
      <c r="J212" s="46">
        <f>+J213+J217</f>
        <v>48141.899999999994</v>
      </c>
      <c r="K212" s="46">
        <f t="shared" ref="K212:L212" si="74">+K213+K217</f>
        <v>54183</v>
      </c>
      <c r="L212" s="47">
        <f t="shared" si="74"/>
        <v>58597</v>
      </c>
    </row>
    <row r="213" spans="1:12" s="2" customFormat="1" ht="52.2" x14ac:dyDescent="0.3">
      <c r="A213" s="48" t="s">
        <v>208</v>
      </c>
      <c r="B213" s="49" t="s">
        <v>271</v>
      </c>
      <c r="C213" s="107" t="s">
        <v>97</v>
      </c>
      <c r="D213" s="107" t="s">
        <v>57</v>
      </c>
      <c r="E213" s="107" t="s">
        <v>2</v>
      </c>
      <c r="F213" s="107" t="s">
        <v>3</v>
      </c>
      <c r="G213" s="149"/>
      <c r="H213" s="149"/>
      <c r="I213" s="149"/>
      <c r="J213" s="52">
        <f>SUM(J214)</f>
        <v>2160</v>
      </c>
      <c r="K213" s="52">
        <f t="shared" ref="K213:L215" si="75">SUM(K214)</f>
        <v>0</v>
      </c>
      <c r="L213" s="53">
        <f t="shared" si="75"/>
        <v>0</v>
      </c>
    </row>
    <row r="214" spans="1:12" s="19" customFormat="1" ht="36" x14ac:dyDescent="0.35">
      <c r="A214" s="54" t="s">
        <v>209</v>
      </c>
      <c r="B214" s="55" t="s">
        <v>272</v>
      </c>
      <c r="C214" s="108" t="s">
        <v>97</v>
      </c>
      <c r="D214" s="108" t="s">
        <v>57</v>
      </c>
      <c r="E214" s="108" t="s">
        <v>1</v>
      </c>
      <c r="F214" s="108" t="s">
        <v>3</v>
      </c>
      <c r="G214" s="150"/>
      <c r="H214" s="150"/>
      <c r="I214" s="150"/>
      <c r="J214" s="61">
        <f>SUM(J215)</f>
        <v>2160</v>
      </c>
      <c r="K214" s="61">
        <f t="shared" si="75"/>
        <v>0</v>
      </c>
      <c r="L214" s="62">
        <f t="shared" si="75"/>
        <v>0</v>
      </c>
    </row>
    <row r="215" spans="1:12" s="18" customFormat="1" ht="33.6" x14ac:dyDescent="0.35">
      <c r="A215" s="63"/>
      <c r="B215" s="64" t="s">
        <v>273</v>
      </c>
      <c r="C215" s="109" t="s">
        <v>97</v>
      </c>
      <c r="D215" s="109" t="s">
        <v>57</v>
      </c>
      <c r="E215" s="109" t="s">
        <v>1</v>
      </c>
      <c r="F215" s="109" t="s">
        <v>274</v>
      </c>
      <c r="G215" s="151"/>
      <c r="H215" s="151"/>
      <c r="I215" s="151"/>
      <c r="J215" s="70">
        <f>SUM(J216)</f>
        <v>2160</v>
      </c>
      <c r="K215" s="70">
        <f t="shared" si="75"/>
        <v>0</v>
      </c>
      <c r="L215" s="71">
        <f t="shared" si="75"/>
        <v>0</v>
      </c>
    </row>
    <row r="216" spans="1:12" s="8" customFormat="1" x14ac:dyDescent="0.35">
      <c r="A216" s="63"/>
      <c r="B216" s="73" t="s">
        <v>231</v>
      </c>
      <c r="C216" s="78" t="s">
        <v>97</v>
      </c>
      <c r="D216" s="78" t="s">
        <v>57</v>
      </c>
      <c r="E216" s="78" t="s">
        <v>1</v>
      </c>
      <c r="F216" s="78" t="s">
        <v>274</v>
      </c>
      <c r="G216" s="78" t="s">
        <v>232</v>
      </c>
      <c r="H216" s="78" t="s">
        <v>28</v>
      </c>
      <c r="I216" s="78" t="s">
        <v>53</v>
      </c>
      <c r="J216" s="16">
        <v>2160</v>
      </c>
      <c r="K216" s="16"/>
      <c r="L216" s="77"/>
    </row>
    <row r="217" spans="1:12" s="2" customFormat="1" ht="34.799999999999997" x14ac:dyDescent="0.3">
      <c r="A217" s="48" t="s">
        <v>275</v>
      </c>
      <c r="B217" s="49" t="s">
        <v>99</v>
      </c>
      <c r="C217" s="107" t="s">
        <v>97</v>
      </c>
      <c r="D217" s="107" t="s">
        <v>93</v>
      </c>
      <c r="E217" s="107" t="s">
        <v>2</v>
      </c>
      <c r="F217" s="107" t="s">
        <v>3</v>
      </c>
      <c r="G217" s="149"/>
      <c r="H217" s="149"/>
      <c r="I217" s="149"/>
      <c r="J217" s="52">
        <f>SUM(J218+J221)</f>
        <v>45981.899999999994</v>
      </c>
      <c r="K217" s="52">
        <f t="shared" ref="K217:L217" si="76">SUM(K218+K221)</f>
        <v>54183</v>
      </c>
      <c r="L217" s="53">
        <f t="shared" si="76"/>
        <v>58597</v>
      </c>
    </row>
    <row r="218" spans="1:12" s="19" customFormat="1" ht="36" x14ac:dyDescent="0.35">
      <c r="A218" s="54" t="s">
        <v>276</v>
      </c>
      <c r="B218" s="117" t="s">
        <v>346</v>
      </c>
      <c r="C218" s="108" t="s">
        <v>97</v>
      </c>
      <c r="D218" s="108" t="s">
        <v>93</v>
      </c>
      <c r="E218" s="108" t="s">
        <v>1</v>
      </c>
      <c r="F218" s="108" t="s">
        <v>3</v>
      </c>
      <c r="G218" s="150"/>
      <c r="H218" s="150"/>
      <c r="I218" s="150"/>
      <c r="J218" s="61">
        <f>SUM(J219)</f>
        <v>645</v>
      </c>
      <c r="K218" s="61">
        <f t="shared" ref="K218:L218" si="77">SUM(K219)</f>
        <v>627</v>
      </c>
      <c r="L218" s="62">
        <f t="shared" si="77"/>
        <v>627</v>
      </c>
    </row>
    <row r="219" spans="1:12" s="18" customFormat="1" x14ac:dyDescent="0.35">
      <c r="A219" s="63"/>
      <c r="B219" s="64" t="s">
        <v>287</v>
      </c>
      <c r="C219" s="109" t="s">
        <v>97</v>
      </c>
      <c r="D219" s="109" t="s">
        <v>93</v>
      </c>
      <c r="E219" s="109" t="s">
        <v>1</v>
      </c>
      <c r="F219" s="109" t="s">
        <v>286</v>
      </c>
      <c r="G219" s="151"/>
      <c r="H219" s="151"/>
      <c r="I219" s="151"/>
      <c r="J219" s="70">
        <f>SUM(J220:J220)</f>
        <v>645</v>
      </c>
      <c r="K219" s="70">
        <f>SUM(K220:K220)</f>
        <v>627</v>
      </c>
      <c r="L219" s="71">
        <f>SUM(L220:L220)</f>
        <v>627</v>
      </c>
    </row>
    <row r="220" spans="1:12" s="8" customFormat="1" x14ac:dyDescent="0.35">
      <c r="A220" s="63"/>
      <c r="B220" s="73" t="s">
        <v>240</v>
      </c>
      <c r="C220" s="78" t="s">
        <v>97</v>
      </c>
      <c r="D220" s="78" t="s">
        <v>93</v>
      </c>
      <c r="E220" s="78" t="s">
        <v>1</v>
      </c>
      <c r="F220" s="78" t="s">
        <v>286</v>
      </c>
      <c r="G220" s="78" t="s">
        <v>239</v>
      </c>
      <c r="H220" s="78" t="s">
        <v>97</v>
      </c>
      <c r="I220" s="78" t="s">
        <v>7</v>
      </c>
      <c r="J220" s="16">
        <v>645</v>
      </c>
      <c r="K220" s="16">
        <v>627</v>
      </c>
      <c r="L220" s="77">
        <v>627</v>
      </c>
    </row>
    <row r="221" spans="1:12" s="19" customFormat="1" ht="36" x14ac:dyDescent="0.35">
      <c r="A221" s="54" t="s">
        <v>277</v>
      </c>
      <c r="B221" s="55" t="s">
        <v>278</v>
      </c>
      <c r="C221" s="108" t="s">
        <v>97</v>
      </c>
      <c r="D221" s="108" t="s">
        <v>93</v>
      </c>
      <c r="E221" s="108" t="s">
        <v>12</v>
      </c>
      <c r="F221" s="108" t="s">
        <v>3</v>
      </c>
      <c r="G221" s="150"/>
      <c r="H221" s="150"/>
      <c r="I221" s="150"/>
      <c r="J221" s="61">
        <f>SUM(J222)</f>
        <v>45336.899999999994</v>
      </c>
      <c r="K221" s="61">
        <f t="shared" ref="K221:L221" si="78">SUM(K222)</f>
        <v>53556</v>
      </c>
      <c r="L221" s="62">
        <f t="shared" si="78"/>
        <v>57970</v>
      </c>
    </row>
    <row r="222" spans="1:12" s="18" customFormat="1" ht="33.6" x14ac:dyDescent="0.35">
      <c r="A222" s="63"/>
      <c r="B222" s="64" t="s">
        <v>285</v>
      </c>
      <c r="C222" s="109" t="s">
        <v>97</v>
      </c>
      <c r="D222" s="109" t="s">
        <v>93</v>
      </c>
      <c r="E222" s="109" t="s">
        <v>12</v>
      </c>
      <c r="F222" s="109" t="s">
        <v>279</v>
      </c>
      <c r="G222" s="151"/>
      <c r="H222" s="151"/>
      <c r="I222" s="151"/>
      <c r="J222" s="70">
        <f>SUM(J223:J224)</f>
        <v>45336.899999999994</v>
      </c>
      <c r="K222" s="70">
        <f t="shared" ref="K222:L222" si="79">SUM(K223:K224)</f>
        <v>53556</v>
      </c>
      <c r="L222" s="71">
        <f t="shared" si="79"/>
        <v>57970</v>
      </c>
    </row>
    <row r="223" spans="1:12" s="8" customFormat="1" x14ac:dyDescent="0.35">
      <c r="A223" s="63"/>
      <c r="B223" s="73" t="s">
        <v>231</v>
      </c>
      <c r="C223" s="78" t="s">
        <v>97</v>
      </c>
      <c r="D223" s="78" t="s">
        <v>93</v>
      </c>
      <c r="E223" s="78" t="s">
        <v>12</v>
      </c>
      <c r="F223" s="78" t="s">
        <v>279</v>
      </c>
      <c r="G223" s="78" t="s">
        <v>232</v>
      </c>
      <c r="H223" s="78" t="s">
        <v>28</v>
      </c>
      <c r="I223" s="78" t="s">
        <v>54</v>
      </c>
      <c r="J223" s="16">
        <v>8990.2999999999993</v>
      </c>
      <c r="K223" s="16">
        <v>2161</v>
      </c>
      <c r="L223" s="77">
        <v>2339</v>
      </c>
    </row>
    <row r="224" spans="1:12" s="8" customFormat="1" x14ac:dyDescent="0.35">
      <c r="A224" s="63"/>
      <c r="B224" s="73" t="s">
        <v>244</v>
      </c>
      <c r="C224" s="78" t="s">
        <v>97</v>
      </c>
      <c r="D224" s="78" t="s">
        <v>93</v>
      </c>
      <c r="E224" s="78" t="s">
        <v>12</v>
      </c>
      <c r="F224" s="78" t="s">
        <v>279</v>
      </c>
      <c r="G224" s="78" t="s">
        <v>243</v>
      </c>
      <c r="H224" s="78" t="s">
        <v>28</v>
      </c>
      <c r="I224" s="78" t="s">
        <v>54</v>
      </c>
      <c r="J224" s="16">
        <v>36346.6</v>
      </c>
      <c r="K224" s="16">
        <v>51395</v>
      </c>
      <c r="L224" s="77">
        <v>55631</v>
      </c>
    </row>
    <row r="225" spans="1:12" s="2" customFormat="1" ht="52.2" x14ac:dyDescent="0.3">
      <c r="A225" s="39" t="s">
        <v>212</v>
      </c>
      <c r="B225" s="40" t="s">
        <v>101</v>
      </c>
      <c r="C225" s="110" t="s">
        <v>100</v>
      </c>
      <c r="D225" s="110" t="s">
        <v>55</v>
      </c>
      <c r="E225" s="110" t="s">
        <v>2</v>
      </c>
      <c r="F225" s="110" t="s">
        <v>3</v>
      </c>
      <c r="G225" s="149"/>
      <c r="H225" s="149"/>
      <c r="I225" s="149"/>
      <c r="J225" s="46">
        <f>SUM(J226+J238+J244+J252+J256)</f>
        <v>76270.000000000015</v>
      </c>
      <c r="K225" s="46">
        <f>SUM(K226+K238+K244+K252+K256)</f>
        <v>78820.7</v>
      </c>
      <c r="L225" s="46">
        <f>SUM(L226+L238+L244+L252+L256)</f>
        <v>79547.7</v>
      </c>
    </row>
    <row r="226" spans="1:12" s="2" customFormat="1" x14ac:dyDescent="0.3">
      <c r="A226" s="48" t="s">
        <v>213</v>
      </c>
      <c r="B226" s="49" t="s">
        <v>102</v>
      </c>
      <c r="C226" s="107" t="s">
        <v>100</v>
      </c>
      <c r="D226" s="107" t="s">
        <v>57</v>
      </c>
      <c r="E226" s="107" t="s">
        <v>2</v>
      </c>
      <c r="F226" s="107" t="s">
        <v>3</v>
      </c>
      <c r="G226" s="149"/>
      <c r="H226" s="149"/>
      <c r="I226" s="149"/>
      <c r="J226" s="52">
        <f>SUM(J227)</f>
        <v>19908.5</v>
      </c>
      <c r="K226" s="52">
        <f t="shared" ref="K226:L226" si="80">SUM(K227)</f>
        <v>21209.7</v>
      </c>
      <c r="L226" s="53">
        <f t="shared" si="80"/>
        <v>21412.7</v>
      </c>
    </row>
    <row r="227" spans="1:12" s="19" customFormat="1" ht="36" x14ac:dyDescent="0.35">
      <c r="A227" s="54" t="s">
        <v>214</v>
      </c>
      <c r="B227" s="55" t="s">
        <v>103</v>
      </c>
      <c r="C227" s="108" t="s">
        <v>100</v>
      </c>
      <c r="D227" s="108" t="s">
        <v>57</v>
      </c>
      <c r="E227" s="108" t="s">
        <v>1</v>
      </c>
      <c r="F227" s="108" t="s">
        <v>3</v>
      </c>
      <c r="G227" s="150"/>
      <c r="H227" s="150"/>
      <c r="I227" s="150"/>
      <c r="J227" s="61">
        <f>SUM(J228+J232+J236)</f>
        <v>19908.5</v>
      </c>
      <c r="K227" s="61">
        <f t="shared" ref="K227:L227" si="81">SUM(K228+K232+K236)</f>
        <v>21209.7</v>
      </c>
      <c r="L227" s="61">
        <f t="shared" si="81"/>
        <v>21412.7</v>
      </c>
    </row>
    <row r="228" spans="1:12" s="18" customFormat="1" ht="33.6" x14ac:dyDescent="0.35">
      <c r="A228" s="63"/>
      <c r="B228" s="64" t="s">
        <v>17</v>
      </c>
      <c r="C228" s="109" t="s">
        <v>100</v>
      </c>
      <c r="D228" s="109" t="s">
        <v>57</v>
      </c>
      <c r="E228" s="109" t="s">
        <v>1</v>
      </c>
      <c r="F228" s="109" t="s">
        <v>16</v>
      </c>
      <c r="G228" s="151"/>
      <c r="H228" s="151"/>
      <c r="I228" s="151"/>
      <c r="J228" s="70">
        <f>SUM(J229:J231)</f>
        <v>10097.700000000001</v>
      </c>
      <c r="K228" s="70">
        <f>SUM(K229:K231)</f>
        <v>11218</v>
      </c>
      <c r="L228" s="71">
        <f>SUM(L229:L231)</f>
        <v>11330</v>
      </c>
    </row>
    <row r="229" spans="1:12" s="8" customFormat="1" ht="33.6" x14ac:dyDescent="0.35">
      <c r="A229" s="72"/>
      <c r="B229" s="73" t="s">
        <v>267</v>
      </c>
      <c r="C229" s="78" t="s">
        <v>100</v>
      </c>
      <c r="D229" s="78" t="s">
        <v>57</v>
      </c>
      <c r="E229" s="78" t="s">
        <v>1</v>
      </c>
      <c r="F229" s="78" t="s">
        <v>16</v>
      </c>
      <c r="G229" s="78" t="s">
        <v>234</v>
      </c>
      <c r="H229" s="78" t="s">
        <v>53</v>
      </c>
      <c r="I229" s="78" t="s">
        <v>1</v>
      </c>
      <c r="J229" s="16">
        <v>7130.3</v>
      </c>
      <c r="K229" s="16">
        <v>7471</v>
      </c>
      <c r="L229" s="77">
        <v>7471</v>
      </c>
    </row>
    <row r="230" spans="1:12" s="8" customFormat="1" x14ac:dyDescent="0.35">
      <c r="A230" s="72"/>
      <c r="B230" s="73" t="s">
        <v>231</v>
      </c>
      <c r="C230" s="78" t="s">
        <v>100</v>
      </c>
      <c r="D230" s="78" t="s">
        <v>57</v>
      </c>
      <c r="E230" s="78" t="s">
        <v>1</v>
      </c>
      <c r="F230" s="78" t="s">
        <v>16</v>
      </c>
      <c r="G230" s="78" t="s">
        <v>232</v>
      </c>
      <c r="H230" s="78" t="s">
        <v>53</v>
      </c>
      <c r="I230" s="78" t="s">
        <v>1</v>
      </c>
      <c r="J230" s="16">
        <v>2947.3</v>
      </c>
      <c r="K230" s="16">
        <v>3724</v>
      </c>
      <c r="L230" s="77">
        <v>3836</v>
      </c>
    </row>
    <row r="231" spans="1:12" s="8" customFormat="1" x14ac:dyDescent="0.35">
      <c r="A231" s="72"/>
      <c r="B231" s="73" t="s">
        <v>235</v>
      </c>
      <c r="C231" s="78" t="s">
        <v>100</v>
      </c>
      <c r="D231" s="78" t="s">
        <v>57</v>
      </c>
      <c r="E231" s="78" t="s">
        <v>1</v>
      </c>
      <c r="F231" s="78" t="s">
        <v>16</v>
      </c>
      <c r="G231" s="78" t="s">
        <v>236</v>
      </c>
      <c r="H231" s="78" t="s">
        <v>53</v>
      </c>
      <c r="I231" s="78" t="s">
        <v>1</v>
      </c>
      <c r="J231" s="16">
        <v>20.100000000000001</v>
      </c>
      <c r="K231" s="16">
        <v>23</v>
      </c>
      <c r="L231" s="77">
        <v>23</v>
      </c>
    </row>
    <row r="232" spans="1:12" s="18" customFormat="1" ht="33.6" x14ac:dyDescent="0.35">
      <c r="A232" s="63"/>
      <c r="B232" s="64" t="s">
        <v>316</v>
      </c>
      <c r="C232" s="109" t="s">
        <v>100</v>
      </c>
      <c r="D232" s="109" t="s">
        <v>57</v>
      </c>
      <c r="E232" s="109" t="s">
        <v>1</v>
      </c>
      <c r="F232" s="109" t="s">
        <v>315</v>
      </c>
      <c r="G232" s="151"/>
      <c r="H232" s="151"/>
      <c r="I232" s="151"/>
      <c r="J232" s="70">
        <f>SUM(J233:J235)</f>
        <v>36.799999999999997</v>
      </c>
      <c r="K232" s="70">
        <f t="shared" ref="K232:L232" si="82">SUM(K233:K235)</f>
        <v>117.7</v>
      </c>
      <c r="L232" s="70">
        <f t="shared" si="82"/>
        <v>117.7</v>
      </c>
    </row>
    <row r="233" spans="1:12" s="8" customFormat="1" x14ac:dyDescent="0.35">
      <c r="A233" s="72"/>
      <c r="B233" s="73" t="s">
        <v>502</v>
      </c>
      <c r="C233" s="78" t="s">
        <v>100</v>
      </c>
      <c r="D233" s="78" t="s">
        <v>57</v>
      </c>
      <c r="E233" s="78" t="s">
        <v>1</v>
      </c>
      <c r="F233" s="78" t="s">
        <v>315</v>
      </c>
      <c r="G233" s="78" t="s">
        <v>232</v>
      </c>
      <c r="H233" s="78" t="s">
        <v>53</v>
      </c>
      <c r="I233" s="78" t="s">
        <v>1</v>
      </c>
      <c r="J233" s="16">
        <v>31</v>
      </c>
      <c r="K233" s="16"/>
      <c r="L233" s="77"/>
    </row>
    <row r="234" spans="1:12" s="8" customFormat="1" x14ac:dyDescent="0.35">
      <c r="A234" s="72"/>
      <c r="B234" s="73" t="s">
        <v>489</v>
      </c>
      <c r="C234" s="78" t="s">
        <v>100</v>
      </c>
      <c r="D234" s="78" t="s">
        <v>57</v>
      </c>
      <c r="E234" s="78" t="s">
        <v>1</v>
      </c>
      <c r="F234" s="78" t="s">
        <v>315</v>
      </c>
      <c r="G234" s="78" t="s">
        <v>232</v>
      </c>
      <c r="H234" s="78" t="s">
        <v>53</v>
      </c>
      <c r="I234" s="78" t="s">
        <v>1</v>
      </c>
      <c r="J234" s="16">
        <v>5.5</v>
      </c>
      <c r="K234" s="16"/>
      <c r="L234" s="77"/>
    </row>
    <row r="235" spans="1:12" s="8" customFormat="1" x14ac:dyDescent="0.35">
      <c r="A235" s="72"/>
      <c r="B235" s="73" t="s">
        <v>490</v>
      </c>
      <c r="C235" s="78" t="s">
        <v>100</v>
      </c>
      <c r="D235" s="78" t="s">
        <v>57</v>
      </c>
      <c r="E235" s="78" t="s">
        <v>1</v>
      </c>
      <c r="F235" s="78" t="s">
        <v>315</v>
      </c>
      <c r="G235" s="78" t="s">
        <v>232</v>
      </c>
      <c r="H235" s="78" t="s">
        <v>53</v>
      </c>
      <c r="I235" s="78" t="s">
        <v>1</v>
      </c>
      <c r="J235" s="16">
        <v>0.3</v>
      </c>
      <c r="K235" s="16">
        <v>117.7</v>
      </c>
      <c r="L235" s="77">
        <v>117.7</v>
      </c>
    </row>
    <row r="236" spans="1:12" s="18" customFormat="1" x14ac:dyDescent="0.35">
      <c r="A236" s="63"/>
      <c r="B236" s="64" t="s">
        <v>341</v>
      </c>
      <c r="C236" s="109" t="s">
        <v>100</v>
      </c>
      <c r="D236" s="109" t="s">
        <v>57</v>
      </c>
      <c r="E236" s="109" t="s">
        <v>1</v>
      </c>
      <c r="F236" s="109" t="s">
        <v>340</v>
      </c>
      <c r="G236" s="151"/>
      <c r="H236" s="151"/>
      <c r="I236" s="151"/>
      <c r="J236" s="70">
        <f>SUM(J237:J237)</f>
        <v>9774</v>
      </c>
      <c r="K236" s="70">
        <f>SUM(K237:K237)</f>
        <v>9874</v>
      </c>
      <c r="L236" s="71">
        <f>SUM(L237:L237)</f>
        <v>9965</v>
      </c>
    </row>
    <row r="237" spans="1:12" s="8" customFormat="1" x14ac:dyDescent="0.35">
      <c r="A237" s="72"/>
      <c r="B237" s="73" t="s">
        <v>244</v>
      </c>
      <c r="C237" s="78" t="s">
        <v>100</v>
      </c>
      <c r="D237" s="78" t="s">
        <v>57</v>
      </c>
      <c r="E237" s="78" t="s">
        <v>1</v>
      </c>
      <c r="F237" s="78" t="s">
        <v>340</v>
      </c>
      <c r="G237" s="78" t="s">
        <v>243</v>
      </c>
      <c r="H237" s="78" t="s">
        <v>53</v>
      </c>
      <c r="I237" s="78" t="s">
        <v>1</v>
      </c>
      <c r="J237" s="16">
        <v>9774</v>
      </c>
      <c r="K237" s="16">
        <v>9874</v>
      </c>
      <c r="L237" s="77">
        <v>9965</v>
      </c>
    </row>
    <row r="238" spans="1:12" s="2" customFormat="1" x14ac:dyDescent="0.3">
      <c r="A238" s="48" t="s">
        <v>215</v>
      </c>
      <c r="B238" s="49" t="s">
        <v>104</v>
      </c>
      <c r="C238" s="107" t="s">
        <v>100</v>
      </c>
      <c r="D238" s="107" t="s">
        <v>93</v>
      </c>
      <c r="E238" s="107" t="s">
        <v>2</v>
      </c>
      <c r="F238" s="107" t="s">
        <v>3</v>
      </c>
      <c r="G238" s="149"/>
      <c r="H238" s="149"/>
      <c r="I238" s="149"/>
      <c r="J238" s="52">
        <f>SUM(J239)</f>
        <v>7278.9000000000005</v>
      </c>
      <c r="K238" s="52">
        <f t="shared" ref="K238:L239" si="83">SUM(K239)</f>
        <v>5338</v>
      </c>
      <c r="L238" s="53">
        <f t="shared" si="83"/>
        <v>5407</v>
      </c>
    </row>
    <row r="239" spans="1:12" s="19" customFormat="1" ht="36" x14ac:dyDescent="0.35">
      <c r="A239" s="54" t="s">
        <v>216</v>
      </c>
      <c r="B239" s="55" t="s">
        <v>103</v>
      </c>
      <c r="C239" s="108" t="s">
        <v>100</v>
      </c>
      <c r="D239" s="108" t="s">
        <v>93</v>
      </c>
      <c r="E239" s="108" t="s">
        <v>1</v>
      </c>
      <c r="F239" s="108" t="s">
        <v>3</v>
      </c>
      <c r="G239" s="150"/>
      <c r="H239" s="150"/>
      <c r="I239" s="150"/>
      <c r="J239" s="61">
        <f>SUM(J240)</f>
        <v>7278.9000000000005</v>
      </c>
      <c r="K239" s="61">
        <f t="shared" si="83"/>
        <v>5338</v>
      </c>
      <c r="L239" s="61">
        <f t="shared" si="83"/>
        <v>5407</v>
      </c>
    </row>
    <row r="240" spans="1:12" s="18" customFormat="1" ht="33.6" x14ac:dyDescent="0.35">
      <c r="A240" s="63"/>
      <c r="B240" s="64" t="s">
        <v>17</v>
      </c>
      <c r="C240" s="109" t="s">
        <v>100</v>
      </c>
      <c r="D240" s="109" t="s">
        <v>93</v>
      </c>
      <c r="E240" s="109" t="s">
        <v>1</v>
      </c>
      <c r="F240" s="109" t="s">
        <v>16</v>
      </c>
      <c r="G240" s="151"/>
      <c r="H240" s="151"/>
      <c r="I240" s="151"/>
      <c r="J240" s="70">
        <f>SUM(J243+J242+J241)</f>
        <v>7278.9000000000005</v>
      </c>
      <c r="K240" s="70">
        <f t="shared" ref="K240:L240" si="84">SUM(K243+K242+K241)</f>
        <v>5338</v>
      </c>
      <c r="L240" s="71">
        <f t="shared" si="84"/>
        <v>5407</v>
      </c>
    </row>
    <row r="241" spans="1:12" s="8" customFormat="1" ht="33.6" x14ac:dyDescent="0.35">
      <c r="A241" s="72"/>
      <c r="B241" s="73" t="s">
        <v>233</v>
      </c>
      <c r="C241" s="78" t="s">
        <v>100</v>
      </c>
      <c r="D241" s="78" t="s">
        <v>93</v>
      </c>
      <c r="E241" s="78" t="s">
        <v>1</v>
      </c>
      <c r="F241" s="78" t="s">
        <v>16</v>
      </c>
      <c r="G241" s="78" t="s">
        <v>234</v>
      </c>
      <c r="H241" s="78" t="s">
        <v>53</v>
      </c>
      <c r="I241" s="78" t="s">
        <v>1</v>
      </c>
      <c r="J241" s="16">
        <v>2744.3</v>
      </c>
      <c r="K241" s="16">
        <v>2847</v>
      </c>
      <c r="L241" s="77">
        <v>2847</v>
      </c>
    </row>
    <row r="242" spans="1:12" s="8" customFormat="1" x14ac:dyDescent="0.35">
      <c r="A242" s="72"/>
      <c r="B242" s="73" t="s">
        <v>231</v>
      </c>
      <c r="C242" s="78" t="s">
        <v>100</v>
      </c>
      <c r="D242" s="78" t="s">
        <v>93</v>
      </c>
      <c r="E242" s="78" t="s">
        <v>1</v>
      </c>
      <c r="F242" s="78" t="s">
        <v>16</v>
      </c>
      <c r="G242" s="78" t="s">
        <v>232</v>
      </c>
      <c r="H242" s="78" t="s">
        <v>53</v>
      </c>
      <c r="I242" s="78" t="s">
        <v>1</v>
      </c>
      <c r="J242" s="16">
        <v>4287.8</v>
      </c>
      <c r="K242" s="16">
        <v>2214</v>
      </c>
      <c r="L242" s="77">
        <v>2283</v>
      </c>
    </row>
    <row r="243" spans="1:12" s="8" customFormat="1" x14ac:dyDescent="0.35">
      <c r="A243" s="72"/>
      <c r="B243" s="73" t="s">
        <v>235</v>
      </c>
      <c r="C243" s="78" t="s">
        <v>100</v>
      </c>
      <c r="D243" s="78" t="s">
        <v>93</v>
      </c>
      <c r="E243" s="78" t="s">
        <v>1</v>
      </c>
      <c r="F243" s="78" t="s">
        <v>16</v>
      </c>
      <c r="G243" s="78" t="s">
        <v>236</v>
      </c>
      <c r="H243" s="78" t="s">
        <v>53</v>
      </c>
      <c r="I243" s="78" t="s">
        <v>1</v>
      </c>
      <c r="J243" s="16">
        <v>246.8</v>
      </c>
      <c r="K243" s="16">
        <v>277</v>
      </c>
      <c r="L243" s="77">
        <v>277</v>
      </c>
    </row>
    <row r="244" spans="1:12" s="7" customFormat="1" ht="34.799999999999997" x14ac:dyDescent="0.3">
      <c r="A244" s="48" t="s">
        <v>250</v>
      </c>
      <c r="B244" s="49" t="s">
        <v>106</v>
      </c>
      <c r="C244" s="107" t="s">
        <v>100</v>
      </c>
      <c r="D244" s="107" t="s">
        <v>105</v>
      </c>
      <c r="E244" s="107" t="s">
        <v>2</v>
      </c>
      <c r="F244" s="107" t="s">
        <v>3</v>
      </c>
      <c r="G244" s="164"/>
      <c r="H244" s="164"/>
      <c r="I244" s="164"/>
      <c r="J244" s="52">
        <f>SUM(J245)</f>
        <v>48154.8</v>
      </c>
      <c r="K244" s="52">
        <f t="shared" ref="K244" si="85">SUM(K245)</f>
        <v>51013</v>
      </c>
      <c r="L244" s="53">
        <f t="shared" ref="L244" si="86">SUM(L245)</f>
        <v>51396</v>
      </c>
    </row>
    <row r="245" spans="1:12" s="19" customFormat="1" ht="54" x14ac:dyDescent="0.35">
      <c r="A245" s="54" t="s">
        <v>251</v>
      </c>
      <c r="B245" s="55" t="s">
        <v>338</v>
      </c>
      <c r="C245" s="108" t="s">
        <v>100</v>
      </c>
      <c r="D245" s="108" t="s">
        <v>105</v>
      </c>
      <c r="E245" s="108" t="s">
        <v>1</v>
      </c>
      <c r="F245" s="108" t="s">
        <v>3</v>
      </c>
      <c r="G245" s="150"/>
      <c r="H245" s="150"/>
      <c r="I245" s="150"/>
      <c r="J245" s="61">
        <f>SUM(J246+J250)</f>
        <v>48154.8</v>
      </c>
      <c r="K245" s="61">
        <f t="shared" ref="K245:L245" si="87">SUM(K246+K250)</f>
        <v>51013</v>
      </c>
      <c r="L245" s="61">
        <f t="shared" si="87"/>
        <v>51396</v>
      </c>
    </row>
    <row r="246" spans="1:12" s="18" customFormat="1" ht="33.6" x14ac:dyDescent="0.35">
      <c r="A246" s="63"/>
      <c r="B246" s="64" t="s">
        <v>17</v>
      </c>
      <c r="C246" s="109" t="s">
        <v>100</v>
      </c>
      <c r="D246" s="109" t="s">
        <v>105</v>
      </c>
      <c r="E246" s="109" t="s">
        <v>1</v>
      </c>
      <c r="F246" s="109" t="s">
        <v>16</v>
      </c>
      <c r="G246" s="151"/>
      <c r="H246" s="151"/>
      <c r="I246" s="151"/>
      <c r="J246" s="70">
        <f>SUM(J247:J249)</f>
        <v>47930.3</v>
      </c>
      <c r="K246" s="70">
        <f t="shared" ref="K246:L246" si="88">SUM(K247:K249)</f>
        <v>51013</v>
      </c>
      <c r="L246" s="71">
        <f t="shared" si="88"/>
        <v>51396</v>
      </c>
    </row>
    <row r="247" spans="1:12" s="8" customFormat="1" ht="33.6" x14ac:dyDescent="0.35">
      <c r="A247" s="72"/>
      <c r="B247" s="73" t="s">
        <v>233</v>
      </c>
      <c r="C247" s="78" t="s">
        <v>100</v>
      </c>
      <c r="D247" s="78" t="s">
        <v>105</v>
      </c>
      <c r="E247" s="78" t="s">
        <v>1</v>
      </c>
      <c r="F247" s="78" t="s">
        <v>16</v>
      </c>
      <c r="G247" s="78" t="s">
        <v>234</v>
      </c>
      <c r="H247" s="78" t="s">
        <v>52</v>
      </c>
      <c r="I247" s="78" t="s">
        <v>7</v>
      </c>
      <c r="J247" s="16">
        <v>40618.300000000003</v>
      </c>
      <c r="K247" s="16">
        <v>42339</v>
      </c>
      <c r="L247" s="77">
        <v>42339</v>
      </c>
    </row>
    <row r="248" spans="1:12" s="8" customFormat="1" x14ac:dyDescent="0.35">
      <c r="A248" s="72"/>
      <c r="B248" s="73" t="s">
        <v>231</v>
      </c>
      <c r="C248" s="78" t="s">
        <v>100</v>
      </c>
      <c r="D248" s="78" t="s">
        <v>105</v>
      </c>
      <c r="E248" s="78" t="s">
        <v>1</v>
      </c>
      <c r="F248" s="78" t="s">
        <v>16</v>
      </c>
      <c r="G248" s="78" t="s">
        <v>232</v>
      </c>
      <c r="H248" s="78" t="s">
        <v>52</v>
      </c>
      <c r="I248" s="78" t="s">
        <v>7</v>
      </c>
      <c r="J248" s="16">
        <v>7083.4</v>
      </c>
      <c r="K248" s="16">
        <v>8515</v>
      </c>
      <c r="L248" s="77">
        <v>8898</v>
      </c>
    </row>
    <row r="249" spans="1:12" s="8" customFormat="1" x14ac:dyDescent="0.35">
      <c r="A249" s="72"/>
      <c r="B249" s="73" t="s">
        <v>235</v>
      </c>
      <c r="C249" s="78" t="s">
        <v>100</v>
      </c>
      <c r="D249" s="78" t="s">
        <v>105</v>
      </c>
      <c r="E249" s="78" t="s">
        <v>1</v>
      </c>
      <c r="F249" s="78" t="s">
        <v>16</v>
      </c>
      <c r="G249" s="78" t="s">
        <v>236</v>
      </c>
      <c r="H249" s="78" t="s">
        <v>52</v>
      </c>
      <c r="I249" s="78" t="s">
        <v>7</v>
      </c>
      <c r="J249" s="16">
        <v>228.6</v>
      </c>
      <c r="K249" s="16">
        <v>159</v>
      </c>
      <c r="L249" s="77">
        <v>159</v>
      </c>
    </row>
    <row r="250" spans="1:12" s="18" customFormat="1" ht="33.6" x14ac:dyDescent="0.35">
      <c r="A250" s="63"/>
      <c r="B250" s="64" t="s">
        <v>350</v>
      </c>
      <c r="C250" s="109" t="s">
        <v>100</v>
      </c>
      <c r="D250" s="109" t="s">
        <v>105</v>
      </c>
      <c r="E250" s="109" t="s">
        <v>1</v>
      </c>
      <c r="F250" s="109" t="s">
        <v>349</v>
      </c>
      <c r="G250" s="151"/>
      <c r="H250" s="151"/>
      <c r="I250" s="151"/>
      <c r="J250" s="70">
        <f>SUM(J251)</f>
        <v>224.5</v>
      </c>
      <c r="K250" s="70">
        <f t="shared" ref="K250:L250" si="89">SUM(K251)</f>
        <v>0</v>
      </c>
      <c r="L250" s="70">
        <f t="shared" si="89"/>
        <v>0</v>
      </c>
    </row>
    <row r="251" spans="1:12" s="8" customFormat="1" ht="33.6" x14ac:dyDescent="0.35">
      <c r="A251" s="72"/>
      <c r="B251" s="73" t="s">
        <v>233</v>
      </c>
      <c r="C251" s="78" t="s">
        <v>100</v>
      </c>
      <c r="D251" s="78" t="s">
        <v>105</v>
      </c>
      <c r="E251" s="78" t="s">
        <v>1</v>
      </c>
      <c r="F251" s="78" t="s">
        <v>349</v>
      </c>
      <c r="G251" s="78" t="s">
        <v>234</v>
      </c>
      <c r="H251" s="78" t="s">
        <v>52</v>
      </c>
      <c r="I251" s="78" t="s">
        <v>7</v>
      </c>
      <c r="J251" s="16">
        <v>224.5</v>
      </c>
      <c r="K251" s="16"/>
      <c r="L251" s="77"/>
    </row>
    <row r="252" spans="1:12" s="7" customFormat="1" ht="34.799999999999997" x14ac:dyDescent="0.3">
      <c r="A252" s="48" t="s">
        <v>481</v>
      </c>
      <c r="B252" s="49" t="s">
        <v>108</v>
      </c>
      <c r="C252" s="107" t="s">
        <v>100</v>
      </c>
      <c r="D252" s="107" t="s">
        <v>107</v>
      </c>
      <c r="E252" s="107" t="s">
        <v>2</v>
      </c>
      <c r="F252" s="107" t="s">
        <v>3</v>
      </c>
      <c r="G252" s="164"/>
      <c r="H252" s="164"/>
      <c r="I252" s="164"/>
      <c r="J252" s="52">
        <f>SUM(J253)</f>
        <v>927.8</v>
      </c>
      <c r="K252" s="52">
        <f t="shared" ref="K252:L252" si="90">SUM(K253)</f>
        <v>1255</v>
      </c>
      <c r="L252" s="53">
        <f t="shared" si="90"/>
        <v>1326</v>
      </c>
    </row>
    <row r="253" spans="1:12" s="19" customFormat="1" ht="36" x14ac:dyDescent="0.35">
      <c r="A253" s="54" t="s">
        <v>252</v>
      </c>
      <c r="B253" s="55" t="s">
        <v>339</v>
      </c>
      <c r="C253" s="108" t="s">
        <v>100</v>
      </c>
      <c r="D253" s="108" t="s">
        <v>107</v>
      </c>
      <c r="E253" s="108" t="s">
        <v>12</v>
      </c>
      <c r="F253" s="108" t="s">
        <v>3</v>
      </c>
      <c r="G253" s="150"/>
      <c r="H253" s="150"/>
      <c r="I253" s="150"/>
      <c r="J253" s="61">
        <f>SUM(J254)</f>
        <v>927.8</v>
      </c>
      <c r="K253" s="61">
        <f t="shared" ref="K253:L253" si="91">SUM(K254)</f>
        <v>1255</v>
      </c>
      <c r="L253" s="62">
        <f t="shared" si="91"/>
        <v>1326</v>
      </c>
    </row>
    <row r="254" spans="1:12" s="18" customFormat="1" x14ac:dyDescent="0.35">
      <c r="A254" s="63"/>
      <c r="B254" s="64" t="s">
        <v>88</v>
      </c>
      <c r="C254" s="109" t="s">
        <v>100</v>
      </c>
      <c r="D254" s="109" t="s">
        <v>107</v>
      </c>
      <c r="E254" s="109" t="s">
        <v>12</v>
      </c>
      <c r="F254" s="109" t="s">
        <v>87</v>
      </c>
      <c r="G254" s="151"/>
      <c r="H254" s="151"/>
      <c r="I254" s="151"/>
      <c r="J254" s="70">
        <f>SUM(J255:J255)</f>
        <v>927.8</v>
      </c>
      <c r="K254" s="70">
        <f>SUM(K255:K255)</f>
        <v>1255</v>
      </c>
      <c r="L254" s="71">
        <f>SUM(L255:L255)</f>
        <v>1326</v>
      </c>
    </row>
    <row r="255" spans="1:12" s="8" customFormat="1" x14ac:dyDescent="0.35">
      <c r="A255" s="72"/>
      <c r="B255" s="73" t="s">
        <v>231</v>
      </c>
      <c r="C255" s="78" t="s">
        <v>100</v>
      </c>
      <c r="D255" s="78" t="s">
        <v>107</v>
      </c>
      <c r="E255" s="78" t="s">
        <v>12</v>
      </c>
      <c r="F255" s="78" t="s">
        <v>87</v>
      </c>
      <c r="G255" s="78" t="s">
        <v>232</v>
      </c>
      <c r="H255" s="78" t="s">
        <v>53</v>
      </c>
      <c r="I255" s="78" t="s">
        <v>1</v>
      </c>
      <c r="J255" s="16">
        <v>927.8</v>
      </c>
      <c r="K255" s="16">
        <v>1255</v>
      </c>
      <c r="L255" s="77">
        <v>1326</v>
      </c>
    </row>
    <row r="256" spans="1:12" s="8" customFormat="1" x14ac:dyDescent="0.35">
      <c r="A256" s="48" t="s">
        <v>280</v>
      </c>
      <c r="B256" s="49" t="s">
        <v>291</v>
      </c>
      <c r="C256" s="107" t="s">
        <v>100</v>
      </c>
      <c r="D256" s="107" t="s">
        <v>202</v>
      </c>
      <c r="E256" s="107" t="s">
        <v>2</v>
      </c>
      <c r="F256" s="107" t="s">
        <v>3</v>
      </c>
      <c r="G256" s="164"/>
      <c r="H256" s="164"/>
      <c r="I256" s="164"/>
      <c r="J256" s="52">
        <f>SUM(J257)</f>
        <v>0</v>
      </c>
      <c r="K256" s="52">
        <f t="shared" ref="K256:L258" si="92">SUM(K257)</f>
        <v>5</v>
      </c>
      <c r="L256" s="53">
        <f t="shared" si="92"/>
        <v>6</v>
      </c>
    </row>
    <row r="257" spans="1:12" s="19" customFormat="1" ht="54" x14ac:dyDescent="0.35">
      <c r="A257" s="54" t="s">
        <v>281</v>
      </c>
      <c r="B257" s="55" t="s">
        <v>325</v>
      </c>
      <c r="C257" s="108" t="s">
        <v>100</v>
      </c>
      <c r="D257" s="108" t="s">
        <v>202</v>
      </c>
      <c r="E257" s="108" t="s">
        <v>1</v>
      </c>
      <c r="F257" s="108" t="s">
        <v>3</v>
      </c>
      <c r="G257" s="150"/>
      <c r="H257" s="150"/>
      <c r="I257" s="150"/>
      <c r="J257" s="61">
        <f>SUM(J258)</f>
        <v>0</v>
      </c>
      <c r="K257" s="61">
        <f t="shared" si="92"/>
        <v>5</v>
      </c>
      <c r="L257" s="62">
        <f t="shared" si="92"/>
        <v>6</v>
      </c>
    </row>
    <row r="258" spans="1:12" s="18" customFormat="1" x14ac:dyDescent="0.35">
      <c r="A258" s="63"/>
      <c r="B258" s="64" t="s">
        <v>88</v>
      </c>
      <c r="C258" s="109" t="s">
        <v>100</v>
      </c>
      <c r="D258" s="109" t="s">
        <v>202</v>
      </c>
      <c r="E258" s="109" t="s">
        <v>1</v>
      </c>
      <c r="F258" s="109" t="s">
        <v>87</v>
      </c>
      <c r="G258" s="151"/>
      <c r="H258" s="151"/>
      <c r="I258" s="151"/>
      <c r="J258" s="70">
        <f>SUM(J259)</f>
        <v>0</v>
      </c>
      <c r="K258" s="70">
        <f t="shared" si="92"/>
        <v>5</v>
      </c>
      <c r="L258" s="71">
        <f t="shared" si="92"/>
        <v>6</v>
      </c>
    </row>
    <row r="259" spans="1:12" s="8" customFormat="1" x14ac:dyDescent="0.35">
      <c r="A259" s="72"/>
      <c r="B259" s="73" t="s">
        <v>231</v>
      </c>
      <c r="C259" s="78" t="s">
        <v>100</v>
      </c>
      <c r="D259" s="78" t="s">
        <v>202</v>
      </c>
      <c r="E259" s="78" t="s">
        <v>1</v>
      </c>
      <c r="F259" s="78" t="s">
        <v>87</v>
      </c>
      <c r="G259" s="78" t="s">
        <v>232</v>
      </c>
      <c r="H259" s="78" t="s">
        <v>53</v>
      </c>
      <c r="I259" s="78" t="s">
        <v>28</v>
      </c>
      <c r="J259" s="16">
        <v>0</v>
      </c>
      <c r="K259" s="16">
        <v>5</v>
      </c>
      <c r="L259" s="77">
        <v>6</v>
      </c>
    </row>
    <row r="260" spans="1:12" s="2" customFormat="1" ht="34.799999999999997" x14ac:dyDescent="0.3">
      <c r="A260" s="39" t="s">
        <v>97</v>
      </c>
      <c r="B260" s="40" t="s">
        <v>110</v>
      </c>
      <c r="C260" s="110" t="s">
        <v>109</v>
      </c>
      <c r="D260" s="110" t="s">
        <v>55</v>
      </c>
      <c r="E260" s="110" t="s">
        <v>2</v>
      </c>
      <c r="F260" s="110" t="s">
        <v>3</v>
      </c>
      <c r="G260" s="149"/>
      <c r="H260" s="149"/>
      <c r="I260" s="149"/>
      <c r="J260" s="46">
        <f>SUM(J261)</f>
        <v>517</v>
      </c>
      <c r="K260" s="46">
        <f t="shared" ref="K260:L262" si="93">SUM(K261)</f>
        <v>17</v>
      </c>
      <c r="L260" s="47">
        <f t="shared" si="93"/>
        <v>10</v>
      </c>
    </row>
    <row r="261" spans="1:12" s="2" customFormat="1" x14ac:dyDescent="0.3">
      <c r="A261" s="48" t="s">
        <v>210</v>
      </c>
      <c r="B261" s="49" t="s">
        <v>111</v>
      </c>
      <c r="C261" s="107" t="s">
        <v>109</v>
      </c>
      <c r="D261" s="107" t="s">
        <v>57</v>
      </c>
      <c r="E261" s="107" t="s">
        <v>2</v>
      </c>
      <c r="F261" s="107" t="s">
        <v>3</v>
      </c>
      <c r="G261" s="149"/>
      <c r="H261" s="149"/>
      <c r="I261" s="149"/>
      <c r="J261" s="52">
        <f>SUM(J262)</f>
        <v>517</v>
      </c>
      <c r="K261" s="52">
        <f t="shared" si="93"/>
        <v>17</v>
      </c>
      <c r="L261" s="53">
        <f t="shared" si="93"/>
        <v>10</v>
      </c>
    </row>
    <row r="262" spans="1:12" s="19" customFormat="1" ht="36" x14ac:dyDescent="0.35">
      <c r="A262" s="54" t="s">
        <v>211</v>
      </c>
      <c r="B262" s="55" t="s">
        <v>282</v>
      </c>
      <c r="C262" s="108" t="s">
        <v>109</v>
      </c>
      <c r="D262" s="108" t="s">
        <v>57</v>
      </c>
      <c r="E262" s="108" t="s">
        <v>1</v>
      </c>
      <c r="F262" s="108" t="s">
        <v>3</v>
      </c>
      <c r="G262" s="150"/>
      <c r="H262" s="150"/>
      <c r="I262" s="150"/>
      <c r="J262" s="61">
        <f>SUM(J263)</f>
        <v>517</v>
      </c>
      <c r="K262" s="61">
        <f t="shared" si="93"/>
        <v>17</v>
      </c>
      <c r="L262" s="62">
        <f t="shared" si="93"/>
        <v>10</v>
      </c>
    </row>
    <row r="263" spans="1:12" s="18" customFormat="1" ht="33.6" x14ac:dyDescent="0.35">
      <c r="A263" s="63"/>
      <c r="B263" s="64" t="s">
        <v>17</v>
      </c>
      <c r="C263" s="109" t="s">
        <v>109</v>
      </c>
      <c r="D263" s="109" t="s">
        <v>57</v>
      </c>
      <c r="E263" s="109" t="s">
        <v>1</v>
      </c>
      <c r="F263" s="109" t="s">
        <v>16</v>
      </c>
      <c r="G263" s="151"/>
      <c r="H263" s="151"/>
      <c r="I263" s="151"/>
      <c r="J263" s="70">
        <f>SUM(J264:J265)</f>
        <v>517</v>
      </c>
      <c r="K263" s="70">
        <f t="shared" ref="K263:L263" si="94">SUM(K264:K265)</f>
        <v>17</v>
      </c>
      <c r="L263" s="71">
        <f t="shared" si="94"/>
        <v>10</v>
      </c>
    </row>
    <row r="264" spans="1:12" s="8" customFormat="1" x14ac:dyDescent="0.35">
      <c r="A264" s="72"/>
      <c r="B264" s="73" t="s">
        <v>231</v>
      </c>
      <c r="C264" s="78" t="s">
        <v>109</v>
      </c>
      <c r="D264" s="78" t="s">
        <v>57</v>
      </c>
      <c r="E264" s="78" t="s">
        <v>1</v>
      </c>
      <c r="F264" s="78" t="s">
        <v>16</v>
      </c>
      <c r="G264" s="78" t="s">
        <v>241</v>
      </c>
      <c r="H264" s="78" t="s">
        <v>52</v>
      </c>
      <c r="I264" s="78" t="s">
        <v>12</v>
      </c>
      <c r="J264" s="16">
        <v>507</v>
      </c>
      <c r="K264" s="16">
        <v>7</v>
      </c>
      <c r="L264" s="77"/>
    </row>
    <row r="265" spans="1:12" s="8" customFormat="1" x14ac:dyDescent="0.35">
      <c r="A265" s="72"/>
      <c r="B265" s="73" t="s">
        <v>231</v>
      </c>
      <c r="C265" s="78" t="s">
        <v>109</v>
      </c>
      <c r="D265" s="78" t="s">
        <v>57</v>
      </c>
      <c r="E265" s="78" t="s">
        <v>1</v>
      </c>
      <c r="F265" s="78" t="s">
        <v>16</v>
      </c>
      <c r="G265" s="78" t="s">
        <v>232</v>
      </c>
      <c r="H265" s="78" t="s">
        <v>53</v>
      </c>
      <c r="I265" s="78" t="s">
        <v>1</v>
      </c>
      <c r="J265" s="16">
        <v>10</v>
      </c>
      <c r="K265" s="16">
        <v>10</v>
      </c>
      <c r="L265" s="77">
        <v>10</v>
      </c>
    </row>
    <row r="266" spans="1:12" s="5" customFormat="1" ht="52.2" x14ac:dyDescent="0.3">
      <c r="A266" s="39" t="s">
        <v>253</v>
      </c>
      <c r="B266" s="40" t="s">
        <v>113</v>
      </c>
      <c r="C266" s="110" t="s">
        <v>112</v>
      </c>
      <c r="D266" s="110" t="s">
        <v>55</v>
      </c>
      <c r="E266" s="110" t="s">
        <v>2</v>
      </c>
      <c r="F266" s="110" t="s">
        <v>3</v>
      </c>
      <c r="G266" s="166"/>
      <c r="H266" s="166"/>
      <c r="I266" s="166"/>
      <c r="J266" s="46">
        <f>SUM(J267)</f>
        <v>174887.39</v>
      </c>
      <c r="K266" s="46">
        <f t="shared" ref="K266:L267" si="95">SUM(K267)</f>
        <v>15224.2</v>
      </c>
      <c r="L266" s="47">
        <f t="shared" si="95"/>
        <v>15224.2</v>
      </c>
    </row>
    <row r="267" spans="1:12" s="2" customFormat="1" x14ac:dyDescent="0.3">
      <c r="A267" s="48" t="s">
        <v>217</v>
      </c>
      <c r="B267" s="118" t="s">
        <v>114</v>
      </c>
      <c r="C267" s="107" t="s">
        <v>112</v>
      </c>
      <c r="D267" s="107" t="s">
        <v>57</v>
      </c>
      <c r="E267" s="107" t="s">
        <v>2</v>
      </c>
      <c r="F267" s="107" t="s">
        <v>3</v>
      </c>
      <c r="G267" s="149"/>
      <c r="H267" s="149"/>
      <c r="I267" s="149"/>
      <c r="J267" s="52">
        <f>SUM(J268)</f>
        <v>174887.39</v>
      </c>
      <c r="K267" s="52">
        <f t="shared" si="95"/>
        <v>15224.2</v>
      </c>
      <c r="L267" s="53">
        <f t="shared" si="95"/>
        <v>15224.2</v>
      </c>
    </row>
    <row r="268" spans="1:12" s="19" customFormat="1" ht="45.6" customHeight="1" x14ac:dyDescent="0.35">
      <c r="A268" s="54" t="s">
        <v>218</v>
      </c>
      <c r="B268" s="55" t="s">
        <v>115</v>
      </c>
      <c r="C268" s="108" t="s">
        <v>112</v>
      </c>
      <c r="D268" s="108" t="s">
        <v>57</v>
      </c>
      <c r="E268" s="108" t="s">
        <v>1</v>
      </c>
      <c r="F268" s="108" t="s">
        <v>3</v>
      </c>
      <c r="G268" s="150"/>
      <c r="H268" s="150"/>
      <c r="I268" s="150"/>
      <c r="J268" s="61">
        <f>SUM(J269+J272+J274+J284+J287+J289+J279)</f>
        <v>174887.39</v>
      </c>
      <c r="K268" s="61">
        <f t="shared" ref="K268:L268" si="96">SUM(K269+K272+K274+K284+K287+K289)</f>
        <v>15224.2</v>
      </c>
      <c r="L268" s="61">
        <f t="shared" si="96"/>
        <v>15224.2</v>
      </c>
    </row>
    <row r="269" spans="1:12" s="18" customFormat="1" ht="33.6" x14ac:dyDescent="0.35">
      <c r="A269" s="63"/>
      <c r="B269" s="64" t="s">
        <v>17</v>
      </c>
      <c r="C269" s="109" t="s">
        <v>112</v>
      </c>
      <c r="D269" s="109" t="s">
        <v>57</v>
      </c>
      <c r="E269" s="109" t="s">
        <v>1</v>
      </c>
      <c r="F269" s="109" t="s">
        <v>16</v>
      </c>
      <c r="G269" s="151"/>
      <c r="H269" s="151"/>
      <c r="I269" s="151"/>
      <c r="J269" s="70">
        <f>SUM(J270:J271)</f>
        <v>15085.7</v>
      </c>
      <c r="K269" s="70">
        <f t="shared" ref="K269:L269" si="97">SUM(K270)</f>
        <v>13194.2</v>
      </c>
      <c r="L269" s="71">
        <f t="shared" si="97"/>
        <v>13194.2</v>
      </c>
    </row>
    <row r="270" spans="1:12" s="8" customFormat="1" ht="33.6" x14ac:dyDescent="0.35">
      <c r="A270" s="72"/>
      <c r="B270" s="73" t="s">
        <v>242</v>
      </c>
      <c r="C270" s="78" t="s">
        <v>112</v>
      </c>
      <c r="D270" s="78" t="s">
        <v>57</v>
      </c>
      <c r="E270" s="78" t="s">
        <v>1</v>
      </c>
      <c r="F270" s="78" t="s">
        <v>16</v>
      </c>
      <c r="G270" s="78" t="s">
        <v>241</v>
      </c>
      <c r="H270" s="78" t="s">
        <v>100</v>
      </c>
      <c r="I270" s="78" t="s">
        <v>12</v>
      </c>
      <c r="J270" s="16">
        <v>13194.2</v>
      </c>
      <c r="K270" s="16">
        <v>13194.2</v>
      </c>
      <c r="L270" s="16">
        <v>13194.2</v>
      </c>
    </row>
    <row r="271" spans="1:12" s="8" customFormat="1" x14ac:dyDescent="0.35">
      <c r="A271" s="72"/>
      <c r="B271" s="73" t="s">
        <v>231</v>
      </c>
      <c r="C271" s="78" t="s">
        <v>112</v>
      </c>
      <c r="D271" s="78" t="s">
        <v>57</v>
      </c>
      <c r="E271" s="78" t="s">
        <v>1</v>
      </c>
      <c r="F271" s="78" t="s">
        <v>16</v>
      </c>
      <c r="G271" s="78" t="s">
        <v>232</v>
      </c>
      <c r="H271" s="78" t="s">
        <v>100</v>
      </c>
      <c r="I271" s="78" t="s">
        <v>12</v>
      </c>
      <c r="J271" s="16">
        <v>1891.5</v>
      </c>
      <c r="K271" s="16"/>
      <c r="L271" s="77"/>
    </row>
    <row r="272" spans="1:12" s="18" customFormat="1" x14ac:dyDescent="0.35">
      <c r="A272" s="63"/>
      <c r="B272" s="64" t="s">
        <v>117</v>
      </c>
      <c r="C272" s="109" t="s">
        <v>112</v>
      </c>
      <c r="D272" s="109" t="s">
        <v>57</v>
      </c>
      <c r="E272" s="109" t="s">
        <v>1</v>
      </c>
      <c r="F272" s="109" t="s">
        <v>116</v>
      </c>
      <c r="G272" s="151"/>
      <c r="H272" s="151"/>
      <c r="I272" s="151"/>
      <c r="J272" s="70">
        <f>SUM(J273)</f>
        <v>1120</v>
      </c>
      <c r="K272" s="70">
        <f t="shared" ref="K272:L272" si="98">SUM(K273)</f>
        <v>2030</v>
      </c>
      <c r="L272" s="71">
        <f t="shared" si="98"/>
        <v>2030</v>
      </c>
    </row>
    <row r="273" spans="1:12" s="8" customFormat="1" x14ac:dyDescent="0.35">
      <c r="A273" s="72"/>
      <c r="B273" s="73" t="s">
        <v>231</v>
      </c>
      <c r="C273" s="78" t="s">
        <v>112</v>
      </c>
      <c r="D273" s="78" t="s">
        <v>57</v>
      </c>
      <c r="E273" s="78" t="s">
        <v>1</v>
      </c>
      <c r="F273" s="78" t="s">
        <v>116</v>
      </c>
      <c r="G273" s="78" t="s">
        <v>232</v>
      </c>
      <c r="H273" s="78" t="s">
        <v>100</v>
      </c>
      <c r="I273" s="78" t="s">
        <v>1</v>
      </c>
      <c r="J273" s="16">
        <v>1120</v>
      </c>
      <c r="K273" s="16">
        <v>2030</v>
      </c>
      <c r="L273" s="77">
        <v>2030</v>
      </c>
    </row>
    <row r="274" spans="1:12" s="18" customFormat="1" ht="50.4" x14ac:dyDescent="0.35">
      <c r="A274" s="63"/>
      <c r="B274" s="64" t="s">
        <v>453</v>
      </c>
      <c r="C274" s="109" t="s">
        <v>112</v>
      </c>
      <c r="D274" s="109" t="s">
        <v>57</v>
      </c>
      <c r="E274" s="109" t="s">
        <v>1</v>
      </c>
      <c r="F274" s="109" t="s">
        <v>348</v>
      </c>
      <c r="G274" s="151"/>
      <c r="H274" s="151"/>
      <c r="I274" s="151"/>
      <c r="J274" s="70">
        <f>SUM(J275:J278)</f>
        <v>85545.400000000009</v>
      </c>
      <c r="K274" s="70">
        <f t="shared" ref="K274:L274" si="99">SUM(K275:K278)</f>
        <v>0</v>
      </c>
      <c r="L274" s="70">
        <f t="shared" si="99"/>
        <v>0</v>
      </c>
    </row>
    <row r="275" spans="1:12" s="8" customFormat="1" x14ac:dyDescent="0.35">
      <c r="A275" s="72"/>
      <c r="B275" s="73" t="s">
        <v>357</v>
      </c>
      <c r="C275" s="78" t="s">
        <v>112</v>
      </c>
      <c r="D275" s="78" t="s">
        <v>57</v>
      </c>
      <c r="E275" s="78" t="s">
        <v>1</v>
      </c>
      <c r="F275" s="78" t="s">
        <v>348</v>
      </c>
      <c r="G275" s="78" t="s">
        <v>238</v>
      </c>
      <c r="H275" s="78" t="s">
        <v>100</v>
      </c>
      <c r="I275" s="78" t="s">
        <v>45</v>
      </c>
      <c r="J275" s="16">
        <v>21550.9</v>
      </c>
      <c r="K275" s="16"/>
      <c r="L275" s="77"/>
    </row>
    <row r="276" spans="1:12" s="8" customFormat="1" x14ac:dyDescent="0.35">
      <c r="A276" s="72"/>
      <c r="B276" s="73" t="s">
        <v>356</v>
      </c>
      <c r="C276" s="78" t="s">
        <v>112</v>
      </c>
      <c r="D276" s="78" t="s">
        <v>57</v>
      </c>
      <c r="E276" s="78" t="s">
        <v>1</v>
      </c>
      <c r="F276" s="78" t="s">
        <v>348</v>
      </c>
      <c r="G276" s="78" t="s">
        <v>238</v>
      </c>
      <c r="H276" s="78" t="s">
        <v>100</v>
      </c>
      <c r="I276" s="78" t="s">
        <v>45</v>
      </c>
      <c r="J276" s="16">
        <v>46388.3</v>
      </c>
      <c r="K276" s="16"/>
      <c r="L276" s="77"/>
    </row>
    <row r="277" spans="1:12" s="8" customFormat="1" x14ac:dyDescent="0.35">
      <c r="A277" s="72"/>
      <c r="B277" s="73" t="s">
        <v>490</v>
      </c>
      <c r="C277" s="78" t="s">
        <v>112</v>
      </c>
      <c r="D277" s="78" t="s">
        <v>57</v>
      </c>
      <c r="E277" s="78" t="s">
        <v>1</v>
      </c>
      <c r="F277" s="78" t="s">
        <v>348</v>
      </c>
      <c r="G277" s="78" t="s">
        <v>232</v>
      </c>
      <c r="H277" s="78" t="s">
        <v>100</v>
      </c>
      <c r="I277" s="78" t="s">
        <v>45</v>
      </c>
      <c r="J277" s="16">
        <v>17606.2</v>
      </c>
      <c r="K277" s="16"/>
      <c r="L277" s="77"/>
    </row>
    <row r="278" spans="1:12" s="8" customFormat="1" x14ac:dyDescent="0.35">
      <c r="A278" s="72"/>
      <c r="B278" s="73" t="s">
        <v>498</v>
      </c>
      <c r="C278" s="78" t="s">
        <v>112</v>
      </c>
      <c r="D278" s="78" t="s">
        <v>57</v>
      </c>
      <c r="E278" s="78" t="s">
        <v>1</v>
      </c>
      <c r="F278" s="78" t="s">
        <v>348</v>
      </c>
      <c r="G278" s="78" t="s">
        <v>238</v>
      </c>
      <c r="H278" s="78" t="s">
        <v>100</v>
      </c>
      <c r="I278" s="78" t="s">
        <v>45</v>
      </c>
      <c r="J278" s="16"/>
      <c r="K278" s="16"/>
      <c r="L278" s="77"/>
    </row>
    <row r="279" spans="1:12" s="8" customFormat="1" x14ac:dyDescent="0.35">
      <c r="A279" s="72"/>
      <c r="B279" s="64" t="s">
        <v>34</v>
      </c>
      <c r="C279" s="145" t="s">
        <v>112</v>
      </c>
      <c r="D279" s="145" t="s">
        <v>57</v>
      </c>
      <c r="E279" s="145" t="s">
        <v>1</v>
      </c>
      <c r="F279" s="145" t="s">
        <v>355</v>
      </c>
      <c r="G279" s="78"/>
      <c r="H279" s="78"/>
      <c r="I279" s="78"/>
      <c r="J279" s="70">
        <f>+J280+J281+J282+J283</f>
        <v>7847.6</v>
      </c>
      <c r="K279" s="16"/>
      <c r="L279" s="146"/>
    </row>
    <row r="280" spans="1:12" s="8" customFormat="1" x14ac:dyDescent="0.35">
      <c r="A280" s="72"/>
      <c r="B280" s="73" t="s">
        <v>356</v>
      </c>
      <c r="C280" s="78" t="s">
        <v>112</v>
      </c>
      <c r="D280" s="78" t="s">
        <v>57</v>
      </c>
      <c r="E280" s="78" t="s">
        <v>1</v>
      </c>
      <c r="F280" s="78" t="s">
        <v>355</v>
      </c>
      <c r="G280" s="78" t="s">
        <v>238</v>
      </c>
      <c r="H280" s="78" t="s">
        <v>100</v>
      </c>
      <c r="I280" s="78" t="s">
        <v>45</v>
      </c>
      <c r="J280" s="16">
        <v>3564.2</v>
      </c>
      <c r="K280" s="16"/>
      <c r="L280" s="146"/>
    </row>
    <row r="281" spans="1:12" s="8" customFormat="1" x14ac:dyDescent="0.35">
      <c r="A281" s="72"/>
      <c r="B281" s="73" t="s">
        <v>490</v>
      </c>
      <c r="C281" s="78" t="s">
        <v>112</v>
      </c>
      <c r="D281" s="78" t="s">
        <v>57</v>
      </c>
      <c r="E281" s="78" t="s">
        <v>1</v>
      </c>
      <c r="F281" s="78" t="s">
        <v>355</v>
      </c>
      <c r="G281" s="78" t="s">
        <v>238</v>
      </c>
      <c r="H281" s="78" t="s">
        <v>100</v>
      </c>
      <c r="I281" s="78" t="s">
        <v>45</v>
      </c>
      <c r="J281" s="16">
        <v>1258.5</v>
      </c>
      <c r="K281" s="16"/>
      <c r="L281" s="146"/>
    </row>
    <row r="282" spans="1:12" s="8" customFormat="1" x14ac:dyDescent="0.35">
      <c r="A282" s="72"/>
      <c r="B282" s="73" t="s">
        <v>356</v>
      </c>
      <c r="C282" s="78" t="s">
        <v>112</v>
      </c>
      <c r="D282" s="78" t="s">
        <v>57</v>
      </c>
      <c r="E282" s="78" t="s">
        <v>1</v>
      </c>
      <c r="F282" s="78" t="s">
        <v>355</v>
      </c>
      <c r="G282" s="78" t="s">
        <v>232</v>
      </c>
      <c r="H282" s="78" t="s">
        <v>100</v>
      </c>
      <c r="I282" s="78" t="s">
        <v>45</v>
      </c>
      <c r="J282" s="16">
        <v>2177.9</v>
      </c>
      <c r="K282" s="16"/>
      <c r="L282" s="146"/>
    </row>
    <row r="283" spans="1:12" s="8" customFormat="1" x14ac:dyDescent="0.35">
      <c r="A283" s="72"/>
      <c r="B283" s="73" t="s">
        <v>490</v>
      </c>
      <c r="C283" s="78" t="s">
        <v>112</v>
      </c>
      <c r="D283" s="78" t="s">
        <v>57</v>
      </c>
      <c r="E283" s="78" t="s">
        <v>1</v>
      </c>
      <c r="F283" s="78" t="s">
        <v>355</v>
      </c>
      <c r="G283" s="78" t="s">
        <v>232</v>
      </c>
      <c r="H283" s="78" t="s">
        <v>100</v>
      </c>
      <c r="I283" s="78" t="s">
        <v>45</v>
      </c>
      <c r="J283" s="16">
        <v>847</v>
      </c>
      <c r="K283" s="16"/>
      <c r="L283" s="146"/>
    </row>
    <row r="284" spans="1:12" s="18" customFormat="1" x14ac:dyDescent="0.35">
      <c r="A284" s="63"/>
      <c r="B284" s="64" t="s">
        <v>34</v>
      </c>
      <c r="C284" s="109" t="s">
        <v>112</v>
      </c>
      <c r="D284" s="109" t="s">
        <v>57</v>
      </c>
      <c r="E284" s="109" t="s">
        <v>1</v>
      </c>
      <c r="F284" s="109" t="s">
        <v>89</v>
      </c>
      <c r="G284" s="151"/>
      <c r="H284" s="151"/>
      <c r="I284" s="151"/>
      <c r="J284" s="70">
        <f>SUM(J285:J286)</f>
        <v>57258.399999999994</v>
      </c>
      <c r="K284" s="70">
        <f t="shared" ref="K284:L284" si="100">SUM(K285:K286)</f>
        <v>0</v>
      </c>
      <c r="L284" s="70">
        <f t="shared" si="100"/>
        <v>0</v>
      </c>
    </row>
    <row r="285" spans="1:12" s="8" customFormat="1" x14ac:dyDescent="0.35">
      <c r="A285" s="72"/>
      <c r="B285" s="73" t="s">
        <v>231</v>
      </c>
      <c r="C285" s="78" t="s">
        <v>112</v>
      </c>
      <c r="D285" s="78" t="s">
        <v>57</v>
      </c>
      <c r="E285" s="78" t="s">
        <v>1</v>
      </c>
      <c r="F285" s="78" t="s">
        <v>89</v>
      </c>
      <c r="G285" s="78" t="s">
        <v>232</v>
      </c>
      <c r="H285" s="78" t="s">
        <v>100</v>
      </c>
      <c r="I285" s="78" t="s">
        <v>45</v>
      </c>
      <c r="J285" s="16">
        <v>28378.799999999999</v>
      </c>
      <c r="K285" s="16"/>
      <c r="L285" s="77"/>
    </row>
    <row r="286" spans="1:12" s="8" customFormat="1" x14ac:dyDescent="0.35">
      <c r="A286" s="72"/>
      <c r="B286" s="73" t="s">
        <v>34</v>
      </c>
      <c r="C286" s="78" t="s">
        <v>112</v>
      </c>
      <c r="D286" s="78" t="s">
        <v>57</v>
      </c>
      <c r="E286" s="78" t="s">
        <v>1</v>
      </c>
      <c r="F286" s="78" t="s">
        <v>89</v>
      </c>
      <c r="G286" s="81" t="s">
        <v>238</v>
      </c>
      <c r="H286" s="81" t="s">
        <v>100</v>
      </c>
      <c r="I286" s="81" t="s">
        <v>45</v>
      </c>
      <c r="J286" s="16">
        <v>28879.599999999999</v>
      </c>
      <c r="K286" s="16"/>
      <c r="L286" s="77"/>
    </row>
    <row r="287" spans="1:12" s="18" customFormat="1" ht="67.2" x14ac:dyDescent="0.35">
      <c r="A287" s="63"/>
      <c r="B287" s="64" t="s">
        <v>479</v>
      </c>
      <c r="C287" s="109" t="s">
        <v>112</v>
      </c>
      <c r="D287" s="109" t="s">
        <v>57</v>
      </c>
      <c r="E287" s="109" t="s">
        <v>1</v>
      </c>
      <c r="F287" s="83" t="s">
        <v>312</v>
      </c>
      <c r="G287" s="83"/>
      <c r="H287" s="84"/>
      <c r="I287" s="85"/>
      <c r="J287" s="69">
        <f>SUM(J288)</f>
        <v>3000</v>
      </c>
      <c r="K287" s="70">
        <f t="shared" ref="K287:L287" si="101">SUM(K288)</f>
        <v>0</v>
      </c>
      <c r="L287" s="70">
        <f t="shared" si="101"/>
        <v>0</v>
      </c>
    </row>
    <row r="288" spans="1:12" s="8" customFormat="1" x14ac:dyDescent="0.35">
      <c r="A288" s="72"/>
      <c r="B288" s="73" t="s">
        <v>34</v>
      </c>
      <c r="C288" s="78" t="s">
        <v>112</v>
      </c>
      <c r="D288" s="78" t="s">
        <v>57</v>
      </c>
      <c r="E288" s="78" t="s">
        <v>1</v>
      </c>
      <c r="F288" s="78" t="s">
        <v>312</v>
      </c>
      <c r="G288" s="86" t="s">
        <v>238</v>
      </c>
      <c r="H288" s="86" t="s">
        <v>100</v>
      </c>
      <c r="I288" s="86" t="s">
        <v>45</v>
      </c>
      <c r="J288" s="16">
        <v>3000</v>
      </c>
      <c r="K288" s="16"/>
      <c r="L288" s="77"/>
    </row>
    <row r="289" spans="1:12" s="18" customFormat="1" ht="33.6" x14ac:dyDescent="0.35">
      <c r="A289" s="63"/>
      <c r="B289" s="64" t="s">
        <v>455</v>
      </c>
      <c r="C289" s="109" t="s">
        <v>112</v>
      </c>
      <c r="D289" s="109" t="s">
        <v>57</v>
      </c>
      <c r="E289" s="109" t="s">
        <v>1</v>
      </c>
      <c r="F289" s="119" t="s">
        <v>428</v>
      </c>
      <c r="G289" s="83"/>
      <c r="H289" s="84"/>
      <c r="I289" s="85"/>
      <c r="J289" s="69">
        <f>SUM(J290:J292)</f>
        <v>5030.2900000000009</v>
      </c>
      <c r="K289" s="70">
        <f t="shared" ref="K289:L289" si="102">SUM(K290:K292)</f>
        <v>0</v>
      </c>
      <c r="L289" s="70">
        <f t="shared" si="102"/>
        <v>0</v>
      </c>
    </row>
    <row r="290" spans="1:12" s="8" customFormat="1" x14ac:dyDescent="0.35">
      <c r="A290" s="72"/>
      <c r="B290" s="73" t="s">
        <v>357</v>
      </c>
      <c r="C290" s="78" t="s">
        <v>112</v>
      </c>
      <c r="D290" s="78" t="s">
        <v>57</v>
      </c>
      <c r="E290" s="78" t="s">
        <v>1</v>
      </c>
      <c r="F290" s="120" t="s">
        <v>428</v>
      </c>
      <c r="G290" s="76" t="s">
        <v>238</v>
      </c>
      <c r="H290" s="76" t="s">
        <v>100</v>
      </c>
      <c r="I290" s="76" t="s">
        <v>45</v>
      </c>
      <c r="J290" s="16">
        <v>823.7</v>
      </c>
      <c r="K290" s="16"/>
      <c r="L290" s="77"/>
    </row>
    <row r="291" spans="1:12" s="8" customFormat="1" x14ac:dyDescent="0.35">
      <c r="A291" s="72"/>
      <c r="B291" s="73" t="s">
        <v>356</v>
      </c>
      <c r="C291" s="78" t="s">
        <v>112</v>
      </c>
      <c r="D291" s="78" t="s">
        <v>57</v>
      </c>
      <c r="E291" s="78" t="s">
        <v>1</v>
      </c>
      <c r="F291" s="120" t="s">
        <v>428</v>
      </c>
      <c r="G291" s="78" t="s">
        <v>238</v>
      </c>
      <c r="H291" s="78" t="s">
        <v>100</v>
      </c>
      <c r="I291" s="78" t="s">
        <v>45</v>
      </c>
      <c r="J291" s="16">
        <v>2673.69</v>
      </c>
      <c r="K291" s="16"/>
      <c r="L291" s="77"/>
    </row>
    <row r="292" spans="1:12" s="8" customFormat="1" x14ac:dyDescent="0.35">
      <c r="A292" s="72"/>
      <c r="B292" s="73" t="s">
        <v>490</v>
      </c>
      <c r="C292" s="78" t="s">
        <v>112</v>
      </c>
      <c r="D292" s="78" t="s">
        <v>57</v>
      </c>
      <c r="E292" s="78" t="s">
        <v>1</v>
      </c>
      <c r="F292" s="120" t="s">
        <v>428</v>
      </c>
      <c r="G292" s="78" t="s">
        <v>238</v>
      </c>
      <c r="H292" s="78" t="s">
        <v>100</v>
      </c>
      <c r="I292" s="78" t="s">
        <v>45</v>
      </c>
      <c r="J292" s="16">
        <v>1532.9</v>
      </c>
      <c r="K292" s="16"/>
      <c r="L292" s="77"/>
    </row>
    <row r="293" spans="1:12" s="2" customFormat="1" ht="52.2" x14ac:dyDescent="0.3">
      <c r="A293" s="39" t="s">
        <v>109</v>
      </c>
      <c r="B293" s="40" t="s">
        <v>119</v>
      </c>
      <c r="C293" s="110" t="s">
        <v>118</v>
      </c>
      <c r="D293" s="110" t="s">
        <v>55</v>
      </c>
      <c r="E293" s="110" t="s">
        <v>2</v>
      </c>
      <c r="F293" s="110" t="s">
        <v>3</v>
      </c>
      <c r="G293" s="149"/>
      <c r="H293" s="149"/>
      <c r="I293" s="149"/>
      <c r="J293" s="46">
        <f>SUM(J294)</f>
        <v>50</v>
      </c>
      <c r="K293" s="46">
        <f t="shared" ref="K293:L294" si="103">SUM(K294)</f>
        <v>50</v>
      </c>
      <c r="L293" s="47">
        <f t="shared" si="103"/>
        <v>50</v>
      </c>
    </row>
    <row r="294" spans="1:12" s="2" customFormat="1" ht="34.799999999999997" x14ac:dyDescent="0.3">
      <c r="A294" s="48" t="s">
        <v>219</v>
      </c>
      <c r="B294" s="49" t="s">
        <v>120</v>
      </c>
      <c r="C294" s="107" t="s">
        <v>118</v>
      </c>
      <c r="D294" s="107" t="s">
        <v>57</v>
      </c>
      <c r="E294" s="107" t="s">
        <v>2</v>
      </c>
      <c r="F294" s="107" t="s">
        <v>3</v>
      </c>
      <c r="G294" s="149"/>
      <c r="H294" s="149"/>
      <c r="I294" s="149"/>
      <c r="J294" s="52">
        <f>SUM(J295)</f>
        <v>50</v>
      </c>
      <c r="K294" s="52">
        <f t="shared" si="103"/>
        <v>50</v>
      </c>
      <c r="L294" s="53">
        <f t="shared" si="103"/>
        <v>50</v>
      </c>
    </row>
    <row r="295" spans="1:12" s="17" customFormat="1" ht="36" x14ac:dyDescent="0.3">
      <c r="A295" s="54" t="s">
        <v>220</v>
      </c>
      <c r="B295" s="55" t="s">
        <v>121</v>
      </c>
      <c r="C295" s="108" t="s">
        <v>118</v>
      </c>
      <c r="D295" s="108" t="s">
        <v>57</v>
      </c>
      <c r="E295" s="108" t="s">
        <v>1</v>
      </c>
      <c r="F295" s="108" t="s">
        <v>85</v>
      </c>
      <c r="G295" s="150"/>
      <c r="H295" s="150"/>
      <c r="I295" s="150"/>
      <c r="J295" s="61">
        <f>SUM(J296+J298)</f>
        <v>50</v>
      </c>
      <c r="K295" s="61">
        <f t="shared" ref="K295:L295" si="104">SUM(K296+K298)</f>
        <v>50</v>
      </c>
      <c r="L295" s="62">
        <f t="shared" si="104"/>
        <v>50</v>
      </c>
    </row>
    <row r="296" spans="1:12" s="18" customFormat="1" x14ac:dyDescent="0.35">
      <c r="A296" s="63"/>
      <c r="B296" s="64" t="s">
        <v>34</v>
      </c>
      <c r="C296" s="109" t="s">
        <v>118</v>
      </c>
      <c r="D296" s="109" t="s">
        <v>57</v>
      </c>
      <c r="E296" s="109" t="s">
        <v>1</v>
      </c>
      <c r="F296" s="109" t="s">
        <v>89</v>
      </c>
      <c r="G296" s="151"/>
      <c r="H296" s="151"/>
      <c r="I296" s="151"/>
      <c r="J296" s="70">
        <f>SUM(J297)</f>
        <v>0</v>
      </c>
      <c r="K296" s="70">
        <f t="shared" ref="K296:L296" si="105">SUM(K297)</f>
        <v>0</v>
      </c>
      <c r="L296" s="71">
        <f t="shared" si="105"/>
        <v>0</v>
      </c>
    </row>
    <row r="297" spans="1:12" s="8" customFormat="1" x14ac:dyDescent="0.35">
      <c r="A297" s="72"/>
      <c r="B297" s="73" t="s">
        <v>231</v>
      </c>
      <c r="C297" s="78" t="s">
        <v>118</v>
      </c>
      <c r="D297" s="78" t="s">
        <v>57</v>
      </c>
      <c r="E297" s="78" t="s">
        <v>1</v>
      </c>
      <c r="F297" s="78" t="s">
        <v>89</v>
      </c>
      <c r="G297" s="78" t="s">
        <v>232</v>
      </c>
      <c r="H297" s="78" t="s">
        <v>54</v>
      </c>
      <c r="I297" s="78" t="s">
        <v>54</v>
      </c>
      <c r="J297" s="16">
        <v>0</v>
      </c>
      <c r="K297" s="16"/>
      <c r="L297" s="77"/>
    </row>
    <row r="298" spans="1:12" s="18" customFormat="1" ht="33.6" x14ac:dyDescent="0.35">
      <c r="A298" s="63"/>
      <c r="B298" s="64" t="s">
        <v>17</v>
      </c>
      <c r="C298" s="109" t="s">
        <v>118</v>
      </c>
      <c r="D298" s="109" t="s">
        <v>57</v>
      </c>
      <c r="E298" s="109" t="s">
        <v>1</v>
      </c>
      <c r="F298" s="109" t="s">
        <v>16</v>
      </c>
      <c r="G298" s="151"/>
      <c r="H298" s="151"/>
      <c r="I298" s="151"/>
      <c r="J298" s="70">
        <f>SUM(J299)</f>
        <v>50</v>
      </c>
      <c r="K298" s="70">
        <f t="shared" ref="K298:L298" si="106">SUM(K299)</f>
        <v>50</v>
      </c>
      <c r="L298" s="71">
        <f t="shared" si="106"/>
        <v>50</v>
      </c>
    </row>
    <row r="299" spans="1:12" s="8" customFormat="1" ht="33.6" x14ac:dyDescent="0.35">
      <c r="A299" s="72"/>
      <c r="B299" s="73" t="s">
        <v>242</v>
      </c>
      <c r="C299" s="78" t="s">
        <v>118</v>
      </c>
      <c r="D299" s="78" t="s">
        <v>57</v>
      </c>
      <c r="E299" s="78" t="s">
        <v>1</v>
      </c>
      <c r="F299" s="78" t="s">
        <v>16</v>
      </c>
      <c r="G299" s="78" t="s">
        <v>241</v>
      </c>
      <c r="H299" s="78" t="s">
        <v>28</v>
      </c>
      <c r="I299" s="78" t="s">
        <v>109</v>
      </c>
      <c r="J299" s="16">
        <v>50</v>
      </c>
      <c r="K299" s="16">
        <v>50</v>
      </c>
      <c r="L299" s="77">
        <v>50</v>
      </c>
    </row>
    <row r="300" spans="1:12" s="2" customFormat="1" ht="87" x14ac:dyDescent="0.3">
      <c r="A300" s="39" t="s">
        <v>112</v>
      </c>
      <c r="B300" s="40" t="s">
        <v>123</v>
      </c>
      <c r="C300" s="110" t="s">
        <v>122</v>
      </c>
      <c r="D300" s="110" t="s">
        <v>55</v>
      </c>
      <c r="E300" s="110" t="s">
        <v>2</v>
      </c>
      <c r="F300" s="110" t="s">
        <v>3</v>
      </c>
      <c r="G300" s="149"/>
      <c r="H300" s="149"/>
      <c r="I300" s="149"/>
      <c r="J300" s="46">
        <f>SUM(J301+J311+J326)</f>
        <v>162121.80000000002</v>
      </c>
      <c r="K300" s="46">
        <f t="shared" ref="K300:L300" si="107">SUM(K301+K311+K326)</f>
        <v>168324</v>
      </c>
      <c r="L300" s="47">
        <f t="shared" si="107"/>
        <v>124325</v>
      </c>
    </row>
    <row r="301" spans="1:12" s="2" customFormat="1" x14ac:dyDescent="0.3">
      <c r="A301" s="48" t="s">
        <v>221</v>
      </c>
      <c r="B301" s="49" t="s">
        <v>124</v>
      </c>
      <c r="C301" s="107" t="s">
        <v>122</v>
      </c>
      <c r="D301" s="107" t="s">
        <v>57</v>
      </c>
      <c r="E301" s="107" t="s">
        <v>2</v>
      </c>
      <c r="F301" s="107" t="s">
        <v>3</v>
      </c>
      <c r="G301" s="149"/>
      <c r="H301" s="149"/>
      <c r="I301" s="149"/>
      <c r="J301" s="52">
        <f>SUM(J302+J305+J308)</f>
        <v>1508.6</v>
      </c>
      <c r="K301" s="52">
        <f t="shared" ref="K301:L301" si="108">SUM(K302+K305+K308)</f>
        <v>15300</v>
      </c>
      <c r="L301" s="53">
        <f t="shared" si="108"/>
        <v>15300</v>
      </c>
    </row>
    <row r="302" spans="1:12" s="19" customFormat="1" ht="18" x14ac:dyDescent="0.35">
      <c r="A302" s="54" t="s">
        <v>222</v>
      </c>
      <c r="B302" s="55" t="s">
        <v>125</v>
      </c>
      <c r="C302" s="108" t="s">
        <v>122</v>
      </c>
      <c r="D302" s="108" t="s">
        <v>57</v>
      </c>
      <c r="E302" s="108" t="s">
        <v>28</v>
      </c>
      <c r="F302" s="108" t="s">
        <v>3</v>
      </c>
      <c r="G302" s="150"/>
      <c r="H302" s="150"/>
      <c r="I302" s="150"/>
      <c r="J302" s="61">
        <f>SUM(J303)</f>
        <v>0</v>
      </c>
      <c r="K302" s="61">
        <f t="shared" ref="K302:L303" si="109">SUM(K303)</f>
        <v>1300</v>
      </c>
      <c r="L302" s="62">
        <f t="shared" si="109"/>
        <v>1300</v>
      </c>
    </row>
    <row r="303" spans="1:12" s="18" customFormat="1" ht="33.6" x14ac:dyDescent="0.35">
      <c r="A303" s="63"/>
      <c r="B303" s="64" t="s">
        <v>127</v>
      </c>
      <c r="C303" s="109" t="s">
        <v>122</v>
      </c>
      <c r="D303" s="109" t="s">
        <v>57</v>
      </c>
      <c r="E303" s="109" t="s">
        <v>28</v>
      </c>
      <c r="F303" s="109" t="s">
        <v>126</v>
      </c>
      <c r="G303" s="151"/>
      <c r="H303" s="151"/>
      <c r="I303" s="151"/>
      <c r="J303" s="70">
        <f>SUM(J304)</f>
        <v>0</v>
      </c>
      <c r="K303" s="70">
        <f t="shared" si="109"/>
        <v>1300</v>
      </c>
      <c r="L303" s="71">
        <f t="shared" si="109"/>
        <v>1300</v>
      </c>
    </row>
    <row r="304" spans="1:12" s="8" customFormat="1" x14ac:dyDescent="0.35">
      <c r="A304" s="72"/>
      <c r="B304" s="73" t="s">
        <v>235</v>
      </c>
      <c r="C304" s="78" t="s">
        <v>122</v>
      </c>
      <c r="D304" s="78" t="s">
        <v>57</v>
      </c>
      <c r="E304" s="78" t="s">
        <v>28</v>
      </c>
      <c r="F304" s="78" t="s">
        <v>126</v>
      </c>
      <c r="G304" s="78" t="s">
        <v>236</v>
      </c>
      <c r="H304" s="78" t="s">
        <v>1</v>
      </c>
      <c r="I304" s="78" t="s">
        <v>100</v>
      </c>
      <c r="J304" s="16">
        <v>0</v>
      </c>
      <c r="K304" s="16">
        <v>1300</v>
      </c>
      <c r="L304" s="77">
        <v>1300</v>
      </c>
    </row>
    <row r="305" spans="1:12" s="19" customFormat="1" ht="18" x14ac:dyDescent="0.35">
      <c r="A305" s="54" t="s">
        <v>254</v>
      </c>
      <c r="B305" s="55" t="s">
        <v>128</v>
      </c>
      <c r="C305" s="108" t="s">
        <v>122</v>
      </c>
      <c r="D305" s="108" t="s">
        <v>57</v>
      </c>
      <c r="E305" s="108" t="s">
        <v>45</v>
      </c>
      <c r="F305" s="108" t="s">
        <v>3</v>
      </c>
      <c r="G305" s="150"/>
      <c r="H305" s="150"/>
      <c r="I305" s="150"/>
      <c r="J305" s="61">
        <f>SUM(J306)</f>
        <v>1508.6</v>
      </c>
      <c r="K305" s="61">
        <f t="shared" ref="K305:L306" si="110">SUM(K306)</f>
        <v>13000</v>
      </c>
      <c r="L305" s="62">
        <f t="shared" si="110"/>
        <v>13000</v>
      </c>
    </row>
    <row r="306" spans="1:12" s="18" customFormat="1" ht="33.6" x14ac:dyDescent="0.35">
      <c r="A306" s="63"/>
      <c r="B306" s="64" t="s">
        <v>130</v>
      </c>
      <c r="C306" s="109" t="s">
        <v>122</v>
      </c>
      <c r="D306" s="109" t="s">
        <v>57</v>
      </c>
      <c r="E306" s="109" t="s">
        <v>45</v>
      </c>
      <c r="F306" s="109" t="s">
        <v>129</v>
      </c>
      <c r="G306" s="151"/>
      <c r="H306" s="151"/>
      <c r="I306" s="151"/>
      <c r="J306" s="70">
        <f>SUM(J307)</f>
        <v>1508.6</v>
      </c>
      <c r="K306" s="70">
        <f t="shared" si="110"/>
        <v>13000</v>
      </c>
      <c r="L306" s="71">
        <f t="shared" si="110"/>
        <v>13000</v>
      </c>
    </row>
    <row r="307" spans="1:12" s="8" customFormat="1" x14ac:dyDescent="0.35">
      <c r="A307" s="72"/>
      <c r="B307" s="73" t="s">
        <v>246</v>
      </c>
      <c r="C307" s="78" t="s">
        <v>122</v>
      </c>
      <c r="D307" s="78" t="s">
        <v>57</v>
      </c>
      <c r="E307" s="78" t="s">
        <v>45</v>
      </c>
      <c r="F307" s="78" t="s">
        <v>129</v>
      </c>
      <c r="G307" s="78" t="s">
        <v>245</v>
      </c>
      <c r="H307" s="78" t="s">
        <v>112</v>
      </c>
      <c r="I307" s="78" t="s">
        <v>1</v>
      </c>
      <c r="J307" s="16">
        <v>1508.6</v>
      </c>
      <c r="K307" s="16">
        <v>13000</v>
      </c>
      <c r="L307" s="77">
        <v>13000</v>
      </c>
    </row>
    <row r="308" spans="1:12" s="19" customFormat="1" ht="36" x14ac:dyDescent="0.35">
      <c r="A308" s="54" t="s">
        <v>337</v>
      </c>
      <c r="B308" s="55" t="s">
        <v>292</v>
      </c>
      <c r="C308" s="108" t="s">
        <v>122</v>
      </c>
      <c r="D308" s="108" t="s">
        <v>57</v>
      </c>
      <c r="E308" s="108" t="s">
        <v>53</v>
      </c>
      <c r="F308" s="108" t="s">
        <v>3</v>
      </c>
      <c r="G308" s="165"/>
      <c r="H308" s="165"/>
      <c r="I308" s="165"/>
      <c r="J308" s="61">
        <f>SUM(J309)</f>
        <v>0</v>
      </c>
      <c r="K308" s="61">
        <f t="shared" ref="K308:L309" si="111">SUM(K309)</f>
        <v>1000</v>
      </c>
      <c r="L308" s="62">
        <f t="shared" si="111"/>
        <v>1000</v>
      </c>
    </row>
    <row r="309" spans="1:12" s="18" customFormat="1" ht="33.6" x14ac:dyDescent="0.35">
      <c r="A309" s="63"/>
      <c r="B309" s="64" t="s">
        <v>293</v>
      </c>
      <c r="C309" s="109" t="s">
        <v>122</v>
      </c>
      <c r="D309" s="109" t="s">
        <v>57</v>
      </c>
      <c r="E309" s="109" t="s">
        <v>53</v>
      </c>
      <c r="F309" s="83" t="s">
        <v>294</v>
      </c>
      <c r="G309" s="83"/>
      <c r="H309" s="84"/>
      <c r="I309" s="85"/>
      <c r="J309" s="69">
        <f>SUM(J310)</f>
        <v>0</v>
      </c>
      <c r="K309" s="70">
        <f t="shared" si="111"/>
        <v>1000</v>
      </c>
      <c r="L309" s="71">
        <f t="shared" si="111"/>
        <v>1000</v>
      </c>
    </row>
    <row r="310" spans="1:12" s="8" customFormat="1" x14ac:dyDescent="0.35">
      <c r="A310" s="72"/>
      <c r="B310" s="73" t="s">
        <v>235</v>
      </c>
      <c r="C310" s="78" t="s">
        <v>122</v>
      </c>
      <c r="D310" s="78" t="s">
        <v>57</v>
      </c>
      <c r="E310" s="78" t="s">
        <v>53</v>
      </c>
      <c r="F310" s="78" t="s">
        <v>294</v>
      </c>
      <c r="G310" s="76" t="s">
        <v>236</v>
      </c>
      <c r="H310" s="76" t="s">
        <v>1</v>
      </c>
      <c r="I310" s="76" t="s">
        <v>112</v>
      </c>
      <c r="J310" s="16">
        <v>0</v>
      </c>
      <c r="K310" s="16">
        <v>1000</v>
      </c>
      <c r="L310" s="77">
        <v>1000</v>
      </c>
    </row>
    <row r="311" spans="1:12" s="2" customFormat="1" ht="69.599999999999994" x14ac:dyDescent="0.3">
      <c r="A311" s="48" t="s">
        <v>255</v>
      </c>
      <c r="B311" s="49" t="s">
        <v>131</v>
      </c>
      <c r="C311" s="107" t="s">
        <v>122</v>
      </c>
      <c r="D311" s="107" t="s">
        <v>93</v>
      </c>
      <c r="E311" s="107" t="s">
        <v>2</v>
      </c>
      <c r="F311" s="107" t="s">
        <v>3</v>
      </c>
      <c r="G311" s="149"/>
      <c r="H311" s="149"/>
      <c r="I311" s="149"/>
      <c r="J311" s="52">
        <f>SUM(J312+J317+J320+J323)</f>
        <v>141668</v>
      </c>
      <c r="K311" s="52">
        <f t="shared" ref="K311:L311" si="112">SUM(K312+K317+K320+K323)</f>
        <v>133404</v>
      </c>
      <c r="L311" s="52">
        <f t="shared" si="112"/>
        <v>89405</v>
      </c>
    </row>
    <row r="312" spans="1:12" s="19" customFormat="1" ht="54" x14ac:dyDescent="0.35">
      <c r="A312" s="54" t="s">
        <v>256</v>
      </c>
      <c r="B312" s="55" t="s">
        <v>132</v>
      </c>
      <c r="C312" s="108" t="s">
        <v>122</v>
      </c>
      <c r="D312" s="108" t="s">
        <v>93</v>
      </c>
      <c r="E312" s="108" t="s">
        <v>12</v>
      </c>
      <c r="F312" s="108" t="s">
        <v>3</v>
      </c>
      <c r="G312" s="150"/>
      <c r="H312" s="150"/>
      <c r="I312" s="150"/>
      <c r="J312" s="61">
        <f>SUM(J313+J315)</f>
        <v>36784.800000000003</v>
      </c>
      <c r="K312" s="61">
        <f t="shared" ref="K312:L312" si="113">SUM(K313+K315)</f>
        <v>35881</v>
      </c>
      <c r="L312" s="62">
        <f t="shared" si="113"/>
        <v>36356</v>
      </c>
    </row>
    <row r="313" spans="1:12" s="18" customFormat="1" ht="33.6" x14ac:dyDescent="0.35">
      <c r="A313" s="63"/>
      <c r="B313" s="64" t="s">
        <v>134</v>
      </c>
      <c r="C313" s="109" t="s">
        <v>122</v>
      </c>
      <c r="D313" s="109" t="s">
        <v>93</v>
      </c>
      <c r="E313" s="109" t="s">
        <v>12</v>
      </c>
      <c r="F313" s="109" t="s">
        <v>133</v>
      </c>
      <c r="G313" s="151"/>
      <c r="H313" s="151"/>
      <c r="I313" s="151"/>
      <c r="J313" s="70">
        <f>SUM(J314)</f>
        <v>13784.8</v>
      </c>
      <c r="K313" s="70">
        <f t="shared" ref="K313:L313" si="114">SUM(K314)</f>
        <v>11881</v>
      </c>
      <c r="L313" s="71">
        <f t="shared" si="114"/>
        <v>12356</v>
      </c>
    </row>
    <row r="314" spans="1:12" s="8" customFormat="1" x14ac:dyDescent="0.35">
      <c r="A314" s="72"/>
      <c r="B314" s="73" t="s">
        <v>244</v>
      </c>
      <c r="C314" s="78" t="s">
        <v>122</v>
      </c>
      <c r="D314" s="78" t="s">
        <v>93</v>
      </c>
      <c r="E314" s="78" t="s">
        <v>12</v>
      </c>
      <c r="F314" s="78" t="s">
        <v>133</v>
      </c>
      <c r="G314" s="78" t="s">
        <v>243</v>
      </c>
      <c r="H314" s="78" t="s">
        <v>118</v>
      </c>
      <c r="I314" s="78" t="s">
        <v>1</v>
      </c>
      <c r="J314" s="16">
        <v>13784.8</v>
      </c>
      <c r="K314" s="16">
        <v>11881</v>
      </c>
      <c r="L314" s="77">
        <v>12356</v>
      </c>
    </row>
    <row r="315" spans="1:12" s="18" customFormat="1" x14ac:dyDescent="0.35">
      <c r="A315" s="63"/>
      <c r="B315" s="64" t="s">
        <v>136</v>
      </c>
      <c r="C315" s="109" t="s">
        <v>122</v>
      </c>
      <c r="D315" s="109" t="s">
        <v>93</v>
      </c>
      <c r="E315" s="109" t="s">
        <v>12</v>
      </c>
      <c r="F315" s="109" t="s">
        <v>135</v>
      </c>
      <c r="G315" s="151"/>
      <c r="H315" s="151"/>
      <c r="I315" s="151"/>
      <c r="J315" s="70">
        <f>SUM(J316)</f>
        <v>23000</v>
      </c>
      <c r="K315" s="70">
        <f t="shared" ref="K315:L315" si="115">SUM(K316)</f>
        <v>24000</v>
      </c>
      <c r="L315" s="71">
        <f t="shared" si="115"/>
        <v>24000</v>
      </c>
    </row>
    <row r="316" spans="1:12" s="8" customFormat="1" x14ac:dyDescent="0.35">
      <c r="A316" s="72"/>
      <c r="B316" s="73" t="s">
        <v>244</v>
      </c>
      <c r="C316" s="78" t="s">
        <v>122</v>
      </c>
      <c r="D316" s="78" t="s">
        <v>93</v>
      </c>
      <c r="E316" s="78" t="s">
        <v>12</v>
      </c>
      <c r="F316" s="78" t="s">
        <v>135</v>
      </c>
      <c r="G316" s="78" t="s">
        <v>243</v>
      </c>
      <c r="H316" s="78" t="s">
        <v>118</v>
      </c>
      <c r="I316" s="78" t="s">
        <v>1</v>
      </c>
      <c r="J316" s="16">
        <v>23000</v>
      </c>
      <c r="K316" s="16">
        <v>24000</v>
      </c>
      <c r="L316" s="77">
        <v>24000</v>
      </c>
    </row>
    <row r="317" spans="1:12" s="19" customFormat="1" ht="54" x14ac:dyDescent="0.35">
      <c r="A317" s="54" t="s">
        <v>257</v>
      </c>
      <c r="B317" s="55" t="s">
        <v>137</v>
      </c>
      <c r="C317" s="108" t="s">
        <v>122</v>
      </c>
      <c r="D317" s="108" t="s">
        <v>93</v>
      </c>
      <c r="E317" s="108" t="s">
        <v>7</v>
      </c>
      <c r="F317" s="108" t="s">
        <v>3</v>
      </c>
      <c r="G317" s="150"/>
      <c r="H317" s="150"/>
      <c r="I317" s="150"/>
      <c r="J317" s="61">
        <f>SUM(J318)</f>
        <v>79692.3</v>
      </c>
      <c r="K317" s="61">
        <f t="shared" ref="K317:L318" si="116">SUM(K318)</f>
        <v>48958</v>
      </c>
      <c r="L317" s="62">
        <f t="shared" si="116"/>
        <v>52779</v>
      </c>
    </row>
    <row r="318" spans="1:12" s="18" customFormat="1" ht="33.6" x14ac:dyDescent="0.35">
      <c r="A318" s="63"/>
      <c r="B318" s="64" t="s">
        <v>139</v>
      </c>
      <c r="C318" s="109" t="s">
        <v>122</v>
      </c>
      <c r="D318" s="109" t="s">
        <v>93</v>
      </c>
      <c r="E318" s="109" t="s">
        <v>7</v>
      </c>
      <c r="F318" s="109" t="s">
        <v>138</v>
      </c>
      <c r="G318" s="151"/>
      <c r="H318" s="151"/>
      <c r="I318" s="151"/>
      <c r="J318" s="70">
        <f>SUM(J319)</f>
        <v>79692.3</v>
      </c>
      <c r="K318" s="70">
        <f t="shared" si="116"/>
        <v>48958</v>
      </c>
      <c r="L318" s="71">
        <f t="shared" si="116"/>
        <v>52779</v>
      </c>
    </row>
    <row r="319" spans="1:12" s="8" customFormat="1" x14ac:dyDescent="0.35">
      <c r="A319" s="72"/>
      <c r="B319" s="73" t="s">
        <v>244</v>
      </c>
      <c r="C319" s="78" t="s">
        <v>122</v>
      </c>
      <c r="D319" s="78" t="s">
        <v>93</v>
      </c>
      <c r="E319" s="78" t="s">
        <v>7</v>
      </c>
      <c r="F319" s="78" t="s">
        <v>138</v>
      </c>
      <c r="G319" s="78" t="s">
        <v>243</v>
      </c>
      <c r="H319" s="78" t="s">
        <v>118</v>
      </c>
      <c r="I319" s="78" t="s">
        <v>12</v>
      </c>
      <c r="J319" s="16">
        <v>79692.3</v>
      </c>
      <c r="K319" s="16">
        <v>48958</v>
      </c>
      <c r="L319" s="77">
        <v>52779</v>
      </c>
    </row>
    <row r="320" spans="1:12" s="19" customFormat="1" ht="36" x14ac:dyDescent="0.35">
      <c r="A320" s="54" t="s">
        <v>326</v>
      </c>
      <c r="B320" s="55" t="s">
        <v>263</v>
      </c>
      <c r="C320" s="108" t="s">
        <v>122</v>
      </c>
      <c r="D320" s="108" t="s">
        <v>93</v>
      </c>
      <c r="E320" s="108" t="s">
        <v>28</v>
      </c>
      <c r="F320" s="108" t="s">
        <v>3</v>
      </c>
      <c r="G320" s="150"/>
      <c r="H320" s="150"/>
      <c r="I320" s="150"/>
      <c r="J320" s="61">
        <f>SUM(J321)</f>
        <v>270</v>
      </c>
      <c r="K320" s="61">
        <f t="shared" ref="K320:L324" si="117">SUM(K321)</f>
        <v>270</v>
      </c>
      <c r="L320" s="62">
        <f t="shared" si="117"/>
        <v>270</v>
      </c>
    </row>
    <row r="321" spans="1:12" s="18" customFormat="1" ht="84" x14ac:dyDescent="0.35">
      <c r="A321" s="63"/>
      <c r="B321" s="64" t="s">
        <v>264</v>
      </c>
      <c r="C321" s="109" t="s">
        <v>122</v>
      </c>
      <c r="D321" s="109" t="s">
        <v>93</v>
      </c>
      <c r="E321" s="109" t="s">
        <v>28</v>
      </c>
      <c r="F321" s="109" t="s">
        <v>262</v>
      </c>
      <c r="G321" s="151"/>
      <c r="H321" s="151"/>
      <c r="I321" s="151"/>
      <c r="J321" s="70">
        <f>SUM(J322)</f>
        <v>270</v>
      </c>
      <c r="K321" s="70">
        <f t="shared" si="117"/>
        <v>270</v>
      </c>
      <c r="L321" s="71">
        <f t="shared" si="117"/>
        <v>270</v>
      </c>
    </row>
    <row r="322" spans="1:12" s="8" customFormat="1" x14ac:dyDescent="0.35">
      <c r="A322" s="72"/>
      <c r="B322" s="73" t="s">
        <v>244</v>
      </c>
      <c r="C322" s="78" t="s">
        <v>122</v>
      </c>
      <c r="D322" s="78" t="s">
        <v>93</v>
      </c>
      <c r="E322" s="78" t="s">
        <v>28</v>
      </c>
      <c r="F322" s="78" t="s">
        <v>262</v>
      </c>
      <c r="G322" s="78" t="s">
        <v>243</v>
      </c>
      <c r="H322" s="78" t="s">
        <v>118</v>
      </c>
      <c r="I322" s="78" t="s">
        <v>7</v>
      </c>
      <c r="J322" s="16">
        <v>270</v>
      </c>
      <c r="K322" s="16">
        <v>270</v>
      </c>
      <c r="L322" s="77">
        <v>270</v>
      </c>
    </row>
    <row r="323" spans="1:12" s="19" customFormat="1" ht="72" x14ac:dyDescent="0.35">
      <c r="A323" s="54" t="s">
        <v>326</v>
      </c>
      <c r="B323" s="55" t="s">
        <v>359</v>
      </c>
      <c r="C323" s="108" t="s">
        <v>122</v>
      </c>
      <c r="D323" s="108" t="s">
        <v>93</v>
      </c>
      <c r="E323" s="108" t="s">
        <v>45</v>
      </c>
      <c r="F323" s="108" t="s">
        <v>3</v>
      </c>
      <c r="G323" s="150"/>
      <c r="H323" s="150"/>
      <c r="I323" s="150"/>
      <c r="J323" s="61">
        <f>SUM(J324)</f>
        <v>24920.9</v>
      </c>
      <c r="K323" s="61">
        <f t="shared" si="117"/>
        <v>48295</v>
      </c>
      <c r="L323" s="62">
        <f t="shared" si="117"/>
        <v>0</v>
      </c>
    </row>
    <row r="324" spans="1:12" s="18" customFormat="1" ht="84" x14ac:dyDescent="0.35">
      <c r="A324" s="63"/>
      <c r="B324" s="64" t="s">
        <v>264</v>
      </c>
      <c r="C324" s="109" t="s">
        <v>122</v>
      </c>
      <c r="D324" s="109" t="s">
        <v>93</v>
      </c>
      <c r="E324" s="109" t="s">
        <v>45</v>
      </c>
      <c r="F324" s="109" t="s">
        <v>358</v>
      </c>
      <c r="G324" s="151"/>
      <c r="H324" s="151"/>
      <c r="I324" s="151"/>
      <c r="J324" s="70">
        <f>SUM(J325)</f>
        <v>24920.9</v>
      </c>
      <c r="K324" s="70">
        <f t="shared" si="117"/>
        <v>48295</v>
      </c>
      <c r="L324" s="71">
        <f t="shared" si="117"/>
        <v>0</v>
      </c>
    </row>
    <row r="325" spans="1:12" s="8" customFormat="1" x14ac:dyDescent="0.35">
      <c r="A325" s="72"/>
      <c r="B325" s="73" t="s">
        <v>244</v>
      </c>
      <c r="C325" s="78" t="s">
        <v>122</v>
      </c>
      <c r="D325" s="78" t="s">
        <v>93</v>
      </c>
      <c r="E325" s="78" t="s">
        <v>45</v>
      </c>
      <c r="F325" s="78" t="s">
        <v>358</v>
      </c>
      <c r="G325" s="78" t="s">
        <v>243</v>
      </c>
      <c r="H325" s="78" t="s">
        <v>118</v>
      </c>
      <c r="I325" s="78" t="s">
        <v>7</v>
      </c>
      <c r="J325" s="16">
        <v>24920.9</v>
      </c>
      <c r="K325" s="16">
        <v>48295</v>
      </c>
      <c r="L325" s="77"/>
    </row>
    <row r="326" spans="1:12" s="2" customFormat="1" ht="34.799999999999997" x14ac:dyDescent="0.3">
      <c r="A326" s="48" t="s">
        <v>258</v>
      </c>
      <c r="B326" s="49" t="s">
        <v>108</v>
      </c>
      <c r="C326" s="107" t="s">
        <v>122</v>
      </c>
      <c r="D326" s="107" t="s">
        <v>105</v>
      </c>
      <c r="E326" s="107" t="s">
        <v>2</v>
      </c>
      <c r="F326" s="107" t="s">
        <v>3</v>
      </c>
      <c r="G326" s="149"/>
      <c r="H326" s="149"/>
      <c r="I326" s="149"/>
      <c r="J326" s="52">
        <f>SUM(J327)</f>
        <v>18945.2</v>
      </c>
      <c r="K326" s="52">
        <f t="shared" ref="K326:L327" si="118">SUM(K327)</f>
        <v>19620</v>
      </c>
      <c r="L326" s="53">
        <f t="shared" si="118"/>
        <v>19620</v>
      </c>
    </row>
    <row r="327" spans="1:12" s="19" customFormat="1" ht="54" x14ac:dyDescent="0.35">
      <c r="A327" s="54" t="s">
        <v>259</v>
      </c>
      <c r="B327" s="55" t="s">
        <v>140</v>
      </c>
      <c r="C327" s="108" t="s">
        <v>122</v>
      </c>
      <c r="D327" s="108" t="s">
        <v>105</v>
      </c>
      <c r="E327" s="108" t="s">
        <v>1</v>
      </c>
      <c r="F327" s="108" t="s">
        <v>3</v>
      </c>
      <c r="G327" s="150"/>
      <c r="H327" s="150"/>
      <c r="I327" s="150"/>
      <c r="J327" s="61">
        <f>SUM(J328)</f>
        <v>18945.2</v>
      </c>
      <c r="K327" s="61">
        <f t="shared" si="118"/>
        <v>19620</v>
      </c>
      <c r="L327" s="62">
        <f t="shared" si="118"/>
        <v>19620</v>
      </c>
    </row>
    <row r="328" spans="1:12" s="18" customFormat="1" x14ac:dyDescent="0.35">
      <c r="A328" s="63"/>
      <c r="B328" s="64" t="s">
        <v>142</v>
      </c>
      <c r="C328" s="109" t="s">
        <v>122</v>
      </c>
      <c r="D328" s="109" t="s">
        <v>105</v>
      </c>
      <c r="E328" s="109" t="s">
        <v>1</v>
      </c>
      <c r="F328" s="109" t="s">
        <v>141</v>
      </c>
      <c r="G328" s="151"/>
      <c r="H328" s="151"/>
      <c r="I328" s="151"/>
      <c r="J328" s="70">
        <f>SUM(J329:J331)</f>
        <v>18945.2</v>
      </c>
      <c r="K328" s="70">
        <f t="shared" ref="K328:L328" si="119">SUM(K329:K331)</f>
        <v>19620</v>
      </c>
      <c r="L328" s="71">
        <f t="shared" si="119"/>
        <v>19620</v>
      </c>
    </row>
    <row r="329" spans="1:12" s="8" customFormat="1" ht="33.6" x14ac:dyDescent="0.35">
      <c r="A329" s="72"/>
      <c r="B329" s="73" t="s">
        <v>233</v>
      </c>
      <c r="C329" s="78" t="s">
        <v>122</v>
      </c>
      <c r="D329" s="78" t="s">
        <v>105</v>
      </c>
      <c r="E329" s="78" t="s">
        <v>1</v>
      </c>
      <c r="F329" s="78" t="s">
        <v>141</v>
      </c>
      <c r="G329" s="78" t="s">
        <v>234</v>
      </c>
      <c r="H329" s="78" t="s">
        <v>1</v>
      </c>
      <c r="I329" s="78" t="s">
        <v>8</v>
      </c>
      <c r="J329" s="16">
        <v>17120.2</v>
      </c>
      <c r="K329" s="16">
        <v>17610</v>
      </c>
      <c r="L329" s="77">
        <v>17610</v>
      </c>
    </row>
    <row r="330" spans="1:12" s="8" customFormat="1" x14ac:dyDescent="0.35">
      <c r="A330" s="72"/>
      <c r="B330" s="73" t="s">
        <v>231</v>
      </c>
      <c r="C330" s="78" t="s">
        <v>122</v>
      </c>
      <c r="D330" s="78" t="s">
        <v>105</v>
      </c>
      <c r="E330" s="78" t="s">
        <v>1</v>
      </c>
      <c r="F330" s="78" t="s">
        <v>141</v>
      </c>
      <c r="G330" s="78" t="s">
        <v>232</v>
      </c>
      <c r="H330" s="78" t="s">
        <v>1</v>
      </c>
      <c r="I330" s="78" t="s">
        <v>8</v>
      </c>
      <c r="J330" s="16">
        <v>1823.2</v>
      </c>
      <c r="K330" s="16">
        <v>2000</v>
      </c>
      <c r="L330" s="77">
        <v>2000</v>
      </c>
    </row>
    <row r="331" spans="1:12" s="8" customFormat="1" x14ac:dyDescent="0.35">
      <c r="A331" s="72"/>
      <c r="B331" s="73" t="s">
        <v>235</v>
      </c>
      <c r="C331" s="78" t="s">
        <v>122</v>
      </c>
      <c r="D331" s="78" t="s">
        <v>105</v>
      </c>
      <c r="E331" s="78" t="s">
        <v>1</v>
      </c>
      <c r="F331" s="78" t="s">
        <v>141</v>
      </c>
      <c r="G331" s="78" t="s">
        <v>236</v>
      </c>
      <c r="H331" s="78" t="s">
        <v>1</v>
      </c>
      <c r="I331" s="78" t="s">
        <v>8</v>
      </c>
      <c r="J331" s="16">
        <v>1.8</v>
      </c>
      <c r="K331" s="16">
        <v>10</v>
      </c>
      <c r="L331" s="77">
        <v>10</v>
      </c>
    </row>
    <row r="332" spans="1:12" s="2" customFormat="1" ht="52.2" x14ac:dyDescent="0.3">
      <c r="A332" s="39" t="s">
        <v>118</v>
      </c>
      <c r="B332" s="40" t="s">
        <v>144</v>
      </c>
      <c r="C332" s="110" t="s">
        <v>143</v>
      </c>
      <c r="D332" s="110" t="s">
        <v>55</v>
      </c>
      <c r="E332" s="110" t="s">
        <v>2</v>
      </c>
      <c r="F332" s="110" t="s">
        <v>3</v>
      </c>
      <c r="G332" s="149"/>
      <c r="H332" s="149"/>
      <c r="I332" s="149"/>
      <c r="J332" s="46">
        <f>SUM(J333+J338+J342+J364)</f>
        <v>103238.1</v>
      </c>
      <c r="K332" s="46">
        <f t="shared" ref="K332:L332" si="120">SUM(K333+K338+K342+K364)</f>
        <v>104931</v>
      </c>
      <c r="L332" s="47">
        <f t="shared" si="120"/>
        <v>106164</v>
      </c>
    </row>
    <row r="333" spans="1:12" s="2" customFormat="1" ht="34.799999999999997" x14ac:dyDescent="0.3">
      <c r="A333" s="48" t="s">
        <v>223</v>
      </c>
      <c r="B333" s="49" t="s">
        <v>145</v>
      </c>
      <c r="C333" s="107" t="s">
        <v>143</v>
      </c>
      <c r="D333" s="107" t="s">
        <v>57</v>
      </c>
      <c r="E333" s="107" t="s">
        <v>2</v>
      </c>
      <c r="F333" s="107" t="s">
        <v>3</v>
      </c>
      <c r="G333" s="149"/>
      <c r="H333" s="149"/>
      <c r="I333" s="149"/>
      <c r="J333" s="52">
        <f>SUM(J334)</f>
        <v>45.8</v>
      </c>
      <c r="K333" s="52">
        <f t="shared" ref="K333:L334" si="121">SUM(K334)</f>
        <v>160</v>
      </c>
      <c r="L333" s="53">
        <f t="shared" si="121"/>
        <v>160</v>
      </c>
    </row>
    <row r="334" spans="1:12" s="19" customFormat="1" ht="36" x14ac:dyDescent="0.35">
      <c r="A334" s="54" t="s">
        <v>224</v>
      </c>
      <c r="B334" s="55" t="s">
        <v>283</v>
      </c>
      <c r="C334" s="108" t="s">
        <v>143</v>
      </c>
      <c r="D334" s="108" t="s">
        <v>57</v>
      </c>
      <c r="E334" s="108" t="s">
        <v>1</v>
      </c>
      <c r="F334" s="108" t="s">
        <v>3</v>
      </c>
      <c r="G334" s="150"/>
      <c r="H334" s="150"/>
      <c r="I334" s="150"/>
      <c r="J334" s="61">
        <f>SUM(J335)</f>
        <v>45.8</v>
      </c>
      <c r="K334" s="61">
        <f t="shared" si="121"/>
        <v>160</v>
      </c>
      <c r="L334" s="62">
        <f t="shared" si="121"/>
        <v>160</v>
      </c>
    </row>
    <row r="335" spans="1:12" s="18" customFormat="1" x14ac:dyDescent="0.35">
      <c r="A335" s="63"/>
      <c r="B335" s="64" t="s">
        <v>142</v>
      </c>
      <c r="C335" s="109" t="s">
        <v>143</v>
      </c>
      <c r="D335" s="109" t="s">
        <v>57</v>
      </c>
      <c r="E335" s="109" t="s">
        <v>1</v>
      </c>
      <c r="F335" s="109" t="s">
        <v>141</v>
      </c>
      <c r="G335" s="151"/>
      <c r="H335" s="151"/>
      <c r="I335" s="151"/>
      <c r="J335" s="70">
        <f>SUM(J336:J337)</f>
        <v>45.8</v>
      </c>
      <c r="K335" s="70">
        <f t="shared" ref="K335:L335" si="122">SUM(K336:K337)</f>
        <v>160</v>
      </c>
      <c r="L335" s="71">
        <f t="shared" si="122"/>
        <v>160</v>
      </c>
    </row>
    <row r="336" spans="1:12" s="8" customFormat="1" ht="33.6" x14ac:dyDescent="0.35">
      <c r="A336" s="72"/>
      <c r="B336" s="73" t="s">
        <v>233</v>
      </c>
      <c r="C336" s="78" t="s">
        <v>143</v>
      </c>
      <c r="D336" s="78" t="s">
        <v>57</v>
      </c>
      <c r="E336" s="78" t="s">
        <v>1</v>
      </c>
      <c r="F336" s="78" t="s">
        <v>141</v>
      </c>
      <c r="G336" s="78" t="s">
        <v>234</v>
      </c>
      <c r="H336" s="78" t="s">
        <v>1</v>
      </c>
      <c r="I336" s="78" t="s">
        <v>28</v>
      </c>
      <c r="J336" s="16">
        <v>5.5</v>
      </c>
      <c r="K336" s="16">
        <v>10</v>
      </c>
      <c r="L336" s="77">
        <v>10</v>
      </c>
    </row>
    <row r="337" spans="1:12" s="8" customFormat="1" x14ac:dyDescent="0.35">
      <c r="A337" s="72"/>
      <c r="B337" s="73" t="s">
        <v>231</v>
      </c>
      <c r="C337" s="78" t="s">
        <v>143</v>
      </c>
      <c r="D337" s="78" t="s">
        <v>57</v>
      </c>
      <c r="E337" s="78" t="s">
        <v>1</v>
      </c>
      <c r="F337" s="78" t="s">
        <v>141</v>
      </c>
      <c r="G337" s="78" t="s">
        <v>232</v>
      </c>
      <c r="H337" s="78" t="s">
        <v>1</v>
      </c>
      <c r="I337" s="78" t="s">
        <v>28</v>
      </c>
      <c r="J337" s="16">
        <v>40.299999999999997</v>
      </c>
      <c r="K337" s="16">
        <v>150</v>
      </c>
      <c r="L337" s="77">
        <v>150</v>
      </c>
    </row>
    <row r="338" spans="1:12" s="2" customFormat="1" x14ac:dyDescent="0.3">
      <c r="A338" s="48" t="s">
        <v>225</v>
      </c>
      <c r="B338" s="49" t="s">
        <v>146</v>
      </c>
      <c r="C338" s="107" t="s">
        <v>143</v>
      </c>
      <c r="D338" s="107" t="s">
        <v>93</v>
      </c>
      <c r="E338" s="107" t="s">
        <v>2</v>
      </c>
      <c r="F338" s="107" t="s">
        <v>3</v>
      </c>
      <c r="G338" s="149"/>
      <c r="H338" s="149"/>
      <c r="I338" s="149"/>
      <c r="J338" s="52">
        <f>SUM(J339)</f>
        <v>297</v>
      </c>
      <c r="K338" s="52">
        <f t="shared" ref="K338:L340" si="123">SUM(K339)</f>
        <v>500</v>
      </c>
      <c r="L338" s="53">
        <f t="shared" si="123"/>
        <v>500</v>
      </c>
    </row>
    <row r="339" spans="1:12" s="19" customFormat="1" ht="54" x14ac:dyDescent="0.35">
      <c r="A339" s="54" t="s">
        <v>226</v>
      </c>
      <c r="B339" s="55" t="s">
        <v>284</v>
      </c>
      <c r="C339" s="108" t="s">
        <v>143</v>
      </c>
      <c r="D339" s="108" t="s">
        <v>93</v>
      </c>
      <c r="E339" s="108" t="s">
        <v>1</v>
      </c>
      <c r="F339" s="108" t="s">
        <v>3</v>
      </c>
      <c r="G339" s="150"/>
      <c r="H339" s="150"/>
      <c r="I339" s="150"/>
      <c r="J339" s="61">
        <f>SUM(J340)</f>
        <v>297</v>
      </c>
      <c r="K339" s="61">
        <f t="shared" si="123"/>
        <v>500</v>
      </c>
      <c r="L339" s="62">
        <f t="shared" si="123"/>
        <v>500</v>
      </c>
    </row>
    <row r="340" spans="1:12" s="18" customFormat="1" x14ac:dyDescent="0.35">
      <c r="A340" s="63"/>
      <c r="B340" s="64" t="s">
        <v>142</v>
      </c>
      <c r="C340" s="121" t="s">
        <v>143</v>
      </c>
      <c r="D340" s="121" t="s">
        <v>93</v>
      </c>
      <c r="E340" s="121" t="s">
        <v>1</v>
      </c>
      <c r="F340" s="121" t="s">
        <v>141</v>
      </c>
      <c r="G340" s="151"/>
      <c r="H340" s="151"/>
      <c r="I340" s="151"/>
      <c r="J340" s="70">
        <f>SUM(J341)</f>
        <v>297</v>
      </c>
      <c r="K340" s="70">
        <f t="shared" si="123"/>
        <v>500</v>
      </c>
      <c r="L340" s="71">
        <f t="shared" si="123"/>
        <v>500</v>
      </c>
    </row>
    <row r="341" spans="1:12" s="8" customFormat="1" x14ac:dyDescent="0.35">
      <c r="A341" s="72"/>
      <c r="B341" s="73" t="s">
        <v>231</v>
      </c>
      <c r="C341" s="78" t="s">
        <v>143</v>
      </c>
      <c r="D341" s="78" t="s">
        <v>93</v>
      </c>
      <c r="E341" s="78" t="s">
        <v>1</v>
      </c>
      <c r="F341" s="78" t="s">
        <v>141</v>
      </c>
      <c r="G341" s="78" t="s">
        <v>232</v>
      </c>
      <c r="H341" s="78" t="s">
        <v>1</v>
      </c>
      <c r="I341" s="78" t="s">
        <v>28</v>
      </c>
      <c r="J341" s="16">
        <v>297</v>
      </c>
      <c r="K341" s="16">
        <v>500</v>
      </c>
      <c r="L341" s="77">
        <v>500</v>
      </c>
    </row>
    <row r="342" spans="1:12" s="2" customFormat="1" ht="34.799999999999997" x14ac:dyDescent="0.3">
      <c r="A342" s="48" t="s">
        <v>227</v>
      </c>
      <c r="B342" s="49" t="s">
        <v>147</v>
      </c>
      <c r="C342" s="107" t="s">
        <v>143</v>
      </c>
      <c r="D342" s="107" t="s">
        <v>105</v>
      </c>
      <c r="E342" s="107" t="s">
        <v>2</v>
      </c>
      <c r="F342" s="107" t="s">
        <v>3</v>
      </c>
      <c r="G342" s="149"/>
      <c r="H342" s="149"/>
      <c r="I342" s="149"/>
      <c r="J342" s="52">
        <f>SUM(J343)</f>
        <v>56249.599999999999</v>
      </c>
      <c r="K342" s="52">
        <f t="shared" ref="K342:L342" si="124">SUM(K343)</f>
        <v>57551</v>
      </c>
      <c r="L342" s="53">
        <f t="shared" si="124"/>
        <v>58033</v>
      </c>
    </row>
    <row r="343" spans="1:12" s="19" customFormat="1" ht="36" x14ac:dyDescent="0.35">
      <c r="A343" s="54" t="s">
        <v>228</v>
      </c>
      <c r="B343" s="55" t="s">
        <v>148</v>
      </c>
      <c r="C343" s="108" t="s">
        <v>143</v>
      </c>
      <c r="D343" s="108" t="s">
        <v>105</v>
      </c>
      <c r="E343" s="108" t="s">
        <v>1</v>
      </c>
      <c r="F343" s="108" t="s">
        <v>3</v>
      </c>
      <c r="G343" s="150"/>
      <c r="H343" s="150"/>
      <c r="I343" s="150"/>
      <c r="J343" s="61">
        <f>SUM(J344+J352+J355+J358+J361)</f>
        <v>56249.599999999999</v>
      </c>
      <c r="K343" s="61">
        <f t="shared" ref="K343:L343" si="125">SUM(K344+K352+K355+K358+K361)</f>
        <v>57551</v>
      </c>
      <c r="L343" s="62">
        <f t="shared" si="125"/>
        <v>58033</v>
      </c>
    </row>
    <row r="344" spans="1:12" s="18" customFormat="1" x14ac:dyDescent="0.35">
      <c r="A344" s="63"/>
      <c r="B344" s="64" t="s">
        <v>142</v>
      </c>
      <c r="C344" s="109" t="s">
        <v>143</v>
      </c>
      <c r="D344" s="109" t="s">
        <v>105</v>
      </c>
      <c r="E344" s="109" t="s">
        <v>1</v>
      </c>
      <c r="F344" s="109" t="s">
        <v>141</v>
      </c>
      <c r="G344" s="151"/>
      <c r="H344" s="151"/>
      <c r="I344" s="151"/>
      <c r="J344" s="70">
        <f>SUM(J345:J351)</f>
        <v>51657.599999999999</v>
      </c>
      <c r="K344" s="70">
        <f t="shared" ref="K344:L344" si="126">SUM(K345:K351)</f>
        <v>52791</v>
      </c>
      <c r="L344" s="71">
        <f t="shared" si="126"/>
        <v>53100</v>
      </c>
    </row>
    <row r="345" spans="1:12" s="8" customFormat="1" ht="33.6" x14ac:dyDescent="0.35">
      <c r="A345" s="72"/>
      <c r="B345" s="73" t="s">
        <v>267</v>
      </c>
      <c r="C345" s="78" t="s">
        <v>143</v>
      </c>
      <c r="D345" s="78" t="s">
        <v>105</v>
      </c>
      <c r="E345" s="78" t="s">
        <v>1</v>
      </c>
      <c r="F345" s="78" t="s">
        <v>141</v>
      </c>
      <c r="G345" s="78" t="s">
        <v>234</v>
      </c>
      <c r="H345" s="78" t="s">
        <v>1</v>
      </c>
      <c r="I345" s="78" t="s">
        <v>12</v>
      </c>
      <c r="J345" s="16">
        <v>3200</v>
      </c>
      <c r="K345" s="16">
        <v>2777</v>
      </c>
      <c r="L345" s="77">
        <v>2777</v>
      </c>
    </row>
    <row r="346" spans="1:12" s="8" customFormat="1" ht="33.6" x14ac:dyDescent="0.35">
      <c r="A346" s="72"/>
      <c r="B346" s="73" t="s">
        <v>267</v>
      </c>
      <c r="C346" s="78" t="s">
        <v>143</v>
      </c>
      <c r="D346" s="78" t="s">
        <v>105</v>
      </c>
      <c r="E346" s="78" t="s">
        <v>1</v>
      </c>
      <c r="F346" s="78" t="s">
        <v>141</v>
      </c>
      <c r="G346" s="78" t="s">
        <v>234</v>
      </c>
      <c r="H346" s="78" t="s">
        <v>1</v>
      </c>
      <c r="I346" s="78" t="s">
        <v>7</v>
      </c>
      <c r="J346" s="16">
        <v>1079.3</v>
      </c>
      <c r="K346" s="16">
        <v>960</v>
      </c>
      <c r="L346" s="16">
        <v>960</v>
      </c>
    </row>
    <row r="347" spans="1:12" s="8" customFormat="1" x14ac:dyDescent="0.35">
      <c r="A347" s="72"/>
      <c r="B347" s="73" t="s">
        <v>231</v>
      </c>
      <c r="C347" s="78" t="s">
        <v>143</v>
      </c>
      <c r="D347" s="78" t="s">
        <v>105</v>
      </c>
      <c r="E347" s="78" t="s">
        <v>1</v>
      </c>
      <c r="F347" s="78" t="s">
        <v>141</v>
      </c>
      <c r="G347" s="78" t="s">
        <v>232</v>
      </c>
      <c r="H347" s="78" t="s">
        <v>1</v>
      </c>
      <c r="I347" s="78" t="s">
        <v>7</v>
      </c>
      <c r="J347" s="16">
        <v>101.5</v>
      </c>
      <c r="K347" s="16">
        <v>208</v>
      </c>
      <c r="L347" s="77">
        <v>217</v>
      </c>
    </row>
    <row r="348" spans="1:12" s="8" customFormat="1" x14ac:dyDescent="0.35">
      <c r="A348" s="72"/>
      <c r="B348" s="73" t="s">
        <v>235</v>
      </c>
      <c r="C348" s="78" t="s">
        <v>143</v>
      </c>
      <c r="D348" s="78" t="s">
        <v>105</v>
      </c>
      <c r="E348" s="78" t="s">
        <v>1</v>
      </c>
      <c r="F348" s="78" t="s">
        <v>141</v>
      </c>
      <c r="G348" s="78" t="s">
        <v>236</v>
      </c>
      <c r="H348" s="78" t="s">
        <v>1</v>
      </c>
      <c r="I348" s="78" t="s">
        <v>7</v>
      </c>
      <c r="J348" s="16">
        <v>0</v>
      </c>
      <c r="K348" s="16">
        <v>1</v>
      </c>
      <c r="L348" s="77">
        <v>1</v>
      </c>
    </row>
    <row r="349" spans="1:12" s="8" customFormat="1" ht="33.6" x14ac:dyDescent="0.35">
      <c r="A349" s="72"/>
      <c r="B349" s="73" t="s">
        <v>267</v>
      </c>
      <c r="C349" s="78" t="s">
        <v>143</v>
      </c>
      <c r="D349" s="78" t="s">
        <v>105</v>
      </c>
      <c r="E349" s="78" t="s">
        <v>1</v>
      </c>
      <c r="F349" s="78" t="s">
        <v>141</v>
      </c>
      <c r="G349" s="78" t="s">
        <v>234</v>
      </c>
      <c r="H349" s="78" t="s">
        <v>1</v>
      </c>
      <c r="I349" s="78" t="s">
        <v>28</v>
      </c>
      <c r="J349" s="16">
        <v>38794.1</v>
      </c>
      <c r="K349" s="16">
        <v>39768</v>
      </c>
      <c r="L349" s="16">
        <v>39768</v>
      </c>
    </row>
    <row r="350" spans="1:12" s="8" customFormat="1" x14ac:dyDescent="0.35">
      <c r="A350" s="72"/>
      <c r="B350" s="73" t="s">
        <v>231</v>
      </c>
      <c r="C350" s="78" t="s">
        <v>143</v>
      </c>
      <c r="D350" s="78" t="s">
        <v>105</v>
      </c>
      <c r="E350" s="78" t="s">
        <v>1</v>
      </c>
      <c r="F350" s="78" t="s">
        <v>141</v>
      </c>
      <c r="G350" s="78" t="s">
        <v>232</v>
      </c>
      <c r="H350" s="78" t="s">
        <v>1</v>
      </c>
      <c r="I350" s="78" t="s">
        <v>28</v>
      </c>
      <c r="J350" s="16">
        <v>8409.7999999999993</v>
      </c>
      <c r="K350" s="16">
        <v>8975</v>
      </c>
      <c r="L350" s="77">
        <v>9275</v>
      </c>
    </row>
    <row r="351" spans="1:12" s="8" customFormat="1" x14ac:dyDescent="0.35">
      <c r="A351" s="72"/>
      <c r="B351" s="73" t="s">
        <v>235</v>
      </c>
      <c r="C351" s="78" t="s">
        <v>143</v>
      </c>
      <c r="D351" s="78" t="s">
        <v>105</v>
      </c>
      <c r="E351" s="78" t="s">
        <v>1</v>
      </c>
      <c r="F351" s="78" t="s">
        <v>141</v>
      </c>
      <c r="G351" s="78" t="s">
        <v>236</v>
      </c>
      <c r="H351" s="78" t="s">
        <v>1</v>
      </c>
      <c r="I351" s="78" t="s">
        <v>28</v>
      </c>
      <c r="J351" s="16">
        <v>72.900000000000006</v>
      </c>
      <c r="K351" s="16">
        <v>102</v>
      </c>
      <c r="L351" s="77">
        <v>102</v>
      </c>
    </row>
    <row r="352" spans="1:12" s="18" customFormat="1" ht="33.6" x14ac:dyDescent="0.35">
      <c r="A352" s="63"/>
      <c r="B352" s="64" t="s">
        <v>150</v>
      </c>
      <c r="C352" s="109" t="s">
        <v>143</v>
      </c>
      <c r="D352" s="109" t="s">
        <v>105</v>
      </c>
      <c r="E352" s="109" t="s">
        <v>1</v>
      </c>
      <c r="F352" s="109" t="s">
        <v>149</v>
      </c>
      <c r="G352" s="151"/>
      <c r="H352" s="151"/>
      <c r="I352" s="151"/>
      <c r="J352" s="70">
        <f>SUM(J353:J354)</f>
        <v>881</v>
      </c>
      <c r="K352" s="70">
        <f t="shared" ref="K352:L352" si="127">SUM(K353:K354)</f>
        <v>910</v>
      </c>
      <c r="L352" s="71">
        <f t="shared" si="127"/>
        <v>941</v>
      </c>
    </row>
    <row r="353" spans="1:12" s="8" customFormat="1" ht="33.6" x14ac:dyDescent="0.35">
      <c r="A353" s="72"/>
      <c r="B353" s="73" t="s">
        <v>267</v>
      </c>
      <c r="C353" s="78" t="s">
        <v>143</v>
      </c>
      <c r="D353" s="78" t="s">
        <v>105</v>
      </c>
      <c r="E353" s="78" t="s">
        <v>1</v>
      </c>
      <c r="F353" s="78" t="s">
        <v>149</v>
      </c>
      <c r="G353" s="78" t="s">
        <v>234</v>
      </c>
      <c r="H353" s="78" t="s">
        <v>1</v>
      </c>
      <c r="I353" s="78" t="s">
        <v>112</v>
      </c>
      <c r="J353" s="16">
        <v>855</v>
      </c>
      <c r="K353" s="16">
        <v>829</v>
      </c>
      <c r="L353" s="77">
        <v>829</v>
      </c>
    </row>
    <row r="354" spans="1:12" s="8" customFormat="1" x14ac:dyDescent="0.35">
      <c r="A354" s="72"/>
      <c r="B354" s="73" t="s">
        <v>231</v>
      </c>
      <c r="C354" s="78" t="s">
        <v>143</v>
      </c>
      <c r="D354" s="78" t="s">
        <v>105</v>
      </c>
      <c r="E354" s="78" t="s">
        <v>1</v>
      </c>
      <c r="F354" s="78" t="s">
        <v>149</v>
      </c>
      <c r="G354" s="78" t="s">
        <v>232</v>
      </c>
      <c r="H354" s="78" t="s">
        <v>1</v>
      </c>
      <c r="I354" s="78" t="s">
        <v>112</v>
      </c>
      <c r="J354" s="16">
        <v>26</v>
      </c>
      <c r="K354" s="16">
        <v>81</v>
      </c>
      <c r="L354" s="77">
        <v>112</v>
      </c>
    </row>
    <row r="355" spans="1:12" s="18" customFormat="1" ht="50.4" x14ac:dyDescent="0.35">
      <c r="A355" s="63"/>
      <c r="B355" s="64" t="s">
        <v>152</v>
      </c>
      <c r="C355" s="109" t="s">
        <v>143</v>
      </c>
      <c r="D355" s="109" t="s">
        <v>105</v>
      </c>
      <c r="E355" s="109" t="s">
        <v>1</v>
      </c>
      <c r="F355" s="109" t="s">
        <v>151</v>
      </c>
      <c r="G355" s="151"/>
      <c r="H355" s="151"/>
      <c r="I355" s="151"/>
      <c r="J355" s="70">
        <f>SUM(J356:J357)</f>
        <v>480</v>
      </c>
      <c r="K355" s="70">
        <f t="shared" ref="K355:L355" si="128">SUM(K356:K357)</f>
        <v>497</v>
      </c>
      <c r="L355" s="71">
        <f t="shared" si="128"/>
        <v>515</v>
      </c>
    </row>
    <row r="356" spans="1:12" s="8" customFormat="1" ht="33.6" x14ac:dyDescent="0.35">
      <c r="A356" s="72"/>
      <c r="B356" s="73" t="s">
        <v>267</v>
      </c>
      <c r="C356" s="78" t="s">
        <v>143</v>
      </c>
      <c r="D356" s="78" t="s">
        <v>105</v>
      </c>
      <c r="E356" s="78" t="s">
        <v>1</v>
      </c>
      <c r="F356" s="78" t="s">
        <v>151</v>
      </c>
      <c r="G356" s="78" t="s">
        <v>234</v>
      </c>
      <c r="H356" s="78" t="s">
        <v>1</v>
      </c>
      <c r="I356" s="78" t="s">
        <v>112</v>
      </c>
      <c r="J356" s="16">
        <v>465</v>
      </c>
      <c r="K356" s="16">
        <v>454</v>
      </c>
      <c r="L356" s="77">
        <v>454</v>
      </c>
    </row>
    <row r="357" spans="1:12" s="8" customFormat="1" x14ac:dyDescent="0.35">
      <c r="A357" s="72"/>
      <c r="B357" s="73" t="s">
        <v>231</v>
      </c>
      <c r="C357" s="78" t="s">
        <v>143</v>
      </c>
      <c r="D357" s="78" t="s">
        <v>105</v>
      </c>
      <c r="E357" s="78" t="s">
        <v>1</v>
      </c>
      <c r="F357" s="78" t="s">
        <v>151</v>
      </c>
      <c r="G357" s="78" t="s">
        <v>232</v>
      </c>
      <c r="H357" s="78" t="s">
        <v>1</v>
      </c>
      <c r="I357" s="78" t="s">
        <v>112</v>
      </c>
      <c r="J357" s="16">
        <v>15</v>
      </c>
      <c r="K357" s="16">
        <v>43</v>
      </c>
      <c r="L357" s="77">
        <v>61</v>
      </c>
    </row>
    <row r="358" spans="1:12" s="18" customFormat="1" ht="33.6" x14ac:dyDescent="0.35">
      <c r="A358" s="63"/>
      <c r="B358" s="64" t="s">
        <v>154</v>
      </c>
      <c r="C358" s="109" t="s">
        <v>143</v>
      </c>
      <c r="D358" s="109" t="s">
        <v>105</v>
      </c>
      <c r="E358" s="109" t="s">
        <v>1</v>
      </c>
      <c r="F358" s="109" t="s">
        <v>153</v>
      </c>
      <c r="G358" s="151"/>
      <c r="H358" s="151"/>
      <c r="I358" s="151"/>
      <c r="J358" s="70">
        <f>SUM(J359:J360)</f>
        <v>2852</v>
      </c>
      <c r="K358" s="70">
        <f t="shared" ref="K358:L358" si="129">SUM(K359:K360)</f>
        <v>2958</v>
      </c>
      <c r="L358" s="71">
        <f t="shared" si="129"/>
        <v>3067</v>
      </c>
    </row>
    <row r="359" spans="1:12" s="8" customFormat="1" ht="33.6" x14ac:dyDescent="0.35">
      <c r="A359" s="72"/>
      <c r="B359" s="73" t="s">
        <v>267</v>
      </c>
      <c r="C359" s="78" t="s">
        <v>143</v>
      </c>
      <c r="D359" s="78" t="s">
        <v>105</v>
      </c>
      <c r="E359" s="78" t="s">
        <v>1</v>
      </c>
      <c r="F359" s="78" t="s">
        <v>153</v>
      </c>
      <c r="G359" s="78" t="s">
        <v>234</v>
      </c>
      <c r="H359" s="78" t="s">
        <v>1</v>
      </c>
      <c r="I359" s="78" t="s">
        <v>112</v>
      </c>
      <c r="J359" s="147">
        <v>2663.4</v>
      </c>
      <c r="K359" s="16">
        <v>2647</v>
      </c>
      <c r="L359" s="77">
        <v>2647</v>
      </c>
    </row>
    <row r="360" spans="1:12" s="8" customFormat="1" x14ac:dyDescent="0.35">
      <c r="A360" s="72"/>
      <c r="B360" s="73" t="s">
        <v>231</v>
      </c>
      <c r="C360" s="78" t="s">
        <v>143</v>
      </c>
      <c r="D360" s="78" t="s">
        <v>105</v>
      </c>
      <c r="E360" s="78" t="s">
        <v>1</v>
      </c>
      <c r="F360" s="78" t="s">
        <v>153</v>
      </c>
      <c r="G360" s="78" t="s">
        <v>232</v>
      </c>
      <c r="H360" s="78" t="s">
        <v>1</v>
      </c>
      <c r="I360" s="78" t="s">
        <v>112</v>
      </c>
      <c r="J360" s="147">
        <v>188.6</v>
      </c>
      <c r="K360" s="16">
        <v>311</v>
      </c>
      <c r="L360" s="77">
        <v>420</v>
      </c>
    </row>
    <row r="361" spans="1:12" s="18" customFormat="1" ht="33.6" x14ac:dyDescent="0.35">
      <c r="A361" s="63"/>
      <c r="B361" s="64" t="s">
        <v>156</v>
      </c>
      <c r="C361" s="109" t="s">
        <v>143</v>
      </c>
      <c r="D361" s="109" t="s">
        <v>105</v>
      </c>
      <c r="E361" s="109" t="s">
        <v>1</v>
      </c>
      <c r="F361" s="109" t="s">
        <v>155</v>
      </c>
      <c r="G361" s="151"/>
      <c r="H361" s="151"/>
      <c r="I361" s="151"/>
      <c r="J361" s="70">
        <f>SUM(J362:J363)</f>
        <v>379</v>
      </c>
      <c r="K361" s="70">
        <f t="shared" ref="K361:L361" si="130">SUM(K362:K363)</f>
        <v>395</v>
      </c>
      <c r="L361" s="71">
        <f t="shared" si="130"/>
        <v>410</v>
      </c>
    </row>
    <row r="362" spans="1:12" s="8" customFormat="1" ht="33.6" x14ac:dyDescent="0.35">
      <c r="A362" s="72"/>
      <c r="B362" s="73" t="s">
        <v>267</v>
      </c>
      <c r="C362" s="78" t="s">
        <v>143</v>
      </c>
      <c r="D362" s="78" t="s">
        <v>105</v>
      </c>
      <c r="E362" s="78" t="s">
        <v>1</v>
      </c>
      <c r="F362" s="78" t="s">
        <v>155</v>
      </c>
      <c r="G362" s="78" t="s">
        <v>234</v>
      </c>
      <c r="H362" s="78" t="s">
        <v>1</v>
      </c>
      <c r="I362" s="78" t="s">
        <v>112</v>
      </c>
      <c r="J362" s="16">
        <v>367</v>
      </c>
      <c r="K362" s="16">
        <v>348</v>
      </c>
      <c r="L362" s="77">
        <v>348</v>
      </c>
    </row>
    <row r="363" spans="1:12" s="8" customFormat="1" x14ac:dyDescent="0.35">
      <c r="A363" s="72"/>
      <c r="B363" s="73" t="s">
        <v>231</v>
      </c>
      <c r="C363" s="78" t="s">
        <v>143</v>
      </c>
      <c r="D363" s="78" t="s">
        <v>105</v>
      </c>
      <c r="E363" s="78" t="s">
        <v>1</v>
      </c>
      <c r="F363" s="78" t="s">
        <v>155</v>
      </c>
      <c r="G363" s="78" t="s">
        <v>232</v>
      </c>
      <c r="H363" s="78" t="s">
        <v>1</v>
      </c>
      <c r="I363" s="78" t="s">
        <v>112</v>
      </c>
      <c r="J363" s="16">
        <v>12</v>
      </c>
      <c r="K363" s="16">
        <v>47</v>
      </c>
      <c r="L363" s="77">
        <v>62</v>
      </c>
    </row>
    <row r="364" spans="1:12" s="2" customFormat="1" ht="34.799999999999997" x14ac:dyDescent="0.3">
      <c r="A364" s="48" t="s">
        <v>260</v>
      </c>
      <c r="B364" s="49" t="s">
        <v>157</v>
      </c>
      <c r="C364" s="107" t="s">
        <v>143</v>
      </c>
      <c r="D364" s="107" t="s">
        <v>107</v>
      </c>
      <c r="E364" s="107" t="s">
        <v>2</v>
      </c>
      <c r="F364" s="107" t="s">
        <v>3</v>
      </c>
      <c r="G364" s="149"/>
      <c r="H364" s="149"/>
      <c r="I364" s="149"/>
      <c r="J364" s="52">
        <f>SUM(J365)</f>
        <v>46645.7</v>
      </c>
      <c r="K364" s="52">
        <f t="shared" ref="K364:L365" si="131">SUM(K365)</f>
        <v>46720</v>
      </c>
      <c r="L364" s="53">
        <f t="shared" si="131"/>
        <v>47471</v>
      </c>
    </row>
    <row r="365" spans="1:12" s="19" customFormat="1" ht="36" x14ac:dyDescent="0.35">
      <c r="A365" s="54" t="s">
        <v>261</v>
      </c>
      <c r="B365" s="55" t="s">
        <v>158</v>
      </c>
      <c r="C365" s="108" t="s">
        <v>143</v>
      </c>
      <c r="D365" s="108" t="s">
        <v>107</v>
      </c>
      <c r="E365" s="108" t="s">
        <v>1</v>
      </c>
      <c r="F365" s="108" t="s">
        <v>3</v>
      </c>
      <c r="G365" s="150"/>
      <c r="H365" s="150"/>
      <c r="I365" s="150"/>
      <c r="J365" s="61">
        <f>SUM(J366)</f>
        <v>46645.7</v>
      </c>
      <c r="K365" s="61">
        <f t="shared" si="131"/>
        <v>46720</v>
      </c>
      <c r="L365" s="62">
        <f t="shared" si="131"/>
        <v>47471</v>
      </c>
    </row>
    <row r="366" spans="1:12" s="18" customFormat="1" ht="33.6" x14ac:dyDescent="0.35">
      <c r="A366" s="63"/>
      <c r="B366" s="64" t="s">
        <v>17</v>
      </c>
      <c r="C366" s="109" t="s">
        <v>143</v>
      </c>
      <c r="D366" s="109" t="s">
        <v>107</v>
      </c>
      <c r="E366" s="109" t="s">
        <v>1</v>
      </c>
      <c r="F366" s="109" t="s">
        <v>16</v>
      </c>
      <c r="G366" s="151"/>
      <c r="H366" s="151"/>
      <c r="I366" s="151"/>
      <c r="J366" s="70">
        <f>SUM(J367:J369)</f>
        <v>46645.7</v>
      </c>
      <c r="K366" s="70">
        <f t="shared" ref="K366:L366" si="132">SUM(K367:K369)</f>
        <v>46720</v>
      </c>
      <c r="L366" s="71">
        <f t="shared" si="132"/>
        <v>47471</v>
      </c>
    </row>
    <row r="367" spans="1:12" s="8" customFormat="1" ht="33.6" x14ac:dyDescent="0.35">
      <c r="A367" s="72"/>
      <c r="B367" s="73" t="s">
        <v>267</v>
      </c>
      <c r="C367" s="78" t="s">
        <v>143</v>
      </c>
      <c r="D367" s="78" t="s">
        <v>107</v>
      </c>
      <c r="E367" s="78" t="s">
        <v>1</v>
      </c>
      <c r="F367" s="78" t="s">
        <v>16</v>
      </c>
      <c r="G367" s="78" t="s">
        <v>234</v>
      </c>
      <c r="H367" s="78" t="s">
        <v>1</v>
      </c>
      <c r="I367" s="78" t="s">
        <v>112</v>
      </c>
      <c r="J367" s="16">
        <v>29504</v>
      </c>
      <c r="K367" s="16">
        <v>28082</v>
      </c>
      <c r="L367" s="77">
        <v>28082</v>
      </c>
    </row>
    <row r="368" spans="1:12" s="8" customFormat="1" x14ac:dyDescent="0.35">
      <c r="A368" s="72"/>
      <c r="B368" s="73" t="s">
        <v>231</v>
      </c>
      <c r="C368" s="78" t="s">
        <v>143</v>
      </c>
      <c r="D368" s="78" t="s">
        <v>107</v>
      </c>
      <c r="E368" s="78" t="s">
        <v>1</v>
      </c>
      <c r="F368" s="78" t="s">
        <v>16</v>
      </c>
      <c r="G368" s="78" t="s">
        <v>232</v>
      </c>
      <c r="H368" s="78" t="s">
        <v>1</v>
      </c>
      <c r="I368" s="78" t="s">
        <v>112</v>
      </c>
      <c r="J368" s="16">
        <v>17089.7</v>
      </c>
      <c r="K368" s="16">
        <v>18560</v>
      </c>
      <c r="L368" s="77">
        <v>19311</v>
      </c>
    </row>
    <row r="369" spans="1:12" s="8" customFormat="1" x14ac:dyDescent="0.35">
      <c r="A369" s="72"/>
      <c r="B369" s="73" t="s">
        <v>235</v>
      </c>
      <c r="C369" s="78" t="s">
        <v>143</v>
      </c>
      <c r="D369" s="78" t="s">
        <v>107</v>
      </c>
      <c r="E369" s="78" t="s">
        <v>1</v>
      </c>
      <c r="F369" s="78" t="s">
        <v>16</v>
      </c>
      <c r="G369" s="78" t="s">
        <v>236</v>
      </c>
      <c r="H369" s="78" t="s">
        <v>1</v>
      </c>
      <c r="I369" s="78" t="s">
        <v>112</v>
      </c>
      <c r="J369" s="16">
        <v>52</v>
      </c>
      <c r="K369" s="16">
        <v>78</v>
      </c>
      <c r="L369" s="77">
        <v>78</v>
      </c>
    </row>
    <row r="370" spans="1:12" s="2" customFormat="1" ht="69.599999999999994" x14ac:dyDescent="0.3">
      <c r="A370" s="39" t="s">
        <v>122</v>
      </c>
      <c r="B370" s="40" t="s">
        <v>160</v>
      </c>
      <c r="C370" s="110" t="s">
        <v>159</v>
      </c>
      <c r="D370" s="110" t="s">
        <v>55</v>
      </c>
      <c r="E370" s="110" t="s">
        <v>2</v>
      </c>
      <c r="F370" s="110" t="s">
        <v>3</v>
      </c>
      <c r="G370" s="149"/>
      <c r="H370" s="149"/>
      <c r="I370" s="149"/>
      <c r="J370" s="46">
        <f>SUM(J371)</f>
        <v>9742.2000000000007</v>
      </c>
      <c r="K370" s="46">
        <f t="shared" ref="K370:L370" si="133">SUM(K371)</f>
        <v>1200</v>
      </c>
      <c r="L370" s="47">
        <f t="shared" si="133"/>
        <v>1200</v>
      </c>
    </row>
    <row r="371" spans="1:12" s="2" customFormat="1" ht="34.799999999999997" x14ac:dyDescent="0.3">
      <c r="A371" s="48" t="s">
        <v>229</v>
      </c>
      <c r="B371" s="49" t="s">
        <v>161</v>
      </c>
      <c r="C371" s="107" t="s">
        <v>159</v>
      </c>
      <c r="D371" s="107" t="s">
        <v>57</v>
      </c>
      <c r="E371" s="107" t="s">
        <v>2</v>
      </c>
      <c r="F371" s="107" t="s">
        <v>3</v>
      </c>
      <c r="G371" s="149"/>
      <c r="H371" s="149"/>
      <c r="I371" s="149"/>
      <c r="J371" s="52">
        <f>SUM(J372)</f>
        <v>9742.2000000000007</v>
      </c>
      <c r="K371" s="52">
        <f t="shared" ref="K371:L372" si="134">SUM(K372)</f>
        <v>1200</v>
      </c>
      <c r="L371" s="53">
        <f t="shared" si="134"/>
        <v>1200</v>
      </c>
    </row>
    <row r="372" spans="1:12" s="19" customFormat="1" ht="36" x14ac:dyDescent="0.35">
      <c r="A372" s="54" t="s">
        <v>230</v>
      </c>
      <c r="B372" s="55" t="s">
        <v>162</v>
      </c>
      <c r="C372" s="108" t="s">
        <v>159</v>
      </c>
      <c r="D372" s="108" t="s">
        <v>57</v>
      </c>
      <c r="E372" s="108" t="s">
        <v>1</v>
      </c>
      <c r="F372" s="108" t="s">
        <v>3</v>
      </c>
      <c r="G372" s="150"/>
      <c r="H372" s="150"/>
      <c r="I372" s="150"/>
      <c r="J372" s="61">
        <f>SUM(J373)</f>
        <v>9742.2000000000007</v>
      </c>
      <c r="K372" s="61">
        <f t="shared" si="134"/>
        <v>1200</v>
      </c>
      <c r="L372" s="62">
        <f t="shared" si="134"/>
        <v>1200</v>
      </c>
    </row>
    <row r="373" spans="1:12" s="18" customFormat="1" ht="50.4" x14ac:dyDescent="0.35">
      <c r="A373" s="63"/>
      <c r="B373" s="64" t="s">
        <v>313</v>
      </c>
      <c r="C373" s="109" t="s">
        <v>159</v>
      </c>
      <c r="D373" s="109" t="s">
        <v>57</v>
      </c>
      <c r="E373" s="109" t="s">
        <v>1</v>
      </c>
      <c r="F373" s="109" t="s">
        <v>429</v>
      </c>
      <c r="G373" s="151"/>
      <c r="H373" s="151"/>
      <c r="I373" s="151"/>
      <c r="J373" s="70">
        <f>SUM(J374:J376)</f>
        <v>9742.2000000000007</v>
      </c>
      <c r="K373" s="70">
        <f t="shared" ref="K373:L373" si="135">SUM(K374:K376)</f>
        <v>1200</v>
      </c>
      <c r="L373" s="71">
        <f t="shared" si="135"/>
        <v>1200</v>
      </c>
    </row>
    <row r="374" spans="1:12" s="8" customFormat="1" x14ac:dyDescent="0.35">
      <c r="A374" s="63"/>
      <c r="B374" s="73" t="s">
        <v>499</v>
      </c>
      <c r="C374" s="78" t="s">
        <v>159</v>
      </c>
      <c r="D374" s="78" t="s">
        <v>57</v>
      </c>
      <c r="E374" s="78" t="s">
        <v>1</v>
      </c>
      <c r="F374" s="78" t="s">
        <v>429</v>
      </c>
      <c r="G374" s="78" t="s">
        <v>239</v>
      </c>
      <c r="H374" s="78" t="s">
        <v>97</v>
      </c>
      <c r="I374" s="78" t="s">
        <v>7</v>
      </c>
      <c r="J374" s="16">
        <v>3425.6</v>
      </c>
      <c r="K374" s="16"/>
      <c r="L374" s="77"/>
    </row>
    <row r="375" spans="1:12" s="8" customFormat="1" x14ac:dyDescent="0.35">
      <c r="A375" s="63"/>
      <c r="B375" s="73" t="s">
        <v>500</v>
      </c>
      <c r="C375" s="78" t="s">
        <v>159</v>
      </c>
      <c r="D375" s="78" t="s">
        <v>57</v>
      </c>
      <c r="E375" s="78" t="s">
        <v>1</v>
      </c>
      <c r="F375" s="78" t="s">
        <v>429</v>
      </c>
      <c r="G375" s="78" t="s">
        <v>239</v>
      </c>
      <c r="H375" s="78" t="s">
        <v>97</v>
      </c>
      <c r="I375" s="78" t="s">
        <v>7</v>
      </c>
      <c r="J375" s="16">
        <v>5121</v>
      </c>
      <c r="K375" s="16"/>
      <c r="L375" s="77"/>
    </row>
    <row r="376" spans="1:12" s="8" customFormat="1" x14ac:dyDescent="0.35">
      <c r="A376" s="63"/>
      <c r="B376" s="73" t="s">
        <v>501</v>
      </c>
      <c r="C376" s="78" t="s">
        <v>159</v>
      </c>
      <c r="D376" s="78" t="s">
        <v>57</v>
      </c>
      <c r="E376" s="78" t="s">
        <v>1</v>
      </c>
      <c r="F376" s="78" t="s">
        <v>429</v>
      </c>
      <c r="G376" s="78" t="s">
        <v>239</v>
      </c>
      <c r="H376" s="78" t="s">
        <v>97</v>
      </c>
      <c r="I376" s="78" t="s">
        <v>7</v>
      </c>
      <c r="J376" s="16">
        <v>1195.5999999999999</v>
      </c>
      <c r="K376" s="16">
        <v>1200</v>
      </c>
      <c r="L376" s="77">
        <v>1200</v>
      </c>
    </row>
    <row r="377" spans="1:12" s="22" customFormat="1" ht="34.799999999999997" x14ac:dyDescent="0.35">
      <c r="A377" s="39" t="s">
        <v>143</v>
      </c>
      <c r="B377" s="40" t="s">
        <v>397</v>
      </c>
      <c r="C377" s="110" t="s">
        <v>28</v>
      </c>
      <c r="D377" s="110" t="s">
        <v>55</v>
      </c>
      <c r="E377" s="110" t="s">
        <v>2</v>
      </c>
      <c r="F377" s="110" t="s">
        <v>3</v>
      </c>
      <c r="G377" s="149"/>
      <c r="H377" s="149"/>
      <c r="I377" s="149"/>
      <c r="J377" s="46">
        <f>SUM(J378)</f>
        <v>476</v>
      </c>
      <c r="K377" s="46">
        <f t="shared" ref="K377" si="136">SUM(K378)</f>
        <v>0</v>
      </c>
      <c r="L377" s="46">
        <f t="shared" ref="L377" si="137">SUM(L378)</f>
        <v>0</v>
      </c>
    </row>
    <row r="378" spans="1:12" s="22" customFormat="1" ht="52.2" x14ac:dyDescent="0.35">
      <c r="A378" s="48" t="s">
        <v>296</v>
      </c>
      <c r="B378" s="49" t="s">
        <v>398</v>
      </c>
      <c r="C378" s="107" t="s">
        <v>28</v>
      </c>
      <c r="D378" s="107" t="s">
        <v>57</v>
      </c>
      <c r="E378" s="107" t="s">
        <v>2</v>
      </c>
      <c r="F378" s="107" t="s">
        <v>3</v>
      </c>
      <c r="G378" s="149"/>
      <c r="H378" s="149"/>
      <c r="I378" s="149"/>
      <c r="J378" s="52">
        <f>SUM(J379+J479)</f>
        <v>476</v>
      </c>
      <c r="K378" s="52">
        <f>SUM(K379+K479)</f>
        <v>0</v>
      </c>
      <c r="L378" s="53">
        <f>SUM(L379+L479)</f>
        <v>0</v>
      </c>
    </row>
    <row r="379" spans="1:12" s="23" customFormat="1" ht="72" x14ac:dyDescent="0.35">
      <c r="A379" s="122" t="s">
        <v>333</v>
      </c>
      <c r="B379" s="123" t="s">
        <v>399</v>
      </c>
      <c r="C379" s="124" t="s">
        <v>28</v>
      </c>
      <c r="D379" s="124" t="s">
        <v>57</v>
      </c>
      <c r="E379" s="124" t="s">
        <v>122</v>
      </c>
      <c r="F379" s="124" t="s">
        <v>3</v>
      </c>
      <c r="G379" s="161"/>
      <c r="H379" s="161"/>
      <c r="I379" s="161"/>
      <c r="J379" s="125">
        <f>SUM(J380+J382)</f>
        <v>476</v>
      </c>
      <c r="K379" s="125">
        <f>SUM(K382)</f>
        <v>0</v>
      </c>
      <c r="L379" s="126">
        <f>SUM(L382)</f>
        <v>0</v>
      </c>
    </row>
    <row r="380" spans="1:12" s="18" customFormat="1" ht="33.6" x14ac:dyDescent="0.35">
      <c r="A380" s="63"/>
      <c r="B380" s="92" t="s">
        <v>402</v>
      </c>
      <c r="C380" s="109" t="s">
        <v>28</v>
      </c>
      <c r="D380" s="109" t="s">
        <v>57</v>
      </c>
      <c r="E380" s="109" t="s">
        <v>122</v>
      </c>
      <c r="F380" s="109" t="s">
        <v>401</v>
      </c>
      <c r="G380" s="151"/>
      <c r="H380" s="151"/>
      <c r="I380" s="151"/>
      <c r="J380" s="70">
        <f>SUM(J381)</f>
        <v>211</v>
      </c>
      <c r="K380" s="70">
        <f t="shared" ref="K380" si="138">SUM(K381:K382)</f>
        <v>0</v>
      </c>
      <c r="L380" s="70">
        <f t="shared" ref="L380" si="139">SUM(L381:L382)</f>
        <v>0</v>
      </c>
    </row>
    <row r="381" spans="1:12" s="8" customFormat="1" x14ac:dyDescent="0.35">
      <c r="A381" s="63"/>
      <c r="B381" s="73" t="s">
        <v>373</v>
      </c>
      <c r="C381" s="78" t="s">
        <v>28</v>
      </c>
      <c r="D381" s="78" t="s">
        <v>57</v>
      </c>
      <c r="E381" s="78" t="s">
        <v>122</v>
      </c>
      <c r="F381" s="78" t="s">
        <v>401</v>
      </c>
      <c r="G381" s="78" t="s">
        <v>243</v>
      </c>
      <c r="H381" s="78" t="s">
        <v>97</v>
      </c>
      <c r="I381" s="78" t="s">
        <v>8</v>
      </c>
      <c r="J381" s="16">
        <v>211</v>
      </c>
      <c r="K381" s="16"/>
      <c r="L381" s="77"/>
    </row>
    <row r="382" spans="1:12" s="18" customFormat="1" ht="33.6" x14ac:dyDescent="0.35">
      <c r="A382" s="63"/>
      <c r="B382" s="92" t="s">
        <v>400</v>
      </c>
      <c r="C382" s="109" t="s">
        <v>28</v>
      </c>
      <c r="D382" s="109" t="s">
        <v>57</v>
      </c>
      <c r="E382" s="109" t="s">
        <v>122</v>
      </c>
      <c r="F382" s="109" t="s">
        <v>396</v>
      </c>
      <c r="G382" s="151"/>
      <c r="H382" s="151"/>
      <c r="I382" s="151"/>
      <c r="J382" s="70">
        <f>SUM(J383:J385)</f>
        <v>265</v>
      </c>
      <c r="K382" s="70">
        <f t="shared" ref="K382:L382" si="140">SUM(K383:K384)</f>
        <v>0</v>
      </c>
      <c r="L382" s="70">
        <f t="shared" si="140"/>
        <v>0</v>
      </c>
    </row>
    <row r="383" spans="1:12" s="8" customFormat="1" x14ac:dyDescent="0.35">
      <c r="A383" s="63"/>
      <c r="B383" s="73" t="s">
        <v>503</v>
      </c>
      <c r="C383" s="78" t="s">
        <v>28</v>
      </c>
      <c r="D383" s="78" t="s">
        <v>57</v>
      </c>
      <c r="E383" s="78" t="s">
        <v>122</v>
      </c>
      <c r="F383" s="78" t="s">
        <v>396</v>
      </c>
      <c r="G383" s="78" t="s">
        <v>243</v>
      </c>
      <c r="H383" s="78" t="s">
        <v>97</v>
      </c>
      <c r="I383" s="78" t="s">
        <v>8</v>
      </c>
      <c r="J383" s="16">
        <v>162.19999999999999</v>
      </c>
      <c r="K383" s="16"/>
      <c r="L383" s="77"/>
    </row>
    <row r="384" spans="1:12" s="8" customFormat="1" x14ac:dyDescent="0.35">
      <c r="A384" s="63"/>
      <c r="B384" s="73" t="s">
        <v>504</v>
      </c>
      <c r="C384" s="78" t="s">
        <v>28</v>
      </c>
      <c r="D384" s="78" t="s">
        <v>57</v>
      </c>
      <c r="E384" s="78" t="s">
        <v>122</v>
      </c>
      <c r="F384" s="78" t="s">
        <v>396</v>
      </c>
      <c r="G384" s="78" t="s">
        <v>243</v>
      </c>
      <c r="H384" s="78" t="s">
        <v>97</v>
      </c>
      <c r="I384" s="78" t="s">
        <v>8</v>
      </c>
      <c r="J384" s="16">
        <v>28.6</v>
      </c>
      <c r="K384" s="16"/>
      <c r="L384" s="77"/>
    </row>
    <row r="385" spans="1:12" s="8" customFormat="1" x14ac:dyDescent="0.35">
      <c r="A385" s="63"/>
      <c r="B385" s="73" t="s">
        <v>505</v>
      </c>
      <c r="C385" s="78" t="s">
        <v>28</v>
      </c>
      <c r="D385" s="78" t="s">
        <v>57</v>
      </c>
      <c r="E385" s="78" t="s">
        <v>122</v>
      </c>
      <c r="F385" s="78" t="s">
        <v>396</v>
      </c>
      <c r="G385" s="78" t="s">
        <v>243</v>
      </c>
      <c r="H385" s="78" t="s">
        <v>97</v>
      </c>
      <c r="I385" s="78" t="s">
        <v>8</v>
      </c>
      <c r="J385" s="16">
        <v>74.2</v>
      </c>
      <c r="K385" s="16"/>
      <c r="L385" s="77"/>
    </row>
    <row r="386" spans="1:12" s="8" customFormat="1" ht="52.2" x14ac:dyDescent="0.35">
      <c r="A386" s="39" t="s">
        <v>159</v>
      </c>
      <c r="B386" s="40" t="s">
        <v>377</v>
      </c>
      <c r="C386" s="110" t="s">
        <v>45</v>
      </c>
      <c r="D386" s="110" t="s">
        <v>55</v>
      </c>
      <c r="E386" s="110" t="s">
        <v>2</v>
      </c>
      <c r="F386" s="110" t="s">
        <v>3</v>
      </c>
      <c r="G386" s="149"/>
      <c r="H386" s="149"/>
      <c r="I386" s="149"/>
      <c r="J386" s="46">
        <f>SUM(J387+J391)</f>
        <v>10084.5</v>
      </c>
      <c r="K386" s="46">
        <f t="shared" ref="K386:L386" si="141">SUM(K387+K391)</f>
        <v>0</v>
      </c>
      <c r="L386" s="46">
        <f t="shared" si="141"/>
        <v>0</v>
      </c>
    </row>
    <row r="387" spans="1:12" s="8" customFormat="1" ht="52.2" x14ac:dyDescent="0.35">
      <c r="A387" s="48" t="s">
        <v>305</v>
      </c>
      <c r="B387" s="49" t="s">
        <v>378</v>
      </c>
      <c r="C387" s="107" t="s">
        <v>45</v>
      </c>
      <c r="D387" s="107" t="s">
        <v>57</v>
      </c>
      <c r="E387" s="107" t="s">
        <v>2</v>
      </c>
      <c r="F387" s="107" t="s">
        <v>3</v>
      </c>
      <c r="G387" s="149"/>
      <c r="H387" s="149"/>
      <c r="I387" s="149"/>
      <c r="J387" s="52">
        <f>SUM(J388+J484)</f>
        <v>10000</v>
      </c>
      <c r="K387" s="52">
        <f>SUM(K388+K484)</f>
        <v>0</v>
      </c>
      <c r="L387" s="53">
        <f>SUM(L388+L484)</f>
        <v>0</v>
      </c>
    </row>
    <row r="388" spans="1:12" s="24" customFormat="1" ht="54" x14ac:dyDescent="0.35">
      <c r="A388" s="54" t="s">
        <v>407</v>
      </c>
      <c r="B388" s="55" t="s">
        <v>379</v>
      </c>
      <c r="C388" s="108" t="s">
        <v>45</v>
      </c>
      <c r="D388" s="108" t="s">
        <v>57</v>
      </c>
      <c r="E388" s="108" t="s">
        <v>12</v>
      </c>
      <c r="F388" s="108" t="s">
        <v>3</v>
      </c>
      <c r="G388" s="150"/>
      <c r="H388" s="150"/>
      <c r="I388" s="150"/>
      <c r="J388" s="61">
        <f>SUM(J389)</f>
        <v>10000</v>
      </c>
      <c r="K388" s="61">
        <f t="shared" ref="K388:L389" si="142">SUM(K389)</f>
        <v>0</v>
      </c>
      <c r="L388" s="62">
        <f t="shared" si="142"/>
        <v>0</v>
      </c>
    </row>
    <row r="389" spans="1:12" s="18" customFormat="1" x14ac:dyDescent="0.35">
      <c r="A389" s="63"/>
      <c r="B389" s="92" t="s">
        <v>34</v>
      </c>
      <c r="C389" s="109" t="s">
        <v>45</v>
      </c>
      <c r="D389" s="109" t="s">
        <v>57</v>
      </c>
      <c r="E389" s="109" t="s">
        <v>12</v>
      </c>
      <c r="F389" s="109" t="s">
        <v>376</v>
      </c>
      <c r="G389" s="151"/>
      <c r="H389" s="151"/>
      <c r="I389" s="151"/>
      <c r="J389" s="70">
        <f>SUM(J390)</f>
        <v>10000</v>
      </c>
      <c r="K389" s="70">
        <f t="shared" si="142"/>
        <v>0</v>
      </c>
      <c r="L389" s="71">
        <f t="shared" si="142"/>
        <v>0</v>
      </c>
    </row>
    <row r="390" spans="1:12" s="8" customFormat="1" x14ac:dyDescent="0.35">
      <c r="A390" s="63"/>
      <c r="B390" s="73" t="s">
        <v>504</v>
      </c>
      <c r="C390" s="78" t="s">
        <v>45</v>
      </c>
      <c r="D390" s="78" t="s">
        <v>57</v>
      </c>
      <c r="E390" s="78" t="s">
        <v>12</v>
      </c>
      <c r="F390" s="78" t="s">
        <v>376</v>
      </c>
      <c r="G390" s="78" t="s">
        <v>243</v>
      </c>
      <c r="H390" s="78" t="s">
        <v>45</v>
      </c>
      <c r="I390" s="78" t="s">
        <v>45</v>
      </c>
      <c r="J390" s="16">
        <v>10000</v>
      </c>
      <c r="K390" s="16"/>
      <c r="L390" s="77"/>
    </row>
    <row r="391" spans="1:12" s="8" customFormat="1" ht="34.799999999999997" x14ac:dyDescent="0.35">
      <c r="A391" s="48" t="s">
        <v>456</v>
      </c>
      <c r="B391" s="49" t="s">
        <v>459</v>
      </c>
      <c r="C391" s="107" t="s">
        <v>45</v>
      </c>
      <c r="D391" s="107" t="s">
        <v>93</v>
      </c>
      <c r="E391" s="107" t="s">
        <v>2</v>
      </c>
      <c r="F391" s="107" t="s">
        <v>3</v>
      </c>
      <c r="G391" s="149"/>
      <c r="H391" s="149"/>
      <c r="I391" s="149"/>
      <c r="J391" s="52">
        <f>SUM(J392+J488)</f>
        <v>84.5</v>
      </c>
      <c r="K391" s="52">
        <f>SUM(K392+K488)</f>
        <v>0</v>
      </c>
      <c r="L391" s="53">
        <f>SUM(L392+L488)</f>
        <v>0</v>
      </c>
    </row>
    <row r="392" spans="1:12" s="24" customFormat="1" ht="36" x14ac:dyDescent="0.35">
      <c r="A392" s="54" t="s">
        <v>457</v>
      </c>
      <c r="B392" s="55" t="s">
        <v>460</v>
      </c>
      <c r="C392" s="108" t="s">
        <v>45</v>
      </c>
      <c r="D392" s="108" t="s">
        <v>93</v>
      </c>
      <c r="E392" s="108" t="s">
        <v>12</v>
      </c>
      <c r="F392" s="108" t="s">
        <v>3</v>
      </c>
      <c r="G392" s="150"/>
      <c r="H392" s="150"/>
      <c r="I392" s="150"/>
      <c r="J392" s="61">
        <f>SUM(J393)</f>
        <v>84.5</v>
      </c>
      <c r="K392" s="61">
        <f t="shared" ref="K392:L393" si="143">SUM(K393)</f>
        <v>0</v>
      </c>
      <c r="L392" s="62">
        <f t="shared" si="143"/>
        <v>0</v>
      </c>
    </row>
    <row r="393" spans="1:12" s="18" customFormat="1" ht="33.6" x14ac:dyDescent="0.35">
      <c r="A393" s="63"/>
      <c r="B393" s="92" t="s">
        <v>461</v>
      </c>
      <c r="C393" s="109" t="s">
        <v>45</v>
      </c>
      <c r="D393" s="109" t="s">
        <v>93</v>
      </c>
      <c r="E393" s="109" t="s">
        <v>12</v>
      </c>
      <c r="F393" s="109" t="s">
        <v>458</v>
      </c>
      <c r="G393" s="151"/>
      <c r="H393" s="151"/>
      <c r="I393" s="151"/>
      <c r="J393" s="70">
        <f>SUM(J394)</f>
        <v>84.5</v>
      </c>
      <c r="K393" s="70">
        <f t="shared" si="143"/>
        <v>0</v>
      </c>
      <c r="L393" s="71">
        <f t="shared" si="143"/>
        <v>0</v>
      </c>
    </row>
    <row r="394" spans="1:12" s="8" customFormat="1" x14ac:dyDescent="0.35">
      <c r="A394" s="63"/>
      <c r="B394" s="73" t="s">
        <v>504</v>
      </c>
      <c r="C394" s="78" t="s">
        <v>45</v>
      </c>
      <c r="D394" s="78" t="s">
        <v>93</v>
      </c>
      <c r="E394" s="78" t="s">
        <v>12</v>
      </c>
      <c r="F394" s="78" t="s">
        <v>458</v>
      </c>
      <c r="G394" s="78" t="s">
        <v>243</v>
      </c>
      <c r="H394" s="78" t="s">
        <v>28</v>
      </c>
      <c r="I394" s="78" t="s">
        <v>109</v>
      </c>
      <c r="J394" s="16">
        <v>84.5</v>
      </c>
      <c r="K394" s="16"/>
      <c r="L394" s="77"/>
    </row>
    <row r="395" spans="1:12" s="22" customFormat="1" ht="34.799999999999997" x14ac:dyDescent="0.35">
      <c r="A395" s="39" t="s">
        <v>306</v>
      </c>
      <c r="B395" s="40" t="s">
        <v>386</v>
      </c>
      <c r="C395" s="110" t="s">
        <v>100</v>
      </c>
      <c r="D395" s="110" t="s">
        <v>55</v>
      </c>
      <c r="E395" s="110" t="s">
        <v>2</v>
      </c>
      <c r="F395" s="110" t="s">
        <v>3</v>
      </c>
      <c r="G395" s="152"/>
      <c r="H395" s="153"/>
      <c r="I395" s="154"/>
      <c r="J395" s="46">
        <f>SUM(J396+J406)</f>
        <v>8664.7000000000007</v>
      </c>
      <c r="K395" s="46">
        <f t="shared" ref="K395:L395" si="144">SUM(K396+K406)</f>
        <v>588.29999999999995</v>
      </c>
      <c r="L395" s="46">
        <f t="shared" si="144"/>
        <v>0</v>
      </c>
    </row>
    <row r="396" spans="1:12" s="8" customFormat="1" x14ac:dyDescent="0.35">
      <c r="A396" s="48" t="s">
        <v>307</v>
      </c>
      <c r="B396" s="127" t="s">
        <v>387</v>
      </c>
      <c r="C396" s="107" t="s">
        <v>100</v>
      </c>
      <c r="D396" s="107" t="s">
        <v>57</v>
      </c>
      <c r="E396" s="107" t="s">
        <v>2</v>
      </c>
      <c r="F396" s="107" t="s">
        <v>3</v>
      </c>
      <c r="G396" s="152"/>
      <c r="H396" s="153"/>
      <c r="I396" s="154"/>
      <c r="J396" s="52">
        <f>SUM(J397+J489)</f>
        <v>798.4</v>
      </c>
      <c r="K396" s="52">
        <f>SUM(K397+K489)</f>
        <v>588.29999999999995</v>
      </c>
      <c r="L396" s="53">
        <f>SUM(L397+L489)</f>
        <v>0</v>
      </c>
    </row>
    <row r="397" spans="1:12" s="21" customFormat="1" ht="72" x14ac:dyDescent="0.35">
      <c r="A397" s="54" t="s">
        <v>364</v>
      </c>
      <c r="B397" s="55" t="s">
        <v>388</v>
      </c>
      <c r="C397" s="108" t="s">
        <v>100</v>
      </c>
      <c r="D397" s="108" t="s">
        <v>57</v>
      </c>
      <c r="E397" s="108" t="s">
        <v>28</v>
      </c>
      <c r="F397" s="108" t="s">
        <v>3</v>
      </c>
      <c r="G397" s="155"/>
      <c r="H397" s="156"/>
      <c r="I397" s="157"/>
      <c r="J397" s="61">
        <f>SUM(J398+J402)</f>
        <v>798.4</v>
      </c>
      <c r="K397" s="61">
        <f t="shared" ref="K397:L397" si="145">SUM(K398+K402)</f>
        <v>588.29999999999995</v>
      </c>
      <c r="L397" s="61">
        <f t="shared" si="145"/>
        <v>0</v>
      </c>
    </row>
    <row r="398" spans="1:12" s="18" customFormat="1" x14ac:dyDescent="0.35">
      <c r="A398" s="63"/>
      <c r="B398" s="92" t="s">
        <v>389</v>
      </c>
      <c r="C398" s="109" t="s">
        <v>100</v>
      </c>
      <c r="D398" s="109" t="s">
        <v>57</v>
      </c>
      <c r="E398" s="109" t="s">
        <v>28</v>
      </c>
      <c r="F398" s="109" t="s">
        <v>385</v>
      </c>
      <c r="G398" s="158"/>
      <c r="H398" s="159"/>
      <c r="I398" s="160"/>
      <c r="J398" s="70">
        <f>SUM(J399:J401)</f>
        <v>205.6</v>
      </c>
      <c r="K398" s="70">
        <f t="shared" ref="K398:L398" si="146">SUM(K399:K401)</f>
        <v>0</v>
      </c>
      <c r="L398" s="70">
        <f t="shared" si="146"/>
        <v>0</v>
      </c>
    </row>
    <row r="399" spans="1:12" s="8" customFormat="1" x14ac:dyDescent="0.35">
      <c r="A399" s="63"/>
      <c r="B399" s="73" t="s">
        <v>503</v>
      </c>
      <c r="C399" s="78" t="s">
        <v>100</v>
      </c>
      <c r="D399" s="78" t="s">
        <v>57</v>
      </c>
      <c r="E399" s="78" t="s">
        <v>28</v>
      </c>
      <c r="F399" s="78" t="s">
        <v>385</v>
      </c>
      <c r="G399" s="78" t="s">
        <v>243</v>
      </c>
      <c r="H399" s="78" t="s">
        <v>53</v>
      </c>
      <c r="I399" s="78" t="s">
        <v>1</v>
      </c>
      <c r="J399" s="16">
        <v>173.4</v>
      </c>
      <c r="K399" s="16"/>
      <c r="L399" s="77"/>
    </row>
    <row r="400" spans="1:12" s="8" customFormat="1" x14ac:dyDescent="0.35">
      <c r="A400" s="63"/>
      <c r="B400" s="73" t="s">
        <v>504</v>
      </c>
      <c r="C400" s="78" t="s">
        <v>100</v>
      </c>
      <c r="D400" s="78" t="s">
        <v>57</v>
      </c>
      <c r="E400" s="78" t="s">
        <v>28</v>
      </c>
      <c r="F400" s="78" t="s">
        <v>385</v>
      </c>
      <c r="G400" s="78" t="s">
        <v>243</v>
      </c>
      <c r="H400" s="78" t="s">
        <v>53</v>
      </c>
      <c r="I400" s="78" t="s">
        <v>1</v>
      </c>
      <c r="J400" s="16">
        <v>30.6</v>
      </c>
      <c r="K400" s="16"/>
      <c r="L400" s="77"/>
    </row>
    <row r="401" spans="1:12" s="8" customFormat="1" x14ac:dyDescent="0.35">
      <c r="A401" s="63"/>
      <c r="B401" s="73" t="s">
        <v>505</v>
      </c>
      <c r="C401" s="78" t="s">
        <v>100</v>
      </c>
      <c r="D401" s="78" t="s">
        <v>57</v>
      </c>
      <c r="E401" s="78" t="s">
        <v>28</v>
      </c>
      <c r="F401" s="78" t="s">
        <v>385</v>
      </c>
      <c r="G401" s="78" t="s">
        <v>243</v>
      </c>
      <c r="H401" s="78" t="s">
        <v>53</v>
      </c>
      <c r="I401" s="78" t="s">
        <v>1</v>
      </c>
      <c r="J401" s="16">
        <v>1.6</v>
      </c>
      <c r="K401" s="16"/>
      <c r="L401" s="77"/>
    </row>
    <row r="402" spans="1:12" s="18" customFormat="1" ht="33.6" x14ac:dyDescent="0.35">
      <c r="A402" s="63"/>
      <c r="B402" s="92" t="s">
        <v>394</v>
      </c>
      <c r="C402" s="109" t="s">
        <v>100</v>
      </c>
      <c r="D402" s="109" t="s">
        <v>57</v>
      </c>
      <c r="E402" s="109" t="s">
        <v>28</v>
      </c>
      <c r="F402" s="109" t="s">
        <v>391</v>
      </c>
      <c r="G402" s="151"/>
      <c r="H402" s="151"/>
      <c r="I402" s="151"/>
      <c r="J402" s="70">
        <f>SUM(J403:J405)</f>
        <v>592.79999999999995</v>
      </c>
      <c r="K402" s="70">
        <f t="shared" ref="K402:L402" si="147">SUM(K403:K405)</f>
        <v>588.29999999999995</v>
      </c>
      <c r="L402" s="70">
        <f t="shared" si="147"/>
        <v>0</v>
      </c>
    </row>
    <row r="403" spans="1:12" s="8" customFormat="1" x14ac:dyDescent="0.35">
      <c r="A403" s="63"/>
      <c r="B403" s="73" t="s">
        <v>503</v>
      </c>
      <c r="C403" s="78" t="s">
        <v>100</v>
      </c>
      <c r="D403" s="78" t="s">
        <v>57</v>
      </c>
      <c r="E403" s="78" t="s">
        <v>28</v>
      </c>
      <c r="F403" s="78" t="s">
        <v>391</v>
      </c>
      <c r="G403" s="78" t="s">
        <v>243</v>
      </c>
      <c r="H403" s="78" t="s">
        <v>53</v>
      </c>
      <c r="I403" s="78" t="s">
        <v>1</v>
      </c>
      <c r="J403" s="16">
        <v>500</v>
      </c>
      <c r="K403" s="16">
        <v>500</v>
      </c>
      <c r="L403" s="77"/>
    </row>
    <row r="404" spans="1:12" s="8" customFormat="1" x14ac:dyDescent="0.35">
      <c r="A404" s="63"/>
      <c r="B404" s="73" t="s">
        <v>504</v>
      </c>
      <c r="C404" s="78" t="s">
        <v>100</v>
      </c>
      <c r="D404" s="78" t="s">
        <v>57</v>
      </c>
      <c r="E404" s="78" t="s">
        <v>28</v>
      </c>
      <c r="F404" s="78" t="s">
        <v>391</v>
      </c>
      <c r="G404" s="78" t="s">
        <v>243</v>
      </c>
      <c r="H404" s="78" t="s">
        <v>53</v>
      </c>
      <c r="I404" s="78" t="s">
        <v>1</v>
      </c>
      <c r="J404" s="16">
        <v>88.3</v>
      </c>
      <c r="K404" s="16">
        <v>88.3</v>
      </c>
      <c r="L404" s="77"/>
    </row>
    <row r="405" spans="1:12" s="8" customFormat="1" x14ac:dyDescent="0.35">
      <c r="A405" s="63"/>
      <c r="B405" s="73" t="s">
        <v>505</v>
      </c>
      <c r="C405" s="78" t="s">
        <v>100</v>
      </c>
      <c r="D405" s="78" t="s">
        <v>57</v>
      </c>
      <c r="E405" s="78" t="s">
        <v>28</v>
      </c>
      <c r="F405" s="78" t="s">
        <v>391</v>
      </c>
      <c r="G405" s="78" t="s">
        <v>243</v>
      </c>
      <c r="H405" s="78" t="s">
        <v>53</v>
      </c>
      <c r="I405" s="78" t="s">
        <v>1</v>
      </c>
      <c r="J405" s="16">
        <v>4.5</v>
      </c>
      <c r="K405" s="16"/>
      <c r="L405" s="77"/>
    </row>
    <row r="406" spans="1:12" s="8" customFormat="1" ht="33.6" x14ac:dyDescent="0.35">
      <c r="A406" s="48" t="s">
        <v>408</v>
      </c>
      <c r="B406" s="127" t="s">
        <v>392</v>
      </c>
      <c r="C406" s="107" t="s">
        <v>100</v>
      </c>
      <c r="D406" s="107" t="s">
        <v>107</v>
      </c>
      <c r="E406" s="107" t="s">
        <v>2</v>
      </c>
      <c r="F406" s="107" t="s">
        <v>3</v>
      </c>
      <c r="G406" s="149"/>
      <c r="H406" s="149"/>
      <c r="I406" s="149"/>
      <c r="J406" s="52">
        <f>SUM(J407+J494)</f>
        <v>7866.3</v>
      </c>
      <c r="K406" s="52">
        <f>SUM(K407+K494)</f>
        <v>0</v>
      </c>
      <c r="L406" s="53">
        <f>SUM(L407+L494)</f>
        <v>0</v>
      </c>
    </row>
    <row r="407" spans="1:12" s="21" customFormat="1" ht="36" x14ac:dyDescent="0.35">
      <c r="A407" s="54" t="s">
        <v>409</v>
      </c>
      <c r="B407" s="55" t="s">
        <v>393</v>
      </c>
      <c r="C407" s="108" t="s">
        <v>100</v>
      </c>
      <c r="D407" s="108" t="s">
        <v>107</v>
      </c>
      <c r="E407" s="108" t="s">
        <v>12</v>
      </c>
      <c r="F407" s="108" t="s">
        <v>3</v>
      </c>
      <c r="G407" s="150"/>
      <c r="H407" s="150"/>
      <c r="I407" s="150"/>
      <c r="J407" s="61">
        <f>SUM(J408+J412)</f>
        <v>7866.3</v>
      </c>
      <c r="K407" s="61">
        <f t="shared" ref="K407:L407" si="148">SUM(K408+K412)</f>
        <v>0</v>
      </c>
      <c r="L407" s="61">
        <f t="shared" si="148"/>
        <v>0</v>
      </c>
    </row>
    <row r="408" spans="1:12" s="18" customFormat="1" ht="33.6" x14ac:dyDescent="0.35">
      <c r="A408" s="63"/>
      <c r="B408" s="92" t="s">
        <v>395</v>
      </c>
      <c r="C408" s="109" t="s">
        <v>100</v>
      </c>
      <c r="D408" s="109" t="s">
        <v>107</v>
      </c>
      <c r="E408" s="109" t="s">
        <v>12</v>
      </c>
      <c r="F408" s="109" t="s">
        <v>390</v>
      </c>
      <c r="G408" s="151"/>
      <c r="H408" s="151"/>
      <c r="I408" s="151"/>
      <c r="J408" s="70">
        <f>SUM(J409:J411)</f>
        <v>7782.1</v>
      </c>
      <c r="K408" s="70">
        <f t="shared" ref="K408:L408" si="149">SUM(K409:K411)</f>
        <v>0</v>
      </c>
      <c r="L408" s="70">
        <f t="shared" si="149"/>
        <v>0</v>
      </c>
    </row>
    <row r="409" spans="1:12" s="8" customFormat="1" x14ac:dyDescent="0.35">
      <c r="A409" s="63"/>
      <c r="B409" s="73" t="s">
        <v>503</v>
      </c>
      <c r="C409" s="78" t="s">
        <v>100</v>
      </c>
      <c r="D409" s="78" t="s">
        <v>107</v>
      </c>
      <c r="E409" s="78" t="s">
        <v>12</v>
      </c>
      <c r="F409" s="78" t="s">
        <v>390</v>
      </c>
      <c r="G409" s="78" t="s">
        <v>243</v>
      </c>
      <c r="H409" s="78" t="s">
        <v>53</v>
      </c>
      <c r="I409" s="78" t="s">
        <v>1</v>
      </c>
      <c r="J409" s="16">
        <v>6565.5</v>
      </c>
      <c r="K409" s="16"/>
      <c r="L409" s="77"/>
    </row>
    <row r="410" spans="1:12" s="8" customFormat="1" x14ac:dyDescent="0.35">
      <c r="A410" s="63"/>
      <c r="B410" s="73" t="s">
        <v>504</v>
      </c>
      <c r="C410" s="78" t="s">
        <v>100</v>
      </c>
      <c r="D410" s="78" t="s">
        <v>107</v>
      </c>
      <c r="E410" s="78" t="s">
        <v>12</v>
      </c>
      <c r="F410" s="78" t="s">
        <v>390</v>
      </c>
      <c r="G410" s="78" t="s">
        <v>243</v>
      </c>
      <c r="H410" s="78" t="s">
        <v>53</v>
      </c>
      <c r="I410" s="78" t="s">
        <v>1</v>
      </c>
      <c r="J410" s="16">
        <v>1158.5999999999999</v>
      </c>
      <c r="K410" s="16"/>
      <c r="L410" s="77"/>
    </row>
    <row r="411" spans="1:12" s="8" customFormat="1" x14ac:dyDescent="0.35">
      <c r="A411" s="63"/>
      <c r="B411" s="73" t="s">
        <v>505</v>
      </c>
      <c r="C411" s="78" t="s">
        <v>100</v>
      </c>
      <c r="D411" s="78" t="s">
        <v>107</v>
      </c>
      <c r="E411" s="78" t="s">
        <v>12</v>
      </c>
      <c r="F411" s="78" t="s">
        <v>390</v>
      </c>
      <c r="G411" s="78" t="s">
        <v>243</v>
      </c>
      <c r="H411" s="78" t="s">
        <v>53</v>
      </c>
      <c r="I411" s="78" t="s">
        <v>1</v>
      </c>
      <c r="J411" s="16">
        <v>58</v>
      </c>
      <c r="K411" s="16"/>
      <c r="L411" s="77"/>
    </row>
    <row r="412" spans="1:12" s="18" customFormat="1" ht="67.2" x14ac:dyDescent="0.35">
      <c r="A412" s="63"/>
      <c r="B412" s="92" t="s">
        <v>478</v>
      </c>
      <c r="C412" s="109" t="s">
        <v>100</v>
      </c>
      <c r="D412" s="109" t="s">
        <v>107</v>
      </c>
      <c r="E412" s="109" t="s">
        <v>12</v>
      </c>
      <c r="F412" s="109" t="s">
        <v>477</v>
      </c>
      <c r="G412" s="151"/>
      <c r="H412" s="151"/>
      <c r="I412" s="151"/>
      <c r="J412" s="70">
        <f>SUM(J413)</f>
        <v>84.2</v>
      </c>
      <c r="K412" s="70">
        <f t="shared" ref="K412:L412" si="150">SUM(K413)</f>
        <v>0</v>
      </c>
      <c r="L412" s="70">
        <f t="shared" si="150"/>
        <v>0</v>
      </c>
    </row>
    <row r="413" spans="1:12" s="8" customFormat="1" x14ac:dyDescent="0.35">
      <c r="A413" s="63"/>
      <c r="B413" s="73" t="s">
        <v>506</v>
      </c>
      <c r="C413" s="78" t="s">
        <v>100</v>
      </c>
      <c r="D413" s="78" t="s">
        <v>107</v>
      </c>
      <c r="E413" s="78" t="s">
        <v>12</v>
      </c>
      <c r="F413" s="78" t="s">
        <v>477</v>
      </c>
      <c r="G413" s="78" t="s">
        <v>243</v>
      </c>
      <c r="H413" s="78" t="s">
        <v>53</v>
      </c>
      <c r="I413" s="78" t="s">
        <v>1</v>
      </c>
      <c r="J413" s="16">
        <v>84.2</v>
      </c>
      <c r="K413" s="16"/>
      <c r="L413" s="77"/>
    </row>
    <row r="414" spans="1:12" s="8" customFormat="1" ht="34.799999999999997" x14ac:dyDescent="0.35">
      <c r="A414" s="39" t="s">
        <v>365</v>
      </c>
      <c r="B414" s="40" t="s">
        <v>369</v>
      </c>
      <c r="C414" s="110" t="s">
        <v>367</v>
      </c>
      <c r="D414" s="110" t="s">
        <v>55</v>
      </c>
      <c r="E414" s="110" t="s">
        <v>2</v>
      </c>
      <c r="F414" s="110" t="s">
        <v>3</v>
      </c>
      <c r="G414" s="149"/>
      <c r="H414" s="149"/>
      <c r="I414" s="149"/>
      <c r="J414" s="46">
        <f>SUM(J415)</f>
        <v>80167.8</v>
      </c>
      <c r="K414" s="46">
        <f t="shared" ref="K414:L414" si="151">SUM(K415)</f>
        <v>0</v>
      </c>
      <c r="L414" s="46">
        <f t="shared" si="151"/>
        <v>0</v>
      </c>
    </row>
    <row r="415" spans="1:12" s="8" customFormat="1" ht="34.799999999999997" x14ac:dyDescent="0.35">
      <c r="A415" s="48" t="s">
        <v>366</v>
      </c>
      <c r="B415" s="49" t="s">
        <v>370</v>
      </c>
      <c r="C415" s="107" t="s">
        <v>367</v>
      </c>
      <c r="D415" s="107" t="s">
        <v>57</v>
      </c>
      <c r="E415" s="107" t="s">
        <v>2</v>
      </c>
      <c r="F415" s="107" t="s">
        <v>3</v>
      </c>
      <c r="G415" s="149"/>
      <c r="H415" s="149"/>
      <c r="I415" s="149"/>
      <c r="J415" s="52">
        <f>SUM(J416+J489)</f>
        <v>80167.8</v>
      </c>
      <c r="K415" s="52">
        <f>SUM(K416+K489)</f>
        <v>0</v>
      </c>
      <c r="L415" s="53">
        <f>SUM(L416+L489)</f>
        <v>0</v>
      </c>
    </row>
    <row r="416" spans="1:12" s="21" customFormat="1" ht="36" x14ac:dyDescent="0.35">
      <c r="A416" s="54" t="s">
        <v>410</v>
      </c>
      <c r="B416" s="55" t="s">
        <v>371</v>
      </c>
      <c r="C416" s="108" t="s">
        <v>367</v>
      </c>
      <c r="D416" s="108" t="s">
        <v>57</v>
      </c>
      <c r="E416" s="108" t="s">
        <v>1</v>
      </c>
      <c r="F416" s="108" t="s">
        <v>3</v>
      </c>
      <c r="G416" s="150"/>
      <c r="H416" s="150"/>
      <c r="I416" s="150"/>
      <c r="J416" s="61">
        <f>SUM(J417+J419)</f>
        <v>80167.8</v>
      </c>
      <c r="K416" s="61">
        <f t="shared" ref="K416:L416" si="152">SUM(K417+K419)</f>
        <v>0</v>
      </c>
      <c r="L416" s="61">
        <f t="shared" si="152"/>
        <v>0</v>
      </c>
    </row>
    <row r="417" spans="1:12" s="18" customFormat="1" ht="33.6" x14ac:dyDescent="0.35">
      <c r="A417" s="63"/>
      <c r="B417" s="92" t="s">
        <v>372</v>
      </c>
      <c r="C417" s="109" t="s">
        <v>367</v>
      </c>
      <c r="D417" s="109" t="s">
        <v>57</v>
      </c>
      <c r="E417" s="109" t="s">
        <v>1</v>
      </c>
      <c r="F417" s="109" t="s">
        <v>368</v>
      </c>
      <c r="G417" s="151"/>
      <c r="H417" s="151"/>
      <c r="I417" s="151"/>
      <c r="J417" s="70">
        <f>SUM(J418)</f>
        <v>58339.6</v>
      </c>
      <c r="K417" s="70">
        <f t="shared" ref="K417:L417" si="153">SUM(K418)</f>
        <v>0</v>
      </c>
      <c r="L417" s="70">
        <f t="shared" si="153"/>
        <v>0</v>
      </c>
    </row>
    <row r="418" spans="1:12" s="8" customFormat="1" x14ac:dyDescent="0.35">
      <c r="A418" s="63"/>
      <c r="B418" s="73" t="s">
        <v>504</v>
      </c>
      <c r="C418" s="78" t="s">
        <v>367</v>
      </c>
      <c r="D418" s="78" t="s">
        <v>57</v>
      </c>
      <c r="E418" s="78" t="s">
        <v>1</v>
      </c>
      <c r="F418" s="78" t="s">
        <v>368</v>
      </c>
      <c r="G418" s="81" t="s">
        <v>243</v>
      </c>
      <c r="H418" s="81" t="s">
        <v>28</v>
      </c>
      <c r="I418" s="81" t="s">
        <v>54</v>
      </c>
      <c r="J418" s="16">
        <v>58339.6</v>
      </c>
      <c r="K418" s="16"/>
      <c r="L418" s="77"/>
    </row>
    <row r="419" spans="1:12" s="18" customFormat="1" ht="33.6" x14ac:dyDescent="0.35">
      <c r="A419" s="63"/>
      <c r="B419" s="64" t="s">
        <v>454</v>
      </c>
      <c r="C419" s="109" t="s">
        <v>367</v>
      </c>
      <c r="D419" s="109" t="s">
        <v>57</v>
      </c>
      <c r="E419" s="109" t="s">
        <v>1</v>
      </c>
      <c r="F419" s="83" t="s">
        <v>439</v>
      </c>
      <c r="G419" s="83"/>
      <c r="H419" s="84"/>
      <c r="I419" s="85"/>
      <c r="J419" s="69">
        <f>SUM(J420)</f>
        <v>21828.2</v>
      </c>
      <c r="K419" s="70">
        <f t="shared" ref="K419:L419" si="154">SUM(K420)</f>
        <v>0</v>
      </c>
      <c r="L419" s="70">
        <f t="shared" si="154"/>
        <v>0</v>
      </c>
    </row>
    <row r="420" spans="1:12" s="8" customFormat="1" x14ac:dyDescent="0.35">
      <c r="A420" s="63"/>
      <c r="B420" s="73" t="s">
        <v>504</v>
      </c>
      <c r="C420" s="78" t="s">
        <v>367</v>
      </c>
      <c r="D420" s="78" t="s">
        <v>57</v>
      </c>
      <c r="E420" s="78" t="s">
        <v>1</v>
      </c>
      <c r="F420" s="78" t="s">
        <v>439</v>
      </c>
      <c r="G420" s="76" t="s">
        <v>243</v>
      </c>
      <c r="H420" s="76" t="s">
        <v>28</v>
      </c>
      <c r="I420" s="76" t="s">
        <v>54</v>
      </c>
      <c r="J420" s="16">
        <v>21828.2</v>
      </c>
      <c r="K420" s="16"/>
      <c r="L420" s="77"/>
    </row>
    <row r="421" spans="1:12" s="8" customFormat="1" ht="52.2" x14ac:dyDescent="0.35">
      <c r="A421" s="39" t="s">
        <v>411</v>
      </c>
      <c r="B421" s="40" t="s">
        <v>299</v>
      </c>
      <c r="C421" s="110" t="s">
        <v>300</v>
      </c>
      <c r="D421" s="110" t="s">
        <v>55</v>
      </c>
      <c r="E421" s="110" t="s">
        <v>2</v>
      </c>
      <c r="F421" s="110" t="s">
        <v>3</v>
      </c>
      <c r="G421" s="149"/>
      <c r="H421" s="149"/>
      <c r="I421" s="149"/>
      <c r="J421" s="46">
        <f>SUM(J435+J426+J422)</f>
        <v>27802.499999999996</v>
      </c>
      <c r="K421" s="46">
        <f t="shared" ref="K421:L421" si="155">SUM(K435)</f>
        <v>367.5</v>
      </c>
      <c r="L421" s="47">
        <f t="shared" si="155"/>
        <v>377.1</v>
      </c>
    </row>
    <row r="422" spans="1:12" s="8" customFormat="1" ht="34.799999999999997" x14ac:dyDescent="0.35">
      <c r="A422" s="48" t="s">
        <v>412</v>
      </c>
      <c r="B422" s="49" t="s">
        <v>362</v>
      </c>
      <c r="C422" s="107" t="s">
        <v>300</v>
      </c>
      <c r="D422" s="107" t="s">
        <v>202</v>
      </c>
      <c r="E422" s="107" t="s">
        <v>2</v>
      </c>
      <c r="F422" s="107" t="s">
        <v>3</v>
      </c>
      <c r="G422" s="149"/>
      <c r="H422" s="149"/>
      <c r="I422" s="149"/>
      <c r="J422" s="52">
        <f>SUM(J423+J494)</f>
        <v>500</v>
      </c>
      <c r="K422" s="52">
        <f>SUM(K423+K494)</f>
        <v>0</v>
      </c>
      <c r="L422" s="53">
        <f>SUM(L423+L494)</f>
        <v>0</v>
      </c>
    </row>
    <row r="423" spans="1:12" s="24" customFormat="1" ht="36" x14ac:dyDescent="0.35">
      <c r="A423" s="54" t="s">
        <v>413</v>
      </c>
      <c r="B423" s="55" t="s">
        <v>361</v>
      </c>
      <c r="C423" s="108" t="s">
        <v>300</v>
      </c>
      <c r="D423" s="108" t="s">
        <v>202</v>
      </c>
      <c r="E423" s="108" t="s">
        <v>7</v>
      </c>
      <c r="F423" s="108" t="s">
        <v>3</v>
      </c>
      <c r="G423" s="150"/>
      <c r="H423" s="150"/>
      <c r="I423" s="150"/>
      <c r="J423" s="61">
        <f>SUM(J424)</f>
        <v>500</v>
      </c>
      <c r="K423" s="61">
        <f t="shared" ref="K423:L424" si="156">SUM(K424)</f>
        <v>0</v>
      </c>
      <c r="L423" s="62">
        <f t="shared" si="156"/>
        <v>0</v>
      </c>
    </row>
    <row r="424" spans="1:12" s="18" customFormat="1" x14ac:dyDescent="0.35">
      <c r="A424" s="63"/>
      <c r="B424" s="92" t="s">
        <v>363</v>
      </c>
      <c r="C424" s="109" t="s">
        <v>300</v>
      </c>
      <c r="D424" s="109" t="s">
        <v>202</v>
      </c>
      <c r="E424" s="109" t="s">
        <v>7</v>
      </c>
      <c r="F424" s="109" t="s">
        <v>360</v>
      </c>
      <c r="G424" s="151"/>
      <c r="H424" s="151"/>
      <c r="I424" s="151"/>
      <c r="J424" s="70">
        <f>SUM(J425)</f>
        <v>500</v>
      </c>
      <c r="K424" s="70">
        <f t="shared" si="156"/>
        <v>0</v>
      </c>
      <c r="L424" s="71">
        <f t="shared" si="156"/>
        <v>0</v>
      </c>
    </row>
    <row r="425" spans="1:12" s="8" customFormat="1" ht="33.6" x14ac:dyDescent="0.35">
      <c r="A425" s="63"/>
      <c r="B425" s="73" t="s">
        <v>242</v>
      </c>
      <c r="C425" s="78" t="s">
        <v>300</v>
      </c>
      <c r="D425" s="78" t="s">
        <v>202</v>
      </c>
      <c r="E425" s="78" t="s">
        <v>7</v>
      </c>
      <c r="F425" s="78" t="s">
        <v>360</v>
      </c>
      <c r="G425" s="78" t="s">
        <v>241</v>
      </c>
      <c r="H425" s="78" t="s">
        <v>28</v>
      </c>
      <c r="I425" s="78" t="s">
        <v>45</v>
      </c>
      <c r="J425" s="16">
        <v>500</v>
      </c>
      <c r="K425" s="16"/>
      <c r="L425" s="77"/>
    </row>
    <row r="426" spans="1:12" s="8" customFormat="1" ht="52.2" x14ac:dyDescent="0.35">
      <c r="A426" s="48" t="s">
        <v>414</v>
      </c>
      <c r="B426" s="49" t="s">
        <v>374</v>
      </c>
      <c r="C426" s="107" t="s">
        <v>300</v>
      </c>
      <c r="D426" s="107" t="s">
        <v>205</v>
      </c>
      <c r="E426" s="107" t="s">
        <v>2</v>
      </c>
      <c r="F426" s="107" t="s">
        <v>3</v>
      </c>
      <c r="G426" s="149"/>
      <c r="H426" s="149"/>
      <c r="I426" s="149"/>
      <c r="J426" s="52">
        <f>SUM(J427+J498)</f>
        <v>26944.299999999996</v>
      </c>
      <c r="K426" s="52">
        <f>SUM(K427+K498)</f>
        <v>0</v>
      </c>
      <c r="L426" s="53">
        <f>SUM(L427+L498)</f>
        <v>0</v>
      </c>
    </row>
    <row r="427" spans="1:12" s="24" customFormat="1" ht="72" x14ac:dyDescent="0.35">
      <c r="A427" s="54" t="s">
        <v>415</v>
      </c>
      <c r="B427" s="55" t="s">
        <v>375</v>
      </c>
      <c r="C427" s="108" t="s">
        <v>300</v>
      </c>
      <c r="D427" s="108" t="s">
        <v>205</v>
      </c>
      <c r="E427" s="108" t="s">
        <v>12</v>
      </c>
      <c r="F427" s="108" t="s">
        <v>3</v>
      </c>
      <c r="G427" s="150"/>
      <c r="H427" s="150"/>
      <c r="I427" s="150"/>
      <c r="J427" s="61">
        <f>SUM(J428)</f>
        <v>26944.299999999996</v>
      </c>
      <c r="K427" s="61">
        <f t="shared" ref="K427:L427" si="157">SUM(K428)</f>
        <v>0</v>
      </c>
      <c r="L427" s="61">
        <f t="shared" si="157"/>
        <v>0</v>
      </c>
    </row>
    <row r="428" spans="1:12" s="18" customFormat="1" ht="33.6" x14ac:dyDescent="0.35">
      <c r="A428" s="63"/>
      <c r="B428" s="64" t="s">
        <v>455</v>
      </c>
      <c r="C428" s="109" t="s">
        <v>300</v>
      </c>
      <c r="D428" s="109" t="s">
        <v>205</v>
      </c>
      <c r="E428" s="109" t="s">
        <v>12</v>
      </c>
      <c r="F428" s="128" t="s">
        <v>443</v>
      </c>
      <c r="G428" s="151"/>
      <c r="H428" s="151"/>
      <c r="I428" s="151"/>
      <c r="J428" s="70">
        <f>SUM(J429:J434)</f>
        <v>26944.299999999996</v>
      </c>
      <c r="K428" s="70">
        <f t="shared" ref="K428:L428" si="158">SUM(K429:K433)</f>
        <v>0</v>
      </c>
      <c r="L428" s="70">
        <f t="shared" si="158"/>
        <v>0</v>
      </c>
    </row>
    <row r="429" spans="1:12" s="8" customFormat="1" x14ac:dyDescent="0.35">
      <c r="A429" s="63"/>
      <c r="B429" s="73" t="s">
        <v>503</v>
      </c>
      <c r="C429" s="78" t="s">
        <v>300</v>
      </c>
      <c r="D429" s="78" t="s">
        <v>205</v>
      </c>
      <c r="E429" s="78" t="s">
        <v>12</v>
      </c>
      <c r="F429" s="120" t="s">
        <v>443</v>
      </c>
      <c r="G429" s="78" t="s">
        <v>243</v>
      </c>
      <c r="H429" s="78" t="s">
        <v>28</v>
      </c>
      <c r="I429" s="78" t="s">
        <v>54</v>
      </c>
      <c r="J429" s="16">
        <v>17977.3</v>
      </c>
      <c r="K429" s="16"/>
      <c r="L429" s="77"/>
    </row>
    <row r="430" spans="1:12" s="8" customFormat="1" x14ac:dyDescent="0.35">
      <c r="A430" s="63"/>
      <c r="B430" s="73" t="s">
        <v>504</v>
      </c>
      <c r="C430" s="78" t="s">
        <v>300</v>
      </c>
      <c r="D430" s="78" t="s">
        <v>205</v>
      </c>
      <c r="E430" s="78" t="s">
        <v>12</v>
      </c>
      <c r="F430" s="120" t="s">
        <v>443</v>
      </c>
      <c r="G430" s="78" t="s">
        <v>243</v>
      </c>
      <c r="H430" s="78" t="s">
        <v>28</v>
      </c>
      <c r="I430" s="78" t="s">
        <v>54</v>
      </c>
      <c r="J430" s="16">
        <v>3172.5</v>
      </c>
      <c r="K430" s="16"/>
      <c r="L430" s="77"/>
    </row>
    <row r="431" spans="1:12" s="8" customFormat="1" x14ac:dyDescent="0.35">
      <c r="A431" s="63"/>
      <c r="B431" s="73" t="s">
        <v>505</v>
      </c>
      <c r="C431" s="78" t="s">
        <v>300</v>
      </c>
      <c r="D431" s="78" t="s">
        <v>205</v>
      </c>
      <c r="E431" s="78" t="s">
        <v>12</v>
      </c>
      <c r="F431" s="120" t="s">
        <v>443</v>
      </c>
      <c r="G431" s="78" t="s">
        <v>243</v>
      </c>
      <c r="H431" s="78" t="s">
        <v>28</v>
      </c>
      <c r="I431" s="78" t="s">
        <v>54</v>
      </c>
      <c r="J431" s="16">
        <v>633.1</v>
      </c>
      <c r="K431" s="16"/>
      <c r="L431" s="77"/>
    </row>
    <row r="432" spans="1:12" s="8" customFormat="1" x14ac:dyDescent="0.35">
      <c r="A432" s="63"/>
      <c r="B432" s="73" t="s">
        <v>503</v>
      </c>
      <c r="C432" s="78" t="s">
        <v>300</v>
      </c>
      <c r="D432" s="78" t="s">
        <v>205</v>
      </c>
      <c r="E432" s="78" t="s">
        <v>12</v>
      </c>
      <c r="F432" s="120" t="s">
        <v>443</v>
      </c>
      <c r="G432" s="78" t="s">
        <v>243</v>
      </c>
      <c r="H432" s="78" t="s">
        <v>45</v>
      </c>
      <c r="I432" s="78" t="s">
        <v>45</v>
      </c>
      <c r="J432" s="16">
        <v>1076.0999999999999</v>
      </c>
      <c r="K432" s="16"/>
      <c r="L432" s="77"/>
    </row>
    <row r="433" spans="1:12" s="8" customFormat="1" x14ac:dyDescent="0.35">
      <c r="A433" s="63"/>
      <c r="B433" s="73" t="s">
        <v>504</v>
      </c>
      <c r="C433" s="78" t="s">
        <v>300</v>
      </c>
      <c r="D433" s="78" t="s">
        <v>205</v>
      </c>
      <c r="E433" s="78" t="s">
        <v>12</v>
      </c>
      <c r="F433" s="120" t="s">
        <v>443</v>
      </c>
      <c r="G433" s="78" t="s">
        <v>243</v>
      </c>
      <c r="H433" s="78" t="s">
        <v>45</v>
      </c>
      <c r="I433" s="78" t="s">
        <v>45</v>
      </c>
      <c r="J433" s="16">
        <v>2608.6999999999998</v>
      </c>
      <c r="K433" s="16"/>
      <c r="L433" s="77"/>
    </row>
    <row r="434" spans="1:12" s="8" customFormat="1" x14ac:dyDescent="0.35">
      <c r="A434" s="63"/>
      <c r="B434" s="73" t="s">
        <v>505</v>
      </c>
      <c r="C434" s="78" t="s">
        <v>300</v>
      </c>
      <c r="D434" s="78" t="s">
        <v>205</v>
      </c>
      <c r="E434" s="78" t="s">
        <v>12</v>
      </c>
      <c r="F434" s="120" t="s">
        <v>443</v>
      </c>
      <c r="G434" s="78" t="s">
        <v>243</v>
      </c>
      <c r="H434" s="78" t="s">
        <v>45</v>
      </c>
      <c r="I434" s="78" t="s">
        <v>45</v>
      </c>
      <c r="J434" s="16">
        <v>1476.6</v>
      </c>
      <c r="K434" s="16"/>
      <c r="L434" s="77"/>
    </row>
    <row r="435" spans="1:12" s="8" customFormat="1" ht="52.2" x14ac:dyDescent="0.35">
      <c r="A435" s="48" t="s">
        <v>416</v>
      </c>
      <c r="B435" s="49" t="s">
        <v>301</v>
      </c>
      <c r="C435" s="107" t="s">
        <v>300</v>
      </c>
      <c r="D435" s="107" t="s">
        <v>302</v>
      </c>
      <c r="E435" s="107" t="s">
        <v>2</v>
      </c>
      <c r="F435" s="107" t="s">
        <v>3</v>
      </c>
      <c r="G435" s="149"/>
      <c r="H435" s="149"/>
      <c r="I435" s="149"/>
      <c r="J435" s="52">
        <f>SUM(J436+J498)</f>
        <v>358.2</v>
      </c>
      <c r="K435" s="52">
        <f>SUM(K436+K498)</f>
        <v>367.5</v>
      </c>
      <c r="L435" s="53">
        <f>SUM(L436+L498)</f>
        <v>377.1</v>
      </c>
    </row>
    <row r="436" spans="1:12" s="24" customFormat="1" ht="36" x14ac:dyDescent="0.35">
      <c r="A436" s="54" t="s">
        <v>417</v>
      </c>
      <c r="B436" s="55" t="s">
        <v>303</v>
      </c>
      <c r="C436" s="108" t="s">
        <v>300</v>
      </c>
      <c r="D436" s="108" t="s">
        <v>302</v>
      </c>
      <c r="E436" s="108" t="s">
        <v>1</v>
      </c>
      <c r="F436" s="108" t="s">
        <v>3</v>
      </c>
      <c r="G436" s="150"/>
      <c r="H436" s="150"/>
      <c r="I436" s="150"/>
      <c r="J436" s="61">
        <f>SUM(J437)</f>
        <v>358.2</v>
      </c>
      <c r="K436" s="61">
        <f t="shared" ref="K436:L437" si="159">SUM(K437)</f>
        <v>367.5</v>
      </c>
      <c r="L436" s="62">
        <f t="shared" si="159"/>
        <v>377.1</v>
      </c>
    </row>
    <row r="437" spans="1:12" s="18" customFormat="1" x14ac:dyDescent="0.35">
      <c r="A437" s="63"/>
      <c r="B437" s="92" t="s">
        <v>235</v>
      </c>
      <c r="C437" s="109" t="s">
        <v>300</v>
      </c>
      <c r="D437" s="109" t="s">
        <v>302</v>
      </c>
      <c r="E437" s="109" t="s">
        <v>1</v>
      </c>
      <c r="F437" s="109" t="s">
        <v>304</v>
      </c>
      <c r="G437" s="151"/>
      <c r="H437" s="151"/>
      <c r="I437" s="151"/>
      <c r="J437" s="70">
        <f>SUM(J438)</f>
        <v>358.2</v>
      </c>
      <c r="K437" s="70">
        <f t="shared" si="159"/>
        <v>367.5</v>
      </c>
      <c r="L437" s="71">
        <f t="shared" si="159"/>
        <v>377.1</v>
      </c>
    </row>
    <row r="438" spans="1:12" s="8" customFormat="1" x14ac:dyDescent="0.35">
      <c r="A438" s="63"/>
      <c r="B438" s="73" t="s">
        <v>231</v>
      </c>
      <c r="C438" s="78" t="s">
        <v>300</v>
      </c>
      <c r="D438" s="78" t="s">
        <v>302</v>
      </c>
      <c r="E438" s="78" t="s">
        <v>1</v>
      </c>
      <c r="F438" s="78" t="s">
        <v>304</v>
      </c>
      <c r="G438" s="78" t="s">
        <v>232</v>
      </c>
      <c r="H438" s="78" t="s">
        <v>28</v>
      </c>
      <c r="I438" s="78" t="s">
        <v>45</v>
      </c>
      <c r="J438" s="16">
        <v>358.2</v>
      </c>
      <c r="K438" s="16">
        <v>367.5</v>
      </c>
      <c r="L438" s="77">
        <v>377.1</v>
      </c>
    </row>
    <row r="439" spans="1:12" s="22" customFormat="1" ht="34.799999999999997" x14ac:dyDescent="0.35">
      <c r="A439" s="39" t="s">
        <v>418</v>
      </c>
      <c r="B439" s="40" t="s">
        <v>468</v>
      </c>
      <c r="C439" s="110" t="s">
        <v>462</v>
      </c>
      <c r="D439" s="110" t="s">
        <v>55</v>
      </c>
      <c r="E439" s="110" t="s">
        <v>2</v>
      </c>
      <c r="F439" s="110" t="s">
        <v>3</v>
      </c>
      <c r="G439" s="149"/>
      <c r="H439" s="149"/>
      <c r="I439" s="149"/>
      <c r="J439" s="46">
        <f>SUM(J440)</f>
        <v>5554.3</v>
      </c>
      <c r="K439" s="46">
        <f t="shared" ref="K439:L439" si="160">SUM(K440)</f>
        <v>0</v>
      </c>
      <c r="L439" s="47">
        <f t="shared" si="160"/>
        <v>0</v>
      </c>
    </row>
    <row r="440" spans="1:12" s="22" customFormat="1" ht="52.2" x14ac:dyDescent="0.35">
      <c r="A440" s="48" t="s">
        <v>419</v>
      </c>
      <c r="B440" s="49" t="s">
        <v>469</v>
      </c>
      <c r="C440" s="107" t="s">
        <v>462</v>
      </c>
      <c r="D440" s="107" t="s">
        <v>57</v>
      </c>
      <c r="E440" s="107" t="s">
        <v>2</v>
      </c>
      <c r="F440" s="107" t="s">
        <v>3</v>
      </c>
      <c r="G440" s="149"/>
      <c r="H440" s="149"/>
      <c r="I440" s="149"/>
      <c r="J440" s="52">
        <f>SUM(J441)</f>
        <v>5554.3</v>
      </c>
      <c r="K440" s="52">
        <f>SUM(K441+K465)</f>
        <v>0</v>
      </c>
      <c r="L440" s="53">
        <f>SUM(L441+L465)</f>
        <v>0</v>
      </c>
    </row>
    <row r="441" spans="1:12" s="21" customFormat="1" ht="54" x14ac:dyDescent="0.35">
      <c r="A441" s="54" t="s">
        <v>420</v>
      </c>
      <c r="B441" s="55" t="s">
        <v>470</v>
      </c>
      <c r="C441" s="108" t="s">
        <v>462</v>
      </c>
      <c r="D441" s="108" t="s">
        <v>57</v>
      </c>
      <c r="E441" s="108" t="s">
        <v>7</v>
      </c>
      <c r="F441" s="108" t="s">
        <v>3</v>
      </c>
      <c r="G441" s="150"/>
      <c r="H441" s="150"/>
      <c r="I441" s="150"/>
      <c r="J441" s="61">
        <f>SUM(J442)</f>
        <v>5554.3</v>
      </c>
      <c r="K441" s="61">
        <f t="shared" ref="K441:L441" si="161">SUM(K442)</f>
        <v>0</v>
      </c>
      <c r="L441" s="62">
        <f t="shared" si="161"/>
        <v>0</v>
      </c>
    </row>
    <row r="442" spans="1:12" s="18" customFormat="1" ht="33.6" x14ac:dyDescent="0.35">
      <c r="A442" s="63"/>
      <c r="B442" s="64" t="s">
        <v>471</v>
      </c>
      <c r="C442" s="109" t="s">
        <v>462</v>
      </c>
      <c r="D442" s="109" t="s">
        <v>57</v>
      </c>
      <c r="E442" s="109" t="s">
        <v>7</v>
      </c>
      <c r="F442" s="109" t="s">
        <v>463</v>
      </c>
      <c r="G442" s="151"/>
      <c r="H442" s="151"/>
      <c r="I442" s="151"/>
      <c r="J442" s="70">
        <f>SUM(J443:J443)</f>
        <v>5554.3</v>
      </c>
      <c r="K442" s="70">
        <f>SUM(K443:K443)</f>
        <v>0</v>
      </c>
      <c r="L442" s="71">
        <f>SUM(L443:L443)</f>
        <v>0</v>
      </c>
    </row>
    <row r="443" spans="1:12" s="8" customFormat="1" x14ac:dyDescent="0.35">
      <c r="A443" s="63"/>
      <c r="B443" s="73" t="s">
        <v>244</v>
      </c>
      <c r="C443" s="78" t="s">
        <v>462</v>
      </c>
      <c r="D443" s="78" t="s">
        <v>57</v>
      </c>
      <c r="E443" s="78" t="s">
        <v>7</v>
      </c>
      <c r="F443" s="78" t="s">
        <v>463</v>
      </c>
      <c r="G443" s="78" t="s">
        <v>243</v>
      </c>
      <c r="H443" s="78" t="s">
        <v>45</v>
      </c>
      <c r="I443" s="78" t="s">
        <v>7</v>
      </c>
      <c r="J443" s="16">
        <v>5554.3</v>
      </c>
      <c r="K443" s="16"/>
      <c r="L443" s="77"/>
    </row>
    <row r="444" spans="1:12" s="22" customFormat="1" ht="87" x14ac:dyDescent="0.35">
      <c r="A444" s="39" t="s">
        <v>421</v>
      </c>
      <c r="B444" s="40" t="s">
        <v>404</v>
      </c>
      <c r="C444" s="110" t="s">
        <v>403</v>
      </c>
      <c r="D444" s="110" t="s">
        <v>55</v>
      </c>
      <c r="E444" s="110" t="s">
        <v>2</v>
      </c>
      <c r="F444" s="110" t="s">
        <v>3</v>
      </c>
      <c r="G444" s="149"/>
      <c r="H444" s="149"/>
      <c r="I444" s="149"/>
      <c r="J444" s="46">
        <f>SUM(J445)</f>
        <v>2919.1</v>
      </c>
      <c r="K444" s="46">
        <f t="shared" ref="K444:L447" si="162">SUM(K445)</f>
        <v>0</v>
      </c>
      <c r="L444" s="46">
        <f t="shared" si="162"/>
        <v>0</v>
      </c>
    </row>
    <row r="445" spans="1:12" s="22" customFormat="1" ht="18" x14ac:dyDescent="0.35">
      <c r="A445" s="48" t="s">
        <v>422</v>
      </c>
      <c r="B445" s="49" t="s">
        <v>405</v>
      </c>
      <c r="C445" s="107" t="s">
        <v>403</v>
      </c>
      <c r="D445" s="107" t="s">
        <v>57</v>
      </c>
      <c r="E445" s="107" t="s">
        <v>2</v>
      </c>
      <c r="F445" s="107" t="s">
        <v>3</v>
      </c>
      <c r="G445" s="149"/>
      <c r="H445" s="149"/>
      <c r="I445" s="149"/>
      <c r="J445" s="52">
        <f>SUM(J446)</f>
        <v>2919.1</v>
      </c>
      <c r="K445" s="52">
        <f t="shared" si="162"/>
        <v>0</v>
      </c>
      <c r="L445" s="52">
        <f t="shared" si="162"/>
        <v>0</v>
      </c>
    </row>
    <row r="446" spans="1:12" s="21" customFormat="1" ht="54" x14ac:dyDescent="0.35">
      <c r="A446" s="54" t="s">
        <v>423</v>
      </c>
      <c r="B446" s="55" t="s">
        <v>406</v>
      </c>
      <c r="C446" s="108" t="s">
        <v>403</v>
      </c>
      <c r="D446" s="108" t="s">
        <v>57</v>
      </c>
      <c r="E446" s="108" t="s">
        <v>28</v>
      </c>
      <c r="F446" s="108" t="s">
        <v>3</v>
      </c>
      <c r="G446" s="150"/>
      <c r="H446" s="150"/>
      <c r="I446" s="150"/>
      <c r="J446" s="61">
        <f>SUM(J447+J449+J451)</f>
        <v>2919.1</v>
      </c>
      <c r="K446" s="61">
        <f t="shared" ref="K446:L446" si="163">SUM(K447+K449+K451)</f>
        <v>0</v>
      </c>
      <c r="L446" s="61">
        <f t="shared" si="163"/>
        <v>0</v>
      </c>
    </row>
    <row r="447" spans="1:12" s="18" customFormat="1" ht="33.6" x14ac:dyDescent="0.35">
      <c r="A447" s="63"/>
      <c r="B447" s="64" t="s">
        <v>350</v>
      </c>
      <c r="C447" s="109" t="s">
        <v>403</v>
      </c>
      <c r="D447" s="109" t="s">
        <v>57</v>
      </c>
      <c r="E447" s="109" t="s">
        <v>28</v>
      </c>
      <c r="F447" s="109" t="s">
        <v>349</v>
      </c>
      <c r="G447" s="151"/>
      <c r="H447" s="151"/>
      <c r="I447" s="151"/>
      <c r="J447" s="70">
        <f>SUM(J448)</f>
        <v>1929.1</v>
      </c>
      <c r="K447" s="70">
        <f t="shared" si="162"/>
        <v>0</v>
      </c>
      <c r="L447" s="70">
        <f t="shared" si="162"/>
        <v>0</v>
      </c>
    </row>
    <row r="448" spans="1:12" s="8" customFormat="1" x14ac:dyDescent="0.35">
      <c r="A448" s="63"/>
      <c r="B448" s="73" t="s">
        <v>244</v>
      </c>
      <c r="C448" s="78" t="s">
        <v>403</v>
      </c>
      <c r="D448" s="78" t="s">
        <v>57</v>
      </c>
      <c r="E448" s="78" t="s">
        <v>28</v>
      </c>
      <c r="F448" s="78" t="s">
        <v>349</v>
      </c>
      <c r="G448" s="81" t="s">
        <v>243</v>
      </c>
      <c r="H448" s="81" t="s">
        <v>118</v>
      </c>
      <c r="I448" s="81" t="s">
        <v>7</v>
      </c>
      <c r="J448" s="16">
        <v>1929.1</v>
      </c>
      <c r="K448" s="16"/>
      <c r="L448" s="77"/>
    </row>
    <row r="449" spans="1:12" s="18" customFormat="1" ht="33.6" x14ac:dyDescent="0.35">
      <c r="A449" s="63"/>
      <c r="B449" s="64" t="s">
        <v>472</v>
      </c>
      <c r="C449" s="109" t="s">
        <v>403</v>
      </c>
      <c r="D449" s="109" t="s">
        <v>57</v>
      </c>
      <c r="E449" s="109" t="s">
        <v>28</v>
      </c>
      <c r="F449" s="83" t="s">
        <v>444</v>
      </c>
      <c r="G449" s="83"/>
      <c r="H449" s="84"/>
      <c r="I449" s="85"/>
      <c r="J449" s="69">
        <f>SUM(J450)</f>
        <v>890</v>
      </c>
      <c r="K449" s="70">
        <f t="shared" ref="K449:L449" si="164">SUM(K450)</f>
        <v>0</v>
      </c>
      <c r="L449" s="70">
        <f t="shared" si="164"/>
        <v>0</v>
      </c>
    </row>
    <row r="450" spans="1:12" s="8" customFormat="1" ht="46.8" x14ac:dyDescent="0.35">
      <c r="A450" s="63"/>
      <c r="B450" s="104" t="s">
        <v>438</v>
      </c>
      <c r="C450" s="78" t="s">
        <v>403</v>
      </c>
      <c r="D450" s="78" t="s">
        <v>57</v>
      </c>
      <c r="E450" s="78" t="s">
        <v>28</v>
      </c>
      <c r="F450" s="78" t="s">
        <v>444</v>
      </c>
      <c r="G450" s="86" t="s">
        <v>243</v>
      </c>
      <c r="H450" s="86" t="s">
        <v>118</v>
      </c>
      <c r="I450" s="86" t="s">
        <v>7</v>
      </c>
      <c r="J450" s="16">
        <v>890</v>
      </c>
      <c r="K450" s="16"/>
      <c r="L450" s="77"/>
    </row>
    <row r="451" spans="1:12" s="18" customFormat="1" ht="62.4" x14ac:dyDescent="0.35">
      <c r="A451" s="63"/>
      <c r="B451" s="129" t="s">
        <v>480</v>
      </c>
      <c r="C451" s="109" t="s">
        <v>403</v>
      </c>
      <c r="D451" s="109" t="s">
        <v>57</v>
      </c>
      <c r="E451" s="109" t="s">
        <v>28</v>
      </c>
      <c r="F451" s="83" t="s">
        <v>445</v>
      </c>
      <c r="G451" s="83"/>
      <c r="H451" s="84"/>
      <c r="I451" s="85"/>
      <c r="J451" s="69">
        <f>SUM(J452)</f>
        <v>100</v>
      </c>
      <c r="K451" s="70">
        <f t="shared" ref="K451:L451" si="165">SUM(K452)</f>
        <v>0</v>
      </c>
      <c r="L451" s="70">
        <f t="shared" si="165"/>
        <v>0</v>
      </c>
    </row>
    <row r="452" spans="1:12" s="8" customFormat="1" ht="46.8" x14ac:dyDescent="0.35">
      <c r="A452" s="63"/>
      <c r="B452" s="104" t="s">
        <v>438</v>
      </c>
      <c r="C452" s="78" t="s">
        <v>403</v>
      </c>
      <c r="D452" s="78" t="s">
        <v>57</v>
      </c>
      <c r="E452" s="78" t="s">
        <v>28</v>
      </c>
      <c r="F452" s="78" t="s">
        <v>445</v>
      </c>
      <c r="G452" s="76" t="s">
        <v>243</v>
      </c>
      <c r="H452" s="76" t="s">
        <v>118</v>
      </c>
      <c r="I452" s="76" t="s">
        <v>7</v>
      </c>
      <c r="J452" s="16">
        <v>100</v>
      </c>
      <c r="K452" s="16"/>
      <c r="L452" s="77"/>
    </row>
    <row r="453" spans="1:12" s="22" customFormat="1" ht="69.599999999999994" x14ac:dyDescent="0.35">
      <c r="A453" s="39" t="s">
        <v>424</v>
      </c>
      <c r="B453" s="40" t="s">
        <v>381</v>
      </c>
      <c r="C453" s="110" t="s">
        <v>380</v>
      </c>
      <c r="D453" s="110" t="s">
        <v>55</v>
      </c>
      <c r="E453" s="110" t="s">
        <v>2</v>
      </c>
      <c r="F453" s="110" t="s">
        <v>3</v>
      </c>
      <c r="G453" s="149"/>
      <c r="H453" s="149"/>
      <c r="I453" s="149"/>
      <c r="J453" s="46">
        <f>SUM(J454+J459)</f>
        <v>50752.2</v>
      </c>
      <c r="K453" s="46">
        <f t="shared" ref="K453:L453" si="166">SUM(K454)</f>
        <v>0</v>
      </c>
      <c r="L453" s="47">
        <f t="shared" si="166"/>
        <v>0</v>
      </c>
    </row>
    <row r="454" spans="1:12" s="22" customFormat="1" ht="34.799999999999997" x14ac:dyDescent="0.35">
      <c r="A454" s="48" t="s">
        <v>425</v>
      </c>
      <c r="B454" s="49" t="s">
        <v>382</v>
      </c>
      <c r="C454" s="107" t="s">
        <v>380</v>
      </c>
      <c r="D454" s="107" t="s">
        <v>57</v>
      </c>
      <c r="E454" s="107" t="s">
        <v>2</v>
      </c>
      <c r="F454" s="107" t="s">
        <v>3</v>
      </c>
      <c r="G454" s="149"/>
      <c r="H454" s="149"/>
      <c r="I454" s="149"/>
      <c r="J454" s="52">
        <f>SUM(J455+J482)</f>
        <v>47721.899999999994</v>
      </c>
      <c r="K454" s="52">
        <f>SUM(K455+K482)</f>
        <v>0</v>
      </c>
      <c r="L454" s="53">
        <f>SUM(L455+L482)</f>
        <v>0</v>
      </c>
    </row>
    <row r="455" spans="1:12" s="19" customFormat="1" ht="36" x14ac:dyDescent="0.35">
      <c r="A455" s="54" t="s">
        <v>426</v>
      </c>
      <c r="B455" s="117" t="s">
        <v>383</v>
      </c>
      <c r="C455" s="108" t="s">
        <v>380</v>
      </c>
      <c r="D455" s="108" t="s">
        <v>57</v>
      </c>
      <c r="E455" s="108" t="s">
        <v>12</v>
      </c>
      <c r="F455" s="108" t="s">
        <v>3</v>
      </c>
      <c r="G455" s="150"/>
      <c r="H455" s="150"/>
      <c r="I455" s="150"/>
      <c r="J455" s="61">
        <f>SUM(J456)</f>
        <v>47721.899999999994</v>
      </c>
      <c r="K455" s="61">
        <f t="shared" ref="K455:L455" si="167">SUM(K456)</f>
        <v>0</v>
      </c>
      <c r="L455" s="62">
        <f t="shared" si="167"/>
        <v>0</v>
      </c>
    </row>
    <row r="456" spans="1:12" s="18" customFormat="1" x14ac:dyDescent="0.35">
      <c r="A456" s="63"/>
      <c r="B456" s="64" t="s">
        <v>384</v>
      </c>
      <c r="C456" s="109" t="s">
        <v>380</v>
      </c>
      <c r="D456" s="109" t="s">
        <v>57</v>
      </c>
      <c r="E456" s="109" t="s">
        <v>12</v>
      </c>
      <c r="F456" s="109" t="s">
        <v>376</v>
      </c>
      <c r="G456" s="151"/>
      <c r="H456" s="151"/>
      <c r="I456" s="151"/>
      <c r="J456" s="70">
        <f>SUM(J457:J458)</f>
        <v>47721.899999999994</v>
      </c>
      <c r="K456" s="70">
        <f t="shared" ref="K456:L456" si="168">SUM(K457:K458)</f>
        <v>0</v>
      </c>
      <c r="L456" s="70">
        <f t="shared" si="168"/>
        <v>0</v>
      </c>
    </row>
    <row r="457" spans="1:12" s="8" customFormat="1" x14ac:dyDescent="0.35">
      <c r="A457" s="63"/>
      <c r="B457" s="73" t="s">
        <v>244</v>
      </c>
      <c r="C457" s="78" t="s">
        <v>380</v>
      </c>
      <c r="D457" s="78" t="s">
        <v>57</v>
      </c>
      <c r="E457" s="78" t="s">
        <v>12</v>
      </c>
      <c r="F457" s="78" t="s">
        <v>376</v>
      </c>
      <c r="G457" s="78" t="s">
        <v>243</v>
      </c>
      <c r="H457" s="78" t="s">
        <v>45</v>
      </c>
      <c r="I457" s="78" t="s">
        <v>45</v>
      </c>
      <c r="J457" s="16">
        <v>26612.3</v>
      </c>
      <c r="K457" s="16"/>
      <c r="L457" s="77"/>
    </row>
    <row r="458" spans="1:12" s="8" customFormat="1" x14ac:dyDescent="0.35">
      <c r="A458" s="63"/>
      <c r="B458" s="73" t="s">
        <v>244</v>
      </c>
      <c r="C458" s="78" t="s">
        <v>380</v>
      </c>
      <c r="D458" s="78" t="s">
        <v>57</v>
      </c>
      <c r="E458" s="78" t="s">
        <v>12</v>
      </c>
      <c r="F458" s="78" t="s">
        <v>376</v>
      </c>
      <c r="G458" s="81" t="s">
        <v>243</v>
      </c>
      <c r="H458" s="81" t="s">
        <v>45</v>
      </c>
      <c r="I458" s="81" t="s">
        <v>45</v>
      </c>
      <c r="J458" s="16">
        <v>21109.599999999999</v>
      </c>
      <c r="K458" s="16"/>
      <c r="L458" s="77"/>
    </row>
    <row r="459" spans="1:12" s="22" customFormat="1" ht="52.2" x14ac:dyDescent="0.35">
      <c r="A459" s="48" t="s">
        <v>488</v>
      </c>
      <c r="B459" s="49" t="s">
        <v>440</v>
      </c>
      <c r="C459" s="107" t="s">
        <v>380</v>
      </c>
      <c r="D459" s="107" t="s">
        <v>93</v>
      </c>
      <c r="E459" s="107" t="s">
        <v>2</v>
      </c>
      <c r="F459" s="130" t="s">
        <v>3</v>
      </c>
      <c r="G459" s="130"/>
      <c r="H459" s="131"/>
      <c r="I459" s="132"/>
      <c r="J459" s="51">
        <f>SUM(J460)</f>
        <v>3030.3</v>
      </c>
      <c r="K459" s="52"/>
      <c r="L459" s="53"/>
    </row>
    <row r="460" spans="1:12" s="19" customFormat="1" ht="36" x14ac:dyDescent="0.35">
      <c r="A460" s="54" t="s">
        <v>464</v>
      </c>
      <c r="B460" s="55" t="s">
        <v>441</v>
      </c>
      <c r="C460" s="108" t="s">
        <v>380</v>
      </c>
      <c r="D460" s="108" t="s">
        <v>93</v>
      </c>
      <c r="E460" s="108" t="s">
        <v>8</v>
      </c>
      <c r="F460" s="111" t="s">
        <v>3</v>
      </c>
      <c r="G460" s="88"/>
      <c r="H460" s="89"/>
      <c r="I460" s="90"/>
      <c r="J460" s="60">
        <f>SUM(J461)</f>
        <v>3030.3</v>
      </c>
      <c r="K460" s="61"/>
      <c r="L460" s="62"/>
    </row>
    <row r="461" spans="1:12" s="18" customFormat="1" ht="33.6" x14ac:dyDescent="0.35">
      <c r="A461" s="63"/>
      <c r="B461" s="64" t="s">
        <v>465</v>
      </c>
      <c r="C461" s="109" t="s">
        <v>380</v>
      </c>
      <c r="D461" s="109" t="s">
        <v>93</v>
      </c>
      <c r="E461" s="109" t="s">
        <v>8</v>
      </c>
      <c r="F461" s="83" t="s">
        <v>442</v>
      </c>
      <c r="G461" s="83"/>
      <c r="H461" s="84"/>
      <c r="I461" s="85"/>
      <c r="J461" s="69">
        <f>SUM(J462)</f>
        <v>3030.3</v>
      </c>
      <c r="K461" s="70"/>
      <c r="L461" s="71"/>
    </row>
    <row r="462" spans="1:12" s="8" customFormat="1" x14ac:dyDescent="0.35">
      <c r="A462" s="72"/>
      <c r="B462" s="73" t="s">
        <v>244</v>
      </c>
      <c r="C462" s="78" t="s">
        <v>380</v>
      </c>
      <c r="D462" s="78" t="s">
        <v>93</v>
      </c>
      <c r="E462" s="78" t="s">
        <v>8</v>
      </c>
      <c r="F462" s="78" t="s">
        <v>442</v>
      </c>
      <c r="G462" s="76" t="s">
        <v>243</v>
      </c>
      <c r="H462" s="76" t="s">
        <v>45</v>
      </c>
      <c r="I462" s="76" t="s">
        <v>12</v>
      </c>
      <c r="J462" s="16">
        <v>3030.3</v>
      </c>
      <c r="K462" s="16"/>
      <c r="L462" s="77"/>
    </row>
    <row r="463" spans="1:12" s="22" customFormat="1" ht="52.2" x14ac:dyDescent="0.35">
      <c r="A463" s="39" t="s">
        <v>367</v>
      </c>
      <c r="B463" s="40" t="s">
        <v>327</v>
      </c>
      <c r="C463" s="110" t="s">
        <v>330</v>
      </c>
      <c r="D463" s="110" t="s">
        <v>55</v>
      </c>
      <c r="E463" s="110" t="s">
        <v>2</v>
      </c>
      <c r="F463" s="110" t="s">
        <v>3</v>
      </c>
      <c r="G463" s="149"/>
      <c r="H463" s="149"/>
      <c r="I463" s="149"/>
      <c r="J463" s="46">
        <f>SUM(J464)</f>
        <v>573.9</v>
      </c>
      <c r="K463" s="46">
        <f t="shared" ref="K463:L463" si="169">SUM(K464)</f>
        <v>0</v>
      </c>
      <c r="L463" s="47">
        <f t="shared" si="169"/>
        <v>0</v>
      </c>
    </row>
    <row r="464" spans="1:12" s="22" customFormat="1" ht="52.2" x14ac:dyDescent="0.35">
      <c r="A464" s="48" t="s">
        <v>427</v>
      </c>
      <c r="B464" s="49" t="s">
        <v>328</v>
      </c>
      <c r="C464" s="107" t="s">
        <v>330</v>
      </c>
      <c r="D464" s="107" t="s">
        <v>57</v>
      </c>
      <c r="E464" s="107" t="s">
        <v>2</v>
      </c>
      <c r="F464" s="107" t="s">
        <v>3</v>
      </c>
      <c r="G464" s="149"/>
      <c r="H464" s="149"/>
      <c r="I464" s="149"/>
      <c r="J464" s="52">
        <f>SUM(J465+J489)</f>
        <v>573.9</v>
      </c>
      <c r="K464" s="52">
        <f>SUM(K465+K489)</f>
        <v>0</v>
      </c>
      <c r="L464" s="53">
        <f>SUM(L465+L489)</f>
        <v>0</v>
      </c>
    </row>
    <row r="465" spans="1:12" s="23" customFormat="1" ht="36" x14ac:dyDescent="0.35">
      <c r="A465" s="122" t="s">
        <v>466</v>
      </c>
      <c r="B465" s="123" t="s">
        <v>329</v>
      </c>
      <c r="C465" s="124" t="s">
        <v>330</v>
      </c>
      <c r="D465" s="124" t="s">
        <v>57</v>
      </c>
      <c r="E465" s="124" t="s">
        <v>1</v>
      </c>
      <c r="F465" s="124" t="s">
        <v>3</v>
      </c>
      <c r="G465" s="161"/>
      <c r="H465" s="161"/>
      <c r="I465" s="161"/>
      <c r="J465" s="125">
        <f>SUM(J466)</f>
        <v>573.9</v>
      </c>
      <c r="K465" s="125">
        <f t="shared" ref="K465:L465" si="170">SUM(K466)</f>
        <v>0</v>
      </c>
      <c r="L465" s="126">
        <f t="shared" si="170"/>
        <v>0</v>
      </c>
    </row>
    <row r="466" spans="1:12" s="18" customFormat="1" ht="33.6" x14ac:dyDescent="0.35">
      <c r="A466" s="63"/>
      <c r="B466" s="64" t="s">
        <v>332</v>
      </c>
      <c r="C466" s="109" t="s">
        <v>330</v>
      </c>
      <c r="D466" s="109" t="s">
        <v>57</v>
      </c>
      <c r="E466" s="109" t="s">
        <v>1</v>
      </c>
      <c r="F466" s="109" t="s">
        <v>331</v>
      </c>
      <c r="G466" s="151"/>
      <c r="H466" s="151"/>
      <c r="I466" s="151"/>
      <c r="J466" s="70">
        <f>SUM(J467:J467)</f>
        <v>573.9</v>
      </c>
      <c r="K466" s="70">
        <f>SUM(K467:K467)</f>
        <v>0</v>
      </c>
      <c r="L466" s="71">
        <f>SUM(L467:L467)</f>
        <v>0</v>
      </c>
    </row>
    <row r="467" spans="1:12" s="8" customFormat="1" x14ac:dyDescent="0.35">
      <c r="A467" s="63"/>
      <c r="B467" s="73" t="s">
        <v>244</v>
      </c>
      <c r="C467" s="78" t="s">
        <v>330</v>
      </c>
      <c r="D467" s="78" t="s">
        <v>57</v>
      </c>
      <c r="E467" s="78" t="s">
        <v>1</v>
      </c>
      <c r="F467" s="78" t="s">
        <v>331</v>
      </c>
      <c r="G467" s="78" t="s">
        <v>243</v>
      </c>
      <c r="H467" s="78" t="s">
        <v>28</v>
      </c>
      <c r="I467" s="78" t="s">
        <v>109</v>
      </c>
      <c r="J467" s="16">
        <v>573.9</v>
      </c>
      <c r="K467" s="16"/>
      <c r="L467" s="77"/>
    </row>
    <row r="468" spans="1:12" s="2" customFormat="1" ht="34.799999999999997" x14ac:dyDescent="0.3">
      <c r="A468" s="39" t="s">
        <v>300</v>
      </c>
      <c r="B468" s="40" t="s">
        <v>334</v>
      </c>
      <c r="C468" s="110" t="s">
        <v>335</v>
      </c>
      <c r="D468" s="110" t="s">
        <v>55</v>
      </c>
      <c r="E468" s="110" t="s">
        <v>2</v>
      </c>
      <c r="F468" s="110" t="s">
        <v>3</v>
      </c>
      <c r="G468" s="149"/>
      <c r="H468" s="149"/>
      <c r="I468" s="149"/>
      <c r="J468" s="46">
        <f>SUM(J469+J474)</f>
        <v>1327.2</v>
      </c>
      <c r="K468" s="46">
        <f t="shared" ref="K468:L468" si="171">SUM(K469+K474)</f>
        <v>1217</v>
      </c>
      <c r="L468" s="46">
        <f t="shared" si="171"/>
        <v>1220.0999999999999</v>
      </c>
    </row>
    <row r="469" spans="1:12" s="2" customFormat="1" ht="34.799999999999997" x14ac:dyDescent="0.3">
      <c r="A469" s="48" t="s">
        <v>467</v>
      </c>
      <c r="B469" s="49" t="s">
        <v>430</v>
      </c>
      <c r="C469" s="107" t="s">
        <v>431</v>
      </c>
      <c r="D469" s="107" t="s">
        <v>57</v>
      </c>
      <c r="E469" s="107" t="s">
        <v>2</v>
      </c>
      <c r="F469" s="107" t="s">
        <v>3</v>
      </c>
      <c r="G469" s="148"/>
      <c r="H469" s="148"/>
      <c r="I469" s="148"/>
      <c r="J469" s="52">
        <f>SUM(J470+J472)</f>
        <v>1242.2</v>
      </c>
      <c r="K469" s="52">
        <f t="shared" ref="K469:L469" si="172">SUM(K470+K472)</f>
        <v>1211</v>
      </c>
      <c r="L469" s="52">
        <f t="shared" si="172"/>
        <v>1211</v>
      </c>
    </row>
    <row r="470" spans="1:12" s="14" customFormat="1" ht="33.6" x14ac:dyDescent="0.3">
      <c r="A470" s="122"/>
      <c r="B470" s="64" t="s">
        <v>432</v>
      </c>
      <c r="C470" s="109" t="s">
        <v>431</v>
      </c>
      <c r="D470" s="133" t="s">
        <v>57</v>
      </c>
      <c r="E470" s="109" t="s">
        <v>2</v>
      </c>
      <c r="F470" s="83" t="s">
        <v>433</v>
      </c>
      <c r="G470" s="134"/>
      <c r="H470" s="135"/>
      <c r="I470" s="136"/>
      <c r="J470" s="137">
        <f>SUM(J471)</f>
        <v>789.9</v>
      </c>
      <c r="K470" s="138">
        <f t="shared" ref="K470:L470" si="173">SUM(K471)</f>
        <v>758</v>
      </c>
      <c r="L470" s="138">
        <f t="shared" si="173"/>
        <v>758</v>
      </c>
    </row>
    <row r="471" spans="1:12" s="8" customFormat="1" ht="50.4" x14ac:dyDescent="0.35">
      <c r="A471" s="63"/>
      <c r="B471" s="73" t="s">
        <v>435</v>
      </c>
      <c r="C471" s="78" t="s">
        <v>431</v>
      </c>
      <c r="D471" s="139" t="s">
        <v>57</v>
      </c>
      <c r="E471" s="78" t="s">
        <v>2</v>
      </c>
      <c r="F471" s="78" t="s">
        <v>433</v>
      </c>
      <c r="G471" s="86" t="s">
        <v>234</v>
      </c>
      <c r="H471" s="86" t="s">
        <v>1</v>
      </c>
      <c r="I471" s="86" t="s">
        <v>8</v>
      </c>
      <c r="J471" s="16">
        <v>789.9</v>
      </c>
      <c r="K471" s="16">
        <v>758</v>
      </c>
      <c r="L471" s="16">
        <v>758</v>
      </c>
    </row>
    <row r="472" spans="1:12" s="14" customFormat="1" ht="18" x14ac:dyDescent="0.3">
      <c r="A472" s="122"/>
      <c r="B472" s="64" t="s">
        <v>437</v>
      </c>
      <c r="C472" s="109" t="s">
        <v>431</v>
      </c>
      <c r="D472" s="133" t="s">
        <v>212</v>
      </c>
      <c r="E472" s="109" t="s">
        <v>2</v>
      </c>
      <c r="F472" s="83" t="s">
        <v>141</v>
      </c>
      <c r="G472" s="134"/>
      <c r="H472" s="135"/>
      <c r="I472" s="136"/>
      <c r="J472" s="137">
        <f>SUM(J473)</f>
        <v>452.3</v>
      </c>
      <c r="K472" s="138">
        <f t="shared" ref="K472:L472" si="174">SUM(K473)</f>
        <v>453</v>
      </c>
      <c r="L472" s="138">
        <f t="shared" si="174"/>
        <v>453</v>
      </c>
    </row>
    <row r="473" spans="1:12" s="8" customFormat="1" ht="33.6" x14ac:dyDescent="0.35">
      <c r="A473" s="63"/>
      <c r="B473" s="73" t="s">
        <v>267</v>
      </c>
      <c r="C473" s="78" t="s">
        <v>431</v>
      </c>
      <c r="D473" s="139" t="s">
        <v>212</v>
      </c>
      <c r="E473" s="78" t="s">
        <v>2</v>
      </c>
      <c r="F473" s="78" t="s">
        <v>141</v>
      </c>
      <c r="G473" s="76" t="s">
        <v>234</v>
      </c>
      <c r="H473" s="76" t="s">
        <v>1</v>
      </c>
      <c r="I473" s="76" t="s">
        <v>8</v>
      </c>
      <c r="J473" s="16">
        <v>452.3</v>
      </c>
      <c r="K473" s="16">
        <v>453</v>
      </c>
      <c r="L473" s="16">
        <v>453</v>
      </c>
    </row>
    <row r="474" spans="1:12" s="2" customFormat="1" ht="34.799999999999997" x14ac:dyDescent="0.3">
      <c r="A474" s="48" t="s">
        <v>434</v>
      </c>
      <c r="B474" s="49" t="s">
        <v>342</v>
      </c>
      <c r="C474" s="107" t="s">
        <v>335</v>
      </c>
      <c r="D474" s="107" t="s">
        <v>105</v>
      </c>
      <c r="E474" s="107" t="s">
        <v>2</v>
      </c>
      <c r="F474" s="107" t="s">
        <v>3</v>
      </c>
      <c r="G474" s="148"/>
      <c r="H474" s="148"/>
      <c r="I474" s="148"/>
      <c r="J474" s="52">
        <f>SUM(J475)</f>
        <v>85</v>
      </c>
      <c r="K474" s="52">
        <f t="shared" ref="K474:L474" si="175">SUM(K475)</f>
        <v>6</v>
      </c>
      <c r="L474" s="52">
        <f t="shared" si="175"/>
        <v>9.1</v>
      </c>
    </row>
    <row r="475" spans="1:12" s="14" customFormat="1" ht="50.4" x14ac:dyDescent="0.3">
      <c r="A475" s="122"/>
      <c r="B475" s="64" t="s">
        <v>343</v>
      </c>
      <c r="C475" s="109" t="s">
        <v>335</v>
      </c>
      <c r="D475" s="109" t="s">
        <v>105</v>
      </c>
      <c r="E475" s="109" t="s">
        <v>2</v>
      </c>
      <c r="F475" s="83" t="s">
        <v>336</v>
      </c>
      <c r="G475" s="134"/>
      <c r="H475" s="135"/>
      <c r="I475" s="136"/>
      <c r="J475" s="137">
        <f>SUM(J476)</f>
        <v>85</v>
      </c>
      <c r="K475" s="138">
        <f t="shared" ref="K475:L475" si="176">SUM(K476)</f>
        <v>6</v>
      </c>
      <c r="L475" s="138">
        <f t="shared" si="176"/>
        <v>9.1</v>
      </c>
    </row>
    <row r="476" spans="1:12" s="8" customFormat="1" x14ac:dyDescent="0.35">
      <c r="A476" s="63"/>
      <c r="B476" s="73" t="s">
        <v>231</v>
      </c>
      <c r="C476" s="78" t="s">
        <v>335</v>
      </c>
      <c r="D476" s="78" t="s">
        <v>105</v>
      </c>
      <c r="E476" s="78" t="s">
        <v>2</v>
      </c>
      <c r="F476" s="78" t="s">
        <v>336</v>
      </c>
      <c r="G476" s="76" t="s">
        <v>232</v>
      </c>
      <c r="H476" s="76" t="s">
        <v>1</v>
      </c>
      <c r="I476" s="76" t="s">
        <v>45</v>
      </c>
      <c r="J476" s="16">
        <v>85</v>
      </c>
      <c r="K476" s="16">
        <v>6</v>
      </c>
      <c r="L476" s="77">
        <v>9.1</v>
      </c>
    </row>
    <row r="477" spans="1:12" s="8" customFormat="1" ht="18" thickBot="1" x14ac:dyDescent="0.4">
      <c r="A477" s="140"/>
      <c r="B477" s="141"/>
      <c r="C477" s="142"/>
      <c r="D477" s="142"/>
      <c r="E477" s="142"/>
      <c r="F477" s="142"/>
      <c r="G477" s="142"/>
      <c r="H477" s="142"/>
      <c r="I477" s="142"/>
      <c r="J477" s="143"/>
      <c r="K477" s="143"/>
      <c r="L477" s="144"/>
    </row>
  </sheetData>
  <mergeCells count="236">
    <mergeCell ref="G439:I439"/>
    <mergeCell ref="G440:I440"/>
    <mergeCell ref="G441:I441"/>
    <mergeCell ref="G442:I442"/>
    <mergeCell ref="G344:I344"/>
    <mergeCell ref="G352:I352"/>
    <mergeCell ref="G435:I435"/>
    <mergeCell ref="G436:I436"/>
    <mergeCell ref="G386:I386"/>
    <mergeCell ref="G387:I387"/>
    <mergeCell ref="G388:I388"/>
    <mergeCell ref="G389:I389"/>
    <mergeCell ref="G365:I365"/>
    <mergeCell ref="G366:I366"/>
    <mergeCell ref="G370:I370"/>
    <mergeCell ref="G371:I371"/>
    <mergeCell ref="G355:I355"/>
    <mergeCell ref="G358:I358"/>
    <mergeCell ref="G361:I361"/>
    <mergeCell ref="G422:I422"/>
    <mergeCell ref="G423:I423"/>
    <mergeCell ref="G414:I414"/>
    <mergeCell ref="G415:I415"/>
    <mergeCell ref="G416:I416"/>
    <mergeCell ref="G339:I339"/>
    <mergeCell ref="G340:I340"/>
    <mergeCell ref="G342:I342"/>
    <mergeCell ref="G343:I343"/>
    <mergeCell ref="G321:I321"/>
    <mergeCell ref="G320:I320"/>
    <mergeCell ref="G19:I19"/>
    <mergeCell ref="G20:I20"/>
    <mergeCell ref="G21:I21"/>
    <mergeCell ref="G22:I22"/>
    <mergeCell ref="G30:I30"/>
    <mergeCell ref="G27:I27"/>
    <mergeCell ref="G303:I303"/>
    <mergeCell ref="G260:I260"/>
    <mergeCell ref="G261:I261"/>
    <mergeCell ref="G262:I262"/>
    <mergeCell ref="G263:I263"/>
    <mergeCell ref="G266:I266"/>
    <mergeCell ref="G274:I274"/>
    <mergeCell ref="G217:I217"/>
    <mergeCell ref="G221:I221"/>
    <mergeCell ref="G222:I222"/>
    <mergeCell ref="G195:I195"/>
    <mergeCell ref="G146:I146"/>
    <mergeCell ref="G256:I256"/>
    <mergeCell ref="G149:I149"/>
    <mergeCell ref="C5:F5"/>
    <mergeCell ref="C4:F4"/>
    <mergeCell ref="G75:I75"/>
    <mergeCell ref="G79:I79"/>
    <mergeCell ref="G80:I80"/>
    <mergeCell ref="G82:I82"/>
    <mergeCell ref="G16:I16"/>
    <mergeCell ref="G17:I17"/>
    <mergeCell ref="G68:I68"/>
    <mergeCell ref="G69:I69"/>
    <mergeCell ref="G74:I74"/>
    <mergeCell ref="G67:I67"/>
    <mergeCell ref="G38:I38"/>
    <mergeCell ref="G39:I39"/>
    <mergeCell ref="G40:I40"/>
    <mergeCell ref="G12:I12"/>
    <mergeCell ref="G13:I13"/>
    <mergeCell ref="G14:I14"/>
    <mergeCell ref="G123:I123"/>
    <mergeCell ref="G124:I124"/>
    <mergeCell ref="G134:I134"/>
    <mergeCell ref="G135:I135"/>
    <mergeCell ref="G246:I246"/>
    <mergeCell ref="G252:I252"/>
    <mergeCell ref="G212:I212"/>
    <mergeCell ref="G225:I225"/>
    <mergeCell ref="G213:I213"/>
    <mergeCell ref="G218:I218"/>
    <mergeCell ref="G180:I180"/>
    <mergeCell ref="G181:I181"/>
    <mergeCell ref="G183:I183"/>
    <mergeCell ref="G201:I201"/>
    <mergeCell ref="G185:I185"/>
    <mergeCell ref="G196:I196"/>
    <mergeCell ref="G192:I192"/>
    <mergeCell ref="G313:I313"/>
    <mergeCell ref="G315:I315"/>
    <mergeCell ref="G308:I308"/>
    <mergeCell ref="G311:I311"/>
    <mergeCell ref="G306:I306"/>
    <mergeCell ref="G301:I301"/>
    <mergeCell ref="G178:I178"/>
    <mergeCell ref="G156:I156"/>
    <mergeCell ref="G161:I161"/>
    <mergeCell ref="G189:I189"/>
    <mergeCell ref="G257:I257"/>
    <mergeCell ref="G258:I258"/>
    <mergeCell ref="G158:I158"/>
    <mergeCell ref="G159:I159"/>
    <mergeCell ref="G162:I162"/>
    <mergeCell ref="G205:I205"/>
    <mergeCell ref="G169:I169"/>
    <mergeCell ref="G170:I170"/>
    <mergeCell ref="G236:I236"/>
    <mergeCell ref="G167:I167"/>
    <mergeCell ref="G168:I168"/>
    <mergeCell ref="G215:I215"/>
    <mergeCell ref="G226:I226"/>
    <mergeCell ref="G245:I245"/>
    <mergeCell ref="G151:I151"/>
    <mergeCell ref="G152:I152"/>
    <mergeCell ref="G155:I155"/>
    <mergeCell ref="G141:I141"/>
    <mergeCell ref="G186:I186"/>
    <mergeCell ref="G194:I194"/>
    <mergeCell ref="G101:I101"/>
    <mergeCell ref="G113:I113"/>
    <mergeCell ref="G114:I114"/>
    <mergeCell ref="G172:I172"/>
    <mergeCell ref="G173:I173"/>
    <mergeCell ref="G175:I175"/>
    <mergeCell ref="G176:I176"/>
    <mergeCell ref="G88:I88"/>
    <mergeCell ref="G126:I126"/>
    <mergeCell ref="G127:I127"/>
    <mergeCell ref="G120:I120"/>
    <mergeCell ref="G128:I128"/>
    <mergeCell ref="G137:I137"/>
    <mergeCell ref="G130:I130"/>
    <mergeCell ref="G131:I131"/>
    <mergeCell ref="G132:I132"/>
    <mergeCell ref="G474:I474"/>
    <mergeCell ref="G267:I267"/>
    <mergeCell ref="G268:I268"/>
    <mergeCell ref="G269:I269"/>
    <mergeCell ref="G272:I272"/>
    <mergeCell ref="G284:I284"/>
    <mergeCell ref="G293:I293"/>
    <mergeCell ref="G294:I294"/>
    <mergeCell ref="G295:I295"/>
    <mergeCell ref="G296:I296"/>
    <mergeCell ref="G300:I300"/>
    <mergeCell ref="G338:I338"/>
    <mergeCell ref="G466:I466"/>
    <mergeCell ref="G364:I364"/>
    <mergeCell ref="G335:I335"/>
    <mergeCell ref="G332:I332"/>
    <mergeCell ref="G333:I333"/>
    <mergeCell ref="G334:I334"/>
    <mergeCell ref="G328:I328"/>
    <mergeCell ref="G464:I464"/>
    <mergeCell ref="G465:I465"/>
    <mergeCell ref="G317:I317"/>
    <mergeCell ref="G305:I305"/>
    <mergeCell ref="G312:I312"/>
    <mergeCell ref="G463:I463"/>
    <mergeCell ref="G298:I298"/>
    <mergeCell ref="G302:I302"/>
    <mergeCell ref="A1:L1"/>
    <mergeCell ref="A2:L2"/>
    <mergeCell ref="G318:I318"/>
    <mergeCell ref="G326:I326"/>
    <mergeCell ref="G327:I327"/>
    <mergeCell ref="G372:I372"/>
    <mergeCell ref="G373:I373"/>
    <mergeCell ref="G421:I421"/>
    <mergeCell ref="G214:I214"/>
    <mergeCell ref="G219:I219"/>
    <mergeCell ref="G253:I253"/>
    <mergeCell ref="G254:I254"/>
    <mergeCell ref="G238:I238"/>
    <mergeCell ref="G239:I239"/>
    <mergeCell ref="G240:I240"/>
    <mergeCell ref="G244:I244"/>
    <mergeCell ref="G227:I227"/>
    <mergeCell ref="G228:I228"/>
    <mergeCell ref="G232:I232"/>
    <mergeCell ref="G84:I84"/>
    <mergeCell ref="G147:I147"/>
    <mergeCell ref="G34:I34"/>
    <mergeCell ref="G77:I77"/>
    <mergeCell ref="G117:I117"/>
    <mergeCell ref="G250:I250"/>
    <mergeCell ref="G323:I323"/>
    <mergeCell ref="G324:I324"/>
    <mergeCell ref="G138:I138"/>
    <mergeCell ref="G140:I140"/>
    <mergeCell ref="G184:I184"/>
    <mergeCell ref="G197:I197"/>
    <mergeCell ref="G199:I199"/>
    <mergeCell ref="G200:I200"/>
    <mergeCell ref="G143:I143"/>
    <mergeCell ref="G144:I144"/>
    <mergeCell ref="G179:I179"/>
    <mergeCell ref="G148:I148"/>
    <mergeCell ref="G208:I208"/>
    <mergeCell ref="G188:I188"/>
    <mergeCell ref="G83:I83"/>
    <mergeCell ref="G91:I91"/>
    <mergeCell ref="G92:I92"/>
    <mergeCell ref="G93:I93"/>
    <mergeCell ref="G96:I96"/>
    <mergeCell ref="G97:I97"/>
    <mergeCell ref="G417:I417"/>
    <mergeCell ref="G377:I377"/>
    <mergeCell ref="G378:I378"/>
    <mergeCell ref="G379:I379"/>
    <mergeCell ref="G382:I382"/>
    <mergeCell ref="G380:I380"/>
    <mergeCell ref="G391:I391"/>
    <mergeCell ref="G392:I392"/>
    <mergeCell ref="G393:I393"/>
    <mergeCell ref="G469:I469"/>
    <mergeCell ref="G454:I454"/>
    <mergeCell ref="G455:I455"/>
    <mergeCell ref="G456:I456"/>
    <mergeCell ref="G395:I395"/>
    <mergeCell ref="G396:I396"/>
    <mergeCell ref="G397:I397"/>
    <mergeCell ref="G398:I398"/>
    <mergeCell ref="G406:I406"/>
    <mergeCell ref="G407:I407"/>
    <mergeCell ref="G408:I408"/>
    <mergeCell ref="G402:I402"/>
    <mergeCell ref="G444:I444"/>
    <mergeCell ref="G445:I445"/>
    <mergeCell ref="G446:I446"/>
    <mergeCell ref="G447:I447"/>
    <mergeCell ref="G426:I426"/>
    <mergeCell ref="G427:I427"/>
    <mergeCell ref="G428:I428"/>
    <mergeCell ref="G437:I437"/>
    <mergeCell ref="G468:I468"/>
    <mergeCell ref="G412:I412"/>
    <mergeCell ref="G453:I453"/>
    <mergeCell ref="G424:I42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2018-12-25T05:47:10Z</cp:lastPrinted>
  <dcterms:created xsi:type="dcterms:W3CDTF">2015-10-05T11:25:45Z</dcterms:created>
  <dcterms:modified xsi:type="dcterms:W3CDTF">2019-01-15T06:44:05Z</dcterms:modified>
</cp:coreProperties>
</file>