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35" windowWidth="9375" windowHeight="6945"/>
  </bookViews>
  <sheets>
    <sheet name="программы" sheetId="1" r:id="rId1"/>
    <sheet name="Лист3" sheetId="3" r:id="rId2"/>
  </sheets>
  <definedNames>
    <definedName name="_xlnm.Print_Titles" localSheetId="0">программы!$4:$4</definedName>
  </definedNames>
  <calcPr calcId="124519"/>
</workbook>
</file>

<file path=xl/calcChain.xml><?xml version="1.0" encoding="utf-8"?>
<calcChain xmlns="http://schemas.openxmlformats.org/spreadsheetml/2006/main">
  <c r="J54" i="1"/>
  <c r="J459"/>
  <c r="J482"/>
  <c r="J481" s="1"/>
  <c r="J466"/>
  <c r="J465" s="1"/>
  <c r="J464" s="1"/>
  <c r="J449"/>
  <c r="J448" s="1"/>
  <c r="J447" s="1"/>
  <c r="J446" s="1"/>
  <c r="J441"/>
  <c r="J440" s="1"/>
  <c r="J432"/>
  <c r="J277"/>
  <c r="J269"/>
  <c r="J260"/>
  <c r="J224"/>
  <c r="J198"/>
  <c r="J190"/>
  <c r="J181"/>
  <c r="J147"/>
  <c r="J135"/>
  <c r="J93"/>
  <c r="J86"/>
  <c r="J78"/>
  <c r="J73"/>
  <c r="J70"/>
  <c r="J12"/>
  <c r="K123" l="1"/>
  <c r="L123"/>
  <c r="M123"/>
  <c r="N123"/>
  <c r="J124"/>
  <c r="J128"/>
  <c r="J423" l="1"/>
  <c r="J422" s="1"/>
  <c r="J38" l="1"/>
  <c r="K38"/>
  <c r="L38"/>
  <c r="M38"/>
  <c r="N38"/>
  <c r="J103" l="1"/>
  <c r="J470" l="1"/>
  <c r="J469" s="1"/>
  <c r="J468" s="1"/>
  <c r="J427" l="1"/>
  <c r="J426" s="1"/>
  <c r="J425" s="1"/>
  <c r="J41" l="1"/>
  <c r="K6" l="1"/>
  <c r="L6"/>
  <c r="M6"/>
  <c r="N6"/>
  <c r="J475"/>
  <c r="J474" s="1"/>
  <c r="J473" s="1"/>
  <c r="J458"/>
  <c r="J457" s="1"/>
  <c r="J295"/>
  <c r="J299"/>
  <c r="K299"/>
  <c r="K294" s="1"/>
  <c r="L299"/>
  <c r="L294" s="1"/>
  <c r="M299"/>
  <c r="M294" s="1"/>
  <c r="N299"/>
  <c r="N294" s="1"/>
  <c r="J281"/>
  <c r="K281"/>
  <c r="L281"/>
  <c r="M281"/>
  <c r="N281"/>
  <c r="J140"/>
  <c r="J131"/>
  <c r="J123" s="1"/>
  <c r="J294" l="1"/>
  <c r="J65" l="1"/>
  <c r="K46" l="1"/>
  <c r="L46"/>
  <c r="M46"/>
  <c r="N46"/>
  <c r="J76"/>
  <c r="J33"/>
  <c r="J214" l="1"/>
  <c r="J213" s="1"/>
  <c r="K249" l="1"/>
  <c r="L249"/>
  <c r="M249"/>
  <c r="N249"/>
  <c r="J257" l="1"/>
  <c r="J396" l="1"/>
  <c r="J399" l="1"/>
  <c r="J395" s="1"/>
  <c r="J341" l="1"/>
  <c r="J340" s="1"/>
  <c r="K412" l="1"/>
  <c r="J166" l="1"/>
  <c r="K289" l="1"/>
  <c r="J487" l="1"/>
  <c r="J486" s="1"/>
  <c r="J485" s="1"/>
  <c r="J484" s="1"/>
  <c r="J326" l="1"/>
  <c r="J211"/>
  <c r="J210" s="1"/>
  <c r="J436" l="1"/>
  <c r="J431" s="1"/>
  <c r="J493"/>
  <c r="J491"/>
  <c r="J430" l="1"/>
  <c r="J429" s="1"/>
  <c r="J490"/>
  <c r="J235"/>
  <c r="J367" l="1"/>
  <c r="J366" s="1"/>
  <c r="J271"/>
  <c r="J146"/>
  <c r="J122" s="1"/>
  <c r="J331" l="1"/>
  <c r="J217"/>
  <c r="J496"/>
  <c r="J495" s="1"/>
  <c r="J489" s="1"/>
  <c r="J275"/>
  <c r="J371"/>
  <c r="J370" s="1"/>
  <c r="J369" s="1"/>
  <c r="J216" l="1"/>
  <c r="J293"/>
  <c r="J254"/>
  <c r="J253" s="1"/>
  <c r="J352"/>
  <c r="J351" s="1"/>
  <c r="J455"/>
  <c r="J454" s="1"/>
  <c r="J453" s="1"/>
  <c r="J452" s="1"/>
  <c r="J418"/>
  <c r="J417" s="1"/>
  <c r="J416" s="1"/>
  <c r="J415" s="1"/>
  <c r="J410"/>
  <c r="J409" s="1"/>
  <c r="J408" s="1"/>
  <c r="J405"/>
  <c r="J402"/>
  <c r="J387"/>
  <c r="J383"/>
  <c r="J382" s="1"/>
  <c r="J381" s="1"/>
  <c r="J378"/>
  <c r="J377" s="1"/>
  <c r="J376" s="1"/>
  <c r="J364"/>
  <c r="J363" s="1"/>
  <c r="J361"/>
  <c r="J360" s="1"/>
  <c r="J358"/>
  <c r="J356"/>
  <c r="J349"/>
  <c r="J348" s="1"/>
  <c r="J346"/>
  <c r="J345" s="1"/>
  <c r="J338"/>
  <c r="J336"/>
  <c r="J329"/>
  <c r="J325" s="1"/>
  <c r="J320"/>
  <c r="J319" s="1"/>
  <c r="J318" s="1"/>
  <c r="J317" s="1"/>
  <c r="J315"/>
  <c r="J314" s="1"/>
  <c r="J313" s="1"/>
  <c r="J311"/>
  <c r="J309"/>
  <c r="J305"/>
  <c r="J304" s="1"/>
  <c r="J303" s="1"/>
  <c r="J291"/>
  <c r="J287"/>
  <c r="J265"/>
  <c r="J264" s="1"/>
  <c r="J251"/>
  <c r="J250" s="1"/>
  <c r="J243"/>
  <c r="J242" s="1"/>
  <c r="J241" s="1"/>
  <c r="J233"/>
  <c r="J232" s="1"/>
  <c r="J228"/>
  <c r="J227" s="1"/>
  <c r="J222"/>
  <c r="J208"/>
  <c r="J207" s="1"/>
  <c r="J203"/>
  <c r="J202" s="1"/>
  <c r="J201" s="1"/>
  <c r="J196"/>
  <c r="J195" s="1"/>
  <c r="J189"/>
  <c r="J187"/>
  <c r="J186" s="1"/>
  <c r="J184"/>
  <c r="J183" s="1"/>
  <c r="J179"/>
  <c r="J178" s="1"/>
  <c r="J176"/>
  <c r="J175" s="1"/>
  <c r="J171"/>
  <c r="J170" s="1"/>
  <c r="J165"/>
  <c r="J163"/>
  <c r="J162" s="1"/>
  <c r="J160"/>
  <c r="J159" s="1"/>
  <c r="J157"/>
  <c r="J156" s="1"/>
  <c r="J153"/>
  <c r="J152" s="1"/>
  <c r="J151" s="1"/>
  <c r="J118"/>
  <c r="J117" s="1"/>
  <c r="J114"/>
  <c r="J113" s="1"/>
  <c r="J108"/>
  <c r="J99"/>
  <c r="J98" s="1"/>
  <c r="J96"/>
  <c r="J95" s="1"/>
  <c r="J90"/>
  <c r="J89" s="1"/>
  <c r="J60"/>
  <c r="J56"/>
  <c r="J52"/>
  <c r="J48"/>
  <c r="J29"/>
  <c r="J23" s="1"/>
  <c r="J24"/>
  <c r="J19"/>
  <c r="J18" s="1"/>
  <c r="J16"/>
  <c r="J15" s="1"/>
  <c r="J10"/>
  <c r="J9" s="1"/>
  <c r="J8" s="1"/>
  <c r="J193" l="1"/>
  <c r="J194"/>
  <c r="J221"/>
  <c r="J220" s="1"/>
  <c r="J85"/>
  <c r="J47"/>
  <c r="J46" s="1"/>
  <c r="J249"/>
  <c r="J240" s="1"/>
  <c r="J22"/>
  <c r="J206"/>
  <c r="J205" s="1"/>
  <c r="J386"/>
  <c r="J385" s="1"/>
  <c r="J375" s="1"/>
  <c r="J155"/>
  <c r="J102"/>
  <c r="J101" s="1"/>
  <c r="J112"/>
  <c r="J308"/>
  <c r="J307" s="1"/>
  <c r="J324"/>
  <c r="J323" s="1"/>
  <c r="J335"/>
  <c r="J334" s="1"/>
  <c r="J333" s="1"/>
  <c r="J355"/>
  <c r="J354" s="1"/>
  <c r="J286"/>
  <c r="J285" s="1"/>
  <c r="J200"/>
  <c r="J263"/>
  <c r="J344"/>
  <c r="J14"/>
  <c r="J7" s="1"/>
  <c r="J174"/>
  <c r="J173" s="1"/>
  <c r="J226"/>
  <c r="J219" l="1"/>
  <c r="J239"/>
  <c r="J343"/>
  <c r="J21"/>
  <c r="J262"/>
  <c r="J6" l="1"/>
</calcChain>
</file>

<file path=xl/sharedStrings.xml><?xml version="1.0" encoding="utf-8"?>
<sst xmlns="http://schemas.openxmlformats.org/spreadsheetml/2006/main" count="3139" uniqueCount="578">
  <si>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</si>
  <si>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</si>
  <si>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</si>
  <si>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</si>
  <si>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</si>
  <si>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</si>
  <si>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</si>
  <si>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</si>
  <si>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</si>
  <si>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</si>
  <si>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</si>
  <si>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</si>
  <si>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</si>
  <si>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</si>
  <si>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</si>
  <si>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</si>
  <si>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</si>
  <si>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</si>
  <si>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</si>
  <si>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</si>
  <si>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</si>
  <si>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</si>
  <si>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</si>
  <si>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</si>
  <si>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</si>
  <si>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</si>
  <si>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</si>
  <si>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</si>
  <si>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</si>
  <si>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</si>
  <si>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</si>
  <si>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</si>
  <si>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</si>
  <si>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</si>
  <si>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</si>
  <si>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</si>
  <si>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</si>
  <si>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</si>
  <si>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</si>
  <si>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</si>
  <si>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</si>
  <si>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</si>
  <si>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</si>
  <si>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</si>
  <si>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</si>
  <si>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</si>
  <si>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</si>
  <si>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</si>
  <si>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</si>
  <si>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</si>
  <si>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</si>
  <si>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</si>
  <si>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</si>
  <si>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</si>
  <si>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</si>
  <si>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</si>
  <si>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</si>
  <si>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</si>
  <si>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</si>
  <si>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</si>
  <si>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</si>
  <si>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</si>
  <si>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</si>
  <si>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</si>
  <si>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</si>
  <si>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</si>
  <si>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</si>
  <si>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</si>
  <si>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</si>
  <si>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</si>
  <si>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</si>
  <si>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</si>
  <si>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</si>
  <si>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</si>
  <si>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</si>
  <si>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</si>
  <si>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</si>
  <si>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</si>
  <si>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</si>
  <si>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</si>
  <si>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</si>
  <si>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</si>
  <si>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</si>
  <si>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</si>
  <si>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</si>
  <si>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</si>
  <si>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</si>
  <si>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</si>
  <si>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</si>
  <si>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Основное мероприятие «Развитие водоснабжение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</si>
  <si>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</si>
  <si>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</si>
  <si>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</si>
  <si>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</si>
  <si>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</si>
  <si>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</si>
  <si>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</si>
  <si>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</si>
  <si>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</si>
  <si>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</si>
  <si>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</si>
  <si>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</si>
  <si>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</si>
  <si>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</si>
  <si>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</si>
  <si>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</si>
  <si>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</si>
  <si>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</si>
  <si>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</si>
  <si>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</si>
  <si>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</si>
  <si>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</si>
  <si>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</si>
  <si>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</si>
  <si>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</si>
  <si>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</si>
  <si>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</si>
  <si>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</si>
  <si>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</si>
  <si>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</si>
  <si>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</si>
  <si>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</si>
  <si>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</si>
  <si>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</si>
  <si>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</si>
  <si>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</si>
  <si>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</si>
  <si>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</si>
  <si>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</si>
  <si>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</si>
  <si>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</si>
  <si>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</si>
  <si>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</si>
  <si>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</si>
  <si>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</si>
  <si>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</si>
  <si>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</si>
  <si>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</si>
  <si>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</si>
  <si>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</si>
  <si>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</si>
  <si>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</si>
  <si>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</si>
  <si>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</si>
  <si>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</si>
  <si>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</si>
  <si>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</si>
  <si>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</si>
  <si>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</si>
  <si>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</si>
  <si>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</si>
  <si>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</si>
  <si>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</si>
  <si>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</si>
  <si>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</si>
  <si>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</si>
  <si>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</si>
  <si>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</si>
  <si>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</si>
  <si>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</si>
  <si>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</si>
  <si>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</si>
  <si>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</si>
  <si>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</si>
  <si>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</si>
  <si>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</si>
  <si>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</si>
  <si>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</si>
  <si>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</si>
  <si>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</si>
  <si>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</si>
  <si>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</si>
  <si>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</si>
  <si>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</si>
  <si>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</si>
  <si>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2.8</t>
  </si>
  <si>
    <t>2.8.1</t>
  </si>
  <si>
    <t>2.8.4</t>
  </si>
  <si>
    <t>2.8.5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</si>
  <si>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</si>
  <si>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</si>
  <si>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</si>
  <si>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</si>
  <si>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</si>
  <si>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</si>
  <si>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</si>
  <si>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</si>
  <si>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</si>
  <si>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</si>
  <si>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</si>
  <si>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</si>
  <si>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</si>
  <si>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</si>
  <si>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</si>
  <si>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</si>
  <si>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</si>
  <si>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</si>
  <si>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</si>
  <si>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</si>
  <si>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</si>
  <si>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</si>
  <si>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</si>
  <si>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</si>
  <si>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</si>
  <si>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</si>
  <si>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</si>
  <si>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</si>
  <si>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</si>
  <si>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</si>
  <si>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</si>
  <si>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</si>
  <si>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</si>
  <si>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</si>
  <si>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</si>
  <si>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</si>
  <si>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</si>
  <si>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</si>
  <si>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</si>
  <si>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</si>
  <si>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</si>
  <si>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</si>
  <si>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</si>
  <si>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</si>
  <si>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</si>
  <si>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</si>
  <si>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</si>
  <si>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</si>
  <si>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</si>
  <si>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</si>
  <si>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</si>
  <si>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</si>
  <si>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</si>
  <si>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</si>
  <si>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</si>
  <si>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</si>
  <si>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</si>
  <si>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7.2.2</t>
  </si>
  <si>
    <t>9.3</t>
  </si>
  <si>
    <t>9.3.1</t>
  </si>
  <si>
    <t>9.4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</si>
  <si>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</si>
  <si>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</si>
  <si>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</si>
  <si>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</si>
  <si>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</si>
  <si>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</si>
  <si>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</si>
  <si>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</si>
  <si>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</si>
  <si>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</si>
  <si>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</si>
  <si>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</si>
  <si>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</si>
  <si>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</si>
  <si>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</si>
  <si>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</si>
  <si>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</si>
  <si>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</si>
  <si>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</si>
  <si>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</si>
  <si>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</si>
  <si>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</si>
  <si>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</si>
  <si>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8.2</t>
  </si>
  <si>
    <t>8.2.1</t>
  </si>
  <si>
    <t>Основное мероприятие«Ремонт автомобильных дорог общего пользования местного значения»</t>
  </si>
  <si>
    <t>81290</t>
  </si>
  <si>
    <t>9.5</t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</si>
  <si>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</si>
  <si>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</si>
  <si>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t>9.5.1</t>
  </si>
  <si>
    <t>Основное мероприятие«Энергоэффективность и развитие энергетики»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</si>
  <si>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</si>
  <si>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</si>
  <si>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</si>
  <si>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</si>
  <si>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</si>
  <si>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</si>
  <si>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</si>
  <si>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</si>
  <si>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</si>
  <si>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</si>
  <si>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</si>
  <si>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</si>
  <si>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</si>
  <si>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</si>
  <si>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</si>
  <si>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</si>
  <si>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</si>
  <si>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</si>
  <si>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17.1</t>
  </si>
  <si>
    <t>18</t>
  </si>
  <si>
    <t>18.1</t>
  </si>
  <si>
    <t>S8320</t>
  </si>
  <si>
    <t>S8410</t>
  </si>
  <si>
    <t>Реализация мероприятий федеральной целевой программы "Устойчивое развитие сельских территорий на 2014 - 2017 годы и на период до 2020 года"</t>
  </si>
  <si>
    <t>78490</t>
  </si>
  <si>
    <t>Мероприятия подпрограммы "Обеспечение жильем молодых семей" федеральной целевой программы "Жилище" на 2015 - 2020 годы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</si>
  <si>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</si>
  <si>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</si>
  <si>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</si>
  <si>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</si>
  <si>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</si>
  <si>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</si>
  <si>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13.2.3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</si>
  <si>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</si>
  <si>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</si>
  <si>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</si>
  <si>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</si>
  <si>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13.1.3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</si>
  <si>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</si>
  <si>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</si>
  <si>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</si>
  <si>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</si>
  <si>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</si>
  <si>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</si>
  <si>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</si>
  <si>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Иные межбюджетные трансферты общего характера предоставляемые поселениям</t>
  </si>
  <si>
    <t>Основное мероприятие «Повышение безопасности дорожного движения»</t>
  </si>
  <si>
    <t>Капитальные вложения в объекты муниципальной собственности (обл)</t>
  </si>
  <si>
    <t>Капитальные вложения в объекты муниципальной собственности (фед)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</si>
  <si>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</si>
  <si>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</si>
  <si>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</si>
  <si>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</si>
  <si>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</si>
  <si>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</si>
  <si>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</si>
  <si>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</si>
  <si>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</si>
  <si>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</si>
  <si>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</si>
  <si>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</si>
  <si>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</si>
  <si>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</si>
  <si>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</si>
  <si>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</si>
  <si>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</si>
  <si>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Реализация мероприятий федеральной целевой программы "Устойчивое развитие сельских территорий на 2014 - 2017 годы и на период до 2020 года"
 (софинансирование)</t>
  </si>
  <si>
    <t>6.1.3</t>
  </si>
  <si>
    <t>2.7.1</t>
  </si>
  <si>
    <t>2.8.2</t>
  </si>
  <si>
    <t>2.8.3</t>
  </si>
  <si>
    <t>17.1.1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</si>
  <si>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</si>
  <si>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</si>
  <si>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</si>
  <si>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</si>
  <si>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</si>
  <si>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</si>
  <si>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</si>
  <si>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</si>
  <si>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Капитальные вложения в объекты муниципальной собственности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</si>
  <si>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</si>
  <si>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</si>
  <si>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</si>
  <si>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</si>
  <si>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 xml:space="preserve">Субсидии на подготовку и проведение празднования памятных дат муниципальных образований   </t>
  </si>
  <si>
    <t>78380</t>
  </si>
  <si>
    <t>18.1.1</t>
  </si>
  <si>
    <t>19.1</t>
  </si>
  <si>
    <t>78940</t>
  </si>
  <si>
    <t>78400</t>
  </si>
  <si>
    <t>R4660</t>
  </si>
  <si>
    <t>Единая субвенция для осуществления отдельных государственных полномочий по оказанию мер социальной поддержки семья, взявшим на воспитание детей-сирот и детей, оставшихся без попечения родителей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</si>
  <si>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</si>
  <si>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</si>
  <si>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</si>
  <si>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</si>
  <si>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51460</t>
  </si>
  <si>
    <t>А1</t>
  </si>
  <si>
    <t>55190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</si>
  <si>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</si>
  <si>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</si>
  <si>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</si>
  <si>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</si>
  <si>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</si>
  <si>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</si>
  <si>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</si>
  <si>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78543</t>
  </si>
  <si>
    <t>78391</t>
  </si>
  <si>
    <t>78392</t>
  </si>
  <si>
    <t>Подпрограмма "Развитие культуры муниципальных образований Воронежской области"</t>
  </si>
  <si>
    <t xml:space="preserve"> Межбюджетные трансферты </t>
  </si>
  <si>
    <t>16.2</t>
  </si>
  <si>
    <t>16.2.1</t>
  </si>
  <si>
    <t>Подпрограмма «Строительство и реконструкция объектов  муниципальнеой и областной собственнсти»</t>
  </si>
  <si>
    <t>12.1.2</t>
  </si>
  <si>
    <t xml:space="preserve">1 </t>
  </si>
  <si>
    <t>П2</t>
  </si>
  <si>
    <t>Основное мероприятие «Выплата семьям опекунов на содержание подопечных детей»</t>
  </si>
  <si>
    <t>78390</t>
  </si>
  <si>
    <t>8.2.2</t>
  </si>
  <si>
    <t>8.2.3</t>
  </si>
  <si>
    <t>Основное мероприятие «Противодействие коррупции»</t>
  </si>
  <si>
    <r>
      <rPr>
        <b/>
        <sz val="12"/>
        <color theme="1"/>
        <rFont val="Times New Roman"/>
        <family val="1"/>
        <charset val="204"/>
      </rPr>
      <t>Мероприятия по противоействию коррупции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</si>
  <si>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</si>
  <si>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</si>
  <si>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</si>
  <si>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</si>
  <si>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</si>
  <si>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r>
      <rPr>
        <b/>
        <sz val="12"/>
        <rFont val="Times New Roman"/>
        <family val="1"/>
        <charset val="204"/>
      </rPr>
      <t>Расходы за счет субсидии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(софинансирование)</t>
    </r>
  </si>
  <si>
    <t>Основное мероприятие "Создание (реконструкция) и капитальный ремонт культурно-досуговых учреждений в сельской местности"</t>
  </si>
  <si>
    <t>16.2.2</t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</si>
  <si>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</si>
  <si>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</si>
  <si>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</si>
  <si>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</si>
  <si>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</si>
  <si>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</si>
  <si>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</si>
  <si>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19.</t>
  </si>
  <si>
    <t>20</t>
  </si>
  <si>
    <t>20.1</t>
  </si>
  <si>
    <t>20.2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</si>
  <si>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</si>
  <si>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</si>
  <si>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</si>
  <si>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</si>
  <si>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</si>
  <si>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</si>
  <si>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</si>
  <si>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Выравнивание бджетной обеспеченности поселений за счет субвенции по расчету и предоставлению дотаций бюджетам городских, сельских поселений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</si>
  <si>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</si>
  <si>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</si>
  <si>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</si>
  <si>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Межбюджетные трансферты на обнспечение развития МТБ ДК в населенных пунктах с числом жителей до 300 тыс. чел.</t>
  </si>
  <si>
    <t>6.1.4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</si>
  <si>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</si>
  <si>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S8100</t>
  </si>
  <si>
    <t>Основное мероприятие «Контроль по cтроительству и реконструкции объектов муниципальной и областной собственности»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</si>
  <si>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</si>
  <si>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</si>
  <si>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</si>
  <si>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</si>
  <si>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Мероприятия по развитию сети дошкольных образовательных организаций воронежской области</t>
  </si>
  <si>
    <t>S8300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</si>
  <si>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</si>
  <si>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</si>
  <si>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</si>
  <si>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</si>
  <si>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</si>
  <si>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</si>
  <si>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</si>
  <si>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</si>
  <si>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</si>
  <si>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</si>
  <si>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</si>
  <si>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</si>
  <si>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</si>
  <si>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</si>
  <si>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</si>
  <si>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</si>
  <si>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</si>
  <si>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</si>
  <si>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</si>
  <si>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</si>
  <si>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</si>
  <si>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</si>
  <si>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</si>
  <si>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</si>
  <si>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</si>
  <si>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</si>
  <si>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</si>
  <si>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 xml:space="preserve">Расходы за счет субсидии на поддержку отрасли культуры (гос поддержка лучших сельский учреждений культуры) (библиотека)                                                                                                             </t>
  </si>
  <si>
    <t>Региональный проект "Культурная среда"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</si>
  <si>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фед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</si>
  <si>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обл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</si>
  <si>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</si>
  <si>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</si>
  <si>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</si>
  <si>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</si>
  <si>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3"/>
        <color theme="1"/>
        <rFont val="Times New Roman"/>
        <family val="1"/>
        <charset val="204"/>
      </rPr>
  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</si>
  <si>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</si>
  <si>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</si>
  <si>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Подпрограмма "Устойчивое развитие сельских территорий Воронежской области на 2014 - 2017 годы 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</si>
  <si>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</si>
  <si>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</si>
  <si>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</si>
  <si>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</si>
  <si>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Строительство и реконструкция объектов питьевого водоснабжения</t>
  </si>
  <si>
    <t xml:space="preserve">Капитальные вложения в объекты муниципальной собственности </t>
  </si>
  <si>
    <t>R5670</t>
  </si>
  <si>
    <t>56</t>
  </si>
  <si>
    <t>G5</t>
  </si>
  <si>
    <t>52430</t>
  </si>
  <si>
    <t>78100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</si>
  <si>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</si>
  <si>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</si>
  <si>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</si>
  <si>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>L0270</t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</si>
  <si>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</si>
  <si>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</si>
  <si>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</si>
  <si>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</si>
  <si>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</si>
  <si>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r>
      <t>Межбюджетные трансферты на обнспечение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(фед)</t>
    </r>
  </si>
  <si>
    <r>
      <t>Межбюджетные трансферты на обнспечение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(обл)</t>
    </r>
  </si>
  <si>
    <r>
      <t>Межбюджетные трансферты на обнспечение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(софин)</t>
    </r>
  </si>
  <si>
    <t>Иные межбюджетные трансферты на реализацию мероприятий по устойчивому развитию сельских территорий за счет областной субсидии (фед)</t>
  </si>
  <si>
    <t>Иные межбюджетные трансферты на реализацию мероприятий по устойчивому развитию сельских территорий за счет областной субсидии (обл)</t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</si>
  <si>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</si>
  <si>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</si>
  <si>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</si>
  <si>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передачу полномочий по библиотекам </t>
    </r>
    <r>
      <rPr>
        <sz val="13"/>
        <color theme="1"/>
        <rFont val="Times New Roman"/>
        <family val="1"/>
        <charset val="204"/>
      </rPr>
      <t xml:space="preserve">межбюджетные трансферты </t>
    </r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</si>
  <si>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</si>
  <si>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</si>
  <si>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</si>
  <si>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</si>
  <si>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S8750</t>
  </si>
  <si>
    <t>Основное мероприятие "Субсидии бюджетам муниципальных образований на приобретение коммунальной техники"</t>
  </si>
  <si>
    <r>
      <t xml:space="preserve">Иные межбюджетные трансферты за счет областной субсидии бюджетам муниципальных образований на приобретение коммунальной техники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</si>
  <si>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78620</t>
  </si>
  <si>
    <t>Подпрограмма "Создание условий для обеспечения
качественными жилищными услугами населения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</si>
  <si>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</si>
  <si>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</si>
  <si>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</si>
  <si>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</si>
  <si>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</si>
  <si>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S8850</t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</si>
  <si>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 </t>
    </r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</si>
  <si>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</si>
  <si>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</si>
  <si>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</si>
  <si>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</si>
  <si>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Иные межбюджетные трансферты на реализацию мероприятий по устойчивому развитию сельских территорий за счет областной субсидии (соф)</t>
  </si>
  <si>
    <t>2.2.2</t>
  </si>
  <si>
    <t>2.6.2</t>
  </si>
  <si>
    <t>4.1.2</t>
  </si>
  <si>
    <t>9.6</t>
  </si>
  <si>
    <t>9.6.1</t>
  </si>
  <si>
    <t>18.1.2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</si>
  <si>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</si>
  <si>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</si>
  <si>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</si>
  <si>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</si>
  <si>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78460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</si>
  <si>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</si>
  <si>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</si>
  <si>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</si>
  <si>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</si>
  <si>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</si>
  <si>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</si>
  <si>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</si>
  <si>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</si>
  <si>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</si>
  <si>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</si>
  <si>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</si>
  <si>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</si>
  <si>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</si>
  <si>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</si>
  <si>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</si>
  <si>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30</t>
  </si>
  <si>
    <t>78670</t>
  </si>
  <si>
    <t xml:space="preserve">Расходы на обеспечение деятельности ( оказание услуг) муниципальных учреждений за счет гранта </t>
  </si>
  <si>
    <r>
      <t xml:space="preserve">Расходы на обеспечение деятельности ( оказание услуг) муниципальных учреждений за счет гранта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</si>
  <si>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</si>
  <si>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</si>
  <si>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</si>
  <si>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</si>
  <si>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</si>
  <si>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собственности(обл)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</si>
  <si>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</si>
  <si>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собственности(обл) </t>
    </r>
  </si>
  <si>
    <t>Д1590</t>
  </si>
  <si>
    <t>Подпрограмма «Обеспечение жильем работников бюджетной сферы»</t>
  </si>
  <si>
    <t>Основное мероприятие «Приобретение квартир для медицинских работников»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</si>
  <si>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собственности(обл) </t>
  </si>
  <si>
    <t xml:space="preserve">Мероприятия по созданию дополнительных мест для детей в возрасте от 1,5 до 3 лет </t>
  </si>
  <si>
    <t>Расходы на социальные выплаты гражданам пособия компенсации и иные социальные выплаты гражданам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</si>
  <si>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</si>
  <si>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П1</t>
  </si>
  <si>
    <t>78420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</si>
  <si>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</si>
  <si>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</t>
    </r>
  </si>
  <si>
    <t>Исполнено за 2019 год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</si>
  <si>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на 2019 год</t>
  </si>
  <si>
    <t xml:space="preserve">Приложение № 4
к решению  Совета народных депутатов 
Лискинского муниципального района Воронежской области 
от_____________________2020г. № ____
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</si>
</sst>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5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  <font>
      <b/>
      <sz val="13"/>
      <color rgb="FF6600CC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i/>
      <sz val="14"/>
      <color rgb="FF9900FF"/>
      <name val="Times New Roman"/>
      <family val="1"/>
      <charset val="204"/>
    </font>
    <font>
      <sz val="13"/>
      <color rgb="FF9900CC"/>
      <name val="Times New Roman"/>
      <family val="1"/>
      <charset val="204"/>
    </font>
    <font>
      <sz val="13"/>
      <color rgb="FF9900CC"/>
      <name val="Calibri"/>
      <family val="2"/>
      <charset val="204"/>
      <scheme val="minor"/>
    </font>
    <font>
      <b/>
      <sz val="14"/>
      <color rgb="FF9900FF"/>
      <name val="Times New Roman"/>
      <family val="1"/>
      <charset val="204"/>
    </font>
    <font>
      <sz val="14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Calibri"/>
      <family val="2"/>
      <charset val="204"/>
      <scheme val="minor"/>
    </font>
    <font>
      <b/>
      <i/>
      <sz val="13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3"/>
      <color rgb="FF7030A0"/>
      <name val="Times New Roman"/>
      <family val="1"/>
      <charset val="204"/>
    </font>
    <font>
      <i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14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left" vertical="center"/>
    </xf>
    <xf numFmtId="49" fontId="12" fillId="0" borderId="4" xfId="0" applyNumberFormat="1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left" vertical="center"/>
    </xf>
    <xf numFmtId="49" fontId="5" fillId="0" borderId="4" xfId="0" applyNumberFormat="1" applyFont="1" applyBorder="1" applyAlignment="1">
      <alignment horizontal="left" vertical="center"/>
    </xf>
    <xf numFmtId="49" fontId="8" fillId="0" borderId="4" xfId="0" applyNumberFormat="1" applyFont="1" applyBorder="1" applyAlignment="1">
      <alignment horizontal="left" vertical="center"/>
    </xf>
    <xf numFmtId="49" fontId="10" fillId="0" borderId="4" xfId="0" applyNumberFormat="1" applyFont="1" applyBorder="1" applyAlignment="1">
      <alignment horizontal="left" vertical="center"/>
    </xf>
    <xf numFmtId="49" fontId="11" fillId="0" borderId="4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9" fontId="10" fillId="0" borderId="1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49" fontId="8" fillId="0" borderId="7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8" fillId="0" borderId="0" xfId="0" applyFont="1"/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164" fontId="1" fillId="0" borderId="0" xfId="0" applyNumberFormat="1" applyFont="1"/>
    <xf numFmtId="49" fontId="8" fillId="0" borderId="1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49" fontId="11" fillId="0" borderId="8" xfId="0" applyNumberFormat="1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49" fontId="17" fillId="0" borderId="14" xfId="0" applyNumberFormat="1" applyFont="1" applyBorder="1" applyAlignment="1">
      <alignment horizontal="center" vertical="center"/>
    </xf>
    <xf numFmtId="49" fontId="17" fillId="0" borderId="7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49" fontId="22" fillId="0" borderId="8" xfId="0" applyNumberFormat="1" applyFont="1" applyBorder="1" applyAlignment="1">
      <alignment horizontal="center" vertical="center" wrapText="1"/>
    </xf>
    <xf numFmtId="0" fontId="23" fillId="0" borderId="0" xfId="0" applyFont="1"/>
    <xf numFmtId="0" fontId="24" fillId="0" borderId="0" xfId="0" applyFont="1"/>
    <xf numFmtId="49" fontId="22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25" fillId="0" borderId="0" xfId="0" applyFont="1"/>
    <xf numFmtId="49" fontId="11" fillId="0" borderId="8" xfId="0" applyNumberFormat="1" applyFont="1" applyBorder="1" applyAlignment="1">
      <alignment horizontal="center" vertical="center" wrapText="1"/>
    </xf>
    <xf numFmtId="49" fontId="21" fillId="0" borderId="4" xfId="0" applyNumberFormat="1" applyFont="1" applyBorder="1" applyAlignment="1">
      <alignment horizontal="left" vertical="center"/>
    </xf>
    <xf numFmtId="49" fontId="11" fillId="0" borderId="7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left" vertical="center" wrapText="1"/>
    </xf>
    <xf numFmtId="0" fontId="26" fillId="0" borderId="0" xfId="0" applyFont="1"/>
    <xf numFmtId="49" fontId="2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27" fillId="0" borderId="1" xfId="0" applyNumberFormat="1" applyFont="1" applyBorder="1" applyAlignment="1">
      <alignment horizontal="center" vertical="center"/>
    </xf>
    <xf numFmtId="0" fontId="28" fillId="0" borderId="0" xfId="0" applyFont="1"/>
    <xf numFmtId="49" fontId="27" fillId="0" borderId="7" xfId="0" applyNumberFormat="1" applyFont="1" applyBorder="1" applyAlignment="1">
      <alignment horizontal="center" vertical="center"/>
    </xf>
    <xf numFmtId="0" fontId="29" fillId="0" borderId="0" xfId="0" applyFont="1"/>
    <xf numFmtId="0" fontId="22" fillId="0" borderId="8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30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31" fillId="0" borderId="0" xfId="0" applyFont="1"/>
    <xf numFmtId="49" fontId="8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0" fontId="34" fillId="0" borderId="8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32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22" fillId="2" borderId="1" xfId="0" applyFont="1" applyFill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" vertical="center"/>
    </xf>
    <xf numFmtId="49" fontId="16" fillId="0" borderId="4" xfId="0" applyNumberFormat="1" applyFont="1" applyBorder="1" applyAlignment="1">
      <alignment horizontal="left" vertical="center"/>
    </xf>
    <xf numFmtId="49" fontId="35" fillId="0" borderId="4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32" fillId="0" borderId="1" xfId="0" applyFont="1" applyBorder="1" applyAlignment="1">
      <alignment horizontal="left" vertical="center" wrapText="1"/>
    </xf>
    <xf numFmtId="49" fontId="33" fillId="0" borderId="1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center" vertical="center"/>
    </xf>
    <xf numFmtId="0" fontId="14" fillId="0" borderId="8" xfId="0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horizontal="center" vertical="center" wrapText="1"/>
    </xf>
    <xf numFmtId="49" fontId="37" fillId="0" borderId="10" xfId="0" applyNumberFormat="1" applyFont="1" applyBorder="1" applyAlignment="1">
      <alignment horizontal="center" vertical="center"/>
    </xf>
    <xf numFmtId="0" fontId="38" fillId="2" borderId="1" xfId="0" applyFont="1" applyFill="1" applyBorder="1" applyAlignment="1">
      <alignment horizontal="left" vertical="center" wrapText="1"/>
    </xf>
    <xf numFmtId="0" fontId="38" fillId="0" borderId="1" xfId="0" applyFont="1" applyFill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49" fontId="41" fillId="0" borderId="4" xfId="0" applyNumberFormat="1" applyFont="1" applyBorder="1" applyAlignment="1">
      <alignment horizontal="left" vertical="center"/>
    </xf>
    <xf numFmtId="0" fontId="42" fillId="0" borderId="0" xfId="0" applyFont="1"/>
    <xf numFmtId="49" fontId="4" fillId="2" borderId="4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43" fillId="2" borderId="4" xfId="0" applyNumberFormat="1" applyFont="1" applyFill="1" applyBorder="1" applyAlignment="1">
      <alignment horizontal="left" vertical="center"/>
    </xf>
    <xf numFmtId="0" fontId="43" fillId="2" borderId="1" xfId="0" applyFont="1" applyFill="1" applyBorder="1" applyAlignment="1">
      <alignment horizontal="left" vertical="center" wrapText="1"/>
    </xf>
    <xf numFmtId="49" fontId="43" fillId="2" borderId="1" xfId="0" applyNumberFormat="1" applyFont="1" applyFill="1" applyBorder="1" applyAlignment="1">
      <alignment horizontal="center" vertical="center"/>
    </xf>
    <xf numFmtId="49" fontId="11" fillId="2" borderId="4" xfId="0" applyNumberFormat="1" applyFont="1" applyFill="1" applyBorder="1" applyAlignment="1">
      <alignment horizontal="left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27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64" fontId="12" fillId="0" borderId="7" xfId="0" applyNumberFormat="1" applyFont="1" applyFill="1" applyBorder="1" applyAlignment="1">
      <alignment horizontal="center" vertical="center" wrapText="1"/>
    </xf>
    <xf numFmtId="164" fontId="11" fillId="0" borderId="7" xfId="0" applyNumberFormat="1" applyFont="1" applyFill="1" applyBorder="1" applyAlignment="1">
      <alignment horizontal="center" vertical="center"/>
    </xf>
    <xf numFmtId="164" fontId="36" fillId="0" borderId="1" xfId="0" applyNumberFormat="1" applyFont="1" applyFill="1" applyBorder="1" applyAlignment="1">
      <alignment horizontal="center" vertical="center"/>
    </xf>
    <xf numFmtId="164" fontId="20" fillId="0" borderId="7" xfId="0" applyNumberFormat="1" applyFont="1" applyFill="1" applyBorder="1" applyAlignment="1">
      <alignment horizontal="center" vertical="center"/>
    </xf>
    <xf numFmtId="164" fontId="19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32" fillId="0" borderId="1" xfId="0" applyNumberFormat="1" applyFont="1" applyFill="1" applyBorder="1" applyAlignment="1">
      <alignment horizontal="center" vertical="center"/>
    </xf>
    <xf numFmtId="164" fontId="27" fillId="0" borderId="7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164" fontId="8" fillId="0" borderId="6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6" xfId="0" applyNumberFormat="1" applyFont="1" applyBorder="1" applyAlignment="1">
      <alignment horizontal="center" vertical="center"/>
    </xf>
    <xf numFmtId="164" fontId="8" fillId="0" borderId="7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164" fontId="33" fillId="0" borderId="7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27" fillId="0" borderId="1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33" fillId="0" borderId="1" xfId="0" applyFont="1" applyBorder="1" applyAlignment="1">
      <alignment horizontal="left" vertical="center" wrapText="1"/>
    </xf>
    <xf numFmtId="49" fontId="33" fillId="0" borderId="1" xfId="0" applyNumberFormat="1" applyFont="1" applyBorder="1" applyAlignment="1">
      <alignment horizontal="center" vertical="center" wrapText="1"/>
    </xf>
    <xf numFmtId="49" fontId="33" fillId="0" borderId="8" xfId="0" applyNumberFormat="1" applyFont="1" applyBorder="1" applyAlignment="1">
      <alignment horizontal="center" vertical="center" wrapText="1"/>
    </xf>
    <xf numFmtId="49" fontId="44" fillId="0" borderId="4" xfId="0" applyNumberFormat="1" applyFont="1" applyBorder="1" applyAlignment="1">
      <alignment horizontal="left" vertical="center"/>
    </xf>
    <xf numFmtId="0" fontId="45" fillId="0" borderId="0" xfId="0" applyFont="1"/>
    <xf numFmtId="0" fontId="3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39" fillId="0" borderId="1" xfId="0" applyFont="1" applyFill="1" applyBorder="1" applyAlignment="1">
      <alignment horizontal="left" vertical="center" wrapText="1"/>
    </xf>
    <xf numFmtId="164" fontId="19" fillId="0" borderId="7" xfId="0" applyNumberFormat="1" applyFont="1" applyFill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0" fontId="39" fillId="2" borderId="1" xfId="0" applyFont="1" applyFill="1" applyBorder="1" applyAlignment="1">
      <alignment horizontal="left" vertical="center" wrapText="1"/>
    </xf>
    <xf numFmtId="49" fontId="46" fillId="2" borderId="1" xfId="0" applyNumberFormat="1" applyFont="1" applyFill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/>
    </xf>
    <xf numFmtId="0" fontId="47" fillId="0" borderId="0" xfId="0" applyFont="1"/>
    <xf numFmtId="0" fontId="8" fillId="2" borderId="8" xfId="0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  <xf numFmtId="49" fontId="15" fillId="0" borderId="4" xfId="0" applyNumberFormat="1" applyFont="1" applyBorder="1" applyAlignment="1">
      <alignment horizontal="left" vertical="center"/>
    </xf>
    <xf numFmtId="0" fontId="49" fillId="0" borderId="0" xfId="0" applyFont="1"/>
    <xf numFmtId="0" fontId="50" fillId="0" borderId="0" xfId="0" applyFont="1"/>
    <xf numFmtId="49" fontId="33" fillId="0" borderId="4" xfId="0" applyNumberFormat="1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5" fillId="0" borderId="8" xfId="0" applyFont="1" applyBorder="1" applyAlignment="1">
      <alignment horizontal="left" vertical="center" wrapText="1"/>
    </xf>
    <xf numFmtId="49" fontId="19" fillId="0" borderId="8" xfId="0" applyNumberFormat="1" applyFont="1" applyBorder="1" applyAlignment="1">
      <alignment horizontal="center" vertical="center"/>
    </xf>
    <xf numFmtId="49" fontId="19" fillId="0" borderId="7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164" fontId="19" fillId="2" borderId="1" xfId="0" applyNumberFormat="1" applyFont="1" applyFill="1" applyBorder="1" applyAlignment="1">
      <alignment horizontal="center" vertical="center"/>
    </xf>
    <xf numFmtId="49" fontId="19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/>
    </xf>
    <xf numFmtId="164" fontId="27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9" fillId="0" borderId="7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2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51" fillId="2" borderId="1" xfId="0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2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34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2" fillId="3" borderId="1" xfId="0" applyNumberFormat="1" applyFont="1" applyFill="1" applyBorder="1" applyAlignment="1">
      <alignment horizontal="center" vertical="center" wrapText="1"/>
    </xf>
    <xf numFmtId="49" fontId="52" fillId="3" borderId="8" xfId="0" applyNumberFormat="1" applyFont="1" applyFill="1" applyBorder="1" applyAlignment="1">
      <alignment horizontal="center" vertical="center" wrapText="1"/>
    </xf>
    <xf numFmtId="49" fontId="52" fillId="0" borderId="1" xfId="0" applyNumberFormat="1" applyFont="1" applyBorder="1" applyAlignment="1">
      <alignment horizontal="center" vertical="center"/>
    </xf>
    <xf numFmtId="49" fontId="52" fillId="0" borderId="1" xfId="0" applyNumberFormat="1" applyFont="1" applyFill="1" applyBorder="1" applyAlignment="1">
      <alignment horizontal="center" vertical="center"/>
    </xf>
    <xf numFmtId="49" fontId="32" fillId="0" borderId="1" xfId="0" applyNumberFormat="1" applyFont="1" applyBorder="1" applyAlignment="1">
      <alignment horizontal="center" vertical="center"/>
    </xf>
    <xf numFmtId="49" fontId="32" fillId="0" borderId="8" xfId="0" applyNumberFormat="1" applyFont="1" applyBorder="1" applyAlignment="1">
      <alignment horizontal="center" vertical="center"/>
    </xf>
    <xf numFmtId="49" fontId="32" fillId="0" borderId="1" xfId="0" applyNumberFormat="1" applyFont="1" applyBorder="1" applyAlignment="1">
      <alignment horizontal="center" vertical="center" wrapText="1"/>
    </xf>
    <xf numFmtId="49" fontId="32" fillId="0" borderId="1" xfId="0" applyNumberFormat="1" applyFont="1" applyFill="1" applyBorder="1" applyAlignment="1">
      <alignment horizontal="center" vertical="center" wrapText="1"/>
    </xf>
    <xf numFmtId="49" fontId="52" fillId="0" borderId="7" xfId="0" applyNumberFormat="1" applyFont="1" applyBorder="1" applyAlignment="1">
      <alignment horizontal="center" vertical="center"/>
    </xf>
    <xf numFmtId="49" fontId="32" fillId="0" borderId="7" xfId="0" applyNumberFormat="1" applyFont="1" applyBorder="1" applyAlignment="1">
      <alignment horizontal="center" vertical="center" wrapText="1"/>
    </xf>
    <xf numFmtId="164" fontId="23" fillId="0" borderId="0" xfId="0" applyNumberFormat="1" applyFont="1"/>
    <xf numFmtId="49" fontId="11" fillId="0" borderId="19" xfId="0" applyNumberFormat="1" applyFont="1" applyBorder="1" applyAlignment="1">
      <alignment horizontal="left" vertical="center"/>
    </xf>
    <xf numFmtId="0" fontId="51" fillId="2" borderId="10" xfId="0" applyFont="1" applyFill="1" applyBorder="1" applyAlignment="1">
      <alignment horizontal="left" vertical="center" wrapText="1"/>
    </xf>
    <xf numFmtId="49" fontId="8" fillId="2" borderId="10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164" fontId="8" fillId="0" borderId="10" xfId="0" applyNumberFormat="1" applyFont="1" applyFill="1" applyBorder="1" applyAlignment="1">
      <alignment horizontal="center" vertical="center"/>
    </xf>
    <xf numFmtId="0" fontId="9" fillId="0" borderId="0" xfId="0" applyFont="1" applyBorder="1"/>
    <xf numFmtId="0" fontId="9" fillId="0" borderId="12" xfId="0" applyFont="1" applyBorder="1"/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164" fontId="52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3" fillId="0" borderId="8" xfId="0" applyNumberFormat="1" applyFont="1" applyFill="1" applyBorder="1" applyAlignment="1">
      <alignment horizontal="center" vertical="center" wrapText="1"/>
    </xf>
    <xf numFmtId="0" fontId="53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7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left" vertical="center"/>
    </xf>
    <xf numFmtId="0" fontId="54" fillId="0" borderId="0" xfId="0" applyFont="1"/>
    <xf numFmtId="49" fontId="22" fillId="0" borderId="1" xfId="0" applyNumberFormat="1" applyFont="1" applyFill="1" applyBorder="1" applyAlignment="1">
      <alignment horizontal="center" vertical="center" wrapText="1"/>
    </xf>
    <xf numFmtId="164" fontId="22" fillId="0" borderId="1" xfId="0" applyNumberFormat="1" applyFont="1" applyFill="1" applyBorder="1" applyAlignment="1">
      <alignment horizontal="center" vertical="center"/>
    </xf>
    <xf numFmtId="49" fontId="2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164" fontId="55" fillId="0" borderId="1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0" fontId="56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49" fontId="27" fillId="0" borderId="16" xfId="0" applyNumberFormat="1" applyFont="1" applyBorder="1" applyAlignment="1">
      <alignment horizontal="center" vertical="center"/>
    </xf>
    <xf numFmtId="49" fontId="27" fillId="0" borderId="17" xfId="0" applyNumberFormat="1" applyFont="1" applyBorder="1" applyAlignment="1">
      <alignment horizontal="center" vertical="center"/>
    </xf>
    <xf numFmtId="49" fontId="27" fillId="0" borderId="18" xfId="0" applyNumberFormat="1" applyFont="1" applyBorder="1" applyAlignment="1">
      <alignment horizontal="center" vertical="center"/>
    </xf>
    <xf numFmtId="49" fontId="27" fillId="0" borderId="11" xfId="0" applyNumberFormat="1" applyFont="1" applyBorder="1" applyAlignment="1">
      <alignment horizontal="center" vertical="center"/>
    </xf>
    <xf numFmtId="49" fontId="27" fillId="0" borderId="12" xfId="0" applyNumberFormat="1" applyFont="1" applyBorder="1" applyAlignment="1">
      <alignment horizontal="center" vertical="center"/>
    </xf>
    <xf numFmtId="49" fontId="27" fillId="0" borderId="13" xfId="0" applyNumberFormat="1" applyFont="1" applyBorder="1" applyAlignment="1">
      <alignment horizontal="center" vertical="center"/>
    </xf>
    <xf numFmtId="49" fontId="33" fillId="0" borderId="8" xfId="0" applyNumberFormat="1" applyFont="1" applyBorder="1" applyAlignment="1">
      <alignment horizontal="center" vertical="center"/>
    </xf>
    <xf numFmtId="49" fontId="33" fillId="0" borderId="14" xfId="0" applyNumberFormat="1" applyFont="1" applyBorder="1" applyAlignment="1">
      <alignment horizontal="center" vertical="center"/>
    </xf>
    <xf numFmtId="49" fontId="33" fillId="0" borderId="7" xfId="0" applyNumberFormat="1" applyFont="1" applyBorder="1" applyAlignment="1">
      <alignment horizontal="center" vertical="center"/>
    </xf>
    <xf numFmtId="49" fontId="11" fillId="0" borderId="8" xfId="0" applyNumberFormat="1" applyFont="1" applyBorder="1" applyAlignment="1">
      <alignment horizontal="center" vertical="center"/>
    </xf>
    <xf numFmtId="49" fontId="11" fillId="0" borderId="14" xfId="0" applyNumberFormat="1" applyFont="1" applyBorder="1" applyAlignment="1">
      <alignment horizontal="center" vertical="center"/>
    </xf>
    <xf numFmtId="49" fontId="11" fillId="0" borderId="7" xfId="0" applyNumberFormat="1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49" fontId="3" fillId="0" borderId="18" xfId="0" applyNumberFormat="1" applyFont="1" applyBorder="1" applyAlignment="1">
      <alignment horizontal="center" vertical="center"/>
    </xf>
    <xf numFmtId="49" fontId="3" fillId="0" borderId="2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3" fillId="0" borderId="21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27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49" fontId="12" fillId="0" borderId="14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5" fillId="0" borderId="16" xfId="0" applyNumberFormat="1" applyFont="1" applyBorder="1" applyAlignment="1">
      <alignment horizontal="center" vertical="center"/>
    </xf>
    <xf numFmtId="49" fontId="5" fillId="0" borderId="17" xfId="0" applyNumberFormat="1" applyFont="1" applyBorder="1" applyAlignment="1">
      <alignment horizontal="center" vertical="center"/>
    </xf>
    <xf numFmtId="49" fontId="5" fillId="0" borderId="18" xfId="0" applyNumberFormat="1" applyFont="1" applyBorder="1" applyAlignment="1">
      <alignment horizontal="center" vertical="center"/>
    </xf>
    <xf numFmtId="49" fontId="5" fillId="0" borderId="2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21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49" fontId="4" fillId="2" borderId="16" xfId="0" applyNumberFormat="1" applyFont="1" applyFill="1" applyBorder="1" applyAlignment="1">
      <alignment horizontal="center" vertical="center"/>
    </xf>
    <xf numFmtId="49" fontId="4" fillId="2" borderId="17" xfId="0" applyNumberFormat="1" applyFont="1" applyFill="1" applyBorder="1" applyAlignment="1">
      <alignment horizontal="center" vertical="center"/>
    </xf>
    <xf numFmtId="49" fontId="4" fillId="2" borderId="18" xfId="0" applyNumberFormat="1" applyFont="1" applyFill="1" applyBorder="1" applyAlignment="1">
      <alignment horizontal="center" vertical="center"/>
    </xf>
    <xf numFmtId="49" fontId="4" fillId="2" borderId="20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49" fontId="4" fillId="2" borderId="21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13" xfId="0" applyNumberFormat="1" applyFont="1" applyFill="1" applyBorder="1" applyAlignment="1">
      <alignment horizontal="center" vertical="center"/>
    </xf>
    <xf numFmtId="49" fontId="4" fillId="0" borderId="16" xfId="0" applyNumberFormat="1" applyFont="1" applyBorder="1" applyAlignment="1">
      <alignment horizontal="center" vertical="center"/>
    </xf>
    <xf numFmtId="49" fontId="4" fillId="0" borderId="17" xfId="0" applyNumberFormat="1" applyFont="1" applyBorder="1" applyAlignment="1">
      <alignment horizontal="center" vertical="center"/>
    </xf>
    <xf numFmtId="49" fontId="4" fillId="0" borderId="18" xfId="0" applyNumberFormat="1" applyFont="1" applyBorder="1" applyAlignment="1">
      <alignment horizontal="center" vertical="center"/>
    </xf>
    <xf numFmtId="49" fontId="4" fillId="0" borderId="2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4" fillId="0" borderId="21" xfId="0" applyNumberFormat="1" applyFont="1" applyBorder="1" applyAlignment="1">
      <alignment horizontal="center" vertical="center"/>
    </xf>
    <xf numFmtId="49" fontId="4" fillId="0" borderId="11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49" fontId="4" fillId="0" borderId="13" xfId="0" applyNumberFormat="1" applyFont="1" applyBorder="1" applyAlignment="1">
      <alignment horizontal="center" vertical="center"/>
    </xf>
    <xf numFmtId="49" fontId="16" fillId="0" borderId="16" xfId="0" applyNumberFormat="1" applyFont="1" applyBorder="1" applyAlignment="1">
      <alignment horizontal="center" vertical="center"/>
    </xf>
    <xf numFmtId="49" fontId="16" fillId="0" borderId="17" xfId="0" applyNumberFormat="1" applyFont="1" applyBorder="1" applyAlignment="1">
      <alignment horizontal="center" vertical="center"/>
    </xf>
    <xf numFmtId="49" fontId="16" fillId="0" borderId="18" xfId="0" applyNumberFormat="1" applyFont="1" applyBorder="1" applyAlignment="1">
      <alignment horizontal="center" vertical="center"/>
    </xf>
    <xf numFmtId="49" fontId="16" fillId="0" borderId="11" xfId="0" applyNumberFormat="1" applyFont="1" applyBorder="1" applyAlignment="1">
      <alignment horizontal="center" vertical="center"/>
    </xf>
    <xf numFmtId="49" fontId="16" fillId="0" borderId="12" xfId="0" applyNumberFormat="1" applyFont="1" applyBorder="1" applyAlignment="1">
      <alignment horizontal="center" vertical="center"/>
    </xf>
    <xf numFmtId="49" fontId="16" fillId="0" borderId="13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49" fontId="8" fillId="0" borderId="17" xfId="0" applyNumberFormat="1" applyFont="1" applyBorder="1" applyAlignment="1">
      <alignment horizontal="center" vertical="center"/>
    </xf>
    <xf numFmtId="49" fontId="8" fillId="0" borderId="18" xfId="0" applyNumberFormat="1" applyFont="1" applyBorder="1" applyAlignment="1">
      <alignment horizontal="center" vertical="center"/>
    </xf>
    <xf numFmtId="49" fontId="8" fillId="0" borderId="20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8" fillId="0" borderId="21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/>
    </xf>
    <xf numFmtId="49" fontId="8" fillId="0" borderId="13" xfId="0" applyNumberFormat="1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49" fontId="17" fillId="0" borderId="14" xfId="0" applyNumberFormat="1" applyFont="1" applyBorder="1" applyAlignment="1">
      <alignment horizontal="center" vertical="center"/>
    </xf>
    <xf numFmtId="49" fontId="17" fillId="0" borderId="7" xfId="0" applyNumberFormat="1" applyFont="1" applyBorder="1" applyAlignment="1">
      <alignment horizontal="center" vertical="center"/>
    </xf>
    <xf numFmtId="49" fontId="3" fillId="2" borderId="16" xfId="0" applyNumberFormat="1" applyFont="1" applyFill="1" applyBorder="1" applyAlignment="1">
      <alignment horizontal="center" vertical="center"/>
    </xf>
    <xf numFmtId="49" fontId="3" fillId="2" borderId="17" xfId="0" applyNumberFormat="1" applyFont="1" applyFill="1" applyBorder="1" applyAlignment="1">
      <alignment horizontal="center" vertical="center"/>
    </xf>
    <xf numFmtId="49" fontId="3" fillId="2" borderId="18" xfId="0" applyNumberFormat="1" applyFont="1" applyFill="1" applyBorder="1" applyAlignment="1">
      <alignment horizontal="center" vertical="center"/>
    </xf>
    <xf numFmtId="49" fontId="3" fillId="2" borderId="20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center" vertical="center"/>
    </xf>
    <xf numFmtId="49" fontId="3" fillId="2" borderId="21" xfId="0" applyNumberFormat="1" applyFont="1" applyFill="1" applyBorder="1" applyAlignment="1">
      <alignment horizontal="center" vertical="center"/>
    </xf>
    <xf numFmtId="49" fontId="3" fillId="2" borderId="11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/>
    </xf>
    <xf numFmtId="49" fontId="3" fillId="2" borderId="13" xfId="0" applyNumberFormat="1" applyFont="1" applyFill="1" applyBorder="1" applyAlignment="1">
      <alignment horizontal="center" vertical="center"/>
    </xf>
    <xf numFmtId="49" fontId="48" fillId="0" borderId="16" xfId="0" applyNumberFormat="1" applyFont="1" applyBorder="1" applyAlignment="1">
      <alignment horizontal="center" vertical="center"/>
    </xf>
    <xf numFmtId="49" fontId="48" fillId="0" borderId="17" xfId="0" applyNumberFormat="1" applyFont="1" applyBorder="1" applyAlignment="1">
      <alignment horizontal="center" vertical="center"/>
    </xf>
    <xf numFmtId="49" fontId="48" fillId="0" borderId="18" xfId="0" applyNumberFormat="1" applyFont="1" applyBorder="1" applyAlignment="1">
      <alignment horizontal="center" vertical="center"/>
    </xf>
    <xf numFmtId="49" fontId="48" fillId="0" borderId="20" xfId="0" applyNumberFormat="1" applyFont="1" applyBorder="1" applyAlignment="1">
      <alignment horizontal="center" vertical="center"/>
    </xf>
    <xf numFmtId="49" fontId="48" fillId="0" borderId="0" xfId="0" applyNumberFormat="1" applyFont="1" applyBorder="1" applyAlignment="1">
      <alignment horizontal="center" vertical="center"/>
    </xf>
    <xf numFmtId="49" fontId="48" fillId="0" borderId="21" xfId="0" applyNumberFormat="1" applyFont="1" applyBorder="1" applyAlignment="1">
      <alignment horizontal="center" vertical="center"/>
    </xf>
    <xf numFmtId="49" fontId="48" fillId="0" borderId="11" xfId="0" applyNumberFormat="1" applyFont="1" applyBorder="1" applyAlignment="1">
      <alignment horizontal="center" vertical="center"/>
    </xf>
    <xf numFmtId="49" fontId="48" fillId="0" borderId="12" xfId="0" applyNumberFormat="1" applyFont="1" applyBorder="1" applyAlignment="1">
      <alignment horizontal="center" vertical="center"/>
    </xf>
    <xf numFmtId="49" fontId="48" fillId="0" borderId="13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52" fillId="0" borderId="8" xfId="0" applyNumberFormat="1" applyFont="1" applyFill="1" applyBorder="1" applyAlignment="1">
      <alignment horizontal="center" vertical="center"/>
    </xf>
    <xf numFmtId="49" fontId="52" fillId="0" borderId="14" xfId="0" applyNumberFormat="1" applyFont="1" applyFill="1" applyBorder="1" applyAlignment="1">
      <alignment horizontal="center" vertical="center"/>
    </xf>
    <xf numFmtId="49" fontId="52" fillId="0" borderId="7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22" fillId="0" borderId="8" xfId="0" applyNumberFormat="1" applyFont="1" applyBorder="1" applyAlignment="1">
      <alignment horizontal="center" vertical="center"/>
    </xf>
    <xf numFmtId="49" fontId="22" fillId="0" borderId="14" xfId="0" applyNumberFormat="1" applyFont="1" applyBorder="1" applyAlignment="1">
      <alignment horizontal="center" vertical="center"/>
    </xf>
    <xf numFmtId="49" fontId="22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9900CC"/>
      <color rgb="FF800080"/>
      <color rgb="FF6600CC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498"/>
  <sheetViews>
    <sheetView tabSelected="1" topLeftCell="A228" zoomScale="90" zoomScaleNormal="90" workbookViewId="0">
      <selection activeCell="J249" sqref="J249"/>
    </sheetView>
  </sheetViews>
  <sheetFormatPr defaultRowHeight="18.75"/>
  <cols>
    <col min="1" max="1" width="7.85546875" style="6" customWidth="1"/>
    <col min="2" max="2" width="79.85546875" style="4" customWidth="1"/>
    <col min="3" max="3" width="7.28515625" style="25" customWidth="1"/>
    <col min="4" max="4" width="6.5703125" style="25" customWidth="1"/>
    <col min="5" max="5" width="7.7109375" style="25" customWidth="1"/>
    <col min="6" max="9" width="9.140625" style="25"/>
    <col min="10" max="10" width="19.85546875" style="164" customWidth="1"/>
    <col min="11" max="11" width="10.5703125" hidden="1" customWidth="1"/>
    <col min="12" max="23" width="0" hidden="1" customWidth="1"/>
  </cols>
  <sheetData>
    <row r="1" spans="1:14" s="1" customFormat="1" ht="81.75" customHeight="1">
      <c r="A1" s="6"/>
      <c r="B1" s="4"/>
      <c r="C1" s="25"/>
      <c r="D1" s="25"/>
      <c r="E1" s="297" t="s">
        <v>577</v>
      </c>
      <c r="F1" s="298"/>
      <c r="G1" s="298"/>
      <c r="H1" s="298"/>
      <c r="I1" s="298"/>
      <c r="J1" s="298"/>
      <c r="K1" s="298"/>
      <c r="L1" s="298"/>
    </row>
    <row r="2" spans="1:14" ht="63" customHeight="1">
      <c r="A2" s="408" t="s">
        <v>576</v>
      </c>
      <c r="B2" s="408"/>
      <c r="C2" s="408"/>
      <c r="D2" s="408"/>
      <c r="E2" s="408"/>
      <c r="F2" s="408"/>
      <c r="G2" s="408"/>
      <c r="H2" s="408"/>
      <c r="I2" s="408"/>
      <c r="J2" s="408"/>
    </row>
    <row r="3" spans="1:14" s="1" customFormat="1" ht="42" customHeight="1" thickBot="1">
      <c r="A3" s="28"/>
      <c r="B3" s="28"/>
      <c r="C3" s="28"/>
      <c r="D3" s="28"/>
      <c r="E3" s="28"/>
      <c r="F3" s="28"/>
      <c r="G3" s="28"/>
      <c r="H3" s="28"/>
      <c r="I3" s="28"/>
      <c r="J3" s="151" t="s">
        <v>153</v>
      </c>
    </row>
    <row r="4" spans="1:14" s="3" customFormat="1" ht="37.5">
      <c r="A4" s="13" t="s">
        <v>156</v>
      </c>
      <c r="B4" s="14" t="s">
        <v>0</v>
      </c>
      <c r="C4" s="321" t="s">
        <v>150</v>
      </c>
      <c r="D4" s="321"/>
      <c r="E4" s="321"/>
      <c r="F4" s="321"/>
      <c r="G4" s="15" t="s">
        <v>151</v>
      </c>
      <c r="H4" s="15" t="s">
        <v>152</v>
      </c>
      <c r="I4" s="15" t="s">
        <v>154</v>
      </c>
      <c r="J4" s="152" t="s">
        <v>575</v>
      </c>
    </row>
    <row r="5" spans="1:14" s="12" customFormat="1" ht="15.75">
      <c r="A5" s="16">
        <v>1</v>
      </c>
      <c r="B5" s="11">
        <v>2</v>
      </c>
      <c r="C5" s="320" t="s">
        <v>98</v>
      </c>
      <c r="D5" s="320"/>
      <c r="E5" s="320"/>
      <c r="F5" s="320"/>
      <c r="G5" s="69">
        <v>4</v>
      </c>
      <c r="H5" s="69">
        <v>5</v>
      </c>
      <c r="I5" s="69">
        <v>6</v>
      </c>
      <c r="J5" s="153">
        <v>8</v>
      </c>
    </row>
    <row r="6" spans="1:14" s="10" customFormat="1" ht="20.25">
      <c r="A6" s="17"/>
      <c r="B6" s="9" t="s">
        <v>155</v>
      </c>
      <c r="C6" s="29"/>
      <c r="D6" s="29"/>
      <c r="E6" s="29"/>
      <c r="F6" s="66"/>
      <c r="G6" s="325"/>
      <c r="H6" s="326"/>
      <c r="I6" s="327"/>
      <c r="J6" s="154">
        <f>SUM(J7+J21+J173+J193+J200+J205+J219+J239+J262+J317+J323+J333+J343+J375+J415+J429+J452+J484+J489+J446+J457+J473+J425+J468+J464)</f>
        <v>1950898.1</v>
      </c>
      <c r="K6" s="154">
        <f>SUM(K7+K21+K173+K193+K200+K205+K219+K239+K262+K317+K323+K333+K343+K375+K415+K429+K452+K484+K489+K446+K457+K473)</f>
        <v>0</v>
      </c>
      <c r="L6" s="154">
        <f>SUM(L7+L21+L173+L193+L200+L205+L219+L239+L262+L317+L323+L333+L343+L375+L415+L429+L452+L484+L489+L446+L457+L473)</f>
        <v>0</v>
      </c>
      <c r="M6" s="154">
        <f>SUM(M7+M21+M173+M193+M200+M205+M219+M239+M262+M317+M323+M333+M343+M375+M415+M429+M452+M484+M489+M446+M457+M473)</f>
        <v>0</v>
      </c>
      <c r="N6" s="154">
        <f>SUM(N7+N21+N173+N193+N200+N205+N219+N239+N262+N317+N323+N333+N343+N375+N415+N429+N452+N484+N489+N446+N457+N473)</f>
        <v>0</v>
      </c>
    </row>
    <row r="7" spans="1:14" s="2" customFormat="1" ht="37.5">
      <c r="A7" s="18">
        <v>1</v>
      </c>
      <c r="B7" s="26" t="s">
        <v>4</v>
      </c>
      <c r="C7" s="30" t="s">
        <v>1</v>
      </c>
      <c r="D7" s="30">
        <v>0</v>
      </c>
      <c r="E7" s="30" t="s">
        <v>2</v>
      </c>
      <c r="F7" s="67" t="s">
        <v>3</v>
      </c>
      <c r="G7" s="311"/>
      <c r="H7" s="312"/>
      <c r="I7" s="313"/>
      <c r="J7" s="149">
        <f>SUM(J8+J14)</f>
        <v>1773.2</v>
      </c>
    </row>
    <row r="8" spans="1:14" s="2" customFormat="1" ht="37.5">
      <c r="A8" s="19" t="s">
        <v>157</v>
      </c>
      <c r="B8" s="24" t="s">
        <v>5</v>
      </c>
      <c r="C8" s="31" t="s">
        <v>1</v>
      </c>
      <c r="D8" s="31">
        <v>1</v>
      </c>
      <c r="E8" s="31" t="s">
        <v>2</v>
      </c>
      <c r="F8" s="68" t="s">
        <v>3</v>
      </c>
      <c r="G8" s="314"/>
      <c r="H8" s="315"/>
      <c r="I8" s="316"/>
      <c r="J8" s="148">
        <f>+J9+J12</f>
        <v>1689.7</v>
      </c>
    </row>
    <row r="9" spans="1:14" s="80" customFormat="1" ht="39">
      <c r="A9" s="76" t="s">
        <v>158</v>
      </c>
      <c r="B9" s="77" t="s">
        <v>253</v>
      </c>
      <c r="C9" s="90" t="s">
        <v>1</v>
      </c>
      <c r="D9" s="90">
        <v>1</v>
      </c>
      <c r="E9" s="90" t="s">
        <v>1</v>
      </c>
      <c r="F9" s="79" t="s">
        <v>3</v>
      </c>
      <c r="G9" s="314"/>
      <c r="H9" s="315"/>
      <c r="I9" s="316"/>
      <c r="J9" s="150">
        <f t="shared" ref="J9:J10" si="0">SUM(J10)</f>
        <v>1677.5</v>
      </c>
    </row>
    <row r="10" spans="1:14" s="84" customFormat="1" ht="17.25">
      <c r="A10" s="22"/>
      <c r="B10" s="48" t="s">
        <v>6</v>
      </c>
      <c r="C10" s="83" t="s">
        <v>1</v>
      </c>
      <c r="D10" s="83">
        <v>1</v>
      </c>
      <c r="E10" s="83" t="s">
        <v>1</v>
      </c>
      <c r="F10" s="85">
        <v>80900</v>
      </c>
      <c r="G10" s="317"/>
      <c r="H10" s="318"/>
      <c r="I10" s="319"/>
      <c r="J10" s="107">
        <f t="shared" si="0"/>
        <v>1677.5</v>
      </c>
    </row>
    <row r="11" spans="1:14" s="8" customFormat="1" ht="17.25">
      <c r="A11" s="20"/>
      <c r="B11" s="23" t="s">
        <v>218</v>
      </c>
      <c r="C11" s="33" t="s">
        <v>1</v>
      </c>
      <c r="D11" s="33" t="s">
        <v>51</v>
      </c>
      <c r="E11" s="33" t="s">
        <v>1</v>
      </c>
      <c r="F11" s="33" t="s">
        <v>9</v>
      </c>
      <c r="G11" s="65">
        <v>200</v>
      </c>
      <c r="H11" s="65" t="s">
        <v>7</v>
      </c>
      <c r="I11" s="65" t="s">
        <v>111</v>
      </c>
      <c r="J11" s="34">
        <v>1677.5</v>
      </c>
      <c r="K11" s="8">
        <v>450</v>
      </c>
      <c r="L11" s="8">
        <v>468</v>
      </c>
    </row>
    <row r="12" spans="1:14" s="8" customFormat="1" ht="19.5">
      <c r="A12" s="76" t="s">
        <v>396</v>
      </c>
      <c r="B12" s="128" t="s">
        <v>394</v>
      </c>
      <c r="C12" s="129" t="s">
        <v>1</v>
      </c>
      <c r="D12" s="129" t="s">
        <v>51</v>
      </c>
      <c r="E12" s="129" t="s">
        <v>28</v>
      </c>
      <c r="F12" s="129" t="s">
        <v>9</v>
      </c>
      <c r="G12" s="130"/>
      <c r="H12" s="130"/>
      <c r="I12" s="130"/>
      <c r="J12" s="156">
        <f>+J13</f>
        <v>12.2</v>
      </c>
    </row>
    <row r="13" spans="1:14" s="8" customFormat="1" ht="31.5">
      <c r="A13" s="20"/>
      <c r="B13" s="121" t="s">
        <v>395</v>
      </c>
      <c r="C13" s="33" t="s">
        <v>1</v>
      </c>
      <c r="D13" s="33" t="s">
        <v>51</v>
      </c>
      <c r="E13" s="33" t="s">
        <v>28</v>
      </c>
      <c r="F13" s="33" t="s">
        <v>9</v>
      </c>
      <c r="G13" s="65" t="s">
        <v>219</v>
      </c>
      <c r="H13" s="65" t="s">
        <v>7</v>
      </c>
      <c r="I13" s="65" t="s">
        <v>111</v>
      </c>
      <c r="J13" s="34">
        <v>12.2</v>
      </c>
    </row>
    <row r="14" spans="1:14" s="2" customFormat="1" ht="75">
      <c r="A14" s="19" t="s">
        <v>159</v>
      </c>
      <c r="B14" s="24" t="s">
        <v>10</v>
      </c>
      <c r="C14" s="31" t="s">
        <v>1</v>
      </c>
      <c r="D14" s="31">
        <v>2</v>
      </c>
      <c r="E14" s="31" t="s">
        <v>2</v>
      </c>
      <c r="F14" s="31" t="s">
        <v>3</v>
      </c>
      <c r="G14" s="311"/>
      <c r="H14" s="312"/>
      <c r="I14" s="313"/>
      <c r="J14" s="148">
        <f t="shared" ref="J14" si="1">SUM(J15+J18)</f>
        <v>83.5</v>
      </c>
    </row>
    <row r="15" spans="1:14" s="80" customFormat="1" ht="58.5">
      <c r="A15" s="76" t="s">
        <v>160</v>
      </c>
      <c r="B15" s="77" t="s">
        <v>254</v>
      </c>
      <c r="C15" s="90" t="s">
        <v>1</v>
      </c>
      <c r="D15" s="90">
        <v>2</v>
      </c>
      <c r="E15" s="90" t="s">
        <v>1</v>
      </c>
      <c r="F15" s="78" t="s">
        <v>3</v>
      </c>
      <c r="G15" s="314"/>
      <c r="H15" s="315"/>
      <c r="I15" s="316"/>
      <c r="J15" s="150">
        <f t="shared" ref="J15:J16" si="2">SUM(J16)</f>
        <v>25.6</v>
      </c>
    </row>
    <row r="16" spans="1:14" s="84" customFormat="1" ht="17.25">
      <c r="A16" s="22"/>
      <c r="B16" s="48" t="s">
        <v>6</v>
      </c>
      <c r="C16" s="83" t="s">
        <v>1</v>
      </c>
      <c r="D16" s="83">
        <v>2</v>
      </c>
      <c r="E16" s="83" t="s">
        <v>1</v>
      </c>
      <c r="F16" s="83">
        <v>80900</v>
      </c>
      <c r="G16" s="317"/>
      <c r="H16" s="318"/>
      <c r="I16" s="319"/>
      <c r="J16" s="107">
        <f t="shared" si="2"/>
        <v>25.6</v>
      </c>
    </row>
    <row r="17" spans="1:16" s="8" customFormat="1" ht="17.25">
      <c r="A17" s="20"/>
      <c r="B17" s="23" t="s">
        <v>218</v>
      </c>
      <c r="C17" s="33" t="s">
        <v>1</v>
      </c>
      <c r="D17" s="33" t="s">
        <v>86</v>
      </c>
      <c r="E17" s="33" t="s">
        <v>1</v>
      </c>
      <c r="F17" s="33" t="s">
        <v>9</v>
      </c>
      <c r="G17" s="178" t="s">
        <v>219</v>
      </c>
      <c r="H17" s="178" t="s">
        <v>7</v>
      </c>
      <c r="I17" s="178" t="s">
        <v>111</v>
      </c>
      <c r="J17" s="34">
        <v>25.6</v>
      </c>
    </row>
    <row r="18" spans="1:16" s="80" customFormat="1" ht="39">
      <c r="A18" s="76" t="s">
        <v>160</v>
      </c>
      <c r="B18" s="77" t="s">
        <v>11</v>
      </c>
      <c r="C18" s="90" t="s">
        <v>1</v>
      </c>
      <c r="D18" s="90">
        <v>2</v>
      </c>
      <c r="E18" s="90" t="s">
        <v>12</v>
      </c>
      <c r="F18" s="78" t="s">
        <v>3</v>
      </c>
      <c r="G18" s="299"/>
      <c r="H18" s="300"/>
      <c r="I18" s="301"/>
      <c r="J18" s="150">
        <f t="shared" ref="J18:J19" si="3">SUM(J19)</f>
        <v>57.9</v>
      </c>
    </row>
    <row r="19" spans="1:16" s="84" customFormat="1" ht="17.25">
      <c r="A19" s="22"/>
      <c r="B19" s="48" t="s">
        <v>6</v>
      </c>
      <c r="C19" s="83" t="s">
        <v>1</v>
      </c>
      <c r="D19" s="83">
        <v>2</v>
      </c>
      <c r="E19" s="83" t="s">
        <v>12</v>
      </c>
      <c r="F19" s="83">
        <v>80900</v>
      </c>
      <c r="G19" s="302"/>
      <c r="H19" s="303"/>
      <c r="I19" s="304"/>
      <c r="J19" s="107">
        <f t="shared" si="3"/>
        <v>57.9</v>
      </c>
    </row>
    <row r="20" spans="1:16" s="8" customFormat="1" ht="17.25">
      <c r="A20" s="20"/>
      <c r="B20" s="23" t="s">
        <v>218</v>
      </c>
      <c r="C20" s="33" t="s">
        <v>1</v>
      </c>
      <c r="D20" s="33" t="s">
        <v>86</v>
      </c>
      <c r="E20" s="33" t="s">
        <v>12</v>
      </c>
      <c r="F20" s="33" t="s">
        <v>9</v>
      </c>
      <c r="G20" s="178" t="s">
        <v>219</v>
      </c>
      <c r="H20" s="178" t="s">
        <v>7</v>
      </c>
      <c r="I20" s="178" t="s">
        <v>111</v>
      </c>
      <c r="J20" s="34">
        <v>57.9</v>
      </c>
    </row>
    <row r="21" spans="1:16" s="2" customFormat="1">
      <c r="A21" s="18" t="s">
        <v>86</v>
      </c>
      <c r="B21" s="26" t="s">
        <v>13</v>
      </c>
      <c r="C21" s="30" t="s">
        <v>12</v>
      </c>
      <c r="D21" s="30">
        <v>0</v>
      </c>
      <c r="E21" s="30" t="s">
        <v>2</v>
      </c>
      <c r="F21" s="30" t="s">
        <v>3</v>
      </c>
      <c r="G21" s="311"/>
      <c r="H21" s="312"/>
      <c r="I21" s="313"/>
      <c r="J21" s="149">
        <f>+J22+J46+J85+J101+J112+J122+J151+J155</f>
        <v>1267355.2000000002</v>
      </c>
    </row>
    <row r="22" spans="1:16" s="2" customFormat="1">
      <c r="A22" s="19" t="s">
        <v>161</v>
      </c>
      <c r="B22" s="24" t="s">
        <v>14</v>
      </c>
      <c r="C22" s="31" t="s">
        <v>12</v>
      </c>
      <c r="D22" s="31">
        <v>1</v>
      </c>
      <c r="E22" s="31" t="s">
        <v>1</v>
      </c>
      <c r="F22" s="31" t="s">
        <v>3</v>
      </c>
      <c r="G22" s="314"/>
      <c r="H22" s="315"/>
      <c r="I22" s="316"/>
      <c r="J22" s="148">
        <f t="shared" ref="J22" si="4">SUM(J23)</f>
        <v>319832.7</v>
      </c>
      <c r="K22" s="62"/>
    </row>
    <row r="23" spans="1:16" s="80" customFormat="1" ht="39">
      <c r="A23" s="76" t="s">
        <v>162</v>
      </c>
      <c r="B23" s="77" t="s">
        <v>15</v>
      </c>
      <c r="C23" s="90" t="s">
        <v>12</v>
      </c>
      <c r="D23" s="90">
        <v>1</v>
      </c>
      <c r="E23" s="90" t="s">
        <v>1</v>
      </c>
      <c r="F23" s="78" t="s">
        <v>3</v>
      </c>
      <c r="G23" s="314"/>
      <c r="H23" s="315"/>
      <c r="I23" s="316"/>
      <c r="J23" s="150">
        <f>+J24+J29+J33+J41+J38+J45</f>
        <v>319832.7</v>
      </c>
    </row>
    <row r="24" spans="1:16" s="84" customFormat="1" ht="33">
      <c r="A24" s="86"/>
      <c r="B24" s="48" t="s">
        <v>17</v>
      </c>
      <c r="C24" s="83" t="s">
        <v>12</v>
      </c>
      <c r="D24" s="83">
        <v>1</v>
      </c>
      <c r="E24" s="83" t="s">
        <v>1</v>
      </c>
      <c r="F24" s="83" t="s">
        <v>16</v>
      </c>
      <c r="G24" s="317"/>
      <c r="H24" s="318"/>
      <c r="I24" s="319"/>
      <c r="J24" s="107">
        <f t="shared" ref="J24" si="5">SUM(J25:J28)</f>
        <v>117644.6</v>
      </c>
    </row>
    <row r="25" spans="1:16" s="8" customFormat="1" ht="33">
      <c r="A25" s="21"/>
      <c r="B25" s="23" t="s">
        <v>255</v>
      </c>
      <c r="C25" s="33" t="s">
        <v>12</v>
      </c>
      <c r="D25" s="33">
        <v>1</v>
      </c>
      <c r="E25" s="33" t="s">
        <v>1</v>
      </c>
      <c r="F25" s="33" t="s">
        <v>16</v>
      </c>
      <c r="G25" s="178" t="s">
        <v>221</v>
      </c>
      <c r="H25" s="178" t="s">
        <v>46</v>
      </c>
      <c r="I25" s="178" t="s">
        <v>1</v>
      </c>
      <c r="J25" s="34">
        <v>36114.400000000001</v>
      </c>
    </row>
    <row r="26" spans="1:16" s="8" customFormat="1" ht="17.25">
      <c r="A26" s="21"/>
      <c r="B26" s="23" t="s">
        <v>218</v>
      </c>
      <c r="C26" s="33" t="s">
        <v>12</v>
      </c>
      <c r="D26" s="33">
        <v>1</v>
      </c>
      <c r="E26" s="33" t="s">
        <v>1</v>
      </c>
      <c r="F26" s="33" t="s">
        <v>16</v>
      </c>
      <c r="G26" s="178" t="s">
        <v>219</v>
      </c>
      <c r="H26" s="178" t="s">
        <v>46</v>
      </c>
      <c r="I26" s="178" t="s">
        <v>1</v>
      </c>
      <c r="J26" s="34">
        <v>61399.1</v>
      </c>
      <c r="K26" s="8">
        <v>-3000</v>
      </c>
      <c r="L26" s="8">
        <v>-3000</v>
      </c>
      <c r="M26" s="8">
        <v>-3000</v>
      </c>
    </row>
    <row r="27" spans="1:16" s="8" customFormat="1" ht="17.25">
      <c r="A27" s="21"/>
      <c r="B27" s="23" t="s">
        <v>222</v>
      </c>
      <c r="C27" s="33" t="s">
        <v>12</v>
      </c>
      <c r="D27" s="33">
        <v>1</v>
      </c>
      <c r="E27" s="33" t="s">
        <v>1</v>
      </c>
      <c r="F27" s="33" t="s">
        <v>16</v>
      </c>
      <c r="G27" s="178" t="s">
        <v>223</v>
      </c>
      <c r="H27" s="178" t="s">
        <v>46</v>
      </c>
      <c r="I27" s="178" t="s">
        <v>1</v>
      </c>
      <c r="J27" s="34">
        <v>5801.1</v>
      </c>
    </row>
    <row r="28" spans="1:16" s="8" customFormat="1" ht="33">
      <c r="A28" s="21"/>
      <c r="B28" s="23" t="s">
        <v>229</v>
      </c>
      <c r="C28" s="33" t="s">
        <v>12</v>
      </c>
      <c r="D28" s="33">
        <v>1</v>
      </c>
      <c r="E28" s="33" t="s">
        <v>1</v>
      </c>
      <c r="F28" s="33" t="s">
        <v>16</v>
      </c>
      <c r="G28" s="178" t="s">
        <v>228</v>
      </c>
      <c r="H28" s="178" t="s">
        <v>46</v>
      </c>
      <c r="I28" s="178" t="s">
        <v>1</v>
      </c>
      <c r="J28" s="34">
        <v>14330</v>
      </c>
    </row>
    <row r="29" spans="1:16" s="84" customFormat="1" ht="33">
      <c r="A29" s="86"/>
      <c r="B29" s="48" t="s">
        <v>18</v>
      </c>
      <c r="C29" s="83" t="s">
        <v>12</v>
      </c>
      <c r="D29" s="83">
        <v>1</v>
      </c>
      <c r="E29" s="83" t="s">
        <v>1</v>
      </c>
      <c r="F29" s="83">
        <v>78290</v>
      </c>
      <c r="G29" s="322"/>
      <c r="H29" s="322"/>
      <c r="I29" s="322"/>
      <c r="J29" s="107">
        <f t="shared" ref="J29" si="6">SUM(J30:J32)</f>
        <v>183242.90000000002</v>
      </c>
    </row>
    <row r="30" spans="1:16" s="8" customFormat="1" ht="33">
      <c r="A30" s="21"/>
      <c r="B30" s="23" t="s">
        <v>255</v>
      </c>
      <c r="C30" s="33" t="s">
        <v>12</v>
      </c>
      <c r="D30" s="33">
        <v>1</v>
      </c>
      <c r="E30" s="33" t="s">
        <v>1</v>
      </c>
      <c r="F30" s="33">
        <v>78290</v>
      </c>
      <c r="G30" s="178" t="s">
        <v>221</v>
      </c>
      <c r="H30" s="178" t="s">
        <v>46</v>
      </c>
      <c r="I30" s="178" t="s">
        <v>1</v>
      </c>
      <c r="J30" s="34">
        <v>151585.70000000001</v>
      </c>
      <c r="O30" s="8">
        <v>1998</v>
      </c>
      <c r="P30" s="8">
        <v>588</v>
      </c>
    </row>
    <row r="31" spans="1:16" s="8" customFormat="1" ht="17.25">
      <c r="A31" s="21"/>
      <c r="B31" s="23" t="s">
        <v>218</v>
      </c>
      <c r="C31" s="33" t="s">
        <v>12</v>
      </c>
      <c r="D31" s="33">
        <v>1</v>
      </c>
      <c r="E31" s="33" t="s">
        <v>1</v>
      </c>
      <c r="F31" s="33">
        <v>78290</v>
      </c>
      <c r="G31" s="178" t="s">
        <v>219</v>
      </c>
      <c r="H31" s="178" t="s">
        <v>46</v>
      </c>
      <c r="I31" s="178" t="s">
        <v>1</v>
      </c>
      <c r="J31" s="34">
        <v>3972.7</v>
      </c>
      <c r="O31" s="8">
        <v>414</v>
      </c>
    </row>
    <row r="32" spans="1:16" s="8" customFormat="1" ht="33">
      <c r="A32" s="21"/>
      <c r="B32" s="23" t="s">
        <v>229</v>
      </c>
      <c r="C32" s="33" t="s">
        <v>12</v>
      </c>
      <c r="D32" s="33">
        <v>1</v>
      </c>
      <c r="E32" s="33" t="s">
        <v>1</v>
      </c>
      <c r="F32" s="33">
        <v>78290</v>
      </c>
      <c r="G32" s="178" t="s">
        <v>228</v>
      </c>
      <c r="H32" s="178" t="s">
        <v>46</v>
      </c>
      <c r="I32" s="178" t="s">
        <v>1</v>
      </c>
      <c r="J32" s="34">
        <v>27684.5</v>
      </c>
    </row>
    <row r="33" spans="1:14" s="84" customFormat="1" ht="33">
      <c r="A33" s="86"/>
      <c r="B33" s="48" t="s">
        <v>435</v>
      </c>
      <c r="C33" s="83" t="s">
        <v>12</v>
      </c>
      <c r="D33" s="83" t="s">
        <v>51</v>
      </c>
      <c r="E33" s="83" t="s">
        <v>1</v>
      </c>
      <c r="F33" s="83" t="s">
        <v>436</v>
      </c>
      <c r="G33" s="308"/>
      <c r="H33" s="309"/>
      <c r="I33" s="310"/>
      <c r="J33" s="107">
        <f t="shared" ref="J33" si="7">+J34+J35+J36+J37</f>
        <v>16315.300000000001</v>
      </c>
    </row>
    <row r="34" spans="1:14" s="84" customFormat="1" ht="17.25">
      <c r="A34" s="86"/>
      <c r="B34" s="23" t="s">
        <v>344</v>
      </c>
      <c r="C34" s="33" t="s">
        <v>12</v>
      </c>
      <c r="D34" s="33" t="s">
        <v>51</v>
      </c>
      <c r="E34" s="33" t="s">
        <v>1</v>
      </c>
      <c r="F34" s="33" t="s">
        <v>436</v>
      </c>
      <c r="G34" s="178" t="s">
        <v>219</v>
      </c>
      <c r="H34" s="178" t="s">
        <v>46</v>
      </c>
      <c r="I34" s="178" t="s">
        <v>1</v>
      </c>
      <c r="J34" s="34">
        <v>14571.2</v>
      </c>
    </row>
    <row r="35" spans="1:14" s="84" customFormat="1" ht="17.25">
      <c r="A35" s="86"/>
      <c r="B35" s="23" t="s">
        <v>345</v>
      </c>
      <c r="C35" s="33" t="s">
        <v>12</v>
      </c>
      <c r="D35" s="33" t="s">
        <v>51</v>
      </c>
      <c r="E35" s="33" t="s">
        <v>1</v>
      </c>
      <c r="F35" s="33" t="s">
        <v>436</v>
      </c>
      <c r="G35" s="178" t="s">
        <v>219</v>
      </c>
      <c r="H35" s="178" t="s">
        <v>46</v>
      </c>
      <c r="I35" s="178" t="s">
        <v>1</v>
      </c>
      <c r="J35" s="34">
        <v>645.6</v>
      </c>
    </row>
    <row r="36" spans="1:14" s="8" customFormat="1" ht="33">
      <c r="A36" s="21"/>
      <c r="B36" s="23" t="s">
        <v>346</v>
      </c>
      <c r="C36" s="33" t="s">
        <v>12</v>
      </c>
      <c r="D36" s="33" t="s">
        <v>51</v>
      </c>
      <c r="E36" s="33" t="s">
        <v>1</v>
      </c>
      <c r="F36" s="33" t="s">
        <v>436</v>
      </c>
      <c r="G36" s="178" t="s">
        <v>228</v>
      </c>
      <c r="H36" s="178" t="s">
        <v>46</v>
      </c>
      <c r="I36" s="178" t="s">
        <v>1</v>
      </c>
      <c r="J36" s="34">
        <v>1087.5</v>
      </c>
    </row>
    <row r="37" spans="1:14" s="8" customFormat="1" ht="33">
      <c r="A37" s="21"/>
      <c r="B37" s="23" t="s">
        <v>347</v>
      </c>
      <c r="C37" s="33" t="s">
        <v>12</v>
      </c>
      <c r="D37" s="33" t="s">
        <v>51</v>
      </c>
      <c r="E37" s="33" t="s">
        <v>1</v>
      </c>
      <c r="F37" s="33" t="s">
        <v>436</v>
      </c>
      <c r="G37" s="178" t="s">
        <v>228</v>
      </c>
      <c r="H37" s="178" t="s">
        <v>46</v>
      </c>
      <c r="I37" s="178" t="s">
        <v>1</v>
      </c>
      <c r="J37" s="34">
        <v>11</v>
      </c>
    </row>
    <row r="38" spans="1:14" s="8" customFormat="1" ht="31.5">
      <c r="A38" s="21"/>
      <c r="B38" s="186" t="s">
        <v>556</v>
      </c>
      <c r="C38" s="83" t="s">
        <v>12</v>
      </c>
      <c r="D38" s="83" t="s">
        <v>51</v>
      </c>
      <c r="E38" s="83" t="s">
        <v>1</v>
      </c>
      <c r="F38" s="83" t="s">
        <v>509</v>
      </c>
      <c r="G38" s="308"/>
      <c r="H38" s="309"/>
      <c r="I38" s="310"/>
      <c r="J38" s="107">
        <f t="shared" ref="J38:N38" si="8">+J39+J40</f>
        <v>1499.9</v>
      </c>
      <c r="K38" s="107">
        <f t="shared" si="8"/>
        <v>0</v>
      </c>
      <c r="L38" s="107">
        <f t="shared" si="8"/>
        <v>0</v>
      </c>
      <c r="M38" s="107">
        <f t="shared" si="8"/>
        <v>0</v>
      </c>
      <c r="N38" s="107">
        <f t="shared" si="8"/>
        <v>0</v>
      </c>
    </row>
    <row r="39" spans="1:14" s="8" customFormat="1" ht="47.25">
      <c r="A39" s="21"/>
      <c r="B39" s="186" t="s">
        <v>557</v>
      </c>
      <c r="C39" s="33" t="s">
        <v>12</v>
      </c>
      <c r="D39" s="33" t="s">
        <v>51</v>
      </c>
      <c r="E39" s="33" t="s">
        <v>1</v>
      </c>
      <c r="F39" s="33" t="s">
        <v>509</v>
      </c>
      <c r="G39" s="280" t="s">
        <v>219</v>
      </c>
      <c r="H39" s="280" t="s">
        <v>46</v>
      </c>
      <c r="I39" s="280" t="s">
        <v>1</v>
      </c>
      <c r="J39" s="34">
        <v>1273.9000000000001</v>
      </c>
    </row>
    <row r="40" spans="1:14" s="8" customFormat="1" ht="47.25">
      <c r="A40" s="21"/>
      <c r="B40" s="186" t="s">
        <v>558</v>
      </c>
      <c r="C40" s="33" t="s">
        <v>12</v>
      </c>
      <c r="D40" s="33" t="s">
        <v>51</v>
      </c>
      <c r="E40" s="33" t="s">
        <v>1</v>
      </c>
      <c r="F40" s="33" t="s">
        <v>509</v>
      </c>
      <c r="G40" s="280" t="s">
        <v>219</v>
      </c>
      <c r="H40" s="280" t="s">
        <v>46</v>
      </c>
      <c r="I40" s="280" t="s">
        <v>1</v>
      </c>
      <c r="J40" s="34">
        <v>226</v>
      </c>
    </row>
    <row r="41" spans="1:14" s="84" customFormat="1" ht="63">
      <c r="A41" s="86"/>
      <c r="B41" s="188" t="s">
        <v>491</v>
      </c>
      <c r="C41" s="193" t="s">
        <v>12</v>
      </c>
      <c r="D41" s="193" t="s">
        <v>51</v>
      </c>
      <c r="E41" s="193" t="s">
        <v>1</v>
      </c>
      <c r="F41" s="193" t="s">
        <v>490</v>
      </c>
      <c r="G41" s="220"/>
      <c r="H41" s="220"/>
      <c r="I41" s="220"/>
      <c r="J41" s="107">
        <f t="shared" ref="J41" si="9">+J42+J43+J44</f>
        <v>1010</v>
      </c>
    </row>
    <row r="42" spans="1:14" s="8" customFormat="1" ht="78.75">
      <c r="A42" s="21"/>
      <c r="B42" s="132" t="s">
        <v>487</v>
      </c>
      <c r="C42" s="194" t="s">
        <v>12</v>
      </c>
      <c r="D42" s="194" t="s">
        <v>51</v>
      </c>
      <c r="E42" s="194" t="s">
        <v>1</v>
      </c>
      <c r="F42" s="194" t="s">
        <v>490</v>
      </c>
      <c r="G42" s="222" t="s">
        <v>219</v>
      </c>
      <c r="H42" s="221" t="s">
        <v>90</v>
      </c>
      <c r="I42" s="221" t="s">
        <v>8</v>
      </c>
      <c r="J42" s="34">
        <v>850</v>
      </c>
    </row>
    <row r="43" spans="1:14" s="8" customFormat="1" ht="78.75">
      <c r="A43" s="21"/>
      <c r="B43" s="132" t="s">
        <v>488</v>
      </c>
      <c r="C43" s="194" t="s">
        <v>12</v>
      </c>
      <c r="D43" s="194" t="s">
        <v>51</v>
      </c>
      <c r="E43" s="194" t="s">
        <v>1</v>
      </c>
      <c r="F43" s="194" t="s">
        <v>490</v>
      </c>
      <c r="G43" s="222" t="s">
        <v>219</v>
      </c>
      <c r="H43" s="221" t="s">
        <v>90</v>
      </c>
      <c r="I43" s="221" t="s">
        <v>8</v>
      </c>
      <c r="J43" s="34">
        <v>150</v>
      </c>
    </row>
    <row r="44" spans="1:14" s="8" customFormat="1" ht="78.75">
      <c r="A44" s="21"/>
      <c r="B44" s="186" t="s">
        <v>489</v>
      </c>
      <c r="C44" s="224" t="s">
        <v>12</v>
      </c>
      <c r="D44" s="224" t="s">
        <v>51</v>
      </c>
      <c r="E44" s="224" t="s">
        <v>1</v>
      </c>
      <c r="F44" s="224" t="s">
        <v>490</v>
      </c>
      <c r="G44" s="223" t="s">
        <v>219</v>
      </c>
      <c r="H44" s="221" t="s">
        <v>90</v>
      </c>
      <c r="I44" s="221" t="s">
        <v>8</v>
      </c>
      <c r="J44" s="34">
        <v>10</v>
      </c>
    </row>
    <row r="45" spans="1:14" s="8" customFormat="1" ht="47.25">
      <c r="A45" s="21"/>
      <c r="B45" s="187" t="s">
        <v>547</v>
      </c>
      <c r="C45" s="226" t="s">
        <v>12</v>
      </c>
      <c r="D45" s="226" t="s">
        <v>51</v>
      </c>
      <c r="E45" s="226" t="s">
        <v>1</v>
      </c>
      <c r="F45" s="226" t="s">
        <v>539</v>
      </c>
      <c r="G45" s="293" t="s">
        <v>228</v>
      </c>
      <c r="H45" s="294" t="s">
        <v>46</v>
      </c>
      <c r="I45" s="294" t="s">
        <v>1</v>
      </c>
      <c r="J45" s="107">
        <v>120</v>
      </c>
    </row>
    <row r="46" spans="1:14" s="2" customFormat="1">
      <c r="A46" s="19" t="s">
        <v>163</v>
      </c>
      <c r="B46" s="24" t="s">
        <v>19</v>
      </c>
      <c r="C46" s="31" t="s">
        <v>12</v>
      </c>
      <c r="D46" s="31">
        <v>2</v>
      </c>
      <c r="E46" s="31" t="s">
        <v>2</v>
      </c>
      <c r="F46" s="31" t="s">
        <v>3</v>
      </c>
      <c r="G46" s="324"/>
      <c r="H46" s="324"/>
      <c r="I46" s="324"/>
      <c r="J46" s="148">
        <f t="shared" ref="J46:N46" si="10">+J47+J76+J78</f>
        <v>726065.29999999993</v>
      </c>
      <c r="K46" s="148">
        <f t="shared" si="10"/>
        <v>0</v>
      </c>
      <c r="L46" s="148">
        <f t="shared" si="10"/>
        <v>0</v>
      </c>
      <c r="M46" s="148">
        <f t="shared" si="10"/>
        <v>0</v>
      </c>
      <c r="N46" s="148">
        <f t="shared" si="10"/>
        <v>0</v>
      </c>
    </row>
    <row r="47" spans="1:14" s="80" customFormat="1" ht="39">
      <c r="A47" s="76" t="s">
        <v>302</v>
      </c>
      <c r="B47" s="77" t="s">
        <v>20</v>
      </c>
      <c r="C47" s="90" t="s">
        <v>12</v>
      </c>
      <c r="D47" s="90">
        <v>2</v>
      </c>
      <c r="E47" s="90" t="s">
        <v>7</v>
      </c>
      <c r="F47" s="78" t="s">
        <v>3</v>
      </c>
      <c r="G47" s="323"/>
      <c r="H47" s="323"/>
      <c r="I47" s="323"/>
      <c r="J47" s="150">
        <f>+J48+J52+J56+J60+J65+J70+J73+J54</f>
        <v>720699.6</v>
      </c>
    </row>
    <row r="48" spans="1:14" s="84" customFormat="1" ht="33">
      <c r="A48" s="86"/>
      <c r="B48" s="48" t="s">
        <v>17</v>
      </c>
      <c r="C48" s="83" t="s">
        <v>12</v>
      </c>
      <c r="D48" s="83">
        <v>2</v>
      </c>
      <c r="E48" s="83" t="s">
        <v>7</v>
      </c>
      <c r="F48" s="83" t="s">
        <v>16</v>
      </c>
      <c r="G48" s="322"/>
      <c r="H48" s="322"/>
      <c r="I48" s="322"/>
      <c r="J48" s="107">
        <f t="shared" ref="J48" si="11">SUM(J49:J51)</f>
        <v>112363.1</v>
      </c>
    </row>
    <row r="49" spans="1:16" s="8" customFormat="1" ht="17.25">
      <c r="A49" s="21"/>
      <c r="B49" s="23" t="s">
        <v>218</v>
      </c>
      <c r="C49" s="33" t="s">
        <v>12</v>
      </c>
      <c r="D49" s="33">
        <v>2</v>
      </c>
      <c r="E49" s="33" t="s">
        <v>7</v>
      </c>
      <c r="F49" s="33" t="s">
        <v>16</v>
      </c>
      <c r="G49" s="178" t="s">
        <v>219</v>
      </c>
      <c r="H49" s="178" t="s">
        <v>46</v>
      </c>
      <c r="I49" s="178" t="s">
        <v>12</v>
      </c>
      <c r="J49" s="34">
        <v>72696.800000000003</v>
      </c>
      <c r="K49" s="8">
        <v>-7000</v>
      </c>
      <c r="L49" s="8">
        <v>-7000</v>
      </c>
      <c r="M49" s="8">
        <v>-7000</v>
      </c>
    </row>
    <row r="50" spans="1:16" s="8" customFormat="1" ht="17.25">
      <c r="A50" s="21"/>
      <c r="B50" s="23" t="s">
        <v>222</v>
      </c>
      <c r="C50" s="33" t="s">
        <v>12</v>
      </c>
      <c r="D50" s="33">
        <v>2</v>
      </c>
      <c r="E50" s="33" t="s">
        <v>7</v>
      </c>
      <c r="F50" s="33" t="s">
        <v>16</v>
      </c>
      <c r="G50" s="178" t="s">
        <v>223</v>
      </c>
      <c r="H50" s="178" t="s">
        <v>46</v>
      </c>
      <c r="I50" s="178" t="s">
        <v>12</v>
      </c>
      <c r="J50" s="34">
        <v>12136.7</v>
      </c>
      <c r="K50" s="8">
        <v>-1694</v>
      </c>
    </row>
    <row r="51" spans="1:16" s="8" customFormat="1" ht="33">
      <c r="A51" s="21"/>
      <c r="B51" s="23" t="s">
        <v>229</v>
      </c>
      <c r="C51" s="33" t="s">
        <v>12</v>
      </c>
      <c r="D51" s="33">
        <v>2</v>
      </c>
      <c r="E51" s="33" t="s">
        <v>7</v>
      </c>
      <c r="F51" s="33" t="s">
        <v>16</v>
      </c>
      <c r="G51" s="64" t="s">
        <v>228</v>
      </c>
      <c r="H51" s="64" t="s">
        <v>46</v>
      </c>
      <c r="I51" s="64" t="s">
        <v>12</v>
      </c>
      <c r="J51" s="34">
        <v>27529.599999999999</v>
      </c>
    </row>
    <row r="52" spans="1:16" s="84" customFormat="1" ht="49.5">
      <c r="A52" s="86"/>
      <c r="B52" s="48" t="s">
        <v>418</v>
      </c>
      <c r="C52" s="83" t="s">
        <v>12</v>
      </c>
      <c r="D52" s="83">
        <v>2</v>
      </c>
      <c r="E52" s="83" t="s">
        <v>7</v>
      </c>
      <c r="F52" s="85" t="s">
        <v>361</v>
      </c>
      <c r="G52" s="308"/>
      <c r="H52" s="309"/>
      <c r="I52" s="310"/>
      <c r="J52" s="107">
        <f t="shared" ref="J52" si="12">SUM(J53)</f>
        <v>100</v>
      </c>
    </row>
    <row r="53" spans="1:16" s="8" customFormat="1" ht="17.25">
      <c r="A53" s="21"/>
      <c r="B53" s="23" t="s">
        <v>218</v>
      </c>
      <c r="C53" s="33" t="s">
        <v>12</v>
      </c>
      <c r="D53" s="33">
        <v>2</v>
      </c>
      <c r="E53" s="33" t="s">
        <v>7</v>
      </c>
      <c r="F53" s="33" t="s">
        <v>361</v>
      </c>
      <c r="G53" s="70" t="s">
        <v>228</v>
      </c>
      <c r="H53" s="70" t="s">
        <v>46</v>
      </c>
      <c r="I53" s="70" t="s">
        <v>12</v>
      </c>
      <c r="J53" s="34">
        <v>100</v>
      </c>
    </row>
    <row r="54" spans="1:16" s="8" customFormat="1" ht="31.5">
      <c r="A54" s="21"/>
      <c r="B54" s="187" t="s">
        <v>554</v>
      </c>
      <c r="C54" s="83" t="s">
        <v>12</v>
      </c>
      <c r="D54" s="83">
        <v>2</v>
      </c>
      <c r="E54" s="83" t="s">
        <v>7</v>
      </c>
      <c r="F54" s="85" t="s">
        <v>296</v>
      </c>
      <c r="G54" s="322"/>
      <c r="H54" s="322"/>
      <c r="I54" s="322"/>
      <c r="J54" s="107">
        <f>SUM(J55)</f>
        <v>840.6</v>
      </c>
    </row>
    <row r="55" spans="1:16" s="8" customFormat="1" ht="47.25">
      <c r="A55" s="21"/>
      <c r="B55" s="187" t="s">
        <v>555</v>
      </c>
      <c r="C55" s="33" t="s">
        <v>12</v>
      </c>
      <c r="D55" s="33">
        <v>2</v>
      </c>
      <c r="E55" s="33" t="s">
        <v>7</v>
      </c>
      <c r="F55" s="165" t="s">
        <v>296</v>
      </c>
      <c r="G55" s="279" t="s">
        <v>219</v>
      </c>
      <c r="H55" s="279" t="s">
        <v>46</v>
      </c>
      <c r="I55" s="279" t="s">
        <v>12</v>
      </c>
      <c r="J55" s="34">
        <v>840.6</v>
      </c>
    </row>
    <row r="56" spans="1:16" s="84" customFormat="1" ht="66">
      <c r="A56" s="86"/>
      <c r="B56" s="48" t="s">
        <v>21</v>
      </c>
      <c r="C56" s="83" t="s">
        <v>12</v>
      </c>
      <c r="D56" s="83">
        <v>2</v>
      </c>
      <c r="E56" s="83" t="s">
        <v>7</v>
      </c>
      <c r="F56" s="85">
        <v>78120</v>
      </c>
      <c r="G56" s="308"/>
      <c r="H56" s="309"/>
      <c r="I56" s="310"/>
      <c r="J56" s="107">
        <f t="shared" ref="J56" si="13">SUM(J57:J59)</f>
        <v>558899.6</v>
      </c>
    </row>
    <row r="57" spans="1:16" s="8" customFormat="1" ht="33">
      <c r="A57" s="21"/>
      <c r="B57" s="23" t="s">
        <v>255</v>
      </c>
      <c r="C57" s="33" t="s">
        <v>12</v>
      </c>
      <c r="D57" s="33">
        <v>2</v>
      </c>
      <c r="E57" s="33" t="s">
        <v>7</v>
      </c>
      <c r="F57" s="33">
        <v>78120</v>
      </c>
      <c r="G57" s="65" t="s">
        <v>221</v>
      </c>
      <c r="H57" s="65" t="s">
        <v>46</v>
      </c>
      <c r="I57" s="65" t="s">
        <v>12</v>
      </c>
      <c r="J57" s="34">
        <v>422130.1</v>
      </c>
    </row>
    <row r="58" spans="1:16" s="8" customFormat="1" ht="17.25">
      <c r="A58" s="21"/>
      <c r="B58" s="23" t="s">
        <v>218</v>
      </c>
      <c r="C58" s="33" t="s">
        <v>12</v>
      </c>
      <c r="D58" s="33">
        <v>2</v>
      </c>
      <c r="E58" s="33" t="s">
        <v>7</v>
      </c>
      <c r="F58" s="33">
        <v>78120</v>
      </c>
      <c r="G58" s="178" t="s">
        <v>219</v>
      </c>
      <c r="H58" s="178" t="s">
        <v>46</v>
      </c>
      <c r="I58" s="178" t="s">
        <v>12</v>
      </c>
      <c r="J58" s="34">
        <v>18306</v>
      </c>
      <c r="O58" s="8">
        <v>-313.2</v>
      </c>
      <c r="P58" s="8">
        <v>-931.4</v>
      </c>
    </row>
    <row r="59" spans="1:16" s="8" customFormat="1" ht="33">
      <c r="A59" s="21"/>
      <c r="B59" s="23" t="s">
        <v>229</v>
      </c>
      <c r="C59" s="33" t="s">
        <v>12</v>
      </c>
      <c r="D59" s="33">
        <v>2</v>
      </c>
      <c r="E59" s="33" t="s">
        <v>7</v>
      </c>
      <c r="F59" s="33">
        <v>78120</v>
      </c>
      <c r="G59" s="64" t="s">
        <v>228</v>
      </c>
      <c r="H59" s="64" t="s">
        <v>46</v>
      </c>
      <c r="I59" s="64" t="s">
        <v>12</v>
      </c>
      <c r="J59" s="34">
        <v>118463.5</v>
      </c>
      <c r="O59" s="8">
        <v>-755.4</v>
      </c>
    </row>
    <row r="60" spans="1:16" s="84" customFormat="1" ht="33">
      <c r="A60" s="86"/>
      <c r="B60" s="48" t="s">
        <v>417</v>
      </c>
      <c r="C60" s="83" t="s">
        <v>12</v>
      </c>
      <c r="D60" s="83">
        <v>2</v>
      </c>
      <c r="E60" s="83" t="s">
        <v>7</v>
      </c>
      <c r="F60" s="85" t="s">
        <v>298</v>
      </c>
      <c r="G60" s="308"/>
      <c r="H60" s="309"/>
      <c r="I60" s="310"/>
      <c r="J60" s="107">
        <f t="shared" ref="J60" si="14">SUM(J61:J64)</f>
        <v>11740.3</v>
      </c>
    </row>
    <row r="61" spans="1:16" s="8" customFormat="1" ht="17.25">
      <c r="A61" s="21"/>
      <c r="B61" s="23" t="s">
        <v>344</v>
      </c>
      <c r="C61" s="33" t="s">
        <v>12</v>
      </c>
      <c r="D61" s="33">
        <v>2</v>
      </c>
      <c r="E61" s="33" t="s">
        <v>7</v>
      </c>
      <c r="F61" s="33" t="s">
        <v>298</v>
      </c>
      <c r="G61" s="65" t="s">
        <v>219</v>
      </c>
      <c r="H61" s="65" t="s">
        <v>46</v>
      </c>
      <c r="I61" s="65" t="s">
        <v>12</v>
      </c>
      <c r="J61" s="34">
        <v>3896.4</v>
      </c>
      <c r="O61" s="8">
        <v>-325.2</v>
      </c>
    </row>
    <row r="62" spans="1:16" s="8" customFormat="1" ht="17.25">
      <c r="A62" s="21"/>
      <c r="B62" s="23" t="s">
        <v>345</v>
      </c>
      <c r="C62" s="33" t="s">
        <v>12</v>
      </c>
      <c r="D62" s="33">
        <v>2</v>
      </c>
      <c r="E62" s="33" t="s">
        <v>7</v>
      </c>
      <c r="F62" s="33" t="s">
        <v>298</v>
      </c>
      <c r="G62" s="178" t="s">
        <v>219</v>
      </c>
      <c r="H62" s="178" t="s">
        <v>46</v>
      </c>
      <c r="I62" s="178" t="s">
        <v>12</v>
      </c>
      <c r="J62" s="34">
        <v>4970</v>
      </c>
    </row>
    <row r="63" spans="1:16" s="8" customFormat="1" ht="33">
      <c r="A63" s="21"/>
      <c r="B63" s="23" t="s">
        <v>346</v>
      </c>
      <c r="C63" s="33" t="s">
        <v>12</v>
      </c>
      <c r="D63" s="33">
        <v>2</v>
      </c>
      <c r="E63" s="33" t="s">
        <v>7</v>
      </c>
      <c r="F63" s="33" t="s">
        <v>298</v>
      </c>
      <c r="G63" s="178" t="s">
        <v>228</v>
      </c>
      <c r="H63" s="178" t="s">
        <v>46</v>
      </c>
      <c r="I63" s="178" t="s">
        <v>12</v>
      </c>
      <c r="J63" s="34">
        <v>1309.5999999999999</v>
      </c>
      <c r="O63" s="8">
        <v>-114.9</v>
      </c>
    </row>
    <row r="64" spans="1:16" s="8" customFormat="1" ht="33">
      <c r="A64" s="21"/>
      <c r="B64" s="23" t="s">
        <v>347</v>
      </c>
      <c r="C64" s="33" t="s">
        <v>12</v>
      </c>
      <c r="D64" s="33">
        <v>2</v>
      </c>
      <c r="E64" s="33" t="s">
        <v>7</v>
      </c>
      <c r="F64" s="33" t="s">
        <v>298</v>
      </c>
      <c r="G64" s="64" t="s">
        <v>228</v>
      </c>
      <c r="H64" s="64" t="s">
        <v>46</v>
      </c>
      <c r="I64" s="64" t="s">
        <v>12</v>
      </c>
      <c r="J64" s="34">
        <v>1564.3</v>
      </c>
    </row>
    <row r="65" spans="1:10" s="84" customFormat="1" ht="47.25">
      <c r="A65" s="86"/>
      <c r="B65" s="187" t="s">
        <v>445</v>
      </c>
      <c r="C65" s="83" t="s">
        <v>12</v>
      </c>
      <c r="D65" s="83" t="s">
        <v>86</v>
      </c>
      <c r="E65" s="83" t="s">
        <v>7</v>
      </c>
      <c r="F65" s="83" t="s">
        <v>447</v>
      </c>
      <c r="G65" s="308"/>
      <c r="H65" s="309"/>
      <c r="I65" s="310"/>
      <c r="J65" s="155">
        <f t="shared" ref="J65" si="15">+J66+J67+J68+J69</f>
        <v>23450.499999999996</v>
      </c>
    </row>
    <row r="66" spans="1:10" s="8" customFormat="1" ht="47.25">
      <c r="A66" s="21"/>
      <c r="B66" s="187" t="s">
        <v>446</v>
      </c>
      <c r="C66" s="33" t="s">
        <v>12</v>
      </c>
      <c r="D66" s="33" t="s">
        <v>86</v>
      </c>
      <c r="E66" s="33" t="s">
        <v>7</v>
      </c>
      <c r="F66" s="33" t="s">
        <v>447</v>
      </c>
      <c r="G66" s="166" t="s">
        <v>219</v>
      </c>
      <c r="H66" s="64" t="s">
        <v>46</v>
      </c>
      <c r="I66" s="64" t="s">
        <v>12</v>
      </c>
      <c r="J66" s="34">
        <v>9829.4</v>
      </c>
    </row>
    <row r="67" spans="1:10" s="8" customFormat="1" ht="47.25">
      <c r="A67" s="21"/>
      <c r="B67" s="187" t="s">
        <v>450</v>
      </c>
      <c r="C67" s="33" t="s">
        <v>12</v>
      </c>
      <c r="D67" s="33" t="s">
        <v>86</v>
      </c>
      <c r="E67" s="33" t="s">
        <v>7</v>
      </c>
      <c r="F67" s="33" t="s">
        <v>447</v>
      </c>
      <c r="G67" s="166" t="s">
        <v>219</v>
      </c>
      <c r="H67" s="64" t="s">
        <v>46</v>
      </c>
      <c r="I67" s="64" t="s">
        <v>12</v>
      </c>
      <c r="J67" s="34">
        <v>7909.9</v>
      </c>
    </row>
    <row r="68" spans="1:10" s="8" customFormat="1" ht="63">
      <c r="A68" s="21"/>
      <c r="B68" s="187" t="s">
        <v>449</v>
      </c>
      <c r="C68" s="33" t="s">
        <v>12</v>
      </c>
      <c r="D68" s="33" t="s">
        <v>86</v>
      </c>
      <c r="E68" s="33" t="s">
        <v>7</v>
      </c>
      <c r="F68" s="33" t="s">
        <v>447</v>
      </c>
      <c r="G68" s="166" t="s">
        <v>228</v>
      </c>
      <c r="H68" s="64" t="s">
        <v>46</v>
      </c>
      <c r="I68" s="64" t="s">
        <v>12</v>
      </c>
      <c r="J68" s="34">
        <v>3327.6</v>
      </c>
    </row>
    <row r="69" spans="1:10" s="8" customFormat="1" ht="69" customHeight="1">
      <c r="A69" s="21"/>
      <c r="B69" s="187" t="s">
        <v>448</v>
      </c>
      <c r="C69" s="33" t="s">
        <v>12</v>
      </c>
      <c r="D69" s="33" t="s">
        <v>86</v>
      </c>
      <c r="E69" s="33" t="s">
        <v>7</v>
      </c>
      <c r="F69" s="33" t="s">
        <v>447</v>
      </c>
      <c r="G69" s="225" t="s">
        <v>228</v>
      </c>
      <c r="H69" s="225" t="s">
        <v>46</v>
      </c>
      <c r="I69" s="225" t="s">
        <v>12</v>
      </c>
      <c r="J69" s="34">
        <v>2383.6</v>
      </c>
    </row>
    <row r="70" spans="1:10" s="8" customFormat="1" ht="54" customHeight="1">
      <c r="A70" s="21"/>
      <c r="B70" s="187" t="s">
        <v>506</v>
      </c>
      <c r="C70" s="226" t="s">
        <v>12</v>
      </c>
      <c r="D70" s="226" t="s">
        <v>86</v>
      </c>
      <c r="E70" s="226" t="s">
        <v>7</v>
      </c>
      <c r="F70" s="226" t="s">
        <v>509</v>
      </c>
      <c r="G70" s="397"/>
      <c r="H70" s="398"/>
      <c r="I70" s="399"/>
      <c r="J70" s="107">
        <f>+J71+J72</f>
        <v>12185.5</v>
      </c>
    </row>
    <row r="71" spans="1:10" s="8" customFormat="1" ht="69" customHeight="1">
      <c r="A71" s="21"/>
      <c r="B71" s="186" t="s">
        <v>507</v>
      </c>
      <c r="C71" s="224" t="s">
        <v>12</v>
      </c>
      <c r="D71" s="224" t="s">
        <v>86</v>
      </c>
      <c r="E71" s="224" t="s">
        <v>7</v>
      </c>
      <c r="F71" s="224" t="s">
        <v>509</v>
      </c>
      <c r="G71" s="231" t="s">
        <v>219</v>
      </c>
      <c r="H71" s="225" t="s">
        <v>46</v>
      </c>
      <c r="I71" s="225" t="s">
        <v>12</v>
      </c>
      <c r="J71" s="34">
        <v>8493</v>
      </c>
    </row>
    <row r="72" spans="1:10" s="8" customFormat="1" ht="69" customHeight="1">
      <c r="A72" s="21"/>
      <c r="B72" s="186" t="s">
        <v>508</v>
      </c>
      <c r="C72" s="224" t="s">
        <v>12</v>
      </c>
      <c r="D72" s="224" t="s">
        <v>86</v>
      </c>
      <c r="E72" s="224" t="s">
        <v>7</v>
      </c>
      <c r="F72" s="224" t="s">
        <v>509</v>
      </c>
      <c r="G72" s="231" t="s">
        <v>219</v>
      </c>
      <c r="H72" s="225" t="s">
        <v>46</v>
      </c>
      <c r="I72" s="225" t="s">
        <v>12</v>
      </c>
      <c r="J72" s="34">
        <v>3692.5</v>
      </c>
    </row>
    <row r="73" spans="1:10" s="8" customFormat="1" ht="57" customHeight="1">
      <c r="A73" s="21"/>
      <c r="B73" s="187" t="s">
        <v>547</v>
      </c>
      <c r="C73" s="226" t="s">
        <v>12</v>
      </c>
      <c r="D73" s="226" t="s">
        <v>86</v>
      </c>
      <c r="E73" s="226" t="s">
        <v>7</v>
      </c>
      <c r="F73" s="277" t="s">
        <v>539</v>
      </c>
      <c r="G73" s="397"/>
      <c r="H73" s="398"/>
      <c r="I73" s="399"/>
      <c r="J73" s="107">
        <f>+J74+J75</f>
        <v>1120</v>
      </c>
    </row>
    <row r="74" spans="1:10" s="8" customFormat="1" ht="53.45" customHeight="1">
      <c r="A74" s="21"/>
      <c r="B74" s="186" t="s">
        <v>547</v>
      </c>
      <c r="C74" s="224" t="s">
        <v>12</v>
      </c>
      <c r="D74" s="224" t="s">
        <v>86</v>
      </c>
      <c r="E74" s="224" t="s">
        <v>7</v>
      </c>
      <c r="F74" s="292" t="s">
        <v>539</v>
      </c>
      <c r="G74" s="231" t="s">
        <v>219</v>
      </c>
      <c r="H74" s="287" t="s">
        <v>46</v>
      </c>
      <c r="I74" s="287" t="s">
        <v>12</v>
      </c>
      <c r="J74" s="107">
        <v>740</v>
      </c>
    </row>
    <row r="75" spans="1:10" s="8" customFormat="1" ht="49.15" customHeight="1">
      <c r="A75" s="21"/>
      <c r="B75" s="186" t="s">
        <v>547</v>
      </c>
      <c r="C75" s="224" t="s">
        <v>12</v>
      </c>
      <c r="D75" s="224" t="s">
        <v>86</v>
      </c>
      <c r="E75" s="224" t="s">
        <v>7</v>
      </c>
      <c r="F75" s="292" t="s">
        <v>539</v>
      </c>
      <c r="G75" s="231" t="s">
        <v>228</v>
      </c>
      <c r="H75" s="287" t="s">
        <v>46</v>
      </c>
      <c r="I75" s="287" t="s">
        <v>12</v>
      </c>
      <c r="J75" s="107">
        <v>380</v>
      </c>
    </row>
    <row r="76" spans="1:10" s="8" customFormat="1" ht="66">
      <c r="A76" s="205" t="s">
        <v>526</v>
      </c>
      <c r="B76" s="181" t="s">
        <v>437</v>
      </c>
      <c r="C76" s="182" t="s">
        <v>12</v>
      </c>
      <c r="D76" s="182">
        <v>2</v>
      </c>
      <c r="E76" s="182" t="s">
        <v>389</v>
      </c>
      <c r="F76" s="183" t="s">
        <v>362</v>
      </c>
      <c r="G76" s="305"/>
      <c r="H76" s="306"/>
      <c r="I76" s="307"/>
      <c r="J76" s="108">
        <f t="shared" ref="J76" si="16">SUM(J77)</f>
        <v>500</v>
      </c>
    </row>
    <row r="77" spans="1:10" s="8" customFormat="1" ht="17.25">
      <c r="A77" s="21"/>
      <c r="B77" s="23" t="s">
        <v>218</v>
      </c>
      <c r="C77" s="33" t="s">
        <v>12</v>
      </c>
      <c r="D77" s="33">
        <v>2</v>
      </c>
      <c r="E77" s="33" t="s">
        <v>389</v>
      </c>
      <c r="F77" s="33" t="s">
        <v>362</v>
      </c>
      <c r="G77" s="70" t="s">
        <v>221</v>
      </c>
      <c r="H77" s="70" t="s">
        <v>46</v>
      </c>
      <c r="I77" s="70" t="s">
        <v>12</v>
      </c>
      <c r="J77" s="34">
        <v>500</v>
      </c>
    </row>
    <row r="78" spans="1:10" s="185" customFormat="1" ht="17.25">
      <c r="A78" s="184"/>
      <c r="B78" s="181" t="s">
        <v>438</v>
      </c>
      <c r="C78" s="182" t="s">
        <v>12</v>
      </c>
      <c r="D78" s="182">
        <v>2</v>
      </c>
      <c r="E78" s="182" t="s">
        <v>415</v>
      </c>
      <c r="F78" s="183" t="s">
        <v>416</v>
      </c>
      <c r="G78" s="305"/>
      <c r="H78" s="306"/>
      <c r="I78" s="307"/>
      <c r="J78" s="170">
        <f>+J79+J80+J81+J82+J83+J84</f>
        <v>4865.7</v>
      </c>
    </row>
    <row r="79" spans="1:10" s="185" customFormat="1" ht="47.25">
      <c r="A79" s="184"/>
      <c r="B79" s="186" t="s">
        <v>439</v>
      </c>
      <c r="C79" s="33" t="s">
        <v>12</v>
      </c>
      <c r="D79" s="33">
        <v>2</v>
      </c>
      <c r="E79" s="33" t="s">
        <v>415</v>
      </c>
      <c r="F79" s="165" t="s">
        <v>416</v>
      </c>
      <c r="G79" s="287" t="s">
        <v>219</v>
      </c>
      <c r="H79" s="287" t="s">
        <v>46</v>
      </c>
      <c r="I79" s="287" t="s">
        <v>12</v>
      </c>
      <c r="J79" s="159">
        <v>3147.5</v>
      </c>
    </row>
    <row r="80" spans="1:10" s="185" customFormat="1" ht="47.25">
      <c r="A80" s="184"/>
      <c r="B80" s="186" t="s">
        <v>440</v>
      </c>
      <c r="C80" s="33" t="s">
        <v>12</v>
      </c>
      <c r="D80" s="33">
        <v>2</v>
      </c>
      <c r="E80" s="33" t="s">
        <v>415</v>
      </c>
      <c r="F80" s="165" t="s">
        <v>416</v>
      </c>
      <c r="G80" s="287" t="s">
        <v>219</v>
      </c>
      <c r="H80" s="287" t="s">
        <v>46</v>
      </c>
      <c r="I80" s="287" t="s">
        <v>12</v>
      </c>
      <c r="J80" s="159">
        <v>64.2</v>
      </c>
    </row>
    <row r="81" spans="1:13" s="185" customFormat="1" ht="47.25">
      <c r="A81" s="184"/>
      <c r="B81" s="186" t="s">
        <v>441</v>
      </c>
      <c r="C81" s="33" t="s">
        <v>12</v>
      </c>
      <c r="D81" s="33">
        <v>2</v>
      </c>
      <c r="E81" s="33" t="s">
        <v>415</v>
      </c>
      <c r="F81" s="165" t="s">
        <v>416</v>
      </c>
      <c r="G81" s="287" t="s">
        <v>219</v>
      </c>
      <c r="H81" s="287" t="s">
        <v>46</v>
      </c>
      <c r="I81" s="287" t="s">
        <v>12</v>
      </c>
      <c r="J81" s="159">
        <v>32.200000000000003</v>
      </c>
    </row>
    <row r="82" spans="1:13" s="185" customFormat="1" ht="63">
      <c r="A82" s="184"/>
      <c r="B82" s="186" t="s">
        <v>442</v>
      </c>
      <c r="C82" s="33" t="s">
        <v>12</v>
      </c>
      <c r="D82" s="33">
        <v>2</v>
      </c>
      <c r="E82" s="33" t="s">
        <v>415</v>
      </c>
      <c r="F82" s="165" t="s">
        <v>416</v>
      </c>
      <c r="G82" s="287" t="s">
        <v>228</v>
      </c>
      <c r="H82" s="287" t="s">
        <v>46</v>
      </c>
      <c r="I82" s="287" t="s">
        <v>12</v>
      </c>
      <c r="J82" s="159">
        <v>1573.7</v>
      </c>
    </row>
    <row r="83" spans="1:13" s="8" customFormat="1" ht="63">
      <c r="A83" s="21"/>
      <c r="B83" s="186" t="s">
        <v>443</v>
      </c>
      <c r="C83" s="33" t="s">
        <v>12</v>
      </c>
      <c r="D83" s="33">
        <v>2</v>
      </c>
      <c r="E83" s="33" t="s">
        <v>415</v>
      </c>
      <c r="F83" s="165" t="s">
        <v>416</v>
      </c>
      <c r="G83" s="287" t="s">
        <v>228</v>
      </c>
      <c r="H83" s="287" t="s">
        <v>46</v>
      </c>
      <c r="I83" s="287" t="s">
        <v>12</v>
      </c>
      <c r="J83" s="159">
        <v>32.1</v>
      </c>
    </row>
    <row r="84" spans="1:13" s="8" customFormat="1" ht="63">
      <c r="A84" s="21"/>
      <c r="B84" s="186" t="s">
        <v>444</v>
      </c>
      <c r="C84" s="33" t="s">
        <v>12</v>
      </c>
      <c r="D84" s="33">
        <v>2</v>
      </c>
      <c r="E84" s="33" t="s">
        <v>415</v>
      </c>
      <c r="F84" s="165" t="s">
        <v>416</v>
      </c>
      <c r="G84" s="287" t="s">
        <v>228</v>
      </c>
      <c r="H84" s="287" t="s">
        <v>46</v>
      </c>
      <c r="I84" s="287" t="s">
        <v>12</v>
      </c>
      <c r="J84" s="159">
        <v>16</v>
      </c>
    </row>
    <row r="85" spans="1:13" s="2" customFormat="1">
      <c r="A85" s="19" t="s">
        <v>164</v>
      </c>
      <c r="B85" s="24" t="s">
        <v>22</v>
      </c>
      <c r="C85" s="31" t="s">
        <v>12</v>
      </c>
      <c r="D85" s="31">
        <v>3</v>
      </c>
      <c r="E85" s="31" t="s">
        <v>2</v>
      </c>
      <c r="F85" s="31" t="s">
        <v>3</v>
      </c>
      <c r="G85" s="324"/>
      <c r="H85" s="324"/>
      <c r="I85" s="324"/>
      <c r="J85" s="148">
        <f>SUM(J89+J95+J98+J86)</f>
        <v>80331.7</v>
      </c>
    </row>
    <row r="86" spans="1:13" s="80" customFormat="1" ht="51.75">
      <c r="A86" s="76"/>
      <c r="B86" s="206" t="s">
        <v>570</v>
      </c>
      <c r="C86" s="290" t="s">
        <v>12</v>
      </c>
      <c r="D86" s="290" t="s">
        <v>98</v>
      </c>
      <c r="E86" s="290" t="s">
        <v>571</v>
      </c>
      <c r="F86" s="290" t="s">
        <v>3</v>
      </c>
      <c r="G86" s="411"/>
      <c r="H86" s="412"/>
      <c r="I86" s="413"/>
      <c r="J86" s="291">
        <f>+J87+J88</f>
        <v>900</v>
      </c>
    </row>
    <row r="87" spans="1:13" s="289" customFormat="1">
      <c r="A87" s="288"/>
      <c r="B87" s="27" t="s">
        <v>344</v>
      </c>
      <c r="C87" s="194" t="s">
        <v>12</v>
      </c>
      <c r="D87" s="194" t="s">
        <v>98</v>
      </c>
      <c r="E87" s="194" t="s">
        <v>571</v>
      </c>
      <c r="F87" s="194" t="s">
        <v>572</v>
      </c>
      <c r="G87" s="57" t="s">
        <v>219</v>
      </c>
      <c r="H87" s="57" t="s">
        <v>46</v>
      </c>
      <c r="I87" s="57" t="s">
        <v>7</v>
      </c>
      <c r="J87" s="158">
        <v>450</v>
      </c>
    </row>
    <row r="88" spans="1:13" s="289" customFormat="1">
      <c r="A88" s="288"/>
      <c r="B88" s="27" t="s">
        <v>345</v>
      </c>
      <c r="C88" s="194" t="s">
        <v>12</v>
      </c>
      <c r="D88" s="194" t="s">
        <v>98</v>
      </c>
      <c r="E88" s="194" t="s">
        <v>571</v>
      </c>
      <c r="F88" s="194" t="s">
        <v>572</v>
      </c>
      <c r="G88" s="57" t="s">
        <v>219</v>
      </c>
      <c r="H88" s="57" t="s">
        <v>46</v>
      </c>
      <c r="I88" s="57" t="s">
        <v>7</v>
      </c>
      <c r="J88" s="158">
        <v>450</v>
      </c>
    </row>
    <row r="89" spans="1:13" s="80" customFormat="1" ht="58.5">
      <c r="A89" s="76" t="s">
        <v>165</v>
      </c>
      <c r="B89" s="77" t="s">
        <v>23</v>
      </c>
      <c r="C89" s="90" t="s">
        <v>12</v>
      </c>
      <c r="D89" s="90">
        <v>3</v>
      </c>
      <c r="E89" s="90" t="s">
        <v>1</v>
      </c>
      <c r="F89" s="78" t="s">
        <v>3</v>
      </c>
      <c r="G89" s="299"/>
      <c r="H89" s="300"/>
      <c r="I89" s="301"/>
      <c r="J89" s="150">
        <f>SUM(J90+J93)</f>
        <v>21195.8</v>
      </c>
    </row>
    <row r="90" spans="1:13" s="84" customFormat="1" ht="33">
      <c r="A90" s="86"/>
      <c r="B90" s="48" t="s">
        <v>17</v>
      </c>
      <c r="C90" s="83" t="s">
        <v>12</v>
      </c>
      <c r="D90" s="83">
        <v>3</v>
      </c>
      <c r="E90" s="83" t="s">
        <v>1</v>
      </c>
      <c r="F90" s="83" t="s">
        <v>16</v>
      </c>
      <c r="G90" s="302"/>
      <c r="H90" s="303"/>
      <c r="I90" s="304"/>
      <c r="J90" s="107">
        <f t="shared" ref="J90" si="17">SUM(J91:J92)</f>
        <v>21095.8</v>
      </c>
    </row>
    <row r="91" spans="1:13" s="8" customFormat="1" ht="17.25">
      <c r="A91" s="21"/>
      <c r="B91" s="23" t="s">
        <v>218</v>
      </c>
      <c r="C91" s="33" t="s">
        <v>12</v>
      </c>
      <c r="D91" s="33">
        <v>3</v>
      </c>
      <c r="E91" s="33" t="s">
        <v>1</v>
      </c>
      <c r="F91" s="33" t="s">
        <v>16</v>
      </c>
      <c r="G91" s="178" t="s">
        <v>219</v>
      </c>
      <c r="H91" s="178" t="s">
        <v>46</v>
      </c>
      <c r="I91" s="178" t="s">
        <v>7</v>
      </c>
      <c r="J91" s="34">
        <v>18371.599999999999</v>
      </c>
    </row>
    <row r="92" spans="1:13" s="8" customFormat="1" ht="17.25">
      <c r="A92" s="21"/>
      <c r="B92" s="23" t="s">
        <v>222</v>
      </c>
      <c r="C92" s="33" t="s">
        <v>12</v>
      </c>
      <c r="D92" s="33">
        <v>3</v>
      </c>
      <c r="E92" s="33" t="s">
        <v>1</v>
      </c>
      <c r="F92" s="33" t="s">
        <v>16</v>
      </c>
      <c r="G92" s="64" t="s">
        <v>223</v>
      </c>
      <c r="H92" s="64" t="s">
        <v>46</v>
      </c>
      <c r="I92" s="64" t="s">
        <v>7</v>
      </c>
      <c r="J92" s="34">
        <v>2724.2</v>
      </c>
      <c r="K92" s="8">
        <v>1738</v>
      </c>
      <c r="L92" s="8">
        <v>1738</v>
      </c>
      <c r="M92" s="8">
        <v>1738</v>
      </c>
    </row>
    <row r="93" spans="1:13" s="8" customFormat="1" ht="47.25">
      <c r="A93" s="21"/>
      <c r="B93" s="111" t="s">
        <v>547</v>
      </c>
      <c r="C93" s="83" t="s">
        <v>12</v>
      </c>
      <c r="D93" s="83" t="s">
        <v>98</v>
      </c>
      <c r="E93" s="83" t="s">
        <v>1</v>
      </c>
      <c r="F93" s="83" t="s">
        <v>539</v>
      </c>
      <c r="G93" s="308"/>
      <c r="H93" s="309"/>
      <c r="I93" s="310"/>
      <c r="J93" s="107">
        <f>+J94</f>
        <v>100</v>
      </c>
    </row>
    <row r="94" spans="1:13" s="8" customFormat="1" ht="47.25">
      <c r="A94" s="21"/>
      <c r="B94" s="112" t="s">
        <v>547</v>
      </c>
      <c r="C94" s="33" t="s">
        <v>12</v>
      </c>
      <c r="D94" s="33" t="s">
        <v>98</v>
      </c>
      <c r="E94" s="33" t="s">
        <v>1</v>
      </c>
      <c r="F94" s="33" t="s">
        <v>539</v>
      </c>
      <c r="G94" s="64" t="s">
        <v>219</v>
      </c>
      <c r="H94" s="64" t="s">
        <v>46</v>
      </c>
      <c r="I94" s="64" t="s">
        <v>7</v>
      </c>
      <c r="J94" s="34">
        <v>100</v>
      </c>
    </row>
    <row r="95" spans="1:13" s="80" customFormat="1" ht="19.5">
      <c r="A95" s="76" t="s">
        <v>166</v>
      </c>
      <c r="B95" s="77" t="s">
        <v>24</v>
      </c>
      <c r="C95" s="90" t="s">
        <v>12</v>
      </c>
      <c r="D95" s="90">
        <v>3</v>
      </c>
      <c r="E95" s="90" t="s">
        <v>12</v>
      </c>
      <c r="F95" s="78" t="s">
        <v>3</v>
      </c>
      <c r="G95" s="323"/>
      <c r="H95" s="323"/>
      <c r="I95" s="323"/>
      <c r="J95" s="150">
        <f t="shared" ref="J95" si="18">SUM(J96)</f>
        <v>56268.4</v>
      </c>
    </row>
    <row r="96" spans="1:13" s="84" customFormat="1" ht="33">
      <c r="A96" s="86"/>
      <c r="B96" s="48" t="s">
        <v>17</v>
      </c>
      <c r="C96" s="83" t="s">
        <v>12</v>
      </c>
      <c r="D96" s="83">
        <v>3</v>
      </c>
      <c r="E96" s="83" t="s">
        <v>12</v>
      </c>
      <c r="F96" s="83" t="s">
        <v>16</v>
      </c>
      <c r="G96" s="322"/>
      <c r="H96" s="322"/>
      <c r="I96" s="322"/>
      <c r="J96" s="107">
        <f t="shared" ref="J96" si="19">SUM(J97)</f>
        <v>56268.4</v>
      </c>
    </row>
    <row r="97" spans="1:15" s="8" customFormat="1" ht="33">
      <c r="A97" s="21"/>
      <c r="B97" s="23" t="s">
        <v>255</v>
      </c>
      <c r="C97" s="33" t="s">
        <v>12</v>
      </c>
      <c r="D97" s="33">
        <v>3</v>
      </c>
      <c r="E97" s="33" t="s">
        <v>12</v>
      </c>
      <c r="F97" s="33" t="s">
        <v>16</v>
      </c>
      <c r="G97" s="178" t="s">
        <v>221</v>
      </c>
      <c r="H97" s="178" t="s">
        <v>46</v>
      </c>
      <c r="I97" s="178" t="s">
        <v>7</v>
      </c>
      <c r="J97" s="34">
        <v>56268.4</v>
      </c>
      <c r="K97" s="8">
        <v>2174</v>
      </c>
      <c r="L97" s="8">
        <v>2174</v>
      </c>
      <c r="M97" s="8">
        <v>2174</v>
      </c>
    </row>
    <row r="98" spans="1:15" s="80" customFormat="1" ht="39">
      <c r="A98" s="76" t="s">
        <v>167</v>
      </c>
      <c r="B98" s="77" t="s">
        <v>25</v>
      </c>
      <c r="C98" s="90" t="s">
        <v>12</v>
      </c>
      <c r="D98" s="90">
        <v>3</v>
      </c>
      <c r="E98" s="90" t="s">
        <v>7</v>
      </c>
      <c r="F98" s="78" t="s">
        <v>3</v>
      </c>
      <c r="G98" s="299"/>
      <c r="H98" s="300"/>
      <c r="I98" s="301"/>
      <c r="J98" s="150">
        <f t="shared" ref="J98:J99" si="20">SUM(J99)</f>
        <v>1967.5</v>
      </c>
    </row>
    <row r="99" spans="1:15" s="84" customFormat="1" ht="33">
      <c r="A99" s="86"/>
      <c r="B99" s="48" t="s">
        <v>17</v>
      </c>
      <c r="C99" s="83" t="s">
        <v>12</v>
      </c>
      <c r="D99" s="83">
        <v>3</v>
      </c>
      <c r="E99" s="83" t="s">
        <v>7</v>
      </c>
      <c r="F99" s="83" t="s">
        <v>16</v>
      </c>
      <c r="G99" s="302"/>
      <c r="H99" s="303"/>
      <c r="I99" s="304"/>
      <c r="J99" s="107">
        <f t="shared" si="20"/>
        <v>1967.5</v>
      </c>
    </row>
    <row r="100" spans="1:15" s="8" customFormat="1" ht="17.25">
      <c r="A100" s="21"/>
      <c r="B100" s="23" t="s">
        <v>218</v>
      </c>
      <c r="C100" s="33" t="s">
        <v>12</v>
      </c>
      <c r="D100" s="33">
        <v>3</v>
      </c>
      <c r="E100" s="33" t="s">
        <v>7</v>
      </c>
      <c r="F100" s="33" t="s">
        <v>16</v>
      </c>
      <c r="G100" s="178" t="s">
        <v>219</v>
      </c>
      <c r="H100" s="178" t="s">
        <v>46</v>
      </c>
      <c r="I100" s="178" t="s">
        <v>7</v>
      </c>
      <c r="J100" s="34">
        <v>1967.5</v>
      </c>
    </row>
    <row r="101" spans="1:15" s="2" customFormat="1">
      <c r="A101" s="19" t="s">
        <v>168</v>
      </c>
      <c r="B101" s="24" t="s">
        <v>26</v>
      </c>
      <c r="C101" s="31" t="s">
        <v>12</v>
      </c>
      <c r="D101" s="31">
        <v>4</v>
      </c>
      <c r="E101" s="31" t="s">
        <v>2</v>
      </c>
      <c r="F101" s="31" t="s">
        <v>3</v>
      </c>
      <c r="G101" s="311"/>
      <c r="H101" s="312"/>
      <c r="I101" s="313"/>
      <c r="J101" s="148">
        <f t="shared" ref="J101" si="21">SUM(J102)</f>
        <v>11872</v>
      </c>
    </row>
    <row r="102" spans="1:15" s="80" customFormat="1" ht="39">
      <c r="A102" s="76" t="s">
        <v>301</v>
      </c>
      <c r="B102" s="77" t="s">
        <v>256</v>
      </c>
      <c r="C102" s="90" t="s">
        <v>12</v>
      </c>
      <c r="D102" s="90">
        <v>4</v>
      </c>
      <c r="E102" s="90" t="s">
        <v>7</v>
      </c>
      <c r="F102" s="78" t="s">
        <v>3</v>
      </c>
      <c r="G102" s="314"/>
      <c r="H102" s="315"/>
      <c r="I102" s="316"/>
      <c r="J102" s="150">
        <f t="shared" ref="J102" si="22">SUM(J103+J108)</f>
        <v>11872</v>
      </c>
    </row>
    <row r="103" spans="1:15" s="84" customFormat="1" ht="33">
      <c r="A103" s="86"/>
      <c r="B103" s="48" t="s">
        <v>419</v>
      </c>
      <c r="C103" s="83" t="s">
        <v>12</v>
      </c>
      <c r="D103" s="83">
        <v>4</v>
      </c>
      <c r="E103" s="83" t="s">
        <v>7</v>
      </c>
      <c r="F103" s="83" t="s">
        <v>293</v>
      </c>
      <c r="G103" s="317"/>
      <c r="H103" s="318"/>
      <c r="I103" s="319"/>
      <c r="J103" s="107">
        <f t="shared" ref="J103" si="23">+J104+J105+J106+J107</f>
        <v>7259.9</v>
      </c>
    </row>
    <row r="104" spans="1:15" s="8" customFormat="1" ht="17.25">
      <c r="A104" s="21"/>
      <c r="B104" s="23" t="s">
        <v>344</v>
      </c>
      <c r="C104" s="33" t="s">
        <v>12</v>
      </c>
      <c r="D104" s="33">
        <v>4</v>
      </c>
      <c r="E104" s="33" t="s">
        <v>7</v>
      </c>
      <c r="F104" s="33" t="s">
        <v>293</v>
      </c>
      <c r="G104" s="178" t="s">
        <v>219</v>
      </c>
      <c r="H104" s="178" t="s">
        <v>46</v>
      </c>
      <c r="I104" s="178" t="s">
        <v>46</v>
      </c>
      <c r="J104" s="34">
        <v>5084.6000000000004</v>
      </c>
    </row>
    <row r="105" spans="1:15" s="8" customFormat="1" ht="33">
      <c r="A105" s="21"/>
      <c r="B105" s="23" t="s">
        <v>346</v>
      </c>
      <c r="C105" s="33" t="s">
        <v>12</v>
      </c>
      <c r="D105" s="33">
        <v>4</v>
      </c>
      <c r="E105" s="33" t="s">
        <v>7</v>
      </c>
      <c r="F105" s="33" t="s">
        <v>293</v>
      </c>
      <c r="G105" s="178" t="s">
        <v>228</v>
      </c>
      <c r="H105" s="178" t="s">
        <v>46</v>
      </c>
      <c r="I105" s="178" t="s">
        <v>46</v>
      </c>
      <c r="J105" s="34">
        <v>1133.4000000000001</v>
      </c>
      <c r="K105" s="8">
        <v>18</v>
      </c>
    </row>
    <row r="106" spans="1:15" s="8" customFormat="1" ht="17.25">
      <c r="A106" s="21"/>
      <c r="B106" s="23" t="s">
        <v>345</v>
      </c>
      <c r="C106" s="33" t="s">
        <v>12</v>
      </c>
      <c r="D106" s="33">
        <v>4</v>
      </c>
      <c r="E106" s="33" t="s">
        <v>7</v>
      </c>
      <c r="F106" s="33" t="s">
        <v>293</v>
      </c>
      <c r="G106" s="233" t="s">
        <v>219</v>
      </c>
      <c r="H106" s="233" t="s">
        <v>46</v>
      </c>
      <c r="I106" s="233" t="s">
        <v>46</v>
      </c>
      <c r="J106" s="34">
        <v>959.4</v>
      </c>
    </row>
    <row r="107" spans="1:15" s="8" customFormat="1" ht="33">
      <c r="A107" s="21"/>
      <c r="B107" s="23" t="s">
        <v>347</v>
      </c>
      <c r="C107" s="33" t="s">
        <v>12</v>
      </c>
      <c r="D107" s="33">
        <v>4</v>
      </c>
      <c r="E107" s="33" t="s">
        <v>7</v>
      </c>
      <c r="F107" s="33" t="s">
        <v>293</v>
      </c>
      <c r="G107" s="233" t="s">
        <v>228</v>
      </c>
      <c r="H107" s="233" t="s">
        <v>46</v>
      </c>
      <c r="I107" s="233" t="s">
        <v>46</v>
      </c>
      <c r="J107" s="34">
        <v>82.5</v>
      </c>
    </row>
    <row r="108" spans="1:15" s="84" customFormat="1" ht="17.25">
      <c r="A108" s="86"/>
      <c r="B108" s="48" t="s">
        <v>420</v>
      </c>
      <c r="C108" s="83" t="s">
        <v>12</v>
      </c>
      <c r="D108" s="83">
        <v>4</v>
      </c>
      <c r="E108" s="83" t="s">
        <v>7</v>
      </c>
      <c r="F108" s="83" t="s">
        <v>294</v>
      </c>
      <c r="G108" s="322"/>
      <c r="H108" s="322"/>
      <c r="I108" s="322"/>
      <c r="J108" s="107">
        <f t="shared" ref="J108" si="24">SUM(J109:J110)</f>
        <v>4612.1000000000004</v>
      </c>
    </row>
    <row r="109" spans="1:15" s="8" customFormat="1" ht="17.25">
      <c r="A109" s="21"/>
      <c r="B109" s="23" t="s">
        <v>348</v>
      </c>
      <c r="C109" s="33" t="s">
        <v>12</v>
      </c>
      <c r="D109" s="33">
        <v>4</v>
      </c>
      <c r="E109" s="33" t="s">
        <v>7</v>
      </c>
      <c r="F109" s="33" t="s">
        <v>294</v>
      </c>
      <c r="G109" s="178" t="s">
        <v>223</v>
      </c>
      <c r="H109" s="178" t="s">
        <v>46</v>
      </c>
      <c r="I109" s="178" t="s">
        <v>46</v>
      </c>
      <c r="J109" s="34">
        <v>4550</v>
      </c>
      <c r="O109" s="8">
        <v>1000</v>
      </c>
    </row>
    <row r="110" spans="1:15" s="8" customFormat="1" ht="17.25">
      <c r="A110" s="21"/>
      <c r="B110" s="23" t="s">
        <v>345</v>
      </c>
      <c r="C110" s="33" t="s">
        <v>12</v>
      </c>
      <c r="D110" s="33">
        <v>4</v>
      </c>
      <c r="E110" s="33" t="s">
        <v>7</v>
      </c>
      <c r="F110" s="33" t="s">
        <v>294</v>
      </c>
      <c r="G110" s="178" t="s">
        <v>219</v>
      </c>
      <c r="H110" s="178" t="s">
        <v>46</v>
      </c>
      <c r="I110" s="178" t="s">
        <v>46</v>
      </c>
      <c r="J110" s="34">
        <v>62.1</v>
      </c>
    </row>
    <row r="111" spans="1:15" s="8" customFormat="1" ht="33">
      <c r="A111" s="21"/>
      <c r="B111" s="23" t="s">
        <v>347</v>
      </c>
      <c r="C111" s="33" t="s">
        <v>12</v>
      </c>
      <c r="D111" s="33" t="s">
        <v>100</v>
      </c>
      <c r="E111" s="33" t="s">
        <v>7</v>
      </c>
      <c r="F111" s="33" t="s">
        <v>294</v>
      </c>
      <c r="G111" s="178" t="s">
        <v>228</v>
      </c>
      <c r="H111" s="178" t="s">
        <v>46</v>
      </c>
      <c r="I111" s="178" t="s">
        <v>46</v>
      </c>
      <c r="J111" s="34"/>
    </row>
    <row r="112" spans="1:15" s="2" customFormat="1">
      <c r="A112" s="19" t="s">
        <v>169</v>
      </c>
      <c r="B112" s="24" t="s">
        <v>29</v>
      </c>
      <c r="C112" s="31" t="s">
        <v>12</v>
      </c>
      <c r="D112" s="31">
        <v>5</v>
      </c>
      <c r="E112" s="31" t="s">
        <v>2</v>
      </c>
      <c r="F112" s="31" t="s">
        <v>3</v>
      </c>
      <c r="G112" s="311"/>
      <c r="H112" s="312"/>
      <c r="I112" s="313"/>
      <c r="J112" s="148">
        <f t="shared" ref="J112" si="25">SUM(J113+J117)</f>
        <v>21631.1</v>
      </c>
    </row>
    <row r="113" spans="1:14" s="80" customFormat="1" ht="97.5">
      <c r="A113" s="76" t="s">
        <v>170</v>
      </c>
      <c r="B113" s="77" t="s">
        <v>257</v>
      </c>
      <c r="C113" s="90" t="s">
        <v>12</v>
      </c>
      <c r="D113" s="90" t="s">
        <v>30</v>
      </c>
      <c r="E113" s="90" t="s">
        <v>1</v>
      </c>
      <c r="F113" s="78" t="s">
        <v>3</v>
      </c>
      <c r="G113" s="314"/>
      <c r="H113" s="315"/>
      <c r="I113" s="316"/>
      <c r="J113" s="150">
        <f t="shared" ref="J113" si="26">SUM(J114)</f>
        <v>11474</v>
      </c>
    </row>
    <row r="114" spans="1:14" s="84" customFormat="1" ht="17.25">
      <c r="A114" s="86"/>
      <c r="B114" s="48" t="s">
        <v>31</v>
      </c>
      <c r="C114" s="83" t="s">
        <v>12</v>
      </c>
      <c r="D114" s="83" t="s">
        <v>30</v>
      </c>
      <c r="E114" s="83" t="s">
        <v>1</v>
      </c>
      <c r="F114" s="83">
        <v>80300</v>
      </c>
      <c r="G114" s="317"/>
      <c r="H114" s="318"/>
      <c r="I114" s="319"/>
      <c r="J114" s="107">
        <f t="shared" ref="J114" si="27">SUM(J115:J116)</f>
        <v>11474</v>
      </c>
    </row>
    <row r="115" spans="1:14" s="8" customFormat="1" ht="33">
      <c r="A115" s="21"/>
      <c r="B115" s="23" t="s">
        <v>255</v>
      </c>
      <c r="C115" s="33" t="s">
        <v>12</v>
      </c>
      <c r="D115" s="33" t="s">
        <v>30</v>
      </c>
      <c r="E115" s="33" t="s">
        <v>1</v>
      </c>
      <c r="F115" s="33">
        <v>80300</v>
      </c>
      <c r="G115" s="178" t="s">
        <v>221</v>
      </c>
      <c r="H115" s="178" t="s">
        <v>46</v>
      </c>
      <c r="I115" s="178" t="s">
        <v>48</v>
      </c>
      <c r="J115" s="34">
        <v>10193.9</v>
      </c>
    </row>
    <row r="116" spans="1:14" s="8" customFormat="1" ht="17.25">
      <c r="A116" s="21"/>
      <c r="B116" s="23" t="s">
        <v>218</v>
      </c>
      <c r="C116" s="33" t="s">
        <v>12</v>
      </c>
      <c r="D116" s="33" t="s">
        <v>30</v>
      </c>
      <c r="E116" s="33" t="s">
        <v>1</v>
      </c>
      <c r="F116" s="33">
        <v>80300</v>
      </c>
      <c r="G116" s="178" t="s">
        <v>219</v>
      </c>
      <c r="H116" s="178" t="s">
        <v>46</v>
      </c>
      <c r="I116" s="178" t="s">
        <v>48</v>
      </c>
      <c r="J116" s="34">
        <v>1280.0999999999999</v>
      </c>
    </row>
    <row r="117" spans="1:14" s="80" customFormat="1" ht="39">
      <c r="A117" s="76" t="s">
        <v>171</v>
      </c>
      <c r="B117" s="77" t="s">
        <v>32</v>
      </c>
      <c r="C117" s="90" t="s">
        <v>12</v>
      </c>
      <c r="D117" s="90">
        <v>5</v>
      </c>
      <c r="E117" s="90" t="s">
        <v>12</v>
      </c>
      <c r="F117" s="78" t="s">
        <v>3</v>
      </c>
      <c r="G117" s="299"/>
      <c r="H117" s="300"/>
      <c r="I117" s="301"/>
      <c r="J117" s="150">
        <f t="shared" ref="J117" si="28">SUM(J118)</f>
        <v>10157.099999999999</v>
      </c>
    </row>
    <row r="118" spans="1:14" s="84" customFormat="1" ht="17.25">
      <c r="A118" s="86"/>
      <c r="B118" s="48" t="s">
        <v>31</v>
      </c>
      <c r="C118" s="83" t="s">
        <v>12</v>
      </c>
      <c r="D118" s="83">
        <v>5</v>
      </c>
      <c r="E118" s="83" t="s">
        <v>12</v>
      </c>
      <c r="F118" s="83">
        <v>80300</v>
      </c>
      <c r="G118" s="302"/>
      <c r="H118" s="303"/>
      <c r="I118" s="304"/>
      <c r="J118" s="107">
        <f t="shared" ref="J118" si="29">SUM(J119:J121)</f>
        <v>10157.099999999999</v>
      </c>
    </row>
    <row r="119" spans="1:14" s="8" customFormat="1" ht="33">
      <c r="A119" s="21"/>
      <c r="B119" s="23" t="s">
        <v>255</v>
      </c>
      <c r="C119" s="33" t="s">
        <v>12</v>
      </c>
      <c r="D119" s="33">
        <v>5</v>
      </c>
      <c r="E119" s="33" t="s">
        <v>12</v>
      </c>
      <c r="F119" s="33">
        <v>80300</v>
      </c>
      <c r="G119" s="178" t="s">
        <v>221</v>
      </c>
      <c r="H119" s="178" t="s">
        <v>46</v>
      </c>
      <c r="I119" s="178" t="s">
        <v>48</v>
      </c>
      <c r="J119" s="34">
        <v>9213.4</v>
      </c>
    </row>
    <row r="120" spans="1:14" s="8" customFormat="1" ht="17.25">
      <c r="A120" s="21"/>
      <c r="B120" s="23" t="s">
        <v>218</v>
      </c>
      <c r="C120" s="33" t="s">
        <v>12</v>
      </c>
      <c r="D120" s="33">
        <v>5</v>
      </c>
      <c r="E120" s="33" t="s">
        <v>12</v>
      </c>
      <c r="F120" s="33">
        <v>80300</v>
      </c>
      <c r="G120" s="178" t="s">
        <v>219</v>
      </c>
      <c r="H120" s="178" t="s">
        <v>46</v>
      </c>
      <c r="I120" s="178" t="s">
        <v>48</v>
      </c>
      <c r="J120" s="34">
        <v>942.4</v>
      </c>
    </row>
    <row r="121" spans="1:14" s="8" customFormat="1" ht="17.25">
      <c r="A121" s="21"/>
      <c r="B121" s="23" t="s">
        <v>222</v>
      </c>
      <c r="C121" s="33" t="s">
        <v>12</v>
      </c>
      <c r="D121" s="33">
        <v>5</v>
      </c>
      <c r="E121" s="33" t="s">
        <v>12</v>
      </c>
      <c r="F121" s="33">
        <v>80300</v>
      </c>
      <c r="G121" s="178" t="s">
        <v>223</v>
      </c>
      <c r="H121" s="178" t="s">
        <v>46</v>
      </c>
      <c r="I121" s="178" t="s">
        <v>48</v>
      </c>
      <c r="J121" s="34">
        <v>1.3</v>
      </c>
    </row>
    <row r="122" spans="1:14" s="2" customFormat="1" ht="37.5">
      <c r="A122" s="19" t="s">
        <v>172</v>
      </c>
      <c r="B122" s="24" t="s">
        <v>33</v>
      </c>
      <c r="C122" s="31" t="s">
        <v>12</v>
      </c>
      <c r="D122" s="31">
        <v>6</v>
      </c>
      <c r="E122" s="31" t="s">
        <v>2</v>
      </c>
      <c r="F122" s="31" t="s">
        <v>3</v>
      </c>
      <c r="G122" s="311"/>
      <c r="H122" s="312"/>
      <c r="I122" s="313"/>
      <c r="J122" s="148">
        <f>SUM(J123+J146)</f>
        <v>67257.799999999988</v>
      </c>
    </row>
    <row r="123" spans="1:14" s="89" customFormat="1" ht="67.150000000000006" customHeight="1">
      <c r="A123" s="76" t="s">
        <v>173</v>
      </c>
      <c r="B123" s="77" t="s">
        <v>431</v>
      </c>
      <c r="C123" s="90" t="s">
        <v>12</v>
      </c>
      <c r="D123" s="90" t="s">
        <v>189</v>
      </c>
      <c r="E123" s="197" t="s">
        <v>432</v>
      </c>
      <c r="F123" s="79" t="s">
        <v>3</v>
      </c>
      <c r="G123" s="314"/>
      <c r="H123" s="315"/>
      <c r="I123" s="316"/>
      <c r="J123" s="161">
        <f t="shared" ref="J123" si="30">+J124+J128+J131+J135</f>
        <v>62675.399999999994</v>
      </c>
      <c r="K123" s="161">
        <f t="shared" ref="K123:N123" si="31">+K124+K128+K131+K135</f>
        <v>0</v>
      </c>
      <c r="L123" s="161">
        <f t="shared" si="31"/>
        <v>0</v>
      </c>
      <c r="M123" s="161">
        <f t="shared" si="31"/>
        <v>0</v>
      </c>
      <c r="N123" s="161">
        <f t="shared" si="31"/>
        <v>0</v>
      </c>
    </row>
    <row r="124" spans="1:14" s="2" customFormat="1" ht="43.9" customHeight="1">
      <c r="A124" s="19"/>
      <c r="B124" s="132" t="s">
        <v>451</v>
      </c>
      <c r="C124" s="193" t="s">
        <v>12</v>
      </c>
      <c r="D124" s="193" t="s">
        <v>189</v>
      </c>
      <c r="E124" s="193" t="s">
        <v>432</v>
      </c>
      <c r="F124" s="193" t="s">
        <v>434</v>
      </c>
      <c r="G124" s="317"/>
      <c r="H124" s="318"/>
      <c r="I124" s="319"/>
      <c r="J124" s="157">
        <f t="shared" ref="J124" si="32">+J125+J126+J127</f>
        <v>15674.9</v>
      </c>
    </row>
    <row r="125" spans="1:14" s="2" customFormat="1" ht="43.9" customHeight="1">
      <c r="A125" s="19"/>
      <c r="B125" s="132" t="s">
        <v>452</v>
      </c>
      <c r="C125" s="194" t="s">
        <v>12</v>
      </c>
      <c r="D125" s="194" t="s">
        <v>189</v>
      </c>
      <c r="E125" s="194" t="s">
        <v>432</v>
      </c>
      <c r="F125" s="194" t="s">
        <v>434</v>
      </c>
      <c r="G125" s="231" t="s">
        <v>225</v>
      </c>
      <c r="H125" s="231" t="s">
        <v>46</v>
      </c>
      <c r="I125" s="231" t="s">
        <v>48</v>
      </c>
      <c r="J125" s="189">
        <v>15228.9</v>
      </c>
    </row>
    <row r="126" spans="1:14" s="2" customFormat="1" ht="43.9" customHeight="1">
      <c r="A126" s="19"/>
      <c r="B126" s="132" t="s">
        <v>453</v>
      </c>
      <c r="C126" s="194" t="s">
        <v>12</v>
      </c>
      <c r="D126" s="194" t="s">
        <v>189</v>
      </c>
      <c r="E126" s="194" t="s">
        <v>432</v>
      </c>
      <c r="F126" s="194" t="s">
        <v>434</v>
      </c>
      <c r="G126" s="231" t="s">
        <v>225</v>
      </c>
      <c r="H126" s="231" t="s">
        <v>46</v>
      </c>
      <c r="I126" s="231" t="s">
        <v>48</v>
      </c>
      <c r="J126" s="189">
        <v>310.8</v>
      </c>
    </row>
    <row r="127" spans="1:14" s="2" customFormat="1" ht="43.9" customHeight="1">
      <c r="A127" s="19"/>
      <c r="B127" s="132" t="s">
        <v>454</v>
      </c>
      <c r="C127" s="194" t="s">
        <v>12</v>
      </c>
      <c r="D127" s="194" t="s">
        <v>189</v>
      </c>
      <c r="E127" s="194" t="s">
        <v>432</v>
      </c>
      <c r="F127" s="194" t="s">
        <v>434</v>
      </c>
      <c r="G127" s="231" t="s">
        <v>225</v>
      </c>
      <c r="H127" s="231" t="s">
        <v>46</v>
      </c>
      <c r="I127" s="231" t="s">
        <v>48</v>
      </c>
      <c r="J127" s="189">
        <v>135.19999999999999</v>
      </c>
    </row>
    <row r="128" spans="1:14" s="2" customFormat="1" ht="43.9" customHeight="1">
      <c r="A128" s="19"/>
      <c r="B128" s="188" t="s">
        <v>568</v>
      </c>
      <c r="C128" s="193" t="s">
        <v>12</v>
      </c>
      <c r="D128" s="193" t="s">
        <v>189</v>
      </c>
      <c r="E128" s="193" t="s">
        <v>432</v>
      </c>
      <c r="F128" s="193" t="s">
        <v>562</v>
      </c>
      <c r="G128" s="397"/>
      <c r="H128" s="398"/>
      <c r="I128" s="399"/>
      <c r="J128" s="157">
        <f t="shared" ref="J128" si="33">+J129+J130</f>
        <v>18188.400000000001</v>
      </c>
    </row>
    <row r="129" spans="1:10" s="2" customFormat="1" ht="43.9" customHeight="1">
      <c r="A129" s="19"/>
      <c r="B129" s="132" t="s">
        <v>561</v>
      </c>
      <c r="C129" s="194" t="s">
        <v>12</v>
      </c>
      <c r="D129" s="194" t="s">
        <v>189</v>
      </c>
      <c r="E129" s="194" t="s">
        <v>432</v>
      </c>
      <c r="F129" s="194" t="s">
        <v>562</v>
      </c>
      <c r="G129" s="231" t="s">
        <v>225</v>
      </c>
      <c r="H129" s="231" t="s">
        <v>46</v>
      </c>
      <c r="I129" s="231" t="s">
        <v>48</v>
      </c>
      <c r="J129" s="189">
        <v>12677.4</v>
      </c>
    </row>
    <row r="130" spans="1:10" s="2" customFormat="1" ht="43.9" customHeight="1">
      <c r="A130" s="19"/>
      <c r="B130" s="132" t="s">
        <v>454</v>
      </c>
      <c r="C130" s="194" t="s">
        <v>12</v>
      </c>
      <c r="D130" s="194" t="s">
        <v>189</v>
      </c>
      <c r="E130" s="194" t="s">
        <v>432</v>
      </c>
      <c r="F130" s="194" t="s">
        <v>562</v>
      </c>
      <c r="G130" s="231" t="s">
        <v>225</v>
      </c>
      <c r="H130" s="231" t="s">
        <v>46</v>
      </c>
      <c r="I130" s="231" t="s">
        <v>48</v>
      </c>
      <c r="J130" s="189">
        <v>5511</v>
      </c>
    </row>
    <row r="131" spans="1:10" s="2" customFormat="1" ht="43.9" customHeight="1">
      <c r="A131" s="19"/>
      <c r="B131" s="188" t="s">
        <v>455</v>
      </c>
      <c r="C131" s="193" t="s">
        <v>12</v>
      </c>
      <c r="D131" s="193" t="s">
        <v>189</v>
      </c>
      <c r="E131" s="193" t="s">
        <v>432</v>
      </c>
      <c r="F131" s="193" t="s">
        <v>433</v>
      </c>
      <c r="G131" s="394"/>
      <c r="H131" s="395"/>
      <c r="I131" s="396"/>
      <c r="J131" s="157">
        <f t="shared" ref="J131" si="34">+J132+J133+J134</f>
        <v>8145.7000000000007</v>
      </c>
    </row>
    <row r="132" spans="1:10" s="2" customFormat="1" ht="43.9" customHeight="1">
      <c r="A132" s="19"/>
      <c r="B132" s="132" t="s">
        <v>456</v>
      </c>
      <c r="C132" s="194" t="s">
        <v>12</v>
      </c>
      <c r="D132" s="194" t="s">
        <v>189</v>
      </c>
      <c r="E132" s="194" t="s">
        <v>432</v>
      </c>
      <c r="F132" s="194" t="s">
        <v>433</v>
      </c>
      <c r="G132" s="61" t="s">
        <v>225</v>
      </c>
      <c r="H132" s="61" t="s">
        <v>46</v>
      </c>
      <c r="I132" s="61" t="s">
        <v>48</v>
      </c>
      <c r="J132" s="189">
        <v>6500</v>
      </c>
    </row>
    <row r="133" spans="1:10" s="2" customFormat="1" ht="43.9" customHeight="1">
      <c r="A133" s="19"/>
      <c r="B133" s="132" t="s">
        <v>457</v>
      </c>
      <c r="C133" s="194" t="s">
        <v>12</v>
      </c>
      <c r="D133" s="194" t="s">
        <v>189</v>
      </c>
      <c r="E133" s="194" t="s">
        <v>432</v>
      </c>
      <c r="F133" s="194" t="s">
        <v>433</v>
      </c>
      <c r="G133" s="61" t="s">
        <v>225</v>
      </c>
      <c r="H133" s="61" t="s">
        <v>46</v>
      </c>
      <c r="I133" s="61" t="s">
        <v>48</v>
      </c>
      <c r="J133" s="189">
        <v>1147.0999999999999</v>
      </c>
    </row>
    <row r="134" spans="1:10" s="2" customFormat="1" ht="43.9" customHeight="1">
      <c r="A134" s="19"/>
      <c r="B134" s="132" t="s">
        <v>458</v>
      </c>
      <c r="C134" s="194" t="s">
        <v>12</v>
      </c>
      <c r="D134" s="194" t="s">
        <v>189</v>
      </c>
      <c r="E134" s="194" t="s">
        <v>432</v>
      </c>
      <c r="F134" s="194" t="s">
        <v>433</v>
      </c>
      <c r="G134" s="61" t="s">
        <v>225</v>
      </c>
      <c r="H134" s="61" t="s">
        <v>46</v>
      </c>
      <c r="I134" s="61" t="s">
        <v>48</v>
      </c>
      <c r="J134" s="189">
        <v>498.6</v>
      </c>
    </row>
    <row r="135" spans="1:10" s="2" customFormat="1" ht="43.9" customHeight="1">
      <c r="A135" s="19"/>
      <c r="B135" s="188" t="s">
        <v>567</v>
      </c>
      <c r="C135" s="193" t="s">
        <v>12</v>
      </c>
      <c r="D135" s="193" t="s">
        <v>189</v>
      </c>
      <c r="E135" s="193" t="s">
        <v>432</v>
      </c>
      <c r="F135" s="193" t="s">
        <v>564</v>
      </c>
      <c r="G135" s="391"/>
      <c r="H135" s="392"/>
      <c r="I135" s="393"/>
      <c r="J135" s="157">
        <f>+J136+J137+J138+J139</f>
        <v>20666.399999999998</v>
      </c>
    </row>
    <row r="136" spans="1:10" s="2" customFormat="1" ht="43.9" customHeight="1">
      <c r="A136" s="19"/>
      <c r="B136" s="132" t="s">
        <v>563</v>
      </c>
      <c r="C136" s="194" t="s">
        <v>12</v>
      </c>
      <c r="D136" s="194" t="s">
        <v>189</v>
      </c>
      <c r="E136" s="194" t="s">
        <v>432</v>
      </c>
      <c r="F136" s="194" t="s">
        <v>564</v>
      </c>
      <c r="G136" s="61" t="s">
        <v>225</v>
      </c>
      <c r="H136" s="61" t="s">
        <v>46</v>
      </c>
      <c r="I136" s="61" t="s">
        <v>48</v>
      </c>
      <c r="J136" s="189">
        <v>12594.7</v>
      </c>
    </row>
    <row r="137" spans="1:10" s="2" customFormat="1" ht="43.9" customHeight="1">
      <c r="A137" s="19"/>
      <c r="B137" s="132" t="s">
        <v>458</v>
      </c>
      <c r="C137" s="194" t="s">
        <v>12</v>
      </c>
      <c r="D137" s="194" t="s">
        <v>189</v>
      </c>
      <c r="E137" s="194" t="s">
        <v>432</v>
      </c>
      <c r="F137" s="194" t="s">
        <v>564</v>
      </c>
      <c r="G137" s="61" t="s">
        <v>225</v>
      </c>
      <c r="H137" s="61" t="s">
        <v>46</v>
      </c>
      <c r="I137" s="61" t="s">
        <v>48</v>
      </c>
      <c r="J137" s="189">
        <v>5693.3</v>
      </c>
    </row>
    <row r="138" spans="1:10" s="2" customFormat="1" ht="43.9" customHeight="1">
      <c r="A138" s="19"/>
      <c r="B138" s="132" t="s">
        <v>563</v>
      </c>
      <c r="C138" s="194" t="s">
        <v>12</v>
      </c>
      <c r="D138" s="194" t="s">
        <v>189</v>
      </c>
      <c r="E138" s="194" t="s">
        <v>432</v>
      </c>
      <c r="F138" s="194" t="s">
        <v>564</v>
      </c>
      <c r="G138" s="61" t="s">
        <v>219</v>
      </c>
      <c r="H138" s="61" t="s">
        <v>46</v>
      </c>
      <c r="I138" s="61" t="s">
        <v>48</v>
      </c>
      <c r="J138" s="189">
        <v>1657.8</v>
      </c>
    </row>
    <row r="139" spans="1:10" s="2" customFormat="1" ht="46.9" customHeight="1">
      <c r="A139" s="19"/>
      <c r="B139" s="132" t="s">
        <v>458</v>
      </c>
      <c r="C139" s="194" t="s">
        <v>12</v>
      </c>
      <c r="D139" s="194" t="s">
        <v>189</v>
      </c>
      <c r="E139" s="194" t="s">
        <v>432</v>
      </c>
      <c r="F139" s="194" t="s">
        <v>564</v>
      </c>
      <c r="G139" s="61" t="s">
        <v>219</v>
      </c>
      <c r="H139" s="61" t="s">
        <v>46</v>
      </c>
      <c r="I139" s="61" t="s">
        <v>48</v>
      </c>
      <c r="J139" s="189">
        <v>720.6</v>
      </c>
    </row>
    <row r="140" spans="1:10" s="2" customFormat="1" ht="43.9" hidden="1" customHeight="1">
      <c r="A140" s="19"/>
      <c r="B140" s="132" t="s">
        <v>459</v>
      </c>
      <c r="C140" s="193" t="s">
        <v>12</v>
      </c>
      <c r="D140" s="193" t="s">
        <v>189</v>
      </c>
      <c r="E140" s="193" t="s">
        <v>462</v>
      </c>
      <c r="F140" s="193" t="s">
        <v>429</v>
      </c>
      <c r="G140" s="190"/>
      <c r="H140" s="191"/>
      <c r="I140" s="192"/>
      <c r="J140" s="157">
        <f t="shared" ref="J140" si="35">+J141+J143</f>
        <v>0</v>
      </c>
    </row>
    <row r="141" spans="1:10" s="2" customFormat="1" ht="43.9" hidden="1" customHeight="1">
      <c r="A141" s="19"/>
      <c r="B141" s="132" t="s">
        <v>460</v>
      </c>
      <c r="C141" s="194" t="s">
        <v>12</v>
      </c>
      <c r="D141" s="194" t="s">
        <v>189</v>
      </c>
      <c r="E141" s="194" t="s">
        <v>462</v>
      </c>
      <c r="F141" s="194" t="s">
        <v>429</v>
      </c>
      <c r="G141" s="231" t="s">
        <v>225</v>
      </c>
      <c r="H141" s="231" t="s">
        <v>46</v>
      </c>
      <c r="I141" s="231" t="s">
        <v>48</v>
      </c>
      <c r="J141" s="189"/>
    </row>
    <row r="142" spans="1:10" s="2" customFormat="1" ht="43.9" hidden="1" customHeight="1">
      <c r="A142" s="19"/>
      <c r="B142" s="132" t="s">
        <v>460</v>
      </c>
      <c r="C142" s="194" t="s">
        <v>12</v>
      </c>
      <c r="D142" s="194" t="s">
        <v>189</v>
      </c>
      <c r="E142" s="194" t="s">
        <v>462</v>
      </c>
      <c r="F142" s="194" t="s">
        <v>429</v>
      </c>
      <c r="G142" s="231" t="s">
        <v>219</v>
      </c>
      <c r="H142" s="231" t="s">
        <v>46</v>
      </c>
      <c r="I142" s="231" t="s">
        <v>48</v>
      </c>
      <c r="J142" s="189"/>
    </row>
    <row r="143" spans="1:10" s="2" customFormat="1" ht="47.25" hidden="1">
      <c r="A143" s="19"/>
      <c r="B143" s="132" t="s">
        <v>461</v>
      </c>
      <c r="C143" s="194" t="s">
        <v>12</v>
      </c>
      <c r="D143" s="194" t="s">
        <v>189</v>
      </c>
      <c r="E143" s="194" t="s">
        <v>432</v>
      </c>
      <c r="F143" s="194" t="s">
        <v>429</v>
      </c>
      <c r="G143" s="231" t="s">
        <v>225</v>
      </c>
      <c r="H143" s="231" t="s">
        <v>46</v>
      </c>
      <c r="I143" s="231" t="s">
        <v>48</v>
      </c>
      <c r="J143" s="158"/>
    </row>
    <row r="144" spans="1:10" s="8" customFormat="1" ht="47.25" hidden="1">
      <c r="A144" s="21"/>
      <c r="B144" s="132" t="s">
        <v>461</v>
      </c>
      <c r="C144" s="33" t="s">
        <v>12</v>
      </c>
      <c r="D144" s="33">
        <v>6</v>
      </c>
      <c r="E144" s="33" t="s">
        <v>12</v>
      </c>
      <c r="F144" s="33">
        <v>88100</v>
      </c>
      <c r="G144" s="269" t="s">
        <v>225</v>
      </c>
      <c r="H144" s="269" t="s">
        <v>46</v>
      </c>
      <c r="I144" s="269" t="s">
        <v>48</v>
      </c>
      <c r="J144" s="34"/>
    </row>
    <row r="145" spans="1:15" s="8" customFormat="1" ht="47.25" hidden="1">
      <c r="A145" s="21"/>
      <c r="B145" s="132" t="s">
        <v>461</v>
      </c>
      <c r="C145" s="194" t="s">
        <v>12</v>
      </c>
      <c r="D145" s="194" t="s">
        <v>189</v>
      </c>
      <c r="E145" s="194" t="s">
        <v>462</v>
      </c>
      <c r="F145" s="194" t="s">
        <v>429</v>
      </c>
      <c r="G145" s="231" t="s">
        <v>219</v>
      </c>
      <c r="H145" s="231" t="s">
        <v>46</v>
      </c>
      <c r="I145" s="231" t="s">
        <v>48</v>
      </c>
      <c r="J145" s="34"/>
    </row>
    <row r="146" spans="1:15" s="81" customFormat="1" ht="39">
      <c r="A146" s="76" t="s">
        <v>527</v>
      </c>
      <c r="B146" s="77" t="s">
        <v>522</v>
      </c>
      <c r="C146" s="90" t="s">
        <v>12</v>
      </c>
      <c r="D146" s="90">
        <v>6</v>
      </c>
      <c r="E146" s="90" t="s">
        <v>1</v>
      </c>
      <c r="F146" s="78" t="s">
        <v>3</v>
      </c>
      <c r="G146" s="323"/>
      <c r="H146" s="323"/>
      <c r="I146" s="323"/>
      <c r="J146" s="150">
        <f t="shared" ref="J146" si="36">SUM(J147)</f>
        <v>4582.3999999999996</v>
      </c>
    </row>
    <row r="147" spans="1:15" s="84" customFormat="1" ht="17.25">
      <c r="A147" s="86"/>
      <c r="B147" s="48" t="s">
        <v>34</v>
      </c>
      <c r="C147" s="83" t="s">
        <v>12</v>
      </c>
      <c r="D147" s="83">
        <v>6</v>
      </c>
      <c r="E147" s="83" t="s">
        <v>1</v>
      </c>
      <c r="F147" s="83">
        <v>88100</v>
      </c>
      <c r="G147" s="322"/>
      <c r="H147" s="322"/>
      <c r="I147" s="322"/>
      <c r="J147" s="107">
        <f>+J148+J149+J150</f>
        <v>4582.3999999999996</v>
      </c>
    </row>
    <row r="148" spans="1:15" s="8" customFormat="1" ht="17.25">
      <c r="A148" s="21"/>
      <c r="B148" s="23" t="s">
        <v>34</v>
      </c>
      <c r="C148" s="33" t="s">
        <v>12</v>
      </c>
      <c r="D148" s="33">
        <v>6</v>
      </c>
      <c r="E148" s="33" t="s">
        <v>1</v>
      </c>
      <c r="F148" s="33">
        <v>88100</v>
      </c>
      <c r="G148" s="178" t="s">
        <v>225</v>
      </c>
      <c r="H148" s="178" t="s">
        <v>46</v>
      </c>
      <c r="I148" s="178" t="s">
        <v>48</v>
      </c>
      <c r="J148" s="34"/>
    </row>
    <row r="149" spans="1:15" s="8" customFormat="1" ht="17.25">
      <c r="A149" s="21"/>
      <c r="B149" s="23" t="s">
        <v>34</v>
      </c>
      <c r="C149" s="33" t="s">
        <v>12</v>
      </c>
      <c r="D149" s="33">
        <v>6</v>
      </c>
      <c r="E149" s="33" t="s">
        <v>1</v>
      </c>
      <c r="F149" s="33">
        <v>88100</v>
      </c>
      <c r="G149" s="238" t="s">
        <v>219</v>
      </c>
      <c r="H149" s="238" t="s">
        <v>46</v>
      </c>
      <c r="I149" s="238" t="s">
        <v>48</v>
      </c>
      <c r="J149" s="34">
        <v>423</v>
      </c>
    </row>
    <row r="150" spans="1:15" s="8" customFormat="1" ht="47.25">
      <c r="A150" s="21"/>
      <c r="B150" s="132" t="s">
        <v>537</v>
      </c>
      <c r="C150" s="33" t="s">
        <v>12</v>
      </c>
      <c r="D150" s="33" t="s">
        <v>189</v>
      </c>
      <c r="E150" s="33" t="s">
        <v>1</v>
      </c>
      <c r="F150" s="33" t="s">
        <v>296</v>
      </c>
      <c r="G150" s="261" t="s">
        <v>219</v>
      </c>
      <c r="H150" s="261" t="s">
        <v>46</v>
      </c>
      <c r="I150" s="261" t="s">
        <v>48</v>
      </c>
      <c r="J150" s="34">
        <v>4159.3999999999996</v>
      </c>
    </row>
    <row r="151" spans="1:15" s="2" customFormat="1" ht="37.5">
      <c r="A151" s="19" t="s">
        <v>174</v>
      </c>
      <c r="B151" s="24" t="s">
        <v>35</v>
      </c>
      <c r="C151" s="31" t="s">
        <v>12</v>
      </c>
      <c r="D151" s="31">
        <v>7</v>
      </c>
      <c r="E151" s="31" t="s">
        <v>2</v>
      </c>
      <c r="F151" s="31" t="s">
        <v>3</v>
      </c>
      <c r="G151" s="311"/>
      <c r="H151" s="312"/>
      <c r="I151" s="313"/>
      <c r="J151" s="148">
        <f t="shared" ref="J151:J153" si="37">SUM(J152)</f>
        <v>0</v>
      </c>
    </row>
    <row r="152" spans="1:15" s="80" customFormat="1" ht="78">
      <c r="A152" s="76" t="s">
        <v>340</v>
      </c>
      <c r="B152" s="77" t="s">
        <v>258</v>
      </c>
      <c r="C152" s="90" t="s">
        <v>12</v>
      </c>
      <c r="D152" s="90">
        <v>7</v>
      </c>
      <c r="E152" s="90" t="s">
        <v>7</v>
      </c>
      <c r="F152" s="78" t="s">
        <v>3</v>
      </c>
      <c r="G152" s="314"/>
      <c r="H152" s="315"/>
      <c r="I152" s="316"/>
      <c r="J152" s="150">
        <f t="shared" si="37"/>
        <v>0</v>
      </c>
    </row>
    <row r="153" spans="1:15" s="84" customFormat="1" ht="33">
      <c r="A153" s="86"/>
      <c r="B153" s="48" t="s">
        <v>27</v>
      </c>
      <c r="C153" s="83" t="s">
        <v>12</v>
      </c>
      <c r="D153" s="83">
        <v>7</v>
      </c>
      <c r="E153" s="83" t="s">
        <v>7</v>
      </c>
      <c r="F153" s="83">
        <v>80280</v>
      </c>
      <c r="G153" s="317"/>
      <c r="H153" s="318"/>
      <c r="I153" s="319"/>
      <c r="J153" s="107">
        <f t="shared" si="37"/>
        <v>0</v>
      </c>
    </row>
    <row r="154" spans="1:15" s="8" customFormat="1" ht="17.25">
      <c r="A154" s="21"/>
      <c r="B154" s="23" t="s">
        <v>218</v>
      </c>
      <c r="C154" s="33" t="s">
        <v>12</v>
      </c>
      <c r="D154" s="33" t="s">
        <v>192</v>
      </c>
      <c r="E154" s="33" t="s">
        <v>7</v>
      </c>
      <c r="F154" s="33" t="s">
        <v>224</v>
      </c>
      <c r="G154" s="178" t="s">
        <v>219</v>
      </c>
      <c r="H154" s="178" t="s">
        <v>46</v>
      </c>
      <c r="I154" s="178" t="s">
        <v>46</v>
      </c>
      <c r="J154" s="34">
        <v>0</v>
      </c>
    </row>
    <row r="155" spans="1:15" s="7" customFormat="1" ht="37.5">
      <c r="A155" s="19" t="s">
        <v>175</v>
      </c>
      <c r="B155" s="24" t="s">
        <v>37</v>
      </c>
      <c r="C155" s="31" t="s">
        <v>12</v>
      </c>
      <c r="D155" s="31" t="s">
        <v>36</v>
      </c>
      <c r="E155" s="31" t="s">
        <v>2</v>
      </c>
      <c r="F155" s="31" t="s">
        <v>3</v>
      </c>
      <c r="G155" s="400"/>
      <c r="H155" s="400"/>
      <c r="I155" s="400"/>
      <c r="J155" s="148">
        <f>SUM(J156+J159+J162+J165+J170)</f>
        <v>40364.600000000006</v>
      </c>
    </row>
    <row r="156" spans="1:15" s="80" customFormat="1" ht="58.5">
      <c r="A156" s="76" t="s">
        <v>176</v>
      </c>
      <c r="B156" s="77" t="s">
        <v>38</v>
      </c>
      <c r="C156" s="90" t="s">
        <v>12</v>
      </c>
      <c r="D156" s="90" t="s">
        <v>36</v>
      </c>
      <c r="E156" s="90" t="s">
        <v>1</v>
      </c>
      <c r="F156" s="78" t="s">
        <v>3</v>
      </c>
      <c r="G156" s="323"/>
      <c r="H156" s="323"/>
      <c r="I156" s="323"/>
      <c r="J156" s="150">
        <f t="shared" ref="J156:J157" si="38">SUM(J157)</f>
        <v>2426.1999999999998</v>
      </c>
    </row>
    <row r="157" spans="1:15" s="84" customFormat="1" ht="33">
      <c r="A157" s="86"/>
      <c r="B157" s="48" t="s">
        <v>40</v>
      </c>
      <c r="C157" s="83" t="s">
        <v>12</v>
      </c>
      <c r="D157" s="83" t="s">
        <v>36</v>
      </c>
      <c r="E157" s="83" t="s">
        <v>1</v>
      </c>
      <c r="F157" s="83" t="s">
        <v>39</v>
      </c>
      <c r="G157" s="322"/>
      <c r="H157" s="322"/>
      <c r="I157" s="322"/>
      <c r="J157" s="107">
        <f t="shared" si="38"/>
        <v>2426.1999999999998</v>
      </c>
    </row>
    <row r="158" spans="1:15" s="8" customFormat="1" ht="17.25">
      <c r="A158" s="21"/>
      <c r="B158" s="23" t="s">
        <v>227</v>
      </c>
      <c r="C158" s="33" t="s">
        <v>12</v>
      </c>
      <c r="D158" s="33" t="s">
        <v>36</v>
      </c>
      <c r="E158" s="33" t="s">
        <v>1</v>
      </c>
      <c r="F158" s="33" t="s">
        <v>39</v>
      </c>
      <c r="G158" s="178" t="s">
        <v>226</v>
      </c>
      <c r="H158" s="178" t="s">
        <v>90</v>
      </c>
      <c r="I158" s="178" t="s">
        <v>28</v>
      </c>
      <c r="J158" s="34">
        <v>2426.1999999999998</v>
      </c>
      <c r="O158" s="8">
        <v>762.3</v>
      </c>
    </row>
    <row r="159" spans="1:15" s="80" customFormat="1" ht="39">
      <c r="A159" s="76" t="s">
        <v>341</v>
      </c>
      <c r="B159" s="77" t="s">
        <v>41</v>
      </c>
      <c r="C159" s="90" t="s">
        <v>12</v>
      </c>
      <c r="D159" s="90" t="s">
        <v>36</v>
      </c>
      <c r="E159" s="90" t="s">
        <v>28</v>
      </c>
      <c r="F159" s="78" t="s">
        <v>3</v>
      </c>
      <c r="G159" s="299"/>
      <c r="H159" s="300"/>
      <c r="I159" s="301"/>
      <c r="J159" s="150">
        <f t="shared" ref="J159:J160" si="39">SUM(J160)</f>
        <v>7296</v>
      </c>
    </row>
    <row r="160" spans="1:15" s="84" customFormat="1" ht="33">
      <c r="A160" s="86"/>
      <c r="B160" s="48" t="s">
        <v>42</v>
      </c>
      <c r="C160" s="83" t="s">
        <v>12</v>
      </c>
      <c r="D160" s="83" t="s">
        <v>36</v>
      </c>
      <c r="E160" s="83" t="s">
        <v>28</v>
      </c>
      <c r="F160" s="83" t="s">
        <v>377</v>
      </c>
      <c r="G160" s="302"/>
      <c r="H160" s="303"/>
      <c r="I160" s="304"/>
      <c r="J160" s="107">
        <f t="shared" si="39"/>
        <v>7296</v>
      </c>
    </row>
    <row r="161" spans="1:15" s="8" customFormat="1" ht="17.25">
      <c r="A161" s="21"/>
      <c r="B161" s="23" t="s">
        <v>227</v>
      </c>
      <c r="C161" s="33" t="s">
        <v>12</v>
      </c>
      <c r="D161" s="33" t="s">
        <v>36</v>
      </c>
      <c r="E161" s="33" t="s">
        <v>28</v>
      </c>
      <c r="F161" s="33" t="s">
        <v>377</v>
      </c>
      <c r="G161" s="178" t="s">
        <v>226</v>
      </c>
      <c r="H161" s="178" t="s">
        <v>90</v>
      </c>
      <c r="I161" s="178" t="s">
        <v>28</v>
      </c>
      <c r="J161" s="34">
        <v>7296</v>
      </c>
      <c r="O161" s="8">
        <v>-237.1</v>
      </c>
    </row>
    <row r="162" spans="1:15" s="80" customFormat="1" ht="39">
      <c r="A162" s="76" t="s">
        <v>342</v>
      </c>
      <c r="B162" s="77" t="s">
        <v>44</v>
      </c>
      <c r="C162" s="90" t="s">
        <v>12</v>
      </c>
      <c r="D162" s="90" t="s">
        <v>36</v>
      </c>
      <c r="E162" s="90" t="s">
        <v>43</v>
      </c>
      <c r="F162" s="78" t="s">
        <v>3</v>
      </c>
      <c r="G162" s="299"/>
      <c r="H162" s="300"/>
      <c r="I162" s="301"/>
      <c r="J162" s="150">
        <f t="shared" ref="J162:J163" si="40">SUM(J163)</f>
        <v>7974.7</v>
      </c>
    </row>
    <row r="163" spans="1:15" s="84" customFormat="1" ht="33">
      <c r="A163" s="86"/>
      <c r="B163" s="48" t="s">
        <v>45</v>
      </c>
      <c r="C163" s="83" t="s">
        <v>12</v>
      </c>
      <c r="D163" s="83" t="s">
        <v>36</v>
      </c>
      <c r="E163" s="83" t="s">
        <v>43</v>
      </c>
      <c r="F163" s="83" t="s">
        <v>378</v>
      </c>
      <c r="G163" s="302"/>
      <c r="H163" s="303"/>
      <c r="I163" s="304"/>
      <c r="J163" s="107">
        <f t="shared" si="40"/>
        <v>7974.7</v>
      </c>
    </row>
    <row r="164" spans="1:15" s="8" customFormat="1" ht="17.25">
      <c r="A164" s="21"/>
      <c r="B164" s="23" t="s">
        <v>227</v>
      </c>
      <c r="C164" s="33" t="s">
        <v>12</v>
      </c>
      <c r="D164" s="33" t="s">
        <v>36</v>
      </c>
      <c r="E164" s="33" t="s">
        <v>43</v>
      </c>
      <c r="F164" s="33" t="s">
        <v>378</v>
      </c>
      <c r="G164" s="178" t="s">
        <v>226</v>
      </c>
      <c r="H164" s="178" t="s">
        <v>90</v>
      </c>
      <c r="I164" s="178" t="s">
        <v>28</v>
      </c>
      <c r="J164" s="34">
        <v>7974.7</v>
      </c>
    </row>
    <row r="165" spans="1:15" s="81" customFormat="1" ht="34.5">
      <c r="A165" s="76" t="s">
        <v>177</v>
      </c>
      <c r="B165" s="110" t="s">
        <v>390</v>
      </c>
      <c r="C165" s="90" t="s">
        <v>12</v>
      </c>
      <c r="D165" s="90" t="s">
        <v>36</v>
      </c>
      <c r="E165" s="90" t="s">
        <v>8</v>
      </c>
      <c r="F165" s="78" t="s">
        <v>3</v>
      </c>
      <c r="G165" s="299"/>
      <c r="H165" s="300"/>
      <c r="I165" s="301"/>
      <c r="J165" s="150">
        <f t="shared" ref="J165" si="41">SUM(J166)</f>
        <v>21725.200000000001</v>
      </c>
    </row>
    <row r="166" spans="1:15" s="84" customFormat="1" ht="66">
      <c r="A166" s="86"/>
      <c r="B166" s="48" t="s">
        <v>364</v>
      </c>
      <c r="C166" s="83" t="s">
        <v>12</v>
      </c>
      <c r="D166" s="83" t="s">
        <v>36</v>
      </c>
      <c r="E166" s="83" t="s">
        <v>8</v>
      </c>
      <c r="F166" s="83" t="s">
        <v>379</v>
      </c>
      <c r="G166" s="302"/>
      <c r="H166" s="303"/>
      <c r="I166" s="304"/>
      <c r="J166" s="107">
        <f>SUM(J167+J168+J169)</f>
        <v>21725.200000000001</v>
      </c>
    </row>
    <row r="167" spans="1:15" s="8" customFormat="1" ht="17.25" hidden="1">
      <c r="A167" s="21"/>
      <c r="B167" s="23"/>
      <c r="C167" s="33"/>
      <c r="D167" s="33"/>
      <c r="E167" s="33"/>
      <c r="F167" s="33"/>
      <c r="G167" s="178"/>
      <c r="H167" s="178"/>
      <c r="I167" s="178"/>
      <c r="J167" s="159"/>
    </row>
    <row r="168" spans="1:15" s="8" customFormat="1" ht="17.25" hidden="1">
      <c r="A168" s="21"/>
      <c r="B168" s="23"/>
      <c r="C168" s="33"/>
      <c r="D168" s="33"/>
      <c r="E168" s="33"/>
      <c r="F168" s="33"/>
      <c r="G168" s="178"/>
      <c r="H168" s="178"/>
      <c r="I168" s="178"/>
      <c r="J168" s="159"/>
    </row>
    <row r="169" spans="1:15" s="8" customFormat="1" ht="17.25">
      <c r="A169" s="21"/>
      <c r="B169" s="23" t="s">
        <v>227</v>
      </c>
      <c r="C169" s="33" t="s">
        <v>12</v>
      </c>
      <c r="D169" s="33" t="s">
        <v>36</v>
      </c>
      <c r="E169" s="33" t="s">
        <v>8</v>
      </c>
      <c r="F169" s="33" t="s">
        <v>379</v>
      </c>
      <c r="G169" s="178" t="s">
        <v>226</v>
      </c>
      <c r="H169" s="178" t="s">
        <v>90</v>
      </c>
      <c r="I169" s="178" t="s">
        <v>28</v>
      </c>
      <c r="J169" s="160">
        <v>21725.200000000001</v>
      </c>
    </row>
    <row r="170" spans="1:15" s="80" customFormat="1" ht="97.5">
      <c r="A170" s="76" t="s">
        <v>178</v>
      </c>
      <c r="B170" s="82" t="s">
        <v>275</v>
      </c>
      <c r="C170" s="90" t="s">
        <v>12</v>
      </c>
      <c r="D170" s="90" t="s">
        <v>36</v>
      </c>
      <c r="E170" s="90" t="s">
        <v>48</v>
      </c>
      <c r="F170" s="78" t="s">
        <v>3</v>
      </c>
      <c r="G170" s="299"/>
      <c r="H170" s="300"/>
      <c r="I170" s="301"/>
      <c r="J170" s="150">
        <f t="shared" ref="J170:J171" si="42">SUM(J171)</f>
        <v>942.5</v>
      </c>
    </row>
    <row r="171" spans="1:15" s="84" customFormat="1" ht="82.5">
      <c r="A171" s="86"/>
      <c r="B171" s="48" t="s">
        <v>276</v>
      </c>
      <c r="C171" s="83" t="s">
        <v>12</v>
      </c>
      <c r="D171" s="83" t="s">
        <v>36</v>
      </c>
      <c r="E171" s="83" t="s">
        <v>48</v>
      </c>
      <c r="F171" s="83" t="s">
        <v>277</v>
      </c>
      <c r="G171" s="302"/>
      <c r="H171" s="303"/>
      <c r="I171" s="304"/>
      <c r="J171" s="107">
        <f t="shared" si="42"/>
        <v>942.5</v>
      </c>
    </row>
    <row r="172" spans="1:15" s="8" customFormat="1" ht="17.25">
      <c r="A172" s="21"/>
      <c r="B172" s="23" t="s">
        <v>227</v>
      </c>
      <c r="C172" s="33" t="s">
        <v>12</v>
      </c>
      <c r="D172" s="33" t="s">
        <v>36</v>
      </c>
      <c r="E172" s="33" t="s">
        <v>48</v>
      </c>
      <c r="F172" s="33" t="s">
        <v>277</v>
      </c>
      <c r="G172" s="178" t="s">
        <v>226</v>
      </c>
      <c r="H172" s="178" t="s">
        <v>90</v>
      </c>
      <c r="I172" s="178" t="s">
        <v>28</v>
      </c>
      <c r="J172" s="34">
        <v>942.5</v>
      </c>
      <c r="O172" s="8">
        <v>-4.5</v>
      </c>
    </row>
    <row r="173" spans="1:15" s="2" customFormat="1" ht="37.5">
      <c r="A173" s="18" t="s">
        <v>98</v>
      </c>
      <c r="B173" s="26" t="s">
        <v>50</v>
      </c>
      <c r="C173" s="30" t="s">
        <v>7</v>
      </c>
      <c r="D173" s="30" t="s">
        <v>49</v>
      </c>
      <c r="E173" s="30" t="s">
        <v>2</v>
      </c>
      <c r="F173" s="30" t="s">
        <v>3</v>
      </c>
      <c r="G173" s="311"/>
      <c r="H173" s="312"/>
      <c r="I173" s="313"/>
      <c r="J173" s="149">
        <f t="shared" ref="J173" si="43">SUM(J174)</f>
        <v>18463.399999999998</v>
      </c>
    </row>
    <row r="174" spans="1:15" s="2" customFormat="1">
      <c r="A174" s="19" t="s">
        <v>179</v>
      </c>
      <c r="B174" s="24" t="s">
        <v>52</v>
      </c>
      <c r="C174" s="31" t="s">
        <v>7</v>
      </c>
      <c r="D174" s="31" t="s">
        <v>51</v>
      </c>
      <c r="E174" s="31" t="s">
        <v>2</v>
      </c>
      <c r="F174" s="31" t="s">
        <v>3</v>
      </c>
      <c r="G174" s="314"/>
      <c r="H174" s="315"/>
      <c r="I174" s="316"/>
      <c r="J174" s="148">
        <f t="shared" ref="J174" si="44">SUM(J175+J178+J183+J186+J189)</f>
        <v>18463.399999999998</v>
      </c>
    </row>
    <row r="175" spans="1:15" s="80" customFormat="1" ht="19.5">
      <c r="A175" s="76" t="s">
        <v>180</v>
      </c>
      <c r="B175" s="77" t="s">
        <v>53</v>
      </c>
      <c r="C175" s="90" t="s">
        <v>7</v>
      </c>
      <c r="D175" s="90" t="s">
        <v>51</v>
      </c>
      <c r="E175" s="90" t="s">
        <v>1</v>
      </c>
      <c r="F175" s="90" t="s">
        <v>3</v>
      </c>
      <c r="G175" s="314"/>
      <c r="H175" s="315"/>
      <c r="I175" s="316"/>
      <c r="J175" s="150">
        <f t="shared" ref="J175:J176" si="45">SUM(J176)</f>
        <v>13821.2</v>
      </c>
    </row>
    <row r="176" spans="1:15" s="84" customFormat="1" ht="33">
      <c r="A176" s="22"/>
      <c r="B176" s="48" t="s">
        <v>55</v>
      </c>
      <c r="C176" s="83" t="s">
        <v>7</v>
      </c>
      <c r="D176" s="83" t="s">
        <v>51</v>
      </c>
      <c r="E176" s="83" t="s">
        <v>1</v>
      </c>
      <c r="F176" s="83" t="s">
        <v>54</v>
      </c>
      <c r="G176" s="317"/>
      <c r="H176" s="318"/>
      <c r="I176" s="319"/>
      <c r="J176" s="107">
        <f t="shared" si="45"/>
        <v>13821.2</v>
      </c>
    </row>
    <row r="177" spans="1:16" s="8" customFormat="1" ht="17.25">
      <c r="A177" s="20"/>
      <c r="B177" s="23" t="s">
        <v>227</v>
      </c>
      <c r="C177" s="33" t="s">
        <v>7</v>
      </c>
      <c r="D177" s="33" t="s">
        <v>51</v>
      </c>
      <c r="E177" s="33" t="s">
        <v>1</v>
      </c>
      <c r="F177" s="33" t="s">
        <v>54</v>
      </c>
      <c r="G177" s="178" t="s">
        <v>226</v>
      </c>
      <c r="H177" s="178" t="s">
        <v>90</v>
      </c>
      <c r="I177" s="178" t="s">
        <v>1</v>
      </c>
      <c r="J177" s="34">
        <v>13821.2</v>
      </c>
      <c r="K177" s="8">
        <v>50</v>
      </c>
      <c r="L177" s="8">
        <v>50</v>
      </c>
      <c r="M177" s="8">
        <v>50</v>
      </c>
    </row>
    <row r="178" spans="1:16" s="80" customFormat="1" ht="39">
      <c r="A178" s="76" t="s">
        <v>181</v>
      </c>
      <c r="B178" s="77" t="s">
        <v>56</v>
      </c>
      <c r="C178" s="90" t="s">
        <v>7</v>
      </c>
      <c r="D178" s="90" t="s">
        <v>51</v>
      </c>
      <c r="E178" s="90" t="s">
        <v>12</v>
      </c>
      <c r="F178" s="90" t="s">
        <v>3</v>
      </c>
      <c r="G178" s="299"/>
      <c r="H178" s="300"/>
      <c r="I178" s="301"/>
      <c r="J178" s="150">
        <f>+J179+J181</f>
        <v>547.4</v>
      </c>
      <c r="P178" s="249"/>
    </row>
    <row r="179" spans="1:16" s="84" customFormat="1" ht="17.25">
      <c r="A179" s="22"/>
      <c r="B179" s="48" t="s">
        <v>58</v>
      </c>
      <c r="C179" s="83" t="s">
        <v>7</v>
      </c>
      <c r="D179" s="83" t="s">
        <v>51</v>
      </c>
      <c r="E179" s="83" t="s">
        <v>12</v>
      </c>
      <c r="F179" s="83" t="s">
        <v>57</v>
      </c>
      <c r="G179" s="302"/>
      <c r="H179" s="303"/>
      <c r="I179" s="304"/>
      <c r="J179" s="107">
        <f t="shared" ref="J179" si="46">SUM(J180)</f>
        <v>456.6</v>
      </c>
    </row>
    <row r="180" spans="1:16" s="8" customFormat="1" ht="17.25">
      <c r="A180" s="20"/>
      <c r="B180" s="23" t="s">
        <v>227</v>
      </c>
      <c r="C180" s="33" t="s">
        <v>7</v>
      </c>
      <c r="D180" s="33" t="s">
        <v>51</v>
      </c>
      <c r="E180" s="33" t="s">
        <v>12</v>
      </c>
      <c r="F180" s="33" t="s">
        <v>57</v>
      </c>
      <c r="G180" s="178" t="s">
        <v>226</v>
      </c>
      <c r="H180" s="178" t="s">
        <v>90</v>
      </c>
      <c r="I180" s="178" t="s">
        <v>7</v>
      </c>
      <c r="J180" s="34">
        <v>456.6</v>
      </c>
    </row>
    <row r="181" spans="1:16" s="84" customFormat="1" ht="33">
      <c r="A181" s="22"/>
      <c r="B181" s="48" t="s">
        <v>397</v>
      </c>
      <c r="C181" s="83" t="s">
        <v>7</v>
      </c>
      <c r="D181" s="83" t="s">
        <v>51</v>
      </c>
      <c r="E181" s="83" t="s">
        <v>12</v>
      </c>
      <c r="F181" s="83" t="s">
        <v>505</v>
      </c>
      <c r="G181" s="308"/>
      <c r="H181" s="309"/>
      <c r="I181" s="310"/>
      <c r="J181" s="107">
        <f>+J182</f>
        <v>90.8</v>
      </c>
    </row>
    <row r="182" spans="1:16" s="8" customFormat="1" ht="17.25">
      <c r="A182" s="20"/>
      <c r="B182" s="23" t="s">
        <v>227</v>
      </c>
      <c r="C182" s="33" t="s">
        <v>7</v>
      </c>
      <c r="D182" s="33" t="s">
        <v>51</v>
      </c>
      <c r="E182" s="33" t="s">
        <v>12</v>
      </c>
      <c r="F182" s="33" t="s">
        <v>505</v>
      </c>
      <c r="G182" s="178" t="s">
        <v>226</v>
      </c>
      <c r="H182" s="178" t="s">
        <v>90</v>
      </c>
      <c r="I182" s="178" t="s">
        <v>7</v>
      </c>
      <c r="J182" s="34">
        <v>90.8</v>
      </c>
    </row>
    <row r="183" spans="1:16" s="80" customFormat="1" ht="39">
      <c r="A183" s="76" t="s">
        <v>182</v>
      </c>
      <c r="B183" s="77" t="s">
        <v>59</v>
      </c>
      <c r="C183" s="90" t="s">
        <v>7</v>
      </c>
      <c r="D183" s="90" t="s">
        <v>51</v>
      </c>
      <c r="E183" s="90" t="s">
        <v>7</v>
      </c>
      <c r="F183" s="90" t="s">
        <v>3</v>
      </c>
      <c r="G183" s="299"/>
      <c r="H183" s="300"/>
      <c r="I183" s="301"/>
      <c r="J183" s="150">
        <f t="shared" ref="J183:J184" si="47">SUM(J184)</f>
        <v>1693</v>
      </c>
    </row>
    <row r="184" spans="1:16" s="84" customFormat="1" ht="33">
      <c r="A184" s="22"/>
      <c r="B184" s="48" t="s">
        <v>61</v>
      </c>
      <c r="C184" s="83" t="s">
        <v>7</v>
      </c>
      <c r="D184" s="83" t="s">
        <v>51</v>
      </c>
      <c r="E184" s="83" t="s">
        <v>7</v>
      </c>
      <c r="F184" s="83" t="s">
        <v>60</v>
      </c>
      <c r="G184" s="302"/>
      <c r="H184" s="303"/>
      <c r="I184" s="304"/>
      <c r="J184" s="107">
        <f t="shared" si="47"/>
        <v>1693</v>
      </c>
    </row>
    <row r="185" spans="1:16" s="8" customFormat="1" ht="17.25">
      <c r="A185" s="20"/>
      <c r="B185" s="23" t="s">
        <v>227</v>
      </c>
      <c r="C185" s="33" t="s">
        <v>7</v>
      </c>
      <c r="D185" s="33" t="s">
        <v>51</v>
      </c>
      <c r="E185" s="33" t="s">
        <v>7</v>
      </c>
      <c r="F185" s="33" t="s">
        <v>60</v>
      </c>
      <c r="G185" s="178" t="s">
        <v>226</v>
      </c>
      <c r="H185" s="178" t="s">
        <v>90</v>
      </c>
      <c r="I185" s="178" t="s">
        <v>7</v>
      </c>
      <c r="J185" s="34">
        <v>1693</v>
      </c>
    </row>
    <row r="186" spans="1:16" s="80" customFormat="1" ht="39">
      <c r="A186" s="76" t="s">
        <v>183</v>
      </c>
      <c r="B186" s="77" t="s">
        <v>62</v>
      </c>
      <c r="C186" s="90" t="s">
        <v>7</v>
      </c>
      <c r="D186" s="90" t="s">
        <v>51</v>
      </c>
      <c r="E186" s="90" t="s">
        <v>28</v>
      </c>
      <c r="F186" s="90" t="s">
        <v>3</v>
      </c>
      <c r="G186" s="299"/>
      <c r="H186" s="300"/>
      <c r="I186" s="301"/>
      <c r="J186" s="150">
        <f t="shared" ref="J186:J187" si="48">SUM(J187)</f>
        <v>2021.5</v>
      </c>
    </row>
    <row r="187" spans="1:16" s="84" customFormat="1" ht="49.5">
      <c r="A187" s="22"/>
      <c r="B187" s="48" t="s">
        <v>64</v>
      </c>
      <c r="C187" s="83" t="s">
        <v>7</v>
      </c>
      <c r="D187" s="83" t="s">
        <v>51</v>
      </c>
      <c r="E187" s="83" t="s">
        <v>28</v>
      </c>
      <c r="F187" s="83" t="s">
        <v>63</v>
      </c>
      <c r="G187" s="302"/>
      <c r="H187" s="303"/>
      <c r="I187" s="304"/>
      <c r="J187" s="107">
        <f t="shared" si="48"/>
        <v>2021.5</v>
      </c>
    </row>
    <row r="188" spans="1:16" s="8" customFormat="1" ht="17.25">
      <c r="A188" s="20"/>
      <c r="B188" s="23" t="s">
        <v>227</v>
      </c>
      <c r="C188" s="33" t="s">
        <v>7</v>
      </c>
      <c r="D188" s="33" t="s">
        <v>51</v>
      </c>
      <c r="E188" s="33" t="s">
        <v>28</v>
      </c>
      <c r="F188" s="33" t="s">
        <v>63</v>
      </c>
      <c r="G188" s="178" t="s">
        <v>226</v>
      </c>
      <c r="H188" s="178" t="s">
        <v>90</v>
      </c>
      <c r="I188" s="178" t="s">
        <v>7</v>
      </c>
      <c r="J188" s="34">
        <v>2021.5</v>
      </c>
      <c r="K188" s="8">
        <v>161.5</v>
      </c>
      <c r="L188" s="8">
        <v>161.5</v>
      </c>
      <c r="M188" s="8">
        <v>161.5</v>
      </c>
    </row>
    <row r="189" spans="1:16" s="80" customFormat="1" ht="39">
      <c r="A189" s="76" t="s">
        <v>184</v>
      </c>
      <c r="B189" s="77" t="s">
        <v>65</v>
      </c>
      <c r="C189" s="90" t="s">
        <v>7</v>
      </c>
      <c r="D189" s="90" t="s">
        <v>51</v>
      </c>
      <c r="E189" s="90" t="s">
        <v>43</v>
      </c>
      <c r="F189" s="90" t="s">
        <v>3</v>
      </c>
      <c r="G189" s="299"/>
      <c r="H189" s="300"/>
      <c r="I189" s="301"/>
      <c r="J189" s="150">
        <f t="shared" ref="J189" si="49">SUM(J190)</f>
        <v>380.3</v>
      </c>
    </row>
    <row r="190" spans="1:16" s="84" customFormat="1" ht="17.25">
      <c r="A190" s="22"/>
      <c r="B190" s="48" t="s">
        <v>67</v>
      </c>
      <c r="C190" s="83" t="s">
        <v>7</v>
      </c>
      <c r="D190" s="83" t="s">
        <v>51</v>
      </c>
      <c r="E190" s="83" t="s">
        <v>43</v>
      </c>
      <c r="F190" s="83" t="s">
        <v>66</v>
      </c>
      <c r="G190" s="302"/>
      <c r="H190" s="303"/>
      <c r="I190" s="304"/>
      <c r="J190" s="107">
        <f>+J191+J192</f>
        <v>380.3</v>
      </c>
    </row>
    <row r="191" spans="1:16" s="8" customFormat="1" ht="33">
      <c r="A191" s="20"/>
      <c r="B191" s="23" t="s">
        <v>229</v>
      </c>
      <c r="C191" s="33" t="s">
        <v>7</v>
      </c>
      <c r="D191" s="33" t="s">
        <v>51</v>
      </c>
      <c r="E191" s="33" t="s">
        <v>43</v>
      </c>
      <c r="F191" s="33" t="s">
        <v>66</v>
      </c>
      <c r="G191" s="178" t="s">
        <v>228</v>
      </c>
      <c r="H191" s="178" t="s">
        <v>90</v>
      </c>
      <c r="I191" s="178" t="s">
        <v>8</v>
      </c>
      <c r="J191" s="34">
        <v>350.3</v>
      </c>
    </row>
    <row r="192" spans="1:16" s="8" customFormat="1" ht="63">
      <c r="A192" s="20"/>
      <c r="B192" s="112" t="s">
        <v>538</v>
      </c>
      <c r="C192" s="33" t="s">
        <v>7</v>
      </c>
      <c r="D192" s="33" t="s">
        <v>51</v>
      </c>
      <c r="E192" s="33" t="s">
        <v>43</v>
      </c>
      <c r="F192" s="33" t="s">
        <v>539</v>
      </c>
      <c r="G192" s="265" t="s">
        <v>228</v>
      </c>
      <c r="H192" s="265" t="s">
        <v>90</v>
      </c>
      <c r="I192" s="265" t="s">
        <v>8</v>
      </c>
      <c r="J192" s="34">
        <v>30</v>
      </c>
    </row>
    <row r="193" spans="1:10" s="2" customFormat="1" ht="56.25">
      <c r="A193" s="18" t="s">
        <v>100</v>
      </c>
      <c r="B193" s="26" t="s">
        <v>68</v>
      </c>
      <c r="C193" s="30" t="s">
        <v>28</v>
      </c>
      <c r="D193" s="30" t="s">
        <v>49</v>
      </c>
      <c r="E193" s="30" t="s">
        <v>2</v>
      </c>
      <c r="F193" s="30" t="s">
        <v>3</v>
      </c>
      <c r="G193" s="311"/>
      <c r="H193" s="312"/>
      <c r="I193" s="313"/>
      <c r="J193" s="149">
        <f t="shared" ref="J193:J196" si="50">SUM(J194)</f>
        <v>13330</v>
      </c>
    </row>
    <row r="194" spans="1:10" s="2" customFormat="1" ht="37.5">
      <c r="A194" s="19" t="s">
        <v>185</v>
      </c>
      <c r="B194" s="24" t="s">
        <v>69</v>
      </c>
      <c r="C194" s="31" t="s">
        <v>28</v>
      </c>
      <c r="D194" s="31" t="s">
        <v>51</v>
      </c>
      <c r="E194" s="31" t="s">
        <v>2</v>
      </c>
      <c r="F194" s="31" t="s">
        <v>3</v>
      </c>
      <c r="G194" s="314"/>
      <c r="H194" s="315"/>
      <c r="I194" s="316"/>
      <c r="J194" s="148">
        <f>++J195+J198</f>
        <v>13330</v>
      </c>
    </row>
    <row r="195" spans="1:10" s="80" customFormat="1" ht="58.5">
      <c r="A195" s="76" t="s">
        <v>186</v>
      </c>
      <c r="B195" s="77" t="s">
        <v>70</v>
      </c>
      <c r="C195" s="90" t="s">
        <v>28</v>
      </c>
      <c r="D195" s="90" t="s">
        <v>51</v>
      </c>
      <c r="E195" s="90" t="s">
        <v>1</v>
      </c>
      <c r="F195" s="90" t="s">
        <v>3</v>
      </c>
      <c r="G195" s="314"/>
      <c r="H195" s="315"/>
      <c r="I195" s="316"/>
      <c r="J195" s="150">
        <f t="shared" si="50"/>
        <v>330</v>
      </c>
    </row>
    <row r="196" spans="1:10" s="84" customFormat="1" ht="33">
      <c r="A196" s="22"/>
      <c r="B196" s="48" t="s">
        <v>72</v>
      </c>
      <c r="C196" s="83" t="s">
        <v>28</v>
      </c>
      <c r="D196" s="83" t="s">
        <v>51</v>
      </c>
      <c r="E196" s="83" t="s">
        <v>1</v>
      </c>
      <c r="F196" s="83" t="s">
        <v>71</v>
      </c>
      <c r="G196" s="317"/>
      <c r="H196" s="318"/>
      <c r="I196" s="319"/>
      <c r="J196" s="107">
        <f t="shared" si="50"/>
        <v>330</v>
      </c>
    </row>
    <row r="197" spans="1:10" s="8" customFormat="1" ht="17.25">
      <c r="A197" s="22"/>
      <c r="B197" s="23" t="s">
        <v>222</v>
      </c>
      <c r="C197" s="33" t="s">
        <v>28</v>
      </c>
      <c r="D197" s="33" t="s">
        <v>51</v>
      </c>
      <c r="E197" s="33" t="s">
        <v>1</v>
      </c>
      <c r="F197" s="33" t="s">
        <v>71</v>
      </c>
      <c r="G197" s="178" t="s">
        <v>223</v>
      </c>
      <c r="H197" s="178" t="s">
        <v>28</v>
      </c>
      <c r="I197" s="178" t="s">
        <v>102</v>
      </c>
      <c r="J197" s="34">
        <v>330</v>
      </c>
    </row>
    <row r="198" spans="1:10" s="8" customFormat="1" ht="103.5">
      <c r="A198" s="205" t="s">
        <v>528</v>
      </c>
      <c r="B198" s="237" t="s">
        <v>523</v>
      </c>
      <c r="C198" s="239" t="s">
        <v>28</v>
      </c>
      <c r="D198" s="240" t="s">
        <v>51</v>
      </c>
      <c r="E198" s="241" t="s">
        <v>12</v>
      </c>
      <c r="F198" s="247" t="s">
        <v>3</v>
      </c>
      <c r="G198" s="405"/>
      <c r="H198" s="406"/>
      <c r="I198" s="407"/>
      <c r="J198" s="295">
        <f>+J199</f>
        <v>13000</v>
      </c>
    </row>
    <row r="199" spans="1:10" s="8" customFormat="1" ht="47.25">
      <c r="A199" s="22"/>
      <c r="B199" s="121" t="s">
        <v>524</v>
      </c>
      <c r="C199" s="243" t="s">
        <v>28</v>
      </c>
      <c r="D199" s="244" t="s">
        <v>51</v>
      </c>
      <c r="E199" s="245" t="s">
        <v>12</v>
      </c>
      <c r="F199" s="248" t="s">
        <v>71</v>
      </c>
      <c r="G199" s="246" t="s">
        <v>223</v>
      </c>
      <c r="H199" s="233" t="s">
        <v>28</v>
      </c>
      <c r="I199" s="233" t="s">
        <v>102</v>
      </c>
      <c r="J199" s="34">
        <v>13000</v>
      </c>
    </row>
    <row r="200" spans="1:10" s="2" customFormat="1" ht="70.900000000000006" customHeight="1">
      <c r="A200" s="18" t="s">
        <v>30</v>
      </c>
      <c r="B200" s="26" t="s">
        <v>73</v>
      </c>
      <c r="C200" s="30" t="s">
        <v>43</v>
      </c>
      <c r="D200" s="30" t="s">
        <v>49</v>
      </c>
      <c r="E200" s="30" t="s">
        <v>2</v>
      </c>
      <c r="F200" s="30" t="s">
        <v>3</v>
      </c>
      <c r="G200" s="311"/>
      <c r="H200" s="312"/>
      <c r="I200" s="313"/>
      <c r="J200" s="149">
        <f t="shared" ref="J200:J203" si="51">SUM(J201)</f>
        <v>5520</v>
      </c>
    </row>
    <row r="201" spans="1:10" s="2" customFormat="1" ht="75">
      <c r="A201" s="19" t="s">
        <v>187</v>
      </c>
      <c r="B201" s="24" t="s">
        <v>74</v>
      </c>
      <c r="C201" s="179" t="s">
        <v>43</v>
      </c>
      <c r="D201" s="179" t="s">
        <v>51</v>
      </c>
      <c r="E201" s="179" t="s">
        <v>2</v>
      </c>
      <c r="F201" s="41" t="s">
        <v>3</v>
      </c>
      <c r="G201" s="314"/>
      <c r="H201" s="315"/>
      <c r="I201" s="316"/>
      <c r="J201" s="148">
        <f t="shared" si="51"/>
        <v>5520</v>
      </c>
    </row>
    <row r="202" spans="1:10" s="80" customFormat="1" ht="78">
      <c r="A202" s="76" t="s">
        <v>188</v>
      </c>
      <c r="B202" s="77" t="s">
        <v>75</v>
      </c>
      <c r="C202" s="172" t="s">
        <v>43</v>
      </c>
      <c r="D202" s="172" t="s">
        <v>51</v>
      </c>
      <c r="E202" s="172" t="s">
        <v>1</v>
      </c>
      <c r="F202" s="92" t="s">
        <v>3</v>
      </c>
      <c r="G202" s="314"/>
      <c r="H202" s="315"/>
      <c r="I202" s="316"/>
      <c r="J202" s="150">
        <f t="shared" si="51"/>
        <v>5520</v>
      </c>
    </row>
    <row r="203" spans="1:10" s="84" customFormat="1" ht="49.5">
      <c r="A203" s="22"/>
      <c r="B203" s="48" t="s">
        <v>77</v>
      </c>
      <c r="C203" s="171" t="s">
        <v>43</v>
      </c>
      <c r="D203" s="171" t="s">
        <v>51</v>
      </c>
      <c r="E203" s="171" t="s">
        <v>1</v>
      </c>
      <c r="F203" s="75" t="s">
        <v>76</v>
      </c>
      <c r="G203" s="317"/>
      <c r="H203" s="318"/>
      <c r="I203" s="319"/>
      <c r="J203" s="107">
        <f t="shared" si="51"/>
        <v>5520</v>
      </c>
    </row>
    <row r="204" spans="1:10" s="8" customFormat="1" ht="17.25">
      <c r="A204" s="20"/>
      <c r="B204" s="23" t="s">
        <v>231</v>
      </c>
      <c r="C204" s="178" t="s">
        <v>43</v>
      </c>
      <c r="D204" s="178" t="s">
        <v>51</v>
      </c>
      <c r="E204" s="178" t="s">
        <v>1</v>
      </c>
      <c r="F204" s="40" t="s">
        <v>76</v>
      </c>
      <c r="G204" s="178" t="s">
        <v>230</v>
      </c>
      <c r="H204" s="178" t="s">
        <v>7</v>
      </c>
      <c r="I204" s="178" t="s">
        <v>48</v>
      </c>
      <c r="J204" s="34">
        <v>5520</v>
      </c>
    </row>
    <row r="205" spans="1:10" s="2" customFormat="1" ht="37.5">
      <c r="A205" s="18" t="s">
        <v>189</v>
      </c>
      <c r="B205" s="26" t="s">
        <v>78</v>
      </c>
      <c r="C205" s="177" t="s">
        <v>8</v>
      </c>
      <c r="D205" s="177" t="s">
        <v>49</v>
      </c>
      <c r="E205" s="177" t="s">
        <v>2</v>
      </c>
      <c r="F205" s="42" t="s">
        <v>3</v>
      </c>
      <c r="G205" s="324"/>
      <c r="H205" s="324"/>
      <c r="I205" s="324"/>
      <c r="J205" s="149">
        <f t="shared" ref="J205:J217" si="52">SUM(J206)</f>
        <v>4194.8999999999996</v>
      </c>
    </row>
    <row r="206" spans="1:10" s="2" customFormat="1">
      <c r="A206" s="19" t="s">
        <v>190</v>
      </c>
      <c r="B206" s="24" t="s">
        <v>80</v>
      </c>
      <c r="C206" s="179" t="s">
        <v>8</v>
      </c>
      <c r="D206" s="179" t="s">
        <v>51</v>
      </c>
      <c r="E206" s="179" t="s">
        <v>2</v>
      </c>
      <c r="F206" s="41" t="s">
        <v>79</v>
      </c>
      <c r="G206" s="324"/>
      <c r="H206" s="324"/>
      <c r="I206" s="324"/>
      <c r="J206" s="148">
        <f t="shared" ref="J206" si="53">SUM(J207+J210+J213+J216)</f>
        <v>4194.8999999999996</v>
      </c>
    </row>
    <row r="207" spans="1:10" s="89" customFormat="1" ht="58.5">
      <c r="A207" s="76" t="s">
        <v>191</v>
      </c>
      <c r="B207" s="77" t="s">
        <v>335</v>
      </c>
      <c r="C207" s="172" t="s">
        <v>8</v>
      </c>
      <c r="D207" s="172" t="s">
        <v>51</v>
      </c>
      <c r="E207" s="172" t="s">
        <v>1</v>
      </c>
      <c r="F207" s="92" t="s">
        <v>3</v>
      </c>
      <c r="G207" s="323"/>
      <c r="H207" s="323"/>
      <c r="I207" s="323"/>
      <c r="J207" s="150">
        <f t="shared" si="52"/>
        <v>411.6</v>
      </c>
    </row>
    <row r="208" spans="1:10" s="84" customFormat="1" ht="17.25">
      <c r="A208" s="22"/>
      <c r="B208" s="48" t="s">
        <v>82</v>
      </c>
      <c r="C208" s="171" t="s">
        <v>8</v>
      </c>
      <c r="D208" s="171" t="s">
        <v>51</v>
      </c>
      <c r="E208" s="171" t="s">
        <v>1</v>
      </c>
      <c r="F208" s="75" t="s">
        <v>81</v>
      </c>
      <c r="G208" s="322"/>
      <c r="H208" s="322"/>
      <c r="I208" s="322"/>
      <c r="J208" s="107">
        <f t="shared" si="52"/>
        <v>411.6</v>
      </c>
    </row>
    <row r="209" spans="1:13" s="8" customFormat="1" ht="17.25">
      <c r="A209" s="20"/>
      <c r="B209" s="23" t="s">
        <v>218</v>
      </c>
      <c r="C209" s="178" t="s">
        <v>8</v>
      </c>
      <c r="D209" s="178" t="s">
        <v>51</v>
      </c>
      <c r="E209" s="178" t="s">
        <v>1</v>
      </c>
      <c r="F209" s="40" t="s">
        <v>81</v>
      </c>
      <c r="G209" s="178" t="s">
        <v>219</v>
      </c>
      <c r="H209" s="178" t="s">
        <v>1</v>
      </c>
      <c r="I209" s="178" t="s">
        <v>105</v>
      </c>
      <c r="J209" s="34">
        <v>411.6</v>
      </c>
    </row>
    <row r="210" spans="1:13" s="89" customFormat="1" ht="19.5">
      <c r="A210" s="76" t="s">
        <v>333</v>
      </c>
      <c r="B210" s="77" t="s">
        <v>336</v>
      </c>
      <c r="C210" s="172" t="s">
        <v>8</v>
      </c>
      <c r="D210" s="172" t="s">
        <v>51</v>
      </c>
      <c r="E210" s="172" t="s">
        <v>12</v>
      </c>
      <c r="F210" s="92" t="s">
        <v>3</v>
      </c>
      <c r="G210" s="299"/>
      <c r="H210" s="300"/>
      <c r="I210" s="301"/>
      <c r="J210" s="150">
        <f t="shared" ref="J210:J211" si="54">SUM(J211)</f>
        <v>3035.8</v>
      </c>
    </row>
    <row r="211" spans="1:13" s="84" customFormat="1" ht="17.25">
      <c r="A211" s="22"/>
      <c r="B211" s="48" t="s">
        <v>82</v>
      </c>
      <c r="C211" s="171" t="s">
        <v>8</v>
      </c>
      <c r="D211" s="171" t="s">
        <v>51</v>
      </c>
      <c r="E211" s="171" t="s">
        <v>12</v>
      </c>
      <c r="F211" s="75" t="s">
        <v>81</v>
      </c>
      <c r="G211" s="302"/>
      <c r="H211" s="303"/>
      <c r="I211" s="304"/>
      <c r="J211" s="107">
        <f t="shared" si="54"/>
        <v>3035.8</v>
      </c>
    </row>
    <row r="212" spans="1:13" s="8" customFormat="1" ht="17.25">
      <c r="A212" s="20"/>
      <c r="B212" s="23" t="s">
        <v>218</v>
      </c>
      <c r="C212" s="178" t="s">
        <v>8</v>
      </c>
      <c r="D212" s="178" t="s">
        <v>51</v>
      </c>
      <c r="E212" s="178" t="s">
        <v>12</v>
      </c>
      <c r="F212" s="63" t="s">
        <v>81</v>
      </c>
      <c r="G212" s="178" t="s">
        <v>219</v>
      </c>
      <c r="H212" s="178" t="s">
        <v>1</v>
      </c>
      <c r="I212" s="178" t="s">
        <v>105</v>
      </c>
      <c r="J212" s="34">
        <v>3035.8</v>
      </c>
      <c r="K212" s="8">
        <v>2700</v>
      </c>
      <c r="L212" s="8">
        <v>1000</v>
      </c>
      <c r="M212" s="8">
        <v>1000</v>
      </c>
    </row>
    <row r="213" spans="1:13" s="8" customFormat="1" ht="58.5">
      <c r="A213" s="76" t="s">
        <v>339</v>
      </c>
      <c r="B213" s="77" t="s">
        <v>428</v>
      </c>
      <c r="C213" s="122" t="s">
        <v>8</v>
      </c>
      <c r="D213" s="122" t="s">
        <v>51</v>
      </c>
      <c r="E213" s="122" t="s">
        <v>7</v>
      </c>
      <c r="F213" s="122" t="s">
        <v>3</v>
      </c>
      <c r="G213" s="361"/>
      <c r="H213" s="362"/>
      <c r="I213" s="363"/>
      <c r="J213" s="170">
        <f t="shared" ref="J213:J214" si="55">J214</f>
        <v>724.5</v>
      </c>
    </row>
    <row r="214" spans="1:13" s="8" customFormat="1" ht="17.25">
      <c r="A214" s="22"/>
      <c r="B214" s="48" t="s">
        <v>82</v>
      </c>
      <c r="C214" s="171" t="s">
        <v>8</v>
      </c>
      <c r="D214" s="171" t="s">
        <v>51</v>
      </c>
      <c r="E214" s="171" t="s">
        <v>7</v>
      </c>
      <c r="F214" s="168" t="s">
        <v>81</v>
      </c>
      <c r="G214" s="367"/>
      <c r="H214" s="368"/>
      <c r="I214" s="369"/>
      <c r="J214" s="155">
        <f t="shared" si="55"/>
        <v>724.5</v>
      </c>
    </row>
    <row r="215" spans="1:13" s="8" customFormat="1" ht="17.25">
      <c r="A215" s="20"/>
      <c r="B215" s="23" t="s">
        <v>222</v>
      </c>
      <c r="C215" s="178" t="s">
        <v>8</v>
      </c>
      <c r="D215" s="178" t="s">
        <v>51</v>
      </c>
      <c r="E215" s="178" t="s">
        <v>7</v>
      </c>
      <c r="F215" s="169" t="s">
        <v>81</v>
      </c>
      <c r="G215" s="173" t="s">
        <v>223</v>
      </c>
      <c r="H215" s="174" t="s">
        <v>28</v>
      </c>
      <c r="I215" s="175" t="s">
        <v>47</v>
      </c>
      <c r="J215" s="167">
        <v>724.5</v>
      </c>
    </row>
    <row r="216" spans="1:13" s="95" customFormat="1" ht="39">
      <c r="A216" s="76" t="s">
        <v>427</v>
      </c>
      <c r="B216" s="77" t="s">
        <v>337</v>
      </c>
      <c r="C216" s="172" t="s">
        <v>8</v>
      </c>
      <c r="D216" s="172" t="s">
        <v>51</v>
      </c>
      <c r="E216" s="172" t="s">
        <v>43</v>
      </c>
      <c r="F216" s="92" t="s">
        <v>3</v>
      </c>
      <c r="G216" s="299"/>
      <c r="H216" s="300"/>
      <c r="I216" s="301"/>
      <c r="J216" s="161">
        <f t="shared" ref="J216" si="56">SUM(J217)</f>
        <v>23</v>
      </c>
    </row>
    <row r="217" spans="1:13" s="84" customFormat="1" ht="33">
      <c r="A217" s="22"/>
      <c r="B217" s="48" t="s">
        <v>317</v>
      </c>
      <c r="C217" s="171" t="s">
        <v>8</v>
      </c>
      <c r="D217" s="171" t="s">
        <v>51</v>
      </c>
      <c r="E217" s="171" t="s">
        <v>43</v>
      </c>
      <c r="F217" s="75" t="s">
        <v>316</v>
      </c>
      <c r="G217" s="302"/>
      <c r="H217" s="303"/>
      <c r="I217" s="304"/>
      <c r="J217" s="107">
        <f t="shared" si="52"/>
        <v>23</v>
      </c>
    </row>
    <row r="218" spans="1:13" s="8" customFormat="1" ht="17.25">
      <c r="A218" s="20"/>
      <c r="B218" s="23" t="s">
        <v>231</v>
      </c>
      <c r="C218" s="178" t="s">
        <v>8</v>
      </c>
      <c r="D218" s="178" t="s">
        <v>51</v>
      </c>
      <c r="E218" s="178" t="s">
        <v>43</v>
      </c>
      <c r="F218" s="50" t="s">
        <v>316</v>
      </c>
      <c r="G218" s="65" t="s">
        <v>230</v>
      </c>
      <c r="H218" s="65" t="s">
        <v>28</v>
      </c>
      <c r="I218" s="65" t="s">
        <v>102</v>
      </c>
      <c r="J218" s="34">
        <v>23</v>
      </c>
    </row>
    <row r="219" spans="1:13" s="2" customFormat="1" ht="75">
      <c r="A219" s="18" t="s">
        <v>192</v>
      </c>
      <c r="B219" s="26" t="s">
        <v>84</v>
      </c>
      <c r="C219" s="177" t="s">
        <v>47</v>
      </c>
      <c r="D219" s="177" t="s">
        <v>49</v>
      </c>
      <c r="E219" s="177" t="s">
        <v>2</v>
      </c>
      <c r="F219" s="42" t="s">
        <v>3</v>
      </c>
      <c r="G219" s="311"/>
      <c r="H219" s="312"/>
      <c r="I219" s="313"/>
      <c r="J219" s="149">
        <f t="shared" ref="J219" si="57">SUM(J220+J226)</f>
        <v>10499.599999999999</v>
      </c>
    </row>
    <row r="220" spans="1:13" s="2" customFormat="1" ht="37.5">
      <c r="A220" s="19" t="s">
        <v>193</v>
      </c>
      <c r="B220" s="24" t="s">
        <v>85</v>
      </c>
      <c r="C220" s="179" t="s">
        <v>47</v>
      </c>
      <c r="D220" s="179" t="s">
        <v>51</v>
      </c>
      <c r="E220" s="179" t="s">
        <v>2</v>
      </c>
      <c r="F220" s="41" t="s">
        <v>3</v>
      </c>
      <c r="G220" s="314"/>
      <c r="H220" s="315"/>
      <c r="I220" s="316"/>
      <c r="J220" s="148">
        <f t="shared" ref="J220:J222" si="58">SUM(J221)</f>
        <v>7052.4</v>
      </c>
    </row>
    <row r="221" spans="1:13" s="80" customFormat="1" ht="39">
      <c r="A221" s="76" t="s">
        <v>194</v>
      </c>
      <c r="B221" s="77" t="s">
        <v>282</v>
      </c>
      <c r="C221" s="172" t="s">
        <v>47</v>
      </c>
      <c r="D221" s="172" t="s">
        <v>51</v>
      </c>
      <c r="E221" s="172" t="s">
        <v>1</v>
      </c>
      <c r="F221" s="92" t="s">
        <v>3</v>
      </c>
      <c r="G221" s="314"/>
      <c r="H221" s="315"/>
      <c r="I221" s="316"/>
      <c r="J221" s="150">
        <f>+J222+J224</f>
        <v>7052.4</v>
      </c>
    </row>
    <row r="222" spans="1:13" s="84" customFormat="1" ht="33">
      <c r="A222" s="22"/>
      <c r="B222" s="48" t="s">
        <v>17</v>
      </c>
      <c r="C222" s="171" t="s">
        <v>47</v>
      </c>
      <c r="D222" s="171" t="s">
        <v>51</v>
      </c>
      <c r="E222" s="171" t="s">
        <v>1</v>
      </c>
      <c r="F222" s="75" t="s">
        <v>16</v>
      </c>
      <c r="G222" s="317"/>
      <c r="H222" s="318"/>
      <c r="I222" s="319"/>
      <c r="J222" s="107">
        <f t="shared" si="58"/>
        <v>6552.4</v>
      </c>
    </row>
    <row r="223" spans="1:13" s="8" customFormat="1" ht="33">
      <c r="A223" s="20"/>
      <c r="B223" s="23" t="s">
        <v>229</v>
      </c>
      <c r="C223" s="178" t="s">
        <v>47</v>
      </c>
      <c r="D223" s="178" t="s">
        <v>51</v>
      </c>
      <c r="E223" s="178" t="s">
        <v>1</v>
      </c>
      <c r="F223" s="40" t="s">
        <v>16</v>
      </c>
      <c r="G223" s="178" t="s">
        <v>228</v>
      </c>
      <c r="H223" s="178" t="s">
        <v>28</v>
      </c>
      <c r="I223" s="178" t="s">
        <v>43</v>
      </c>
      <c r="J223" s="34">
        <v>6552.4</v>
      </c>
    </row>
    <row r="224" spans="1:13" s="8" customFormat="1" ht="63">
      <c r="A224" s="20"/>
      <c r="B224" s="60" t="s">
        <v>515</v>
      </c>
      <c r="C224" s="227" t="s">
        <v>47</v>
      </c>
      <c r="D224" s="227" t="s">
        <v>51</v>
      </c>
      <c r="E224" s="227" t="s">
        <v>1</v>
      </c>
      <c r="F224" s="227" t="s">
        <v>516</v>
      </c>
      <c r="G224" s="308"/>
      <c r="H224" s="309"/>
      <c r="I224" s="310"/>
      <c r="J224" s="107">
        <f>+J225</f>
        <v>500</v>
      </c>
    </row>
    <row r="225" spans="1:10" s="8" customFormat="1" ht="78.75">
      <c r="A225" s="20"/>
      <c r="B225" s="121" t="s">
        <v>514</v>
      </c>
      <c r="C225" s="229" t="s">
        <v>47</v>
      </c>
      <c r="D225" s="229" t="s">
        <v>51</v>
      </c>
      <c r="E225" s="229" t="s">
        <v>1</v>
      </c>
      <c r="F225" s="229" t="s">
        <v>516</v>
      </c>
      <c r="G225" s="229" t="s">
        <v>228</v>
      </c>
      <c r="H225" s="229" t="s">
        <v>28</v>
      </c>
      <c r="I225" s="229" t="s">
        <v>43</v>
      </c>
      <c r="J225" s="34">
        <v>500</v>
      </c>
    </row>
    <row r="226" spans="1:10" s="2" customFormat="1">
      <c r="A226" s="19" t="s">
        <v>234</v>
      </c>
      <c r="B226" s="24" t="s">
        <v>87</v>
      </c>
      <c r="C226" s="179" t="s">
        <v>47</v>
      </c>
      <c r="D226" s="179" t="s">
        <v>86</v>
      </c>
      <c r="E226" s="179" t="s">
        <v>2</v>
      </c>
      <c r="F226" s="41" t="s">
        <v>3</v>
      </c>
      <c r="G226" s="311"/>
      <c r="H226" s="312"/>
      <c r="I226" s="313"/>
      <c r="J226" s="148">
        <f t="shared" ref="J226" si="59">SUM(J227+J232)</f>
        <v>3447.2</v>
      </c>
    </row>
    <row r="227" spans="1:10" s="80" customFormat="1" ht="58.5">
      <c r="A227" s="76" t="s">
        <v>235</v>
      </c>
      <c r="B227" s="77" t="s">
        <v>88</v>
      </c>
      <c r="C227" s="172" t="s">
        <v>47</v>
      </c>
      <c r="D227" s="172" t="s">
        <v>86</v>
      </c>
      <c r="E227" s="172" t="s">
        <v>1</v>
      </c>
      <c r="F227" s="92" t="s">
        <v>3</v>
      </c>
      <c r="G227" s="314"/>
      <c r="H227" s="315"/>
      <c r="I227" s="316"/>
      <c r="J227" s="150">
        <f t="shared" ref="J227" si="60">SUM(J228)</f>
        <v>3447.2</v>
      </c>
    </row>
    <row r="228" spans="1:10" s="84" customFormat="1" ht="49.5">
      <c r="A228" s="22"/>
      <c r="B228" s="48" t="s">
        <v>295</v>
      </c>
      <c r="C228" s="171" t="s">
        <v>47</v>
      </c>
      <c r="D228" s="171" t="s">
        <v>86</v>
      </c>
      <c r="E228" s="171" t="s">
        <v>1</v>
      </c>
      <c r="F228" s="75" t="s">
        <v>326</v>
      </c>
      <c r="G228" s="317"/>
      <c r="H228" s="318"/>
      <c r="I228" s="319"/>
      <c r="J228" s="107">
        <f t="shared" ref="J228" si="61">SUM(J229:J231)</f>
        <v>3447.2</v>
      </c>
    </row>
    <row r="229" spans="1:10" s="8" customFormat="1" ht="17.25">
      <c r="A229" s="20"/>
      <c r="B229" s="23" t="s">
        <v>349</v>
      </c>
      <c r="C229" s="178" t="s">
        <v>47</v>
      </c>
      <c r="D229" s="178" t="s">
        <v>86</v>
      </c>
      <c r="E229" s="178" t="s">
        <v>1</v>
      </c>
      <c r="F229" s="54" t="s">
        <v>326</v>
      </c>
      <c r="G229" s="178" t="s">
        <v>226</v>
      </c>
      <c r="H229" s="178" t="s">
        <v>90</v>
      </c>
      <c r="I229" s="178" t="s">
        <v>7</v>
      </c>
      <c r="J229" s="34">
        <v>2211.6999999999998</v>
      </c>
    </row>
    <row r="230" spans="1:10" s="8" customFormat="1" ht="17.25">
      <c r="A230" s="20"/>
      <c r="B230" s="23" t="s">
        <v>350</v>
      </c>
      <c r="C230" s="178" t="s">
        <v>47</v>
      </c>
      <c r="D230" s="178" t="s">
        <v>86</v>
      </c>
      <c r="E230" s="178" t="s">
        <v>1</v>
      </c>
      <c r="F230" s="54" t="s">
        <v>326</v>
      </c>
      <c r="G230" s="178" t="s">
        <v>226</v>
      </c>
      <c r="H230" s="178" t="s">
        <v>90</v>
      </c>
      <c r="I230" s="178" t="s">
        <v>7</v>
      </c>
      <c r="J230" s="34">
        <v>1032.2</v>
      </c>
    </row>
    <row r="231" spans="1:10" s="8" customFormat="1" ht="13.9" customHeight="1">
      <c r="A231" s="20"/>
      <c r="B231" s="23" t="s">
        <v>351</v>
      </c>
      <c r="C231" s="178" t="s">
        <v>47</v>
      </c>
      <c r="D231" s="178" t="s">
        <v>86</v>
      </c>
      <c r="E231" s="178" t="s">
        <v>1</v>
      </c>
      <c r="F231" s="54" t="s">
        <v>326</v>
      </c>
      <c r="G231" s="178" t="s">
        <v>226</v>
      </c>
      <c r="H231" s="178" t="s">
        <v>90</v>
      </c>
      <c r="I231" s="178" t="s">
        <v>7</v>
      </c>
      <c r="J231" s="34">
        <v>203.3</v>
      </c>
    </row>
    <row r="232" spans="1:10" s="80" customFormat="1" ht="0.6" hidden="1" customHeight="1">
      <c r="A232" s="76" t="s">
        <v>236</v>
      </c>
      <c r="B232" s="77" t="s">
        <v>89</v>
      </c>
      <c r="C232" s="172" t="s">
        <v>47</v>
      </c>
      <c r="D232" s="172" t="s">
        <v>86</v>
      </c>
      <c r="E232" s="172" t="s">
        <v>8</v>
      </c>
      <c r="F232" s="92" t="s">
        <v>3</v>
      </c>
      <c r="G232" s="323"/>
      <c r="H232" s="323"/>
      <c r="I232" s="323"/>
      <c r="J232" s="150">
        <f t="shared" ref="J232" si="62">SUM(J233+J235)</f>
        <v>0</v>
      </c>
    </row>
    <row r="233" spans="1:10" s="49" customFormat="1" ht="19.5" hidden="1">
      <c r="A233" s="47"/>
      <c r="B233" s="48" t="s">
        <v>34</v>
      </c>
      <c r="C233" s="171" t="s">
        <v>47</v>
      </c>
      <c r="D233" s="171" t="s">
        <v>86</v>
      </c>
      <c r="E233" s="171" t="s">
        <v>8</v>
      </c>
      <c r="F233" s="75" t="s">
        <v>83</v>
      </c>
      <c r="G233" s="91"/>
      <c r="H233" s="91"/>
      <c r="I233" s="91"/>
      <c r="J233" s="107">
        <f t="shared" ref="J233" si="63">SUM(J234)</f>
        <v>0</v>
      </c>
    </row>
    <row r="234" spans="1:10" s="8" customFormat="1" ht="17.25" hidden="1">
      <c r="A234" s="20"/>
      <c r="B234" s="23" t="s">
        <v>34</v>
      </c>
      <c r="C234" s="178" t="s">
        <v>47</v>
      </c>
      <c r="D234" s="178" t="s">
        <v>86</v>
      </c>
      <c r="E234" s="178" t="s">
        <v>8</v>
      </c>
      <c r="F234" s="40" t="s">
        <v>83</v>
      </c>
      <c r="G234" s="178" t="s">
        <v>225</v>
      </c>
      <c r="H234" s="178" t="s">
        <v>43</v>
      </c>
      <c r="I234" s="178" t="s">
        <v>43</v>
      </c>
      <c r="J234" s="34"/>
    </row>
    <row r="235" spans="1:10" s="84" customFormat="1" ht="66" hidden="1">
      <c r="A235" s="86"/>
      <c r="B235" s="48" t="s">
        <v>338</v>
      </c>
      <c r="C235" s="171" t="s">
        <v>47</v>
      </c>
      <c r="D235" s="171" t="s">
        <v>86</v>
      </c>
      <c r="E235" s="171" t="s">
        <v>8</v>
      </c>
      <c r="F235" s="87" t="s">
        <v>326</v>
      </c>
      <c r="G235" s="322"/>
      <c r="H235" s="322"/>
      <c r="I235" s="322"/>
      <c r="J235" s="107">
        <f t="shared" ref="J235" si="64">SUM(J236:J238)</f>
        <v>0</v>
      </c>
    </row>
    <row r="236" spans="1:10" s="8" customFormat="1" ht="17.25" hidden="1">
      <c r="A236" s="21"/>
      <c r="B236" s="23" t="s">
        <v>320</v>
      </c>
      <c r="C236" s="178" t="s">
        <v>47</v>
      </c>
      <c r="D236" s="178" t="s">
        <v>86</v>
      </c>
      <c r="E236" s="178" t="s">
        <v>8</v>
      </c>
      <c r="F236" s="45" t="s">
        <v>326</v>
      </c>
      <c r="G236" s="178" t="s">
        <v>225</v>
      </c>
      <c r="H236" s="178" t="s">
        <v>43</v>
      </c>
      <c r="I236" s="178" t="s">
        <v>43</v>
      </c>
      <c r="J236" s="34"/>
    </row>
    <row r="237" spans="1:10" s="8" customFormat="1" ht="17.25" hidden="1">
      <c r="A237" s="21"/>
      <c r="B237" s="23" t="s">
        <v>319</v>
      </c>
      <c r="C237" s="178" t="s">
        <v>47</v>
      </c>
      <c r="D237" s="178" t="s">
        <v>86</v>
      </c>
      <c r="E237" s="178" t="s">
        <v>8</v>
      </c>
      <c r="F237" s="45" t="s">
        <v>326</v>
      </c>
      <c r="G237" s="178" t="s">
        <v>225</v>
      </c>
      <c r="H237" s="178" t="s">
        <v>43</v>
      </c>
      <c r="I237" s="178" t="s">
        <v>43</v>
      </c>
      <c r="J237" s="34"/>
    </row>
    <row r="238" spans="1:10" s="8" customFormat="1" ht="16.899999999999999" hidden="1" customHeight="1">
      <c r="A238" s="21"/>
      <c r="B238" s="23" t="s">
        <v>352</v>
      </c>
      <c r="C238" s="178" t="s">
        <v>47</v>
      </c>
      <c r="D238" s="178" t="s">
        <v>86</v>
      </c>
      <c r="E238" s="178" t="s">
        <v>8</v>
      </c>
      <c r="F238" s="45" t="s">
        <v>326</v>
      </c>
      <c r="G238" s="178" t="s">
        <v>225</v>
      </c>
      <c r="H238" s="178" t="s">
        <v>43</v>
      </c>
      <c r="I238" s="178" t="s">
        <v>43</v>
      </c>
      <c r="J238" s="34"/>
    </row>
    <row r="239" spans="1:10" s="5" customFormat="1" ht="37.5" hidden="1">
      <c r="A239" s="18" t="s">
        <v>36</v>
      </c>
      <c r="B239" s="26" t="s">
        <v>91</v>
      </c>
      <c r="C239" s="177" t="s">
        <v>90</v>
      </c>
      <c r="D239" s="177" t="s">
        <v>49</v>
      </c>
      <c r="E239" s="177" t="s">
        <v>2</v>
      </c>
      <c r="F239" s="42" t="s">
        <v>3</v>
      </c>
      <c r="G239" s="409"/>
      <c r="H239" s="409"/>
      <c r="I239" s="409"/>
      <c r="J239" s="149">
        <f t="shared" ref="J239" si="65">+J241+J249</f>
        <v>106520.00000000001</v>
      </c>
    </row>
    <row r="240" spans="1:10" s="5" customFormat="1" ht="36.6" customHeight="1">
      <c r="A240" s="18"/>
      <c r="B240" s="137" t="s">
        <v>91</v>
      </c>
      <c r="C240" s="180" t="s">
        <v>90</v>
      </c>
      <c r="D240" s="180" t="s">
        <v>49</v>
      </c>
      <c r="E240" s="180" t="s">
        <v>2</v>
      </c>
      <c r="F240" s="138" t="s">
        <v>3</v>
      </c>
      <c r="G240" s="337"/>
      <c r="H240" s="338"/>
      <c r="I240" s="339"/>
      <c r="J240" s="149">
        <f t="shared" ref="J240" si="66">+J241+J249</f>
        <v>106520.00000000001</v>
      </c>
    </row>
    <row r="241" spans="1:14" s="2" customFormat="1" ht="56.25">
      <c r="A241" s="19" t="s">
        <v>195</v>
      </c>
      <c r="B241" s="24" t="s">
        <v>259</v>
      </c>
      <c r="C241" s="179" t="s">
        <v>90</v>
      </c>
      <c r="D241" s="179" t="s">
        <v>51</v>
      </c>
      <c r="E241" s="179" t="s">
        <v>2</v>
      </c>
      <c r="F241" s="41" t="s">
        <v>3</v>
      </c>
      <c r="G241" s="340"/>
      <c r="H241" s="341"/>
      <c r="I241" s="342"/>
      <c r="J241" s="148">
        <f t="shared" ref="J241:J243" si="67">SUM(J242)</f>
        <v>2640.1</v>
      </c>
    </row>
    <row r="242" spans="1:14" s="80" customFormat="1" ht="39">
      <c r="A242" s="76" t="s">
        <v>196</v>
      </c>
      <c r="B242" s="77" t="s">
        <v>260</v>
      </c>
      <c r="C242" s="172" t="s">
        <v>90</v>
      </c>
      <c r="D242" s="172" t="s">
        <v>51</v>
      </c>
      <c r="E242" s="172" t="s">
        <v>1</v>
      </c>
      <c r="F242" s="92" t="s">
        <v>3</v>
      </c>
      <c r="G242" s="340"/>
      <c r="H242" s="341"/>
      <c r="I242" s="342"/>
      <c r="J242" s="150">
        <f t="shared" si="67"/>
        <v>2640.1</v>
      </c>
    </row>
    <row r="243" spans="1:14" s="84" customFormat="1" ht="33">
      <c r="A243" s="22"/>
      <c r="B243" s="48" t="s">
        <v>261</v>
      </c>
      <c r="C243" s="171" t="s">
        <v>90</v>
      </c>
      <c r="D243" s="171" t="s">
        <v>51</v>
      </c>
      <c r="E243" s="171" t="s">
        <v>1</v>
      </c>
      <c r="F243" s="75" t="s">
        <v>262</v>
      </c>
      <c r="G243" s="343"/>
      <c r="H243" s="344"/>
      <c r="I243" s="345"/>
      <c r="J243" s="107">
        <f t="shared" si="67"/>
        <v>2640.1</v>
      </c>
    </row>
    <row r="244" spans="1:14" s="8" customFormat="1" ht="17.25">
      <c r="A244" s="22"/>
      <c r="B244" s="23" t="s">
        <v>218</v>
      </c>
      <c r="C244" s="178" t="s">
        <v>90</v>
      </c>
      <c r="D244" s="178" t="s">
        <v>51</v>
      </c>
      <c r="E244" s="178" t="s">
        <v>1</v>
      </c>
      <c r="F244" s="40" t="s">
        <v>262</v>
      </c>
      <c r="G244" s="178" t="s">
        <v>219</v>
      </c>
      <c r="H244" s="178" t="s">
        <v>28</v>
      </c>
      <c r="I244" s="178" t="s">
        <v>47</v>
      </c>
      <c r="J244" s="34">
        <v>2640.1</v>
      </c>
      <c r="K244" s="8" t="s">
        <v>368</v>
      </c>
    </row>
    <row r="245" spans="1:14" s="8" customFormat="1" hidden="1">
      <c r="A245" s="19"/>
      <c r="B245" s="24"/>
      <c r="C245" s="178"/>
      <c r="D245" s="178"/>
      <c r="E245" s="178"/>
      <c r="F245" s="106"/>
      <c r="G245" s="178"/>
      <c r="H245" s="178"/>
      <c r="I245" s="178"/>
      <c r="J245" s="109"/>
    </row>
    <row r="246" spans="1:14" s="8" customFormat="1" ht="19.5" hidden="1">
      <c r="A246" s="76"/>
      <c r="B246" s="77"/>
      <c r="C246" s="178"/>
      <c r="D246" s="178"/>
      <c r="E246" s="178"/>
      <c r="F246" s="106"/>
      <c r="G246" s="178"/>
      <c r="H246" s="178"/>
      <c r="I246" s="178"/>
      <c r="J246" s="108"/>
    </row>
    <row r="247" spans="1:14" s="8" customFormat="1" ht="17.25" hidden="1">
      <c r="A247" s="22"/>
      <c r="B247" s="111"/>
      <c r="C247" s="178"/>
      <c r="D247" s="178"/>
      <c r="E247" s="178"/>
      <c r="F247" s="106"/>
      <c r="G247" s="178"/>
      <c r="H247" s="178"/>
      <c r="I247" s="178"/>
      <c r="J247" s="34"/>
    </row>
    <row r="248" spans="1:14" s="8" customFormat="1" ht="17.25" hidden="1">
      <c r="A248" s="22"/>
      <c r="B248" s="112"/>
      <c r="C248" s="178"/>
      <c r="D248" s="178"/>
      <c r="E248" s="178"/>
      <c r="F248" s="106"/>
      <c r="G248" s="178"/>
      <c r="H248" s="178"/>
      <c r="I248" s="178"/>
      <c r="J248" s="34"/>
      <c r="K248" s="8">
        <v>699.5</v>
      </c>
    </row>
    <row r="249" spans="1:14" s="2" customFormat="1" ht="37.5">
      <c r="A249" s="19" t="s">
        <v>263</v>
      </c>
      <c r="B249" s="24" t="s">
        <v>92</v>
      </c>
      <c r="C249" s="179" t="s">
        <v>90</v>
      </c>
      <c r="D249" s="179" t="s">
        <v>86</v>
      </c>
      <c r="E249" s="179" t="s">
        <v>2</v>
      </c>
      <c r="F249" s="41" t="s">
        <v>3</v>
      </c>
      <c r="G249" s="311"/>
      <c r="H249" s="312"/>
      <c r="I249" s="313"/>
      <c r="J249" s="148">
        <f t="shared" ref="J249:N249" si="68">+J250+J253+J257</f>
        <v>103879.90000000001</v>
      </c>
      <c r="K249" s="32">
        <f t="shared" si="68"/>
        <v>0</v>
      </c>
      <c r="L249" s="32">
        <f t="shared" si="68"/>
        <v>0</v>
      </c>
      <c r="M249" s="32">
        <f t="shared" si="68"/>
        <v>0</v>
      </c>
      <c r="N249" s="32">
        <f t="shared" si="68"/>
        <v>0</v>
      </c>
    </row>
    <row r="250" spans="1:14" s="80" customFormat="1" ht="39">
      <c r="A250" s="76" t="s">
        <v>264</v>
      </c>
      <c r="B250" s="96" t="s">
        <v>318</v>
      </c>
      <c r="C250" s="172" t="s">
        <v>90</v>
      </c>
      <c r="D250" s="172" t="s">
        <v>86</v>
      </c>
      <c r="E250" s="172" t="s">
        <v>1</v>
      </c>
      <c r="F250" s="92" t="s">
        <v>3</v>
      </c>
      <c r="G250" s="314"/>
      <c r="H250" s="315"/>
      <c r="I250" s="316"/>
      <c r="J250" s="150">
        <f t="shared" ref="J250" si="69">SUM(J251)</f>
        <v>754</v>
      </c>
    </row>
    <row r="251" spans="1:14" s="84" customFormat="1" ht="17.25">
      <c r="A251" s="22"/>
      <c r="B251" s="48" t="s">
        <v>274</v>
      </c>
      <c r="C251" s="171" t="s">
        <v>90</v>
      </c>
      <c r="D251" s="171" t="s">
        <v>86</v>
      </c>
      <c r="E251" s="171" t="s">
        <v>1</v>
      </c>
      <c r="F251" s="75" t="s">
        <v>273</v>
      </c>
      <c r="G251" s="317"/>
      <c r="H251" s="318"/>
      <c r="I251" s="319"/>
      <c r="J251" s="107">
        <f>SUM(J252:J252)</f>
        <v>754</v>
      </c>
    </row>
    <row r="252" spans="1:14" s="8" customFormat="1" ht="17.25">
      <c r="A252" s="22"/>
      <c r="B252" s="23" t="s">
        <v>227</v>
      </c>
      <c r="C252" s="178" t="s">
        <v>90</v>
      </c>
      <c r="D252" s="178" t="s">
        <v>86</v>
      </c>
      <c r="E252" s="178" t="s">
        <v>1</v>
      </c>
      <c r="F252" s="40" t="s">
        <v>273</v>
      </c>
      <c r="G252" s="178" t="s">
        <v>226</v>
      </c>
      <c r="H252" s="178" t="s">
        <v>90</v>
      </c>
      <c r="I252" s="178" t="s">
        <v>7</v>
      </c>
      <c r="J252" s="34">
        <v>754</v>
      </c>
      <c r="K252" s="8">
        <v>139</v>
      </c>
      <c r="L252" s="8">
        <v>139</v>
      </c>
      <c r="M252" s="8">
        <v>139</v>
      </c>
    </row>
    <row r="253" spans="1:14" s="80" customFormat="1" ht="39">
      <c r="A253" s="76" t="s">
        <v>392</v>
      </c>
      <c r="B253" s="77" t="s">
        <v>265</v>
      </c>
      <c r="C253" s="172" t="s">
        <v>90</v>
      </c>
      <c r="D253" s="172" t="s">
        <v>86</v>
      </c>
      <c r="E253" s="172" t="s">
        <v>12</v>
      </c>
      <c r="F253" s="92" t="s">
        <v>3</v>
      </c>
      <c r="G253" s="299"/>
      <c r="H253" s="300"/>
      <c r="I253" s="301"/>
      <c r="J253" s="150">
        <f>+J254+J260</f>
        <v>103125.90000000001</v>
      </c>
    </row>
    <row r="254" spans="1:14" s="84" customFormat="1" ht="33">
      <c r="A254" s="126"/>
      <c r="B254" s="48" t="s">
        <v>272</v>
      </c>
      <c r="C254" s="171" t="s">
        <v>90</v>
      </c>
      <c r="D254" s="171" t="s">
        <v>86</v>
      </c>
      <c r="E254" s="171" t="s">
        <v>12</v>
      </c>
      <c r="F254" s="75" t="s">
        <v>266</v>
      </c>
      <c r="G254" s="302"/>
      <c r="H254" s="303"/>
      <c r="I254" s="304"/>
      <c r="J254" s="107">
        <f t="shared" ref="J254" si="70">SUM(J255:J256)</f>
        <v>63316.100000000006</v>
      </c>
    </row>
    <row r="255" spans="1:14" s="8" customFormat="1">
      <c r="A255" s="126"/>
      <c r="B255" s="23" t="s">
        <v>218</v>
      </c>
      <c r="C255" s="178" t="s">
        <v>90</v>
      </c>
      <c r="D255" s="178" t="s">
        <v>86</v>
      </c>
      <c r="E255" s="178" t="s">
        <v>12</v>
      </c>
      <c r="F255" s="40" t="s">
        <v>266</v>
      </c>
      <c r="G255" s="178" t="s">
        <v>219</v>
      </c>
      <c r="H255" s="178" t="s">
        <v>28</v>
      </c>
      <c r="I255" s="178" t="s">
        <v>48</v>
      </c>
      <c r="J255" s="34">
        <v>9349.2999999999993</v>
      </c>
      <c r="K255" s="8">
        <v>-52397</v>
      </c>
      <c r="L255" s="8">
        <v>-56656</v>
      </c>
      <c r="M255" s="8">
        <v>-58856</v>
      </c>
    </row>
    <row r="256" spans="1:14" s="255" customFormat="1" ht="36" customHeight="1">
      <c r="A256" s="126"/>
      <c r="B256" s="23" t="s">
        <v>231</v>
      </c>
      <c r="C256" s="235" t="s">
        <v>90</v>
      </c>
      <c r="D256" s="235" t="s">
        <v>86</v>
      </c>
      <c r="E256" s="235" t="s">
        <v>12</v>
      </c>
      <c r="F256" s="235" t="s">
        <v>266</v>
      </c>
      <c r="G256" s="235" t="s">
        <v>230</v>
      </c>
      <c r="H256" s="235" t="s">
        <v>28</v>
      </c>
      <c r="I256" s="235" t="s">
        <v>48</v>
      </c>
      <c r="J256" s="34">
        <v>53966.8</v>
      </c>
      <c r="K256" s="255">
        <v>52397</v>
      </c>
      <c r="L256" s="255">
        <v>56656</v>
      </c>
      <c r="M256" s="255">
        <v>58856</v>
      </c>
    </row>
    <row r="257" spans="1:13" s="255" customFormat="1" ht="36" hidden="1" customHeight="1">
      <c r="A257" s="76" t="s">
        <v>393</v>
      </c>
      <c r="B257" s="77" t="s">
        <v>372</v>
      </c>
      <c r="C257" s="234" t="s">
        <v>90</v>
      </c>
      <c r="D257" s="234" t="s">
        <v>86</v>
      </c>
      <c r="E257" s="234" t="s">
        <v>28</v>
      </c>
      <c r="F257" s="234" t="s">
        <v>374</v>
      </c>
      <c r="G257" s="235"/>
      <c r="H257" s="235"/>
      <c r="I257" s="235"/>
      <c r="J257" s="108">
        <f>J258</f>
        <v>0</v>
      </c>
    </row>
    <row r="258" spans="1:13" s="255" customFormat="1" ht="36" hidden="1" customHeight="1">
      <c r="A258" s="22"/>
      <c r="B258" s="111" t="s">
        <v>373</v>
      </c>
      <c r="C258" s="235" t="s">
        <v>90</v>
      </c>
      <c r="D258" s="235" t="s">
        <v>86</v>
      </c>
      <c r="E258" s="235" t="s">
        <v>28</v>
      </c>
      <c r="F258" s="235" t="s">
        <v>375</v>
      </c>
      <c r="G258" s="235"/>
      <c r="H258" s="235"/>
      <c r="I258" s="235"/>
      <c r="J258" s="34">
        <v>0</v>
      </c>
    </row>
    <row r="259" spans="1:13" s="255" customFormat="1" ht="36" hidden="1" customHeight="1">
      <c r="A259" s="22"/>
      <c r="B259" s="112" t="s">
        <v>222</v>
      </c>
      <c r="C259" s="235" t="s">
        <v>90</v>
      </c>
      <c r="D259" s="235" t="s">
        <v>86</v>
      </c>
      <c r="E259" s="235" t="s">
        <v>28</v>
      </c>
      <c r="F259" s="235" t="s">
        <v>375</v>
      </c>
      <c r="G259" s="235" t="s">
        <v>223</v>
      </c>
      <c r="H259" s="235" t="s">
        <v>28</v>
      </c>
      <c r="I259" s="235" t="s">
        <v>47</v>
      </c>
      <c r="J259" s="34">
        <v>0</v>
      </c>
    </row>
    <row r="260" spans="1:13" s="256" customFormat="1" ht="36" customHeight="1">
      <c r="A260" s="22"/>
      <c r="B260" s="232" t="s">
        <v>517</v>
      </c>
      <c r="C260" s="236" t="s">
        <v>90</v>
      </c>
      <c r="D260" s="236" t="s">
        <v>86</v>
      </c>
      <c r="E260" s="236" t="s">
        <v>12</v>
      </c>
      <c r="F260" s="236" t="s">
        <v>519</v>
      </c>
      <c r="G260" s="410"/>
      <c r="H260" s="410"/>
      <c r="I260" s="410"/>
      <c r="J260" s="107">
        <f>+J261</f>
        <v>39809.800000000003</v>
      </c>
    </row>
    <row r="261" spans="1:13" s="8" customFormat="1" ht="65.25">
      <c r="A261" s="250"/>
      <c r="B261" s="251" t="s">
        <v>518</v>
      </c>
      <c r="C261" s="252" t="s">
        <v>90</v>
      </c>
      <c r="D261" s="252" t="s">
        <v>86</v>
      </c>
      <c r="E261" s="252" t="s">
        <v>12</v>
      </c>
      <c r="F261" s="252" t="s">
        <v>519</v>
      </c>
      <c r="G261" s="253" t="s">
        <v>230</v>
      </c>
      <c r="H261" s="253" t="s">
        <v>28</v>
      </c>
      <c r="I261" s="253" t="s">
        <v>48</v>
      </c>
      <c r="J261" s="254">
        <v>39809.800000000003</v>
      </c>
    </row>
    <row r="262" spans="1:13" s="2" customFormat="1" ht="56.25">
      <c r="A262" s="18" t="s">
        <v>199</v>
      </c>
      <c r="B262" s="26" t="s">
        <v>94</v>
      </c>
      <c r="C262" s="177" t="s">
        <v>93</v>
      </c>
      <c r="D262" s="177" t="s">
        <v>49</v>
      </c>
      <c r="E262" s="177" t="s">
        <v>2</v>
      </c>
      <c r="F262" s="42" t="s">
        <v>3</v>
      </c>
      <c r="G262" s="311"/>
      <c r="H262" s="312"/>
      <c r="I262" s="313"/>
      <c r="J262" s="149">
        <f>SUM(J263+J285+J293+J303+J307+J313)</f>
        <v>82357.7</v>
      </c>
    </row>
    <row r="263" spans="1:13" s="2" customFormat="1">
      <c r="A263" s="19" t="s">
        <v>200</v>
      </c>
      <c r="B263" s="24" t="s">
        <v>95</v>
      </c>
      <c r="C263" s="179" t="s">
        <v>93</v>
      </c>
      <c r="D263" s="179" t="s">
        <v>51</v>
      </c>
      <c r="E263" s="179" t="s">
        <v>2</v>
      </c>
      <c r="F263" s="41" t="s">
        <v>3</v>
      </c>
      <c r="G263" s="314"/>
      <c r="H263" s="315"/>
      <c r="I263" s="316"/>
      <c r="J263" s="148">
        <f t="shared" ref="J263" si="71">SUM(J264)</f>
        <v>21795.600000000002</v>
      </c>
    </row>
    <row r="264" spans="1:13" s="80" customFormat="1" ht="58.5">
      <c r="A264" s="76" t="s">
        <v>201</v>
      </c>
      <c r="B264" s="77" t="s">
        <v>96</v>
      </c>
      <c r="C264" s="172" t="s">
        <v>93</v>
      </c>
      <c r="D264" s="172" t="s">
        <v>51</v>
      </c>
      <c r="E264" s="172" t="s">
        <v>1</v>
      </c>
      <c r="F264" s="92" t="s">
        <v>3</v>
      </c>
      <c r="G264" s="314"/>
      <c r="H264" s="315"/>
      <c r="I264" s="316"/>
      <c r="J264" s="150">
        <f>+J265+J271+J275+J277+J281+J269</f>
        <v>21795.600000000002</v>
      </c>
    </row>
    <row r="265" spans="1:13" s="84" customFormat="1" ht="33">
      <c r="A265" s="22"/>
      <c r="B265" s="48" t="s">
        <v>17</v>
      </c>
      <c r="C265" s="171" t="s">
        <v>93</v>
      </c>
      <c r="D265" s="171" t="s">
        <v>51</v>
      </c>
      <c r="E265" s="171" t="s">
        <v>1</v>
      </c>
      <c r="F265" s="75" t="s">
        <v>16</v>
      </c>
      <c r="G265" s="317"/>
      <c r="H265" s="318"/>
      <c r="I265" s="319"/>
      <c r="J265" s="107">
        <f>SUM(J266:J268)</f>
        <v>10932.800000000001</v>
      </c>
    </row>
    <row r="266" spans="1:13" s="8" customFormat="1" ht="33">
      <c r="A266" s="20"/>
      <c r="B266" s="23" t="s">
        <v>255</v>
      </c>
      <c r="C266" s="178" t="s">
        <v>93</v>
      </c>
      <c r="D266" s="178" t="s">
        <v>51</v>
      </c>
      <c r="E266" s="178" t="s">
        <v>1</v>
      </c>
      <c r="F266" s="40" t="s">
        <v>16</v>
      </c>
      <c r="G266" s="178" t="s">
        <v>221</v>
      </c>
      <c r="H266" s="178" t="s">
        <v>47</v>
      </c>
      <c r="I266" s="178" t="s">
        <v>1</v>
      </c>
      <c r="J266" s="34">
        <v>8294.4</v>
      </c>
      <c r="K266" s="8">
        <v>494</v>
      </c>
      <c r="L266" s="8">
        <v>494</v>
      </c>
      <c r="M266" s="8">
        <v>494</v>
      </c>
    </row>
    <row r="267" spans="1:13" s="8" customFormat="1" ht="17.25">
      <c r="A267" s="20"/>
      <c r="B267" s="23" t="s">
        <v>218</v>
      </c>
      <c r="C267" s="178" t="s">
        <v>93</v>
      </c>
      <c r="D267" s="178" t="s">
        <v>51</v>
      </c>
      <c r="E267" s="178" t="s">
        <v>1</v>
      </c>
      <c r="F267" s="40" t="s">
        <v>16</v>
      </c>
      <c r="G267" s="178" t="s">
        <v>219</v>
      </c>
      <c r="H267" s="178" t="s">
        <v>47</v>
      </c>
      <c r="I267" s="178" t="s">
        <v>1</v>
      </c>
      <c r="J267" s="34">
        <v>2612.3000000000002</v>
      </c>
      <c r="K267" s="8">
        <v>-618</v>
      </c>
      <c r="L267" s="8">
        <v>-618</v>
      </c>
      <c r="M267" s="8">
        <v>-618</v>
      </c>
    </row>
    <row r="268" spans="1:13" s="8" customFormat="1" ht="17.25">
      <c r="A268" s="20"/>
      <c r="B268" s="23" t="s">
        <v>222</v>
      </c>
      <c r="C268" s="178" t="s">
        <v>93</v>
      </c>
      <c r="D268" s="178" t="s">
        <v>51</v>
      </c>
      <c r="E268" s="178" t="s">
        <v>1</v>
      </c>
      <c r="F268" s="40" t="s">
        <v>16</v>
      </c>
      <c r="G268" s="178" t="s">
        <v>223</v>
      </c>
      <c r="H268" s="178" t="s">
        <v>47</v>
      </c>
      <c r="I268" s="178" t="s">
        <v>1</v>
      </c>
      <c r="J268" s="34">
        <v>26.1</v>
      </c>
    </row>
    <row r="269" spans="1:13" s="8" customFormat="1" ht="47.25">
      <c r="A269" s="20"/>
      <c r="B269" s="121" t="s">
        <v>573</v>
      </c>
      <c r="C269" s="286" t="s">
        <v>93</v>
      </c>
      <c r="D269" s="286" t="s">
        <v>51</v>
      </c>
      <c r="E269" s="286" t="s">
        <v>1</v>
      </c>
      <c r="F269" s="286" t="s">
        <v>539</v>
      </c>
      <c r="G269" s="286"/>
      <c r="H269" s="286"/>
      <c r="I269" s="286"/>
      <c r="J269" s="107">
        <f>+J270</f>
        <v>100</v>
      </c>
    </row>
    <row r="270" spans="1:13" s="8" customFormat="1" ht="63">
      <c r="A270" s="20"/>
      <c r="B270" s="121" t="s">
        <v>574</v>
      </c>
      <c r="C270" s="287" t="s">
        <v>93</v>
      </c>
      <c r="D270" s="287" t="s">
        <v>51</v>
      </c>
      <c r="E270" s="287" t="s">
        <v>1</v>
      </c>
      <c r="F270" s="287" t="s">
        <v>539</v>
      </c>
      <c r="G270" s="287" t="s">
        <v>219</v>
      </c>
      <c r="H270" s="287" t="s">
        <v>47</v>
      </c>
      <c r="I270" s="287" t="s">
        <v>1</v>
      </c>
      <c r="J270" s="34">
        <v>100</v>
      </c>
    </row>
    <row r="271" spans="1:13" s="84" customFormat="1" ht="31.5">
      <c r="A271" s="22"/>
      <c r="B271" s="60" t="s">
        <v>421</v>
      </c>
      <c r="C271" s="171" t="s">
        <v>93</v>
      </c>
      <c r="D271" s="171" t="s">
        <v>51</v>
      </c>
      <c r="E271" s="171" t="s">
        <v>1</v>
      </c>
      <c r="F271" s="75" t="s">
        <v>300</v>
      </c>
      <c r="G271" s="322"/>
      <c r="H271" s="322"/>
      <c r="I271" s="322"/>
      <c r="J271" s="107">
        <f t="shared" ref="J271" si="72">SUM(J272:J274)</f>
        <v>35.1</v>
      </c>
    </row>
    <row r="272" spans="1:13" s="8" customFormat="1" ht="47.25">
      <c r="A272" s="20"/>
      <c r="B272" s="60" t="s">
        <v>501</v>
      </c>
      <c r="C272" s="178" t="s">
        <v>93</v>
      </c>
      <c r="D272" s="178" t="s">
        <v>51</v>
      </c>
      <c r="E272" s="178" t="s">
        <v>1</v>
      </c>
      <c r="F272" s="40" t="s">
        <v>300</v>
      </c>
      <c r="G272" s="178" t="s">
        <v>219</v>
      </c>
      <c r="H272" s="178" t="s">
        <v>47</v>
      </c>
      <c r="I272" s="178" t="s">
        <v>1</v>
      </c>
      <c r="J272" s="34">
        <v>29.6</v>
      </c>
    </row>
    <row r="273" spans="1:14" s="8" customFormat="1" ht="47.25">
      <c r="A273" s="20"/>
      <c r="B273" s="60" t="s">
        <v>502</v>
      </c>
      <c r="C273" s="178" t="s">
        <v>93</v>
      </c>
      <c r="D273" s="178" t="s">
        <v>51</v>
      </c>
      <c r="E273" s="178" t="s">
        <v>1</v>
      </c>
      <c r="F273" s="51" t="s">
        <v>300</v>
      </c>
      <c r="G273" s="178" t="s">
        <v>219</v>
      </c>
      <c r="H273" s="178" t="s">
        <v>47</v>
      </c>
      <c r="I273" s="178" t="s">
        <v>1</v>
      </c>
      <c r="J273" s="34">
        <v>5.2</v>
      </c>
    </row>
    <row r="274" spans="1:14" s="8" customFormat="1" ht="47.25">
      <c r="A274" s="20"/>
      <c r="B274" s="60" t="s">
        <v>503</v>
      </c>
      <c r="C274" s="178" t="s">
        <v>93</v>
      </c>
      <c r="D274" s="178" t="s">
        <v>51</v>
      </c>
      <c r="E274" s="178" t="s">
        <v>1</v>
      </c>
      <c r="F274" s="51" t="s">
        <v>300</v>
      </c>
      <c r="G274" s="178" t="s">
        <v>219</v>
      </c>
      <c r="H274" s="178" t="s">
        <v>47</v>
      </c>
      <c r="I274" s="178" t="s">
        <v>1</v>
      </c>
      <c r="J274" s="34">
        <v>0.3</v>
      </c>
      <c r="K274" s="8">
        <v>0.3</v>
      </c>
    </row>
    <row r="275" spans="1:14" s="84" customFormat="1" ht="17.25">
      <c r="A275" s="22"/>
      <c r="B275" s="48" t="s">
        <v>313</v>
      </c>
      <c r="C275" s="171" t="s">
        <v>93</v>
      </c>
      <c r="D275" s="171" t="s">
        <v>51</v>
      </c>
      <c r="E275" s="171" t="s">
        <v>1</v>
      </c>
      <c r="F275" s="75" t="s">
        <v>312</v>
      </c>
      <c r="G275" s="322"/>
      <c r="H275" s="322"/>
      <c r="I275" s="322"/>
      <c r="J275" s="107">
        <f>SUM(J276:J276)</f>
        <v>10512</v>
      </c>
    </row>
    <row r="276" spans="1:14" s="8" customFormat="1" ht="33">
      <c r="A276" s="20"/>
      <c r="B276" s="48" t="s">
        <v>504</v>
      </c>
      <c r="C276" s="178" t="s">
        <v>93</v>
      </c>
      <c r="D276" s="178" t="s">
        <v>51</v>
      </c>
      <c r="E276" s="178" t="s">
        <v>1</v>
      </c>
      <c r="F276" s="46" t="s">
        <v>312</v>
      </c>
      <c r="G276" s="178" t="s">
        <v>230</v>
      </c>
      <c r="H276" s="178" t="s">
        <v>47</v>
      </c>
      <c r="I276" s="178" t="s">
        <v>1</v>
      </c>
      <c r="J276" s="34">
        <v>10512</v>
      </c>
    </row>
    <row r="277" spans="1:14" s="84" customFormat="1" ht="78.75">
      <c r="A277" s="22"/>
      <c r="B277" s="195" t="s">
        <v>463</v>
      </c>
      <c r="C277" s="171" t="s">
        <v>93</v>
      </c>
      <c r="D277" s="171" t="s">
        <v>51</v>
      </c>
      <c r="E277" s="171" t="s">
        <v>1</v>
      </c>
      <c r="F277" s="171" t="s">
        <v>300</v>
      </c>
      <c r="G277" s="308"/>
      <c r="H277" s="309"/>
      <c r="I277" s="310"/>
      <c r="J277" s="107">
        <f>+J278+J279+J280</f>
        <v>97.2</v>
      </c>
    </row>
    <row r="278" spans="1:14" s="8" customFormat="1" ht="94.5">
      <c r="A278" s="20"/>
      <c r="B278" s="131" t="s">
        <v>398</v>
      </c>
      <c r="C278" s="178" t="s">
        <v>93</v>
      </c>
      <c r="D278" s="178" t="s">
        <v>51</v>
      </c>
      <c r="E278" s="178" t="s">
        <v>1</v>
      </c>
      <c r="F278" s="127" t="s">
        <v>300</v>
      </c>
      <c r="G278" s="178" t="s">
        <v>230</v>
      </c>
      <c r="H278" s="178" t="s">
        <v>47</v>
      </c>
      <c r="I278" s="178" t="s">
        <v>1</v>
      </c>
      <c r="J278" s="34">
        <v>81.900000000000006</v>
      </c>
    </row>
    <row r="279" spans="1:14" s="8" customFormat="1" ht="94.5">
      <c r="A279" s="20"/>
      <c r="B279" s="131" t="s">
        <v>399</v>
      </c>
      <c r="C279" s="178" t="s">
        <v>93</v>
      </c>
      <c r="D279" s="178" t="s">
        <v>51</v>
      </c>
      <c r="E279" s="178" t="s">
        <v>1</v>
      </c>
      <c r="F279" s="127" t="s">
        <v>300</v>
      </c>
      <c r="G279" s="178" t="s">
        <v>230</v>
      </c>
      <c r="H279" s="178" t="s">
        <v>47</v>
      </c>
      <c r="I279" s="178" t="s">
        <v>1</v>
      </c>
      <c r="J279" s="34">
        <v>14.5</v>
      </c>
    </row>
    <row r="280" spans="1:14" s="8" customFormat="1" ht="94.5">
      <c r="A280" s="20"/>
      <c r="B280" s="131" t="s">
        <v>400</v>
      </c>
      <c r="C280" s="178" t="s">
        <v>93</v>
      </c>
      <c r="D280" s="178" t="s">
        <v>51</v>
      </c>
      <c r="E280" s="178" t="s">
        <v>1</v>
      </c>
      <c r="F280" s="127" t="s">
        <v>300</v>
      </c>
      <c r="G280" s="178" t="s">
        <v>230</v>
      </c>
      <c r="H280" s="178" t="s">
        <v>47</v>
      </c>
      <c r="I280" s="178" t="s">
        <v>1</v>
      </c>
      <c r="J280" s="34">
        <v>0.8</v>
      </c>
    </row>
    <row r="281" spans="1:14" s="84" customFormat="1" ht="31.5">
      <c r="A281" s="22"/>
      <c r="B281" s="188" t="s">
        <v>464</v>
      </c>
      <c r="C281" s="171" t="s">
        <v>93</v>
      </c>
      <c r="D281" s="171" t="s">
        <v>51</v>
      </c>
      <c r="E281" s="171" t="s">
        <v>1</v>
      </c>
      <c r="F281" s="171" t="s">
        <v>300</v>
      </c>
      <c r="G281" s="308"/>
      <c r="H281" s="309"/>
      <c r="I281" s="310"/>
      <c r="J281" s="107">
        <f t="shared" ref="J281:N281" si="73">+J282+J283+J284</f>
        <v>118.5</v>
      </c>
      <c r="K281" s="107">
        <f t="shared" si="73"/>
        <v>0</v>
      </c>
      <c r="L281" s="107">
        <f t="shared" si="73"/>
        <v>0</v>
      </c>
      <c r="M281" s="107">
        <f t="shared" si="73"/>
        <v>0</v>
      </c>
      <c r="N281" s="107">
        <f t="shared" si="73"/>
        <v>0</v>
      </c>
    </row>
    <row r="282" spans="1:14" s="8" customFormat="1" ht="47.25">
      <c r="A282" s="20"/>
      <c r="B282" s="132" t="s">
        <v>401</v>
      </c>
      <c r="C282" s="178" t="s">
        <v>93</v>
      </c>
      <c r="D282" s="178" t="s">
        <v>51</v>
      </c>
      <c r="E282" s="178" t="s">
        <v>1</v>
      </c>
      <c r="F282" s="178" t="s">
        <v>300</v>
      </c>
      <c r="G282" s="178" t="s">
        <v>230</v>
      </c>
      <c r="H282" s="178" t="s">
        <v>47</v>
      </c>
      <c r="I282" s="178" t="s">
        <v>1</v>
      </c>
      <c r="J282" s="34">
        <v>100</v>
      </c>
    </row>
    <row r="283" spans="1:14" s="8" customFormat="1" ht="47.25">
      <c r="A283" s="20"/>
      <c r="B283" s="132" t="s">
        <v>401</v>
      </c>
      <c r="C283" s="178" t="s">
        <v>93</v>
      </c>
      <c r="D283" s="178" t="s">
        <v>51</v>
      </c>
      <c r="E283" s="178" t="s">
        <v>1</v>
      </c>
      <c r="F283" s="178" t="s">
        <v>300</v>
      </c>
      <c r="G283" s="178" t="s">
        <v>230</v>
      </c>
      <c r="H283" s="178" t="s">
        <v>47</v>
      </c>
      <c r="I283" s="178" t="s">
        <v>1</v>
      </c>
      <c r="J283" s="34">
        <v>17.7</v>
      </c>
    </row>
    <row r="284" spans="1:14" s="8" customFormat="1" ht="47.25">
      <c r="A284" s="20"/>
      <c r="B284" s="132" t="s">
        <v>401</v>
      </c>
      <c r="C284" s="178" t="s">
        <v>93</v>
      </c>
      <c r="D284" s="178" t="s">
        <v>51</v>
      </c>
      <c r="E284" s="178" t="s">
        <v>1</v>
      </c>
      <c r="F284" s="127" t="s">
        <v>300</v>
      </c>
      <c r="G284" s="178" t="s">
        <v>230</v>
      </c>
      <c r="H284" s="178" t="s">
        <v>47</v>
      </c>
      <c r="I284" s="178" t="s">
        <v>1</v>
      </c>
      <c r="J284" s="34">
        <v>0.8</v>
      </c>
    </row>
    <row r="285" spans="1:14" s="2" customFormat="1">
      <c r="A285" s="19" t="s">
        <v>202</v>
      </c>
      <c r="B285" s="24" t="s">
        <v>97</v>
      </c>
      <c r="C285" s="179" t="s">
        <v>93</v>
      </c>
      <c r="D285" s="179" t="s">
        <v>86</v>
      </c>
      <c r="E285" s="179" t="s">
        <v>2</v>
      </c>
      <c r="F285" s="41" t="s">
        <v>3</v>
      </c>
      <c r="G285" s="311"/>
      <c r="H285" s="312"/>
      <c r="I285" s="313"/>
      <c r="J285" s="148">
        <f t="shared" ref="J285" si="74">SUM(J286)</f>
        <v>5984.7999999999993</v>
      </c>
    </row>
    <row r="286" spans="1:14" s="80" customFormat="1" ht="58.5">
      <c r="A286" s="76" t="s">
        <v>203</v>
      </c>
      <c r="B286" s="77" t="s">
        <v>96</v>
      </c>
      <c r="C286" s="172" t="s">
        <v>93</v>
      </c>
      <c r="D286" s="172" t="s">
        <v>86</v>
      </c>
      <c r="E286" s="172" t="s">
        <v>1</v>
      </c>
      <c r="F286" s="92" t="s">
        <v>3</v>
      </c>
      <c r="G286" s="314"/>
      <c r="H286" s="315"/>
      <c r="I286" s="316"/>
      <c r="J286" s="150">
        <f t="shared" ref="J286" si="75">SUM(J287+J291)</f>
        <v>5984.7999999999993</v>
      </c>
    </row>
    <row r="287" spans="1:14" s="84" customFormat="1" ht="33">
      <c r="A287" s="22"/>
      <c r="B287" s="48" t="s">
        <v>17</v>
      </c>
      <c r="C287" s="171" t="s">
        <v>93</v>
      </c>
      <c r="D287" s="171" t="s">
        <v>86</v>
      </c>
      <c r="E287" s="171" t="s">
        <v>1</v>
      </c>
      <c r="F287" s="75" t="s">
        <v>16</v>
      </c>
      <c r="G287" s="317"/>
      <c r="H287" s="318"/>
      <c r="I287" s="319"/>
      <c r="J287" s="107">
        <f t="shared" ref="J287" si="76">SUM(J290+J289+J288)</f>
        <v>5984.7999999999993</v>
      </c>
    </row>
    <row r="288" spans="1:14" s="8" customFormat="1" ht="33">
      <c r="A288" s="20"/>
      <c r="B288" s="23" t="s">
        <v>220</v>
      </c>
      <c r="C288" s="178" t="s">
        <v>93</v>
      </c>
      <c r="D288" s="178" t="s">
        <v>86</v>
      </c>
      <c r="E288" s="178" t="s">
        <v>1</v>
      </c>
      <c r="F288" s="40" t="s">
        <v>16</v>
      </c>
      <c r="G288" s="178" t="s">
        <v>221</v>
      </c>
      <c r="H288" s="178" t="s">
        <v>47</v>
      </c>
      <c r="I288" s="178" t="s">
        <v>1</v>
      </c>
      <c r="J288" s="34">
        <v>3395.2</v>
      </c>
      <c r="K288" s="8">
        <v>654</v>
      </c>
      <c r="L288" s="8">
        <v>654</v>
      </c>
      <c r="M288" s="8">
        <v>654</v>
      </c>
    </row>
    <row r="289" spans="1:14" s="8" customFormat="1" ht="17.25">
      <c r="A289" s="20"/>
      <c r="B289" s="23" t="s">
        <v>218</v>
      </c>
      <c r="C289" s="178" t="s">
        <v>93</v>
      </c>
      <c r="D289" s="178" t="s">
        <v>86</v>
      </c>
      <c r="E289" s="178" t="s">
        <v>1</v>
      </c>
      <c r="F289" s="40" t="s">
        <v>16</v>
      </c>
      <c r="G289" s="178" t="s">
        <v>219</v>
      </c>
      <c r="H289" s="178" t="s">
        <v>47</v>
      </c>
      <c r="I289" s="178" t="s">
        <v>1</v>
      </c>
      <c r="J289" s="34">
        <v>2354.9</v>
      </c>
      <c r="K289" s="8">
        <f>-598+(-530)</f>
        <v>-1128</v>
      </c>
    </row>
    <row r="290" spans="1:14" s="8" customFormat="1" ht="15.6" customHeight="1">
      <c r="A290" s="20"/>
      <c r="B290" s="23" t="s">
        <v>222</v>
      </c>
      <c r="C290" s="178" t="s">
        <v>93</v>
      </c>
      <c r="D290" s="178" t="s">
        <v>86</v>
      </c>
      <c r="E290" s="178" t="s">
        <v>1</v>
      </c>
      <c r="F290" s="40" t="s">
        <v>16</v>
      </c>
      <c r="G290" s="178" t="s">
        <v>223</v>
      </c>
      <c r="H290" s="178" t="s">
        <v>47</v>
      </c>
      <c r="I290" s="178" t="s">
        <v>1</v>
      </c>
      <c r="J290" s="34">
        <v>234.7</v>
      </c>
    </row>
    <row r="291" spans="1:14" s="84" customFormat="1" ht="17.25" hidden="1">
      <c r="A291" s="22"/>
      <c r="B291" s="48" t="s">
        <v>34</v>
      </c>
      <c r="C291" s="171" t="s">
        <v>93</v>
      </c>
      <c r="D291" s="171" t="s">
        <v>86</v>
      </c>
      <c r="E291" s="171" t="s">
        <v>1</v>
      </c>
      <c r="F291" s="75" t="s">
        <v>83</v>
      </c>
      <c r="G291" s="322"/>
      <c r="H291" s="322"/>
      <c r="I291" s="322"/>
      <c r="J291" s="107">
        <f t="shared" ref="J291" si="77">SUM(J292)</f>
        <v>0</v>
      </c>
    </row>
    <row r="292" spans="1:14" s="8" customFormat="1" ht="17.25" hidden="1">
      <c r="A292" s="20"/>
      <c r="B292" s="23" t="s">
        <v>34</v>
      </c>
      <c r="C292" s="178" t="s">
        <v>93</v>
      </c>
      <c r="D292" s="178" t="s">
        <v>86</v>
      </c>
      <c r="E292" s="178" t="s">
        <v>1</v>
      </c>
      <c r="F292" s="40" t="s">
        <v>83</v>
      </c>
      <c r="G292" s="178" t="s">
        <v>225</v>
      </c>
      <c r="H292" s="178" t="s">
        <v>47</v>
      </c>
      <c r="I292" s="178" t="s">
        <v>1</v>
      </c>
      <c r="J292" s="34"/>
    </row>
    <row r="293" spans="1:14" s="7" customFormat="1" ht="37.5">
      <c r="A293" s="19" t="s">
        <v>237</v>
      </c>
      <c r="B293" s="24" t="s">
        <v>99</v>
      </c>
      <c r="C293" s="179" t="s">
        <v>93</v>
      </c>
      <c r="D293" s="179" t="s">
        <v>98</v>
      </c>
      <c r="E293" s="179" t="s">
        <v>2</v>
      </c>
      <c r="F293" s="41" t="s">
        <v>3</v>
      </c>
      <c r="G293" s="328"/>
      <c r="H293" s="329"/>
      <c r="I293" s="330"/>
      <c r="J293" s="148">
        <f t="shared" ref="J293" si="78">SUM(J294)</f>
        <v>52954.299999999996</v>
      </c>
    </row>
    <row r="294" spans="1:14" s="80" customFormat="1" ht="58.5">
      <c r="A294" s="76" t="s">
        <v>238</v>
      </c>
      <c r="B294" s="77" t="s">
        <v>310</v>
      </c>
      <c r="C294" s="172" t="s">
        <v>93</v>
      </c>
      <c r="D294" s="172" t="s">
        <v>98</v>
      </c>
      <c r="E294" s="172" t="s">
        <v>1</v>
      </c>
      <c r="F294" s="92" t="s">
        <v>3</v>
      </c>
      <c r="G294" s="331"/>
      <c r="H294" s="332"/>
      <c r="I294" s="333"/>
      <c r="J294" s="150">
        <f t="shared" ref="J294:N294" si="79">+J295+J299</f>
        <v>52954.299999999996</v>
      </c>
      <c r="K294" s="150">
        <f t="shared" si="79"/>
        <v>1500</v>
      </c>
      <c r="L294" s="150">
        <f t="shared" si="79"/>
        <v>0</v>
      </c>
      <c r="M294" s="150">
        <f t="shared" si="79"/>
        <v>0</v>
      </c>
      <c r="N294" s="150">
        <f t="shared" si="79"/>
        <v>0</v>
      </c>
    </row>
    <row r="295" spans="1:14" s="84" customFormat="1" ht="33">
      <c r="A295" s="22"/>
      <c r="B295" s="48" t="s">
        <v>17</v>
      </c>
      <c r="C295" s="171" t="s">
        <v>93</v>
      </c>
      <c r="D295" s="171" t="s">
        <v>98</v>
      </c>
      <c r="E295" s="171" t="s">
        <v>1</v>
      </c>
      <c r="F295" s="75" t="s">
        <v>16</v>
      </c>
      <c r="G295" s="334"/>
      <c r="H295" s="335"/>
      <c r="I295" s="336"/>
      <c r="J295" s="107">
        <f t="shared" ref="J295" si="80">+J296+J297+J298</f>
        <v>50695.299999999996</v>
      </c>
    </row>
    <row r="296" spans="1:14" s="8" customFormat="1" ht="33">
      <c r="A296" s="20"/>
      <c r="B296" s="23" t="s">
        <v>220</v>
      </c>
      <c r="C296" s="178" t="s">
        <v>93</v>
      </c>
      <c r="D296" s="178" t="s">
        <v>98</v>
      </c>
      <c r="E296" s="178" t="s">
        <v>1</v>
      </c>
      <c r="F296" s="40" t="s">
        <v>16</v>
      </c>
      <c r="G296" s="178" t="s">
        <v>221</v>
      </c>
      <c r="H296" s="178" t="s">
        <v>46</v>
      </c>
      <c r="I296" s="178" t="s">
        <v>7</v>
      </c>
      <c r="J296" s="34">
        <v>44860.6</v>
      </c>
      <c r="K296" s="8" t="s">
        <v>376</v>
      </c>
      <c r="L296" s="8">
        <v>1616</v>
      </c>
      <c r="M296" s="8">
        <v>1616</v>
      </c>
    </row>
    <row r="297" spans="1:14" s="8" customFormat="1" ht="17.25">
      <c r="A297" s="20"/>
      <c r="B297" s="23" t="s">
        <v>218</v>
      </c>
      <c r="C297" s="178" t="s">
        <v>93</v>
      </c>
      <c r="D297" s="178" t="s">
        <v>98</v>
      </c>
      <c r="E297" s="178" t="s">
        <v>1</v>
      </c>
      <c r="F297" s="40" t="s">
        <v>16</v>
      </c>
      <c r="G297" s="178" t="s">
        <v>219</v>
      </c>
      <c r="H297" s="178" t="s">
        <v>46</v>
      </c>
      <c r="I297" s="178" t="s">
        <v>7</v>
      </c>
      <c r="J297" s="34">
        <v>4980.7</v>
      </c>
    </row>
    <row r="298" spans="1:14" s="8" customFormat="1" ht="17.25">
      <c r="A298" s="20"/>
      <c r="B298" s="23" t="s">
        <v>222</v>
      </c>
      <c r="C298" s="178" t="s">
        <v>93</v>
      </c>
      <c r="D298" s="178" t="s">
        <v>98</v>
      </c>
      <c r="E298" s="178" t="s">
        <v>1</v>
      </c>
      <c r="F298" s="40" t="s">
        <v>16</v>
      </c>
      <c r="G298" s="178" t="s">
        <v>223</v>
      </c>
      <c r="H298" s="178" t="s">
        <v>46</v>
      </c>
      <c r="I298" s="178" t="s">
        <v>7</v>
      </c>
      <c r="J298" s="34">
        <v>854</v>
      </c>
    </row>
    <row r="299" spans="1:14" s="84" customFormat="1" ht="17.25">
      <c r="A299" s="22"/>
      <c r="B299" s="195" t="s">
        <v>465</v>
      </c>
      <c r="C299" s="171" t="s">
        <v>93</v>
      </c>
      <c r="D299" s="171" t="s">
        <v>98</v>
      </c>
      <c r="E299" s="171" t="s">
        <v>370</v>
      </c>
      <c r="F299" s="171" t="s">
        <v>3</v>
      </c>
      <c r="G299" s="308"/>
      <c r="H299" s="309"/>
      <c r="I299" s="310"/>
      <c r="J299" s="107">
        <f t="shared" ref="J299" si="81">+J300+J301+J302</f>
        <v>2259</v>
      </c>
      <c r="K299" s="107">
        <f t="shared" ref="K299:N299" si="82">+K300+K301+K302</f>
        <v>1500</v>
      </c>
      <c r="L299" s="107">
        <f t="shared" si="82"/>
        <v>0</v>
      </c>
      <c r="M299" s="107">
        <f t="shared" si="82"/>
        <v>0</v>
      </c>
      <c r="N299" s="107">
        <f t="shared" si="82"/>
        <v>0</v>
      </c>
    </row>
    <row r="300" spans="1:14" s="8" customFormat="1" ht="47.25">
      <c r="A300" s="20"/>
      <c r="B300" s="131" t="s">
        <v>466</v>
      </c>
      <c r="C300" s="178" t="s">
        <v>93</v>
      </c>
      <c r="D300" s="178" t="s">
        <v>98</v>
      </c>
      <c r="E300" s="178" t="s">
        <v>370</v>
      </c>
      <c r="F300" s="178" t="s">
        <v>371</v>
      </c>
      <c r="G300" s="113" t="s">
        <v>219</v>
      </c>
      <c r="H300" s="113" t="s">
        <v>46</v>
      </c>
      <c r="I300" s="113" t="s">
        <v>7</v>
      </c>
      <c r="J300" s="34">
        <v>2070</v>
      </c>
    </row>
    <row r="301" spans="1:14" s="8" customFormat="1" ht="47.25">
      <c r="A301" s="20"/>
      <c r="B301" s="131" t="s">
        <v>467</v>
      </c>
      <c r="C301" s="178" t="s">
        <v>93</v>
      </c>
      <c r="D301" s="178" t="s">
        <v>98</v>
      </c>
      <c r="E301" s="178" t="s">
        <v>370</v>
      </c>
      <c r="F301" s="178" t="s">
        <v>371</v>
      </c>
      <c r="G301" s="113" t="s">
        <v>219</v>
      </c>
      <c r="H301" s="113" t="s">
        <v>46</v>
      </c>
      <c r="I301" s="113" t="s">
        <v>7</v>
      </c>
      <c r="J301" s="34">
        <v>180</v>
      </c>
    </row>
    <row r="302" spans="1:14" s="8" customFormat="1" ht="47.25">
      <c r="A302" s="20"/>
      <c r="B302" s="131" t="s">
        <v>468</v>
      </c>
      <c r="C302" s="113" t="s">
        <v>93</v>
      </c>
      <c r="D302" s="113" t="s">
        <v>98</v>
      </c>
      <c r="E302" s="113" t="s">
        <v>370</v>
      </c>
      <c r="F302" s="113" t="s">
        <v>371</v>
      </c>
      <c r="G302" s="113" t="s">
        <v>219</v>
      </c>
      <c r="H302" s="113" t="s">
        <v>46</v>
      </c>
      <c r="I302" s="113" t="s">
        <v>7</v>
      </c>
      <c r="J302" s="34">
        <v>9</v>
      </c>
      <c r="K302" s="8">
        <v>1500</v>
      </c>
    </row>
    <row r="303" spans="1:14" s="7" customFormat="1" ht="37.5">
      <c r="A303" s="19" t="s">
        <v>239</v>
      </c>
      <c r="B303" s="24" t="s">
        <v>101</v>
      </c>
      <c r="C303" s="179" t="s">
        <v>93</v>
      </c>
      <c r="D303" s="179" t="s">
        <v>100</v>
      </c>
      <c r="E303" s="179" t="s">
        <v>2</v>
      </c>
      <c r="F303" s="41" t="s">
        <v>3</v>
      </c>
      <c r="G303" s="328"/>
      <c r="H303" s="329"/>
      <c r="I303" s="330"/>
      <c r="J303" s="148">
        <f t="shared" ref="J303" si="83">SUM(J304)</f>
        <v>1623</v>
      </c>
    </row>
    <row r="304" spans="1:14" s="80" customFormat="1" ht="39">
      <c r="A304" s="76" t="s">
        <v>240</v>
      </c>
      <c r="B304" s="77" t="s">
        <v>311</v>
      </c>
      <c r="C304" s="172" t="s">
        <v>93</v>
      </c>
      <c r="D304" s="172" t="s">
        <v>100</v>
      </c>
      <c r="E304" s="172" t="s">
        <v>12</v>
      </c>
      <c r="F304" s="92" t="s">
        <v>3</v>
      </c>
      <c r="G304" s="331"/>
      <c r="H304" s="332"/>
      <c r="I304" s="333"/>
      <c r="J304" s="150">
        <f t="shared" ref="J304" si="84">SUM(J305)</f>
        <v>1623</v>
      </c>
    </row>
    <row r="305" spans="1:10" s="84" customFormat="1" ht="17.25">
      <c r="A305" s="22"/>
      <c r="B305" s="48" t="s">
        <v>82</v>
      </c>
      <c r="C305" s="171" t="s">
        <v>93</v>
      </c>
      <c r="D305" s="171" t="s">
        <v>100</v>
      </c>
      <c r="E305" s="171" t="s">
        <v>12</v>
      </c>
      <c r="F305" s="75" t="s">
        <v>81</v>
      </c>
      <c r="G305" s="334"/>
      <c r="H305" s="335"/>
      <c r="I305" s="336"/>
      <c r="J305" s="107">
        <f>SUM(J306:J306)</f>
        <v>1623</v>
      </c>
    </row>
    <row r="306" spans="1:10" s="8" customFormat="1" ht="15.6" customHeight="1">
      <c r="A306" s="20"/>
      <c r="B306" s="23" t="s">
        <v>218</v>
      </c>
      <c r="C306" s="178" t="s">
        <v>93</v>
      </c>
      <c r="D306" s="178" t="s">
        <v>100</v>
      </c>
      <c r="E306" s="178" t="s">
        <v>12</v>
      </c>
      <c r="F306" s="40" t="s">
        <v>81</v>
      </c>
      <c r="G306" s="178" t="s">
        <v>219</v>
      </c>
      <c r="H306" s="178" t="s">
        <v>47</v>
      </c>
      <c r="I306" s="178" t="s">
        <v>1</v>
      </c>
      <c r="J306" s="34">
        <v>1623</v>
      </c>
    </row>
    <row r="307" spans="1:10" s="7" customFormat="1" hidden="1">
      <c r="A307" s="19" t="s">
        <v>267</v>
      </c>
      <c r="B307" s="24" t="s">
        <v>268</v>
      </c>
      <c r="C307" s="179" t="s">
        <v>93</v>
      </c>
      <c r="D307" s="179" t="s">
        <v>30</v>
      </c>
      <c r="E307" s="179" t="s">
        <v>2</v>
      </c>
      <c r="F307" s="41" t="s">
        <v>3</v>
      </c>
      <c r="G307" s="328"/>
      <c r="H307" s="329"/>
      <c r="I307" s="330"/>
      <c r="J307" s="148">
        <f t="shared" ref="J307" si="85">SUM(J308)</f>
        <v>0</v>
      </c>
    </row>
    <row r="308" spans="1:10" s="80" customFormat="1" ht="39" hidden="1">
      <c r="A308" s="76" t="s">
        <v>270</v>
      </c>
      <c r="B308" s="77" t="s">
        <v>269</v>
      </c>
      <c r="C308" s="172" t="s">
        <v>93</v>
      </c>
      <c r="D308" s="172" t="s">
        <v>30</v>
      </c>
      <c r="E308" s="172" t="s">
        <v>1</v>
      </c>
      <c r="F308" s="92" t="s">
        <v>3</v>
      </c>
      <c r="G308" s="331"/>
      <c r="H308" s="332"/>
      <c r="I308" s="333"/>
      <c r="J308" s="150">
        <f t="shared" ref="J308" si="86">SUM(J309+J311)</f>
        <v>0</v>
      </c>
    </row>
    <row r="309" spans="1:10" s="84" customFormat="1" ht="17.25" hidden="1">
      <c r="A309" s="22"/>
      <c r="B309" s="48" t="s">
        <v>34</v>
      </c>
      <c r="C309" s="171" t="s">
        <v>93</v>
      </c>
      <c r="D309" s="171" t="s">
        <v>30</v>
      </c>
      <c r="E309" s="171" t="s">
        <v>1</v>
      </c>
      <c r="F309" s="75" t="s">
        <v>83</v>
      </c>
      <c r="G309" s="334"/>
      <c r="H309" s="335"/>
      <c r="I309" s="336"/>
      <c r="J309" s="107">
        <f t="shared" ref="J309" si="87">SUM(J310:J310)</f>
        <v>0</v>
      </c>
    </row>
    <row r="310" spans="1:10" s="8" customFormat="1" ht="17.25" hidden="1">
      <c r="A310" s="20"/>
      <c r="B310" s="23" t="s">
        <v>34</v>
      </c>
      <c r="C310" s="178" t="s">
        <v>93</v>
      </c>
      <c r="D310" s="178" t="s">
        <v>30</v>
      </c>
      <c r="E310" s="178" t="s">
        <v>1</v>
      </c>
      <c r="F310" s="40" t="s">
        <v>83</v>
      </c>
      <c r="G310" s="178" t="s">
        <v>225</v>
      </c>
      <c r="H310" s="178" t="s">
        <v>47</v>
      </c>
      <c r="I310" s="178" t="s">
        <v>1</v>
      </c>
      <c r="J310" s="34"/>
    </row>
    <row r="311" spans="1:10" s="84" customFormat="1" ht="66" hidden="1">
      <c r="A311" s="22"/>
      <c r="B311" s="48" t="s">
        <v>299</v>
      </c>
      <c r="C311" s="171" t="s">
        <v>93</v>
      </c>
      <c r="D311" s="171" t="s">
        <v>30</v>
      </c>
      <c r="E311" s="171" t="s">
        <v>1</v>
      </c>
      <c r="F311" s="75" t="s">
        <v>296</v>
      </c>
      <c r="G311" s="322"/>
      <c r="H311" s="322"/>
      <c r="I311" s="322"/>
      <c r="J311" s="107">
        <f t="shared" ref="J311" si="88">SUM(J312:J312)</f>
        <v>0</v>
      </c>
    </row>
    <row r="312" spans="1:10" s="8" customFormat="1" ht="17.25" hidden="1">
      <c r="A312" s="20"/>
      <c r="B312" s="23" t="s">
        <v>34</v>
      </c>
      <c r="C312" s="178" t="s">
        <v>93</v>
      </c>
      <c r="D312" s="178" t="s">
        <v>30</v>
      </c>
      <c r="E312" s="178" t="s">
        <v>1</v>
      </c>
      <c r="F312" s="40" t="s">
        <v>296</v>
      </c>
      <c r="G312" s="178" t="s">
        <v>225</v>
      </c>
      <c r="H312" s="178" t="s">
        <v>47</v>
      </c>
      <c r="I312" s="178" t="s">
        <v>1</v>
      </c>
      <c r="J312" s="34"/>
    </row>
    <row r="313" spans="1:10" s="8" customFormat="1">
      <c r="A313" s="19" t="s">
        <v>529</v>
      </c>
      <c r="B313" s="24" t="s">
        <v>278</v>
      </c>
      <c r="C313" s="179" t="s">
        <v>93</v>
      </c>
      <c r="D313" s="179" t="s">
        <v>189</v>
      </c>
      <c r="E313" s="179" t="s">
        <v>2</v>
      </c>
      <c r="F313" s="41" t="s">
        <v>3</v>
      </c>
      <c r="G313" s="328"/>
      <c r="H313" s="329"/>
      <c r="I313" s="330"/>
      <c r="J313" s="148">
        <f t="shared" ref="J313:J315" si="89">SUM(J314)</f>
        <v>0</v>
      </c>
    </row>
    <row r="314" spans="1:10" s="93" customFormat="1" ht="58.5">
      <c r="A314" s="76" t="s">
        <v>530</v>
      </c>
      <c r="B314" s="77" t="s">
        <v>303</v>
      </c>
      <c r="C314" s="172" t="s">
        <v>93</v>
      </c>
      <c r="D314" s="172" t="s">
        <v>189</v>
      </c>
      <c r="E314" s="172" t="s">
        <v>1</v>
      </c>
      <c r="F314" s="92" t="s">
        <v>3</v>
      </c>
      <c r="G314" s="331"/>
      <c r="H314" s="332"/>
      <c r="I314" s="333"/>
      <c r="J314" s="150">
        <f t="shared" si="89"/>
        <v>0</v>
      </c>
    </row>
    <row r="315" spans="1:10" s="84" customFormat="1" ht="17.25">
      <c r="A315" s="22"/>
      <c r="B315" s="48" t="s">
        <v>82</v>
      </c>
      <c r="C315" s="171" t="s">
        <v>93</v>
      </c>
      <c r="D315" s="171" t="s">
        <v>189</v>
      </c>
      <c r="E315" s="171" t="s">
        <v>1</v>
      </c>
      <c r="F315" s="75" t="s">
        <v>81</v>
      </c>
      <c r="G315" s="334"/>
      <c r="H315" s="335"/>
      <c r="I315" s="336"/>
      <c r="J315" s="107">
        <f t="shared" si="89"/>
        <v>0</v>
      </c>
    </row>
    <row r="316" spans="1:10" s="8" customFormat="1" ht="17.25">
      <c r="A316" s="20"/>
      <c r="B316" s="23" t="s">
        <v>218</v>
      </c>
      <c r="C316" s="178" t="s">
        <v>93</v>
      </c>
      <c r="D316" s="178" t="s">
        <v>189</v>
      </c>
      <c r="E316" s="178" t="s">
        <v>1</v>
      </c>
      <c r="F316" s="40" t="s">
        <v>81</v>
      </c>
      <c r="G316" s="178" t="s">
        <v>219</v>
      </c>
      <c r="H316" s="178" t="s">
        <v>47</v>
      </c>
      <c r="I316" s="178" t="s">
        <v>28</v>
      </c>
      <c r="J316" s="34">
        <v>0</v>
      </c>
    </row>
    <row r="317" spans="1:10" s="2" customFormat="1" ht="37.5">
      <c r="A317" s="18" t="s">
        <v>90</v>
      </c>
      <c r="B317" s="26" t="s">
        <v>103</v>
      </c>
      <c r="C317" s="177" t="s">
        <v>102</v>
      </c>
      <c r="D317" s="177" t="s">
        <v>49</v>
      </c>
      <c r="E317" s="177" t="s">
        <v>2</v>
      </c>
      <c r="F317" s="42" t="s">
        <v>3</v>
      </c>
      <c r="G317" s="311"/>
      <c r="H317" s="312"/>
      <c r="I317" s="313"/>
      <c r="J317" s="149">
        <f t="shared" ref="J317:J319" si="90">SUM(J318)</f>
        <v>79.8</v>
      </c>
    </row>
    <row r="318" spans="1:10" s="2" customFormat="1" ht="37.5">
      <c r="A318" s="19" t="s">
        <v>197</v>
      </c>
      <c r="B318" s="24" t="s">
        <v>104</v>
      </c>
      <c r="C318" s="179" t="s">
        <v>102</v>
      </c>
      <c r="D318" s="179" t="s">
        <v>51</v>
      </c>
      <c r="E318" s="179" t="s">
        <v>2</v>
      </c>
      <c r="F318" s="41" t="s">
        <v>3</v>
      </c>
      <c r="G318" s="314"/>
      <c r="H318" s="315"/>
      <c r="I318" s="316"/>
      <c r="J318" s="148">
        <f t="shared" si="90"/>
        <v>79.8</v>
      </c>
    </row>
    <row r="319" spans="1:10" s="80" customFormat="1" ht="39">
      <c r="A319" s="76" t="s">
        <v>198</v>
      </c>
      <c r="B319" s="77" t="s">
        <v>271</v>
      </c>
      <c r="C319" s="172" t="s">
        <v>102</v>
      </c>
      <c r="D319" s="172" t="s">
        <v>51</v>
      </c>
      <c r="E319" s="172" t="s">
        <v>1</v>
      </c>
      <c r="F319" s="92" t="s">
        <v>3</v>
      </c>
      <c r="G319" s="314"/>
      <c r="H319" s="315"/>
      <c r="I319" s="316"/>
      <c r="J319" s="150">
        <f t="shared" si="90"/>
        <v>79.8</v>
      </c>
    </row>
    <row r="320" spans="1:10" s="84" customFormat="1" ht="33">
      <c r="A320" s="22"/>
      <c r="B320" s="48" t="s">
        <v>17</v>
      </c>
      <c r="C320" s="171" t="s">
        <v>102</v>
      </c>
      <c r="D320" s="171" t="s">
        <v>51</v>
      </c>
      <c r="E320" s="171" t="s">
        <v>1</v>
      </c>
      <c r="F320" s="75" t="s">
        <v>16</v>
      </c>
      <c r="G320" s="317"/>
      <c r="H320" s="318"/>
      <c r="I320" s="319"/>
      <c r="J320" s="107">
        <f t="shared" ref="J320" si="91">SUM(J321:J322)</f>
        <v>79.8</v>
      </c>
    </row>
    <row r="321" spans="1:10" s="8" customFormat="1" ht="17.25">
      <c r="A321" s="20"/>
      <c r="B321" s="23" t="s">
        <v>218</v>
      </c>
      <c r="C321" s="178" t="s">
        <v>102</v>
      </c>
      <c r="D321" s="178" t="s">
        <v>51</v>
      </c>
      <c r="E321" s="178" t="s">
        <v>1</v>
      </c>
      <c r="F321" s="40" t="s">
        <v>16</v>
      </c>
      <c r="G321" s="178" t="s">
        <v>228</v>
      </c>
      <c r="H321" s="178" t="s">
        <v>46</v>
      </c>
      <c r="I321" s="178" t="s">
        <v>12</v>
      </c>
      <c r="J321" s="34">
        <v>69.8</v>
      </c>
    </row>
    <row r="322" spans="1:10" s="8" customFormat="1" ht="17.25">
      <c r="A322" s="20"/>
      <c r="B322" s="23" t="s">
        <v>218</v>
      </c>
      <c r="C322" s="178" t="s">
        <v>102</v>
      </c>
      <c r="D322" s="178" t="s">
        <v>51</v>
      </c>
      <c r="E322" s="178" t="s">
        <v>1</v>
      </c>
      <c r="F322" s="40" t="s">
        <v>16</v>
      </c>
      <c r="G322" s="178" t="s">
        <v>219</v>
      </c>
      <c r="H322" s="178" t="s">
        <v>47</v>
      </c>
      <c r="I322" s="178" t="s">
        <v>1</v>
      </c>
      <c r="J322" s="34">
        <v>10</v>
      </c>
    </row>
    <row r="323" spans="1:10" s="5" customFormat="1" ht="56.25">
      <c r="A323" s="18" t="s">
        <v>241</v>
      </c>
      <c r="B323" s="26" t="s">
        <v>106</v>
      </c>
      <c r="C323" s="177" t="s">
        <v>105</v>
      </c>
      <c r="D323" s="177" t="s">
        <v>49</v>
      </c>
      <c r="E323" s="177" t="s">
        <v>2</v>
      </c>
      <c r="F323" s="42" t="s">
        <v>3</v>
      </c>
      <c r="G323" s="346"/>
      <c r="H323" s="347"/>
      <c r="I323" s="348"/>
      <c r="J323" s="149">
        <f t="shared" ref="J323:J324" si="92">SUM(J324)</f>
        <v>21066.3</v>
      </c>
    </row>
    <row r="324" spans="1:10" s="2" customFormat="1">
      <c r="A324" s="19" t="s">
        <v>204</v>
      </c>
      <c r="B324" s="35" t="s">
        <v>107</v>
      </c>
      <c r="C324" s="179" t="s">
        <v>105</v>
      </c>
      <c r="D324" s="179" t="s">
        <v>51</v>
      </c>
      <c r="E324" s="179" t="s">
        <v>2</v>
      </c>
      <c r="F324" s="41" t="s">
        <v>3</v>
      </c>
      <c r="G324" s="349"/>
      <c r="H324" s="350"/>
      <c r="I324" s="351"/>
      <c r="J324" s="148">
        <f t="shared" si="92"/>
        <v>21066.3</v>
      </c>
    </row>
    <row r="325" spans="1:10" s="80" customFormat="1" ht="39">
      <c r="A325" s="76" t="s">
        <v>205</v>
      </c>
      <c r="B325" s="77" t="s">
        <v>108</v>
      </c>
      <c r="C325" s="172" t="s">
        <v>105</v>
      </c>
      <c r="D325" s="172" t="s">
        <v>51</v>
      </c>
      <c r="E325" s="172" t="s">
        <v>1</v>
      </c>
      <c r="F325" s="92" t="s">
        <v>3</v>
      </c>
      <c r="G325" s="349"/>
      <c r="H325" s="350"/>
      <c r="I325" s="351"/>
      <c r="J325" s="150">
        <f t="shared" ref="J325" si="93">SUM(J326+J329+J331)</f>
        <v>21066.3</v>
      </c>
    </row>
    <row r="326" spans="1:10" s="84" customFormat="1" ht="33">
      <c r="A326" s="22"/>
      <c r="B326" s="48" t="s">
        <v>17</v>
      </c>
      <c r="C326" s="171" t="s">
        <v>105</v>
      </c>
      <c r="D326" s="171" t="s">
        <v>51</v>
      </c>
      <c r="E326" s="171" t="s">
        <v>1</v>
      </c>
      <c r="F326" s="75" t="s">
        <v>16</v>
      </c>
      <c r="G326" s="352"/>
      <c r="H326" s="353"/>
      <c r="I326" s="354"/>
      <c r="J326" s="107">
        <f t="shared" ref="J326" si="94">SUM(J327:J328)</f>
        <v>18146.900000000001</v>
      </c>
    </row>
    <row r="327" spans="1:10" s="8" customFormat="1" ht="33" customHeight="1">
      <c r="A327" s="20"/>
      <c r="B327" s="23" t="s">
        <v>229</v>
      </c>
      <c r="C327" s="178" t="s">
        <v>105</v>
      </c>
      <c r="D327" s="178" t="s">
        <v>51</v>
      </c>
      <c r="E327" s="178" t="s">
        <v>1</v>
      </c>
      <c r="F327" s="40" t="s">
        <v>16</v>
      </c>
      <c r="G327" s="178" t="s">
        <v>228</v>
      </c>
      <c r="H327" s="178" t="s">
        <v>93</v>
      </c>
      <c r="I327" s="178" t="s">
        <v>12</v>
      </c>
      <c r="J327" s="34">
        <v>18146.900000000001</v>
      </c>
    </row>
    <row r="328" spans="1:10" s="8" customFormat="1" ht="17.25" hidden="1">
      <c r="A328" s="20"/>
      <c r="B328" s="23" t="s">
        <v>218</v>
      </c>
      <c r="C328" s="178" t="s">
        <v>105</v>
      </c>
      <c r="D328" s="178" t="s">
        <v>51</v>
      </c>
      <c r="E328" s="178" t="s">
        <v>1</v>
      </c>
      <c r="F328" s="59" t="s">
        <v>16</v>
      </c>
      <c r="G328" s="178" t="s">
        <v>219</v>
      </c>
      <c r="H328" s="178" t="s">
        <v>93</v>
      </c>
      <c r="I328" s="178" t="s">
        <v>12</v>
      </c>
      <c r="J328" s="34"/>
    </row>
    <row r="329" spans="1:10" s="84" customFormat="1" ht="17.25">
      <c r="A329" s="22"/>
      <c r="B329" s="48" t="s">
        <v>110</v>
      </c>
      <c r="C329" s="171" t="s">
        <v>105</v>
      </c>
      <c r="D329" s="171" t="s">
        <v>51</v>
      </c>
      <c r="E329" s="171" t="s">
        <v>1</v>
      </c>
      <c r="F329" s="75" t="s">
        <v>109</v>
      </c>
      <c r="G329" s="322"/>
      <c r="H329" s="322"/>
      <c r="I329" s="322"/>
      <c r="J329" s="107">
        <f t="shared" ref="J329" si="95">SUM(J330)</f>
        <v>483.3</v>
      </c>
    </row>
    <row r="330" spans="1:10" s="8" customFormat="1" ht="17.25">
      <c r="A330" s="20"/>
      <c r="B330" s="23" t="s">
        <v>218</v>
      </c>
      <c r="C330" s="178" t="s">
        <v>105</v>
      </c>
      <c r="D330" s="178" t="s">
        <v>51</v>
      </c>
      <c r="E330" s="178" t="s">
        <v>1</v>
      </c>
      <c r="F330" s="40" t="s">
        <v>109</v>
      </c>
      <c r="G330" s="178" t="s">
        <v>219</v>
      </c>
      <c r="H330" s="178" t="s">
        <v>93</v>
      </c>
      <c r="I330" s="178" t="s">
        <v>1</v>
      </c>
      <c r="J330" s="34">
        <v>483.3</v>
      </c>
    </row>
    <row r="331" spans="1:10" s="84" customFormat="1" ht="17.25">
      <c r="A331" s="22"/>
      <c r="B331" s="48" t="s">
        <v>34</v>
      </c>
      <c r="C331" s="171" t="s">
        <v>105</v>
      </c>
      <c r="D331" s="171" t="s">
        <v>51</v>
      </c>
      <c r="E331" s="171" t="s">
        <v>1</v>
      </c>
      <c r="F331" s="75" t="s">
        <v>83</v>
      </c>
      <c r="G331" s="322"/>
      <c r="H331" s="322"/>
      <c r="I331" s="322"/>
      <c r="J331" s="107">
        <f>SUM(J332:J332)</f>
        <v>2436.1</v>
      </c>
    </row>
    <row r="332" spans="1:10" s="8" customFormat="1" ht="17.25">
      <c r="A332" s="20"/>
      <c r="B332" s="23" t="s">
        <v>218</v>
      </c>
      <c r="C332" s="178" t="s">
        <v>105</v>
      </c>
      <c r="D332" s="178" t="s">
        <v>51</v>
      </c>
      <c r="E332" s="178" t="s">
        <v>1</v>
      </c>
      <c r="F332" s="40" t="s">
        <v>83</v>
      </c>
      <c r="G332" s="178" t="s">
        <v>219</v>
      </c>
      <c r="H332" s="178" t="s">
        <v>93</v>
      </c>
      <c r="I332" s="178" t="s">
        <v>43</v>
      </c>
      <c r="J332" s="34">
        <v>2436.1</v>
      </c>
    </row>
    <row r="333" spans="1:10" s="2" customFormat="1" ht="56.25">
      <c r="A333" s="18" t="s">
        <v>102</v>
      </c>
      <c r="B333" s="26" t="s">
        <v>112</v>
      </c>
      <c r="C333" s="177" t="s">
        <v>111</v>
      </c>
      <c r="D333" s="177" t="s">
        <v>49</v>
      </c>
      <c r="E333" s="177" t="s">
        <v>2</v>
      </c>
      <c r="F333" s="42" t="s">
        <v>3</v>
      </c>
      <c r="G333" s="311"/>
      <c r="H333" s="312"/>
      <c r="I333" s="313"/>
      <c r="J333" s="149">
        <f>SUM(J334+J340)</f>
        <v>77.2</v>
      </c>
    </row>
    <row r="334" spans="1:10" s="2" customFormat="1" ht="37.5">
      <c r="A334" s="19" t="s">
        <v>206</v>
      </c>
      <c r="B334" s="24" t="s">
        <v>386</v>
      </c>
      <c r="C334" s="179" t="s">
        <v>111</v>
      </c>
      <c r="D334" s="179" t="s">
        <v>51</v>
      </c>
      <c r="E334" s="179" t="s">
        <v>2</v>
      </c>
      <c r="F334" s="41" t="s">
        <v>3</v>
      </c>
      <c r="G334" s="314"/>
      <c r="H334" s="315"/>
      <c r="I334" s="316"/>
      <c r="J334" s="148">
        <f t="shared" ref="J334" si="96">SUM(J335)</f>
        <v>0</v>
      </c>
    </row>
    <row r="335" spans="1:10" s="80" customFormat="1" ht="0.6" customHeight="1">
      <c r="A335" s="76" t="s">
        <v>207</v>
      </c>
      <c r="B335" s="77" t="s">
        <v>113</v>
      </c>
      <c r="C335" s="172" t="s">
        <v>111</v>
      </c>
      <c r="D335" s="172" t="s">
        <v>51</v>
      </c>
      <c r="E335" s="172" t="s">
        <v>1</v>
      </c>
      <c r="F335" s="92" t="s">
        <v>3</v>
      </c>
      <c r="G335" s="314"/>
      <c r="H335" s="315"/>
      <c r="I335" s="316"/>
      <c r="J335" s="150">
        <f t="shared" ref="J335" si="97">SUM(J336+J338)</f>
        <v>0</v>
      </c>
    </row>
    <row r="336" spans="1:10" s="84" customFormat="1" ht="17.25" hidden="1">
      <c r="A336" s="22"/>
      <c r="B336" s="48" t="s">
        <v>34</v>
      </c>
      <c r="C336" s="171" t="s">
        <v>111</v>
      </c>
      <c r="D336" s="171" t="s">
        <v>51</v>
      </c>
      <c r="E336" s="171" t="s">
        <v>1</v>
      </c>
      <c r="F336" s="75" t="s">
        <v>83</v>
      </c>
      <c r="G336" s="317"/>
      <c r="H336" s="318"/>
      <c r="I336" s="319"/>
      <c r="J336" s="107">
        <f t="shared" ref="J336" si="98">SUM(J337)</f>
        <v>0</v>
      </c>
    </row>
    <row r="337" spans="1:13" s="8" customFormat="1" ht="17.25" hidden="1">
      <c r="A337" s="20"/>
      <c r="B337" s="23" t="s">
        <v>218</v>
      </c>
      <c r="C337" s="178" t="s">
        <v>111</v>
      </c>
      <c r="D337" s="178" t="s">
        <v>51</v>
      </c>
      <c r="E337" s="178" t="s">
        <v>1</v>
      </c>
      <c r="F337" s="40" t="s">
        <v>83</v>
      </c>
      <c r="G337" s="178" t="s">
        <v>219</v>
      </c>
      <c r="H337" s="178" t="s">
        <v>48</v>
      </c>
      <c r="I337" s="178" t="s">
        <v>48</v>
      </c>
      <c r="J337" s="34"/>
    </row>
    <row r="338" spans="1:13" s="84" customFormat="1" ht="33" hidden="1">
      <c r="A338" s="22"/>
      <c r="B338" s="48" t="s">
        <v>17</v>
      </c>
      <c r="C338" s="171" t="s">
        <v>111</v>
      </c>
      <c r="D338" s="171" t="s">
        <v>51</v>
      </c>
      <c r="E338" s="171" t="s">
        <v>1</v>
      </c>
      <c r="F338" s="75" t="s">
        <v>16</v>
      </c>
      <c r="G338" s="322"/>
      <c r="H338" s="322"/>
      <c r="I338" s="322"/>
      <c r="J338" s="107">
        <f t="shared" ref="J338" si="99">SUM(J339)</f>
        <v>0</v>
      </c>
    </row>
    <row r="339" spans="1:13" s="8" customFormat="1" ht="33" hidden="1">
      <c r="A339" s="20"/>
      <c r="B339" s="23" t="s">
        <v>229</v>
      </c>
      <c r="C339" s="178" t="s">
        <v>111</v>
      </c>
      <c r="D339" s="178" t="s">
        <v>51</v>
      </c>
      <c r="E339" s="178" t="s">
        <v>1</v>
      </c>
      <c r="F339" s="40" t="s">
        <v>16</v>
      </c>
      <c r="G339" s="178" t="s">
        <v>228</v>
      </c>
      <c r="H339" s="178" t="s">
        <v>28</v>
      </c>
      <c r="I339" s="178" t="s">
        <v>102</v>
      </c>
      <c r="J339" s="34"/>
    </row>
    <row r="340" spans="1:13" s="8" customFormat="1" ht="58.5">
      <c r="A340" s="76" t="s">
        <v>387</v>
      </c>
      <c r="B340" s="77" t="s">
        <v>430</v>
      </c>
      <c r="C340" s="122" t="s">
        <v>111</v>
      </c>
      <c r="D340" s="122" t="s">
        <v>388</v>
      </c>
      <c r="E340" s="122" t="s">
        <v>12</v>
      </c>
      <c r="F340" s="122" t="s">
        <v>3</v>
      </c>
      <c r="G340" s="361"/>
      <c r="H340" s="362"/>
      <c r="I340" s="363"/>
      <c r="J340" s="150">
        <f t="shared" ref="J340:J341" si="100">J341</f>
        <v>77.2</v>
      </c>
    </row>
    <row r="341" spans="1:13" s="8" customFormat="1" ht="33">
      <c r="A341" s="76"/>
      <c r="B341" s="48" t="s">
        <v>17</v>
      </c>
      <c r="C341" s="123" t="s">
        <v>111</v>
      </c>
      <c r="D341" s="123" t="s">
        <v>51</v>
      </c>
      <c r="E341" s="123" t="s">
        <v>12</v>
      </c>
      <c r="F341" s="123" t="s">
        <v>16</v>
      </c>
      <c r="G341" s="367"/>
      <c r="H341" s="368"/>
      <c r="I341" s="369"/>
      <c r="J341" s="107">
        <f t="shared" si="100"/>
        <v>77.2</v>
      </c>
    </row>
    <row r="342" spans="1:13" s="8" customFormat="1" ht="31.5">
      <c r="A342" s="20"/>
      <c r="B342" s="121" t="s">
        <v>229</v>
      </c>
      <c r="C342" s="178" t="s">
        <v>111</v>
      </c>
      <c r="D342" s="178" t="s">
        <v>51</v>
      </c>
      <c r="E342" s="178" t="s">
        <v>12</v>
      </c>
      <c r="F342" s="120" t="s">
        <v>16</v>
      </c>
      <c r="G342" s="178" t="s">
        <v>228</v>
      </c>
      <c r="H342" s="178" t="s">
        <v>28</v>
      </c>
      <c r="I342" s="178" t="s">
        <v>102</v>
      </c>
      <c r="J342" s="34">
        <v>77.2</v>
      </c>
      <c r="K342" s="8">
        <v>966</v>
      </c>
      <c r="L342" s="8">
        <v>966</v>
      </c>
      <c r="M342" s="8">
        <v>966</v>
      </c>
    </row>
    <row r="343" spans="1:13" s="2" customFormat="1" ht="112.5">
      <c r="A343" s="18" t="s">
        <v>105</v>
      </c>
      <c r="B343" s="26" t="s">
        <v>115</v>
      </c>
      <c r="C343" s="177" t="s">
        <v>114</v>
      </c>
      <c r="D343" s="177" t="s">
        <v>49</v>
      </c>
      <c r="E343" s="177" t="s">
        <v>2</v>
      </c>
      <c r="F343" s="42" t="s">
        <v>3</v>
      </c>
      <c r="G343" s="311"/>
      <c r="H343" s="312"/>
      <c r="I343" s="313"/>
      <c r="J343" s="149">
        <f t="shared" ref="J343" si="101">+J344+J354+J369</f>
        <v>158545.4</v>
      </c>
    </row>
    <row r="344" spans="1:13" s="2" customFormat="1">
      <c r="A344" s="19" t="s">
        <v>208</v>
      </c>
      <c r="B344" s="24" t="s">
        <v>116</v>
      </c>
      <c r="C344" s="179" t="s">
        <v>114</v>
      </c>
      <c r="D344" s="179" t="s">
        <v>51</v>
      </c>
      <c r="E344" s="179" t="s">
        <v>2</v>
      </c>
      <c r="F344" s="41" t="s">
        <v>3</v>
      </c>
      <c r="G344" s="314"/>
      <c r="H344" s="315"/>
      <c r="I344" s="316"/>
      <c r="J344" s="148">
        <f t="shared" ref="J344" si="102">SUM(J345+J348+J351)</f>
        <v>912.1</v>
      </c>
    </row>
    <row r="345" spans="1:13" s="80" customFormat="1" ht="19.5">
      <c r="A345" s="76" t="s">
        <v>209</v>
      </c>
      <c r="B345" s="77" t="s">
        <v>117</v>
      </c>
      <c r="C345" s="172" t="s">
        <v>114</v>
      </c>
      <c r="D345" s="172" t="s">
        <v>51</v>
      </c>
      <c r="E345" s="172" t="s">
        <v>28</v>
      </c>
      <c r="F345" s="92" t="s">
        <v>3</v>
      </c>
      <c r="G345" s="314"/>
      <c r="H345" s="315"/>
      <c r="I345" s="316"/>
      <c r="J345" s="150">
        <f t="shared" ref="J345:J346" si="103">SUM(J346)</f>
        <v>0</v>
      </c>
    </row>
    <row r="346" spans="1:13" s="84" customFormat="1" ht="33">
      <c r="A346" s="22"/>
      <c r="B346" s="48" t="s">
        <v>119</v>
      </c>
      <c r="C346" s="171" t="s">
        <v>114</v>
      </c>
      <c r="D346" s="171" t="s">
        <v>51</v>
      </c>
      <c r="E346" s="171" t="s">
        <v>28</v>
      </c>
      <c r="F346" s="75" t="s">
        <v>118</v>
      </c>
      <c r="G346" s="317"/>
      <c r="H346" s="318"/>
      <c r="I346" s="319"/>
      <c r="J346" s="107">
        <f t="shared" si="103"/>
        <v>0</v>
      </c>
    </row>
    <row r="347" spans="1:13" s="8" customFormat="1" ht="17.25">
      <c r="A347" s="20"/>
      <c r="B347" s="23" t="s">
        <v>222</v>
      </c>
      <c r="C347" s="178" t="s">
        <v>114</v>
      </c>
      <c r="D347" s="178" t="s">
        <v>51</v>
      </c>
      <c r="E347" s="178" t="s">
        <v>28</v>
      </c>
      <c r="F347" s="40" t="s">
        <v>118</v>
      </c>
      <c r="G347" s="178" t="s">
        <v>223</v>
      </c>
      <c r="H347" s="178" t="s">
        <v>1</v>
      </c>
      <c r="I347" s="178" t="s">
        <v>93</v>
      </c>
      <c r="J347" s="34">
        <v>0</v>
      </c>
    </row>
    <row r="348" spans="1:13" s="80" customFormat="1" ht="39">
      <c r="A348" s="76" t="s">
        <v>242</v>
      </c>
      <c r="B348" s="77" t="s">
        <v>120</v>
      </c>
      <c r="C348" s="172" t="s">
        <v>114</v>
      </c>
      <c r="D348" s="172" t="s">
        <v>51</v>
      </c>
      <c r="E348" s="172" t="s">
        <v>43</v>
      </c>
      <c r="F348" s="92" t="s">
        <v>3</v>
      </c>
      <c r="G348" s="299"/>
      <c r="H348" s="300"/>
      <c r="I348" s="301"/>
      <c r="J348" s="150">
        <f t="shared" ref="J348:J349" si="104">SUM(J349)</f>
        <v>912.1</v>
      </c>
    </row>
    <row r="349" spans="1:13" s="84" customFormat="1" ht="33">
      <c r="A349" s="22"/>
      <c r="B349" s="48" t="s">
        <v>122</v>
      </c>
      <c r="C349" s="171" t="s">
        <v>114</v>
      </c>
      <c r="D349" s="171" t="s">
        <v>51</v>
      </c>
      <c r="E349" s="171" t="s">
        <v>43</v>
      </c>
      <c r="F349" s="75" t="s">
        <v>121</v>
      </c>
      <c r="G349" s="302"/>
      <c r="H349" s="303"/>
      <c r="I349" s="304"/>
      <c r="J349" s="107">
        <f t="shared" si="104"/>
        <v>912.1</v>
      </c>
    </row>
    <row r="350" spans="1:13" s="8" customFormat="1" ht="17.25">
      <c r="A350" s="20"/>
      <c r="B350" s="23" t="s">
        <v>233</v>
      </c>
      <c r="C350" s="178" t="s">
        <v>114</v>
      </c>
      <c r="D350" s="178" t="s">
        <v>51</v>
      </c>
      <c r="E350" s="178" t="s">
        <v>43</v>
      </c>
      <c r="F350" s="40" t="s">
        <v>121</v>
      </c>
      <c r="G350" s="178" t="s">
        <v>232</v>
      </c>
      <c r="H350" s="178" t="s">
        <v>105</v>
      </c>
      <c r="I350" s="178" t="s">
        <v>1</v>
      </c>
      <c r="J350" s="34">
        <v>912.1</v>
      </c>
      <c r="K350" s="8">
        <v>-4400</v>
      </c>
      <c r="L350" s="8">
        <v>-3000</v>
      </c>
      <c r="M350" s="8">
        <v>-3000</v>
      </c>
    </row>
    <row r="351" spans="1:13" s="93" customFormat="1" ht="39">
      <c r="A351" s="76" t="s">
        <v>309</v>
      </c>
      <c r="B351" s="77" t="s">
        <v>279</v>
      </c>
      <c r="C351" s="172" t="s">
        <v>114</v>
      </c>
      <c r="D351" s="172" t="s">
        <v>51</v>
      </c>
      <c r="E351" s="172" t="s">
        <v>47</v>
      </c>
      <c r="F351" s="92" t="s">
        <v>3</v>
      </c>
      <c r="G351" s="299"/>
      <c r="H351" s="300"/>
      <c r="I351" s="301"/>
      <c r="J351" s="150">
        <f t="shared" ref="J351:J352" si="105">SUM(J352)</f>
        <v>0</v>
      </c>
    </row>
    <row r="352" spans="1:13" s="84" customFormat="1" ht="33">
      <c r="A352" s="22"/>
      <c r="B352" s="48" t="s">
        <v>280</v>
      </c>
      <c r="C352" s="171" t="s">
        <v>114</v>
      </c>
      <c r="D352" s="171" t="s">
        <v>51</v>
      </c>
      <c r="E352" s="171" t="s">
        <v>47</v>
      </c>
      <c r="F352" s="71" t="s">
        <v>281</v>
      </c>
      <c r="G352" s="302"/>
      <c r="H352" s="303"/>
      <c r="I352" s="304"/>
      <c r="J352" s="107">
        <f t="shared" si="105"/>
        <v>0</v>
      </c>
    </row>
    <row r="353" spans="1:11" s="8" customFormat="1" ht="17.25">
      <c r="A353" s="20"/>
      <c r="B353" s="23" t="s">
        <v>222</v>
      </c>
      <c r="C353" s="178" t="s">
        <v>114</v>
      </c>
      <c r="D353" s="178" t="s">
        <v>51</v>
      </c>
      <c r="E353" s="178" t="s">
        <v>47</v>
      </c>
      <c r="F353" s="40" t="s">
        <v>281</v>
      </c>
      <c r="G353" s="65" t="s">
        <v>223</v>
      </c>
      <c r="H353" s="65" t="s">
        <v>1</v>
      </c>
      <c r="I353" s="65" t="s">
        <v>105</v>
      </c>
      <c r="J353" s="34">
        <v>0</v>
      </c>
    </row>
    <row r="354" spans="1:11" s="2" customFormat="1" ht="75">
      <c r="A354" s="19" t="s">
        <v>243</v>
      </c>
      <c r="B354" s="24" t="s">
        <v>123</v>
      </c>
      <c r="C354" s="179" t="s">
        <v>114</v>
      </c>
      <c r="D354" s="179" t="s">
        <v>86</v>
      </c>
      <c r="E354" s="179" t="s">
        <v>2</v>
      </c>
      <c r="F354" s="41" t="s">
        <v>3</v>
      </c>
      <c r="G354" s="311"/>
      <c r="H354" s="312"/>
      <c r="I354" s="313"/>
      <c r="J354" s="148">
        <f t="shared" ref="J354" si="106">SUM(J355+J360+J363+J366)</f>
        <v>139991.4</v>
      </c>
    </row>
    <row r="355" spans="1:11" s="80" customFormat="1" ht="58.5">
      <c r="A355" s="76" t="s">
        <v>244</v>
      </c>
      <c r="B355" s="77" t="s">
        <v>124</v>
      </c>
      <c r="C355" s="172" t="s">
        <v>114</v>
      </c>
      <c r="D355" s="172" t="s">
        <v>86</v>
      </c>
      <c r="E355" s="172" t="s">
        <v>12</v>
      </c>
      <c r="F355" s="92" t="s">
        <v>3</v>
      </c>
      <c r="G355" s="314"/>
      <c r="H355" s="315"/>
      <c r="I355" s="316"/>
      <c r="J355" s="150">
        <f t="shared" ref="J355" si="107">SUM(J356+J358)</f>
        <v>33249.1</v>
      </c>
    </row>
    <row r="356" spans="1:11" s="84" customFormat="1" ht="49.5">
      <c r="A356" s="22"/>
      <c r="B356" s="48" t="s">
        <v>422</v>
      </c>
      <c r="C356" s="171" t="s">
        <v>114</v>
      </c>
      <c r="D356" s="171" t="s">
        <v>86</v>
      </c>
      <c r="E356" s="171" t="s">
        <v>12</v>
      </c>
      <c r="F356" s="75" t="s">
        <v>125</v>
      </c>
      <c r="G356" s="317"/>
      <c r="H356" s="318"/>
      <c r="I356" s="319"/>
      <c r="J356" s="107">
        <f t="shared" ref="J356" si="108">SUM(J357)</f>
        <v>9249.1</v>
      </c>
    </row>
    <row r="357" spans="1:11" s="8" customFormat="1" ht="17.25">
      <c r="A357" s="20"/>
      <c r="B357" s="23" t="s">
        <v>231</v>
      </c>
      <c r="C357" s="178" t="s">
        <v>114</v>
      </c>
      <c r="D357" s="178" t="s">
        <v>86</v>
      </c>
      <c r="E357" s="178" t="s">
        <v>12</v>
      </c>
      <c r="F357" s="40" t="s">
        <v>125</v>
      </c>
      <c r="G357" s="178" t="s">
        <v>230</v>
      </c>
      <c r="H357" s="178" t="s">
        <v>111</v>
      </c>
      <c r="I357" s="178" t="s">
        <v>1</v>
      </c>
      <c r="J357" s="34">
        <v>9249.1</v>
      </c>
    </row>
    <row r="358" spans="1:11" s="84" customFormat="1" ht="17.25">
      <c r="A358" s="22"/>
      <c r="B358" s="48" t="s">
        <v>127</v>
      </c>
      <c r="C358" s="171" t="s">
        <v>114</v>
      </c>
      <c r="D358" s="171" t="s">
        <v>86</v>
      </c>
      <c r="E358" s="171" t="s">
        <v>12</v>
      </c>
      <c r="F358" s="75" t="s">
        <v>126</v>
      </c>
      <c r="G358" s="322"/>
      <c r="H358" s="322"/>
      <c r="I358" s="322"/>
      <c r="J358" s="107">
        <f t="shared" ref="J358" si="109">SUM(J359)</f>
        <v>24000</v>
      </c>
    </row>
    <row r="359" spans="1:11" s="8" customFormat="1" ht="17.25">
      <c r="A359" s="20"/>
      <c r="B359" s="23" t="s">
        <v>231</v>
      </c>
      <c r="C359" s="178" t="s">
        <v>114</v>
      </c>
      <c r="D359" s="178" t="s">
        <v>86</v>
      </c>
      <c r="E359" s="178" t="s">
        <v>12</v>
      </c>
      <c r="F359" s="40" t="s">
        <v>126</v>
      </c>
      <c r="G359" s="178" t="s">
        <v>230</v>
      </c>
      <c r="H359" s="178" t="s">
        <v>111</v>
      </c>
      <c r="I359" s="178" t="s">
        <v>1</v>
      </c>
      <c r="J359" s="34">
        <v>24000</v>
      </c>
    </row>
    <row r="360" spans="1:11" s="80" customFormat="1" ht="0.6" hidden="1" customHeight="1">
      <c r="A360" s="76" t="s">
        <v>245</v>
      </c>
      <c r="B360" s="77" t="s">
        <v>128</v>
      </c>
      <c r="C360" s="172" t="s">
        <v>114</v>
      </c>
      <c r="D360" s="172" t="s">
        <v>86</v>
      </c>
      <c r="E360" s="172" t="s">
        <v>7</v>
      </c>
      <c r="F360" s="92" t="s">
        <v>3</v>
      </c>
      <c r="G360" s="323"/>
      <c r="H360" s="323"/>
      <c r="I360" s="323"/>
      <c r="J360" s="150">
        <f t="shared" ref="J360:J361" si="110">SUM(J361)</f>
        <v>0</v>
      </c>
    </row>
    <row r="361" spans="1:11" s="84" customFormat="1" ht="33" hidden="1">
      <c r="A361" s="22"/>
      <c r="B361" s="48" t="s">
        <v>130</v>
      </c>
      <c r="C361" s="171" t="s">
        <v>114</v>
      </c>
      <c r="D361" s="171" t="s">
        <v>86</v>
      </c>
      <c r="E361" s="171" t="s">
        <v>7</v>
      </c>
      <c r="F361" s="75" t="s">
        <v>129</v>
      </c>
      <c r="G361" s="322"/>
      <c r="H361" s="322"/>
      <c r="I361" s="322"/>
      <c r="J361" s="107">
        <f t="shared" si="110"/>
        <v>0</v>
      </c>
    </row>
    <row r="362" spans="1:11" s="8" customFormat="1" ht="17.25" hidden="1">
      <c r="A362" s="20"/>
      <c r="B362" s="23" t="s">
        <v>231</v>
      </c>
      <c r="C362" s="178" t="s">
        <v>114</v>
      </c>
      <c r="D362" s="178" t="s">
        <v>86</v>
      </c>
      <c r="E362" s="178" t="s">
        <v>7</v>
      </c>
      <c r="F362" s="40" t="s">
        <v>129</v>
      </c>
      <c r="G362" s="178" t="s">
        <v>230</v>
      </c>
      <c r="H362" s="178" t="s">
        <v>111</v>
      </c>
      <c r="I362" s="178" t="s">
        <v>12</v>
      </c>
      <c r="J362" s="34"/>
    </row>
    <row r="363" spans="1:11" s="80" customFormat="1" ht="39">
      <c r="A363" s="76" t="s">
        <v>245</v>
      </c>
      <c r="B363" s="77" t="s">
        <v>251</v>
      </c>
      <c r="C363" s="172" t="s">
        <v>114</v>
      </c>
      <c r="D363" s="172" t="s">
        <v>86</v>
      </c>
      <c r="E363" s="172" t="s">
        <v>28</v>
      </c>
      <c r="F363" s="92" t="s">
        <v>3</v>
      </c>
      <c r="G363" s="299"/>
      <c r="H363" s="300"/>
      <c r="I363" s="301"/>
      <c r="J363" s="150">
        <f t="shared" ref="J363:J367" si="111">SUM(J364)</f>
        <v>270</v>
      </c>
    </row>
    <row r="364" spans="1:11" s="84" customFormat="1" ht="82.5">
      <c r="A364" s="22"/>
      <c r="B364" s="48" t="s">
        <v>252</v>
      </c>
      <c r="C364" s="171" t="s">
        <v>114</v>
      </c>
      <c r="D364" s="171" t="s">
        <v>86</v>
      </c>
      <c r="E364" s="171" t="s">
        <v>28</v>
      </c>
      <c r="F364" s="75" t="s">
        <v>250</v>
      </c>
      <c r="G364" s="302"/>
      <c r="H364" s="303"/>
      <c r="I364" s="304"/>
      <c r="J364" s="107">
        <f t="shared" si="111"/>
        <v>270</v>
      </c>
    </row>
    <row r="365" spans="1:11" s="8" customFormat="1" ht="17.25">
      <c r="A365" s="20"/>
      <c r="B365" s="23" t="s">
        <v>231</v>
      </c>
      <c r="C365" s="178" t="s">
        <v>114</v>
      </c>
      <c r="D365" s="178" t="s">
        <v>86</v>
      </c>
      <c r="E365" s="178" t="s">
        <v>28</v>
      </c>
      <c r="F365" s="40" t="s">
        <v>250</v>
      </c>
      <c r="G365" s="178" t="s">
        <v>230</v>
      </c>
      <c r="H365" s="178" t="s">
        <v>111</v>
      </c>
      <c r="I365" s="178" t="s">
        <v>7</v>
      </c>
      <c r="J365" s="34">
        <v>270</v>
      </c>
    </row>
    <row r="366" spans="1:11" s="80" customFormat="1" ht="78">
      <c r="A366" s="76" t="s">
        <v>304</v>
      </c>
      <c r="B366" s="77" t="s">
        <v>322</v>
      </c>
      <c r="C366" s="172" t="s">
        <v>114</v>
      </c>
      <c r="D366" s="172" t="s">
        <v>86</v>
      </c>
      <c r="E366" s="172" t="s">
        <v>43</v>
      </c>
      <c r="F366" s="92" t="s">
        <v>3</v>
      </c>
      <c r="G366" s="299"/>
      <c r="H366" s="300"/>
      <c r="I366" s="301"/>
      <c r="J366" s="150">
        <f t="shared" si="111"/>
        <v>106472.3</v>
      </c>
    </row>
    <row r="367" spans="1:11" s="84" customFormat="1" ht="82.5">
      <c r="A367" s="22"/>
      <c r="B367" s="48" t="s">
        <v>252</v>
      </c>
      <c r="C367" s="171" t="s">
        <v>114</v>
      </c>
      <c r="D367" s="171" t="s">
        <v>86</v>
      </c>
      <c r="E367" s="171" t="s">
        <v>43</v>
      </c>
      <c r="F367" s="75" t="s">
        <v>321</v>
      </c>
      <c r="G367" s="302"/>
      <c r="H367" s="303"/>
      <c r="I367" s="304"/>
      <c r="J367" s="107">
        <f t="shared" si="111"/>
        <v>106472.3</v>
      </c>
    </row>
    <row r="368" spans="1:11" s="8" customFormat="1" ht="17.25">
      <c r="A368" s="20"/>
      <c r="B368" s="23" t="s">
        <v>231</v>
      </c>
      <c r="C368" s="178" t="s">
        <v>114</v>
      </c>
      <c r="D368" s="178" t="s">
        <v>86</v>
      </c>
      <c r="E368" s="178" t="s">
        <v>43</v>
      </c>
      <c r="F368" s="51" t="s">
        <v>321</v>
      </c>
      <c r="G368" s="178" t="s">
        <v>230</v>
      </c>
      <c r="H368" s="178" t="s">
        <v>111</v>
      </c>
      <c r="I368" s="178" t="s">
        <v>7</v>
      </c>
      <c r="J368" s="34">
        <v>106472.3</v>
      </c>
      <c r="K368" s="8">
        <v>7907.8</v>
      </c>
    </row>
    <row r="369" spans="1:11" s="2" customFormat="1" ht="37.5">
      <c r="A369" s="19" t="s">
        <v>246</v>
      </c>
      <c r="B369" s="24" t="s">
        <v>101</v>
      </c>
      <c r="C369" s="179" t="s">
        <v>114</v>
      </c>
      <c r="D369" s="179" t="s">
        <v>98</v>
      </c>
      <c r="E369" s="179" t="s">
        <v>2</v>
      </c>
      <c r="F369" s="41" t="s">
        <v>3</v>
      </c>
      <c r="G369" s="311"/>
      <c r="H369" s="312"/>
      <c r="I369" s="313"/>
      <c r="J369" s="148">
        <f t="shared" ref="J369:J370" si="112">SUM(J370)</f>
        <v>17641.899999999998</v>
      </c>
    </row>
    <row r="370" spans="1:11" s="80" customFormat="1" ht="58.5">
      <c r="A370" s="76" t="s">
        <v>247</v>
      </c>
      <c r="B370" s="77" t="s">
        <v>131</v>
      </c>
      <c r="C370" s="172" t="s">
        <v>114</v>
      </c>
      <c r="D370" s="172" t="s">
        <v>98</v>
      </c>
      <c r="E370" s="172" t="s">
        <v>1</v>
      </c>
      <c r="F370" s="92" t="s">
        <v>3</v>
      </c>
      <c r="G370" s="314"/>
      <c r="H370" s="315"/>
      <c r="I370" s="316"/>
      <c r="J370" s="150">
        <f t="shared" si="112"/>
        <v>17641.899999999998</v>
      </c>
    </row>
    <row r="371" spans="1:11" s="84" customFormat="1" ht="17.25">
      <c r="A371" s="22"/>
      <c r="B371" s="48" t="s">
        <v>133</v>
      </c>
      <c r="C371" s="171" t="s">
        <v>114</v>
      </c>
      <c r="D371" s="171" t="s">
        <v>98</v>
      </c>
      <c r="E371" s="171" t="s">
        <v>1</v>
      </c>
      <c r="F371" s="75" t="s">
        <v>132</v>
      </c>
      <c r="G371" s="317"/>
      <c r="H371" s="318"/>
      <c r="I371" s="319"/>
      <c r="J371" s="107">
        <f t="shared" ref="J371" si="113">SUM(J372:J374)</f>
        <v>17641.899999999998</v>
      </c>
    </row>
    <row r="372" spans="1:11" s="8" customFormat="1" ht="33">
      <c r="A372" s="20"/>
      <c r="B372" s="23" t="s">
        <v>220</v>
      </c>
      <c r="C372" s="178" t="s">
        <v>114</v>
      </c>
      <c r="D372" s="178" t="s">
        <v>98</v>
      </c>
      <c r="E372" s="178" t="s">
        <v>1</v>
      </c>
      <c r="F372" s="40" t="s">
        <v>132</v>
      </c>
      <c r="G372" s="178" t="s">
        <v>221</v>
      </c>
      <c r="H372" s="178" t="s">
        <v>1</v>
      </c>
      <c r="I372" s="178" t="s">
        <v>8</v>
      </c>
      <c r="J372" s="34">
        <v>16066.5</v>
      </c>
    </row>
    <row r="373" spans="1:11" s="8" customFormat="1" ht="17.25">
      <c r="A373" s="20"/>
      <c r="B373" s="23" t="s">
        <v>218</v>
      </c>
      <c r="C373" s="178" t="s">
        <v>114</v>
      </c>
      <c r="D373" s="178" t="s">
        <v>98</v>
      </c>
      <c r="E373" s="178" t="s">
        <v>1</v>
      </c>
      <c r="F373" s="40" t="s">
        <v>132</v>
      </c>
      <c r="G373" s="178" t="s">
        <v>219</v>
      </c>
      <c r="H373" s="178" t="s">
        <v>1</v>
      </c>
      <c r="I373" s="178" t="s">
        <v>8</v>
      </c>
      <c r="J373" s="34">
        <v>1575.3</v>
      </c>
    </row>
    <row r="374" spans="1:11" s="8" customFormat="1" ht="17.25">
      <c r="A374" s="20"/>
      <c r="B374" s="23" t="s">
        <v>222</v>
      </c>
      <c r="C374" s="178" t="s">
        <v>114</v>
      </c>
      <c r="D374" s="178" t="s">
        <v>98</v>
      </c>
      <c r="E374" s="178" t="s">
        <v>1</v>
      </c>
      <c r="F374" s="40" t="s">
        <v>132</v>
      </c>
      <c r="G374" s="178" t="s">
        <v>223</v>
      </c>
      <c r="H374" s="178" t="s">
        <v>1</v>
      </c>
      <c r="I374" s="178" t="s">
        <v>8</v>
      </c>
      <c r="J374" s="34">
        <v>0.1</v>
      </c>
    </row>
    <row r="375" spans="1:11" s="2" customFormat="1" ht="56.25">
      <c r="A375" s="18" t="s">
        <v>111</v>
      </c>
      <c r="B375" s="26" t="s">
        <v>135</v>
      </c>
      <c r="C375" s="177" t="s">
        <v>134</v>
      </c>
      <c r="D375" s="177" t="s">
        <v>49</v>
      </c>
      <c r="E375" s="177" t="s">
        <v>2</v>
      </c>
      <c r="F375" s="42" t="s">
        <v>3</v>
      </c>
      <c r="G375" s="311"/>
      <c r="H375" s="312"/>
      <c r="I375" s="313"/>
      <c r="J375" s="149">
        <f>SUM(J376+J381+J385+J408)</f>
        <v>96770.4</v>
      </c>
    </row>
    <row r="376" spans="1:11" s="2" customFormat="1" ht="37.5">
      <c r="A376" s="19" t="s">
        <v>210</v>
      </c>
      <c r="B376" s="24" t="s">
        <v>136</v>
      </c>
      <c r="C376" s="179" t="s">
        <v>134</v>
      </c>
      <c r="D376" s="179" t="s">
        <v>51</v>
      </c>
      <c r="E376" s="179" t="s">
        <v>2</v>
      </c>
      <c r="F376" s="41" t="s">
        <v>3</v>
      </c>
      <c r="G376" s="314"/>
      <c r="H376" s="315"/>
      <c r="I376" s="316"/>
      <c r="J376" s="148">
        <f t="shared" ref="J376:J377" si="114">SUM(J377)</f>
        <v>43.2</v>
      </c>
    </row>
    <row r="377" spans="1:11" s="80" customFormat="1" ht="19.5">
      <c r="A377" s="76" t="s">
        <v>211</v>
      </c>
      <c r="B377" s="116" t="s">
        <v>365</v>
      </c>
      <c r="C377" s="172" t="s">
        <v>134</v>
      </c>
      <c r="D377" s="172" t="s">
        <v>51</v>
      </c>
      <c r="E377" s="172" t="s">
        <v>1</v>
      </c>
      <c r="F377" s="92" t="s">
        <v>3</v>
      </c>
      <c r="G377" s="314"/>
      <c r="H377" s="315"/>
      <c r="I377" s="316"/>
      <c r="J377" s="150">
        <f t="shared" si="114"/>
        <v>43.2</v>
      </c>
    </row>
    <row r="378" spans="1:11" s="8" customFormat="1" ht="17.25">
      <c r="A378" s="20"/>
      <c r="B378" s="23" t="s">
        <v>133</v>
      </c>
      <c r="C378" s="178" t="s">
        <v>134</v>
      </c>
      <c r="D378" s="178" t="s">
        <v>51</v>
      </c>
      <c r="E378" s="178" t="s">
        <v>1</v>
      </c>
      <c r="F378" s="40" t="s">
        <v>132</v>
      </c>
      <c r="G378" s="317"/>
      <c r="H378" s="318"/>
      <c r="I378" s="319"/>
      <c r="J378" s="34">
        <f t="shared" ref="J378" si="115">SUM(J379:J380)</f>
        <v>43.2</v>
      </c>
    </row>
    <row r="379" spans="1:11" s="8" customFormat="1" ht="33">
      <c r="A379" s="20"/>
      <c r="B379" s="23" t="s">
        <v>220</v>
      </c>
      <c r="C379" s="178" t="s">
        <v>134</v>
      </c>
      <c r="D379" s="178" t="s">
        <v>51</v>
      </c>
      <c r="E379" s="178" t="s">
        <v>1</v>
      </c>
      <c r="F379" s="40" t="s">
        <v>132</v>
      </c>
      <c r="G379" s="178" t="s">
        <v>221</v>
      </c>
      <c r="H379" s="178" t="s">
        <v>1</v>
      </c>
      <c r="I379" s="178" t="s">
        <v>28</v>
      </c>
      <c r="J379" s="34">
        <v>22.9</v>
      </c>
    </row>
    <row r="380" spans="1:11" s="8" customFormat="1" ht="17.25">
      <c r="A380" s="20"/>
      <c r="B380" s="23" t="s">
        <v>218</v>
      </c>
      <c r="C380" s="178" t="s">
        <v>134</v>
      </c>
      <c r="D380" s="178" t="s">
        <v>51</v>
      </c>
      <c r="E380" s="178" t="s">
        <v>1</v>
      </c>
      <c r="F380" s="40" t="s">
        <v>132</v>
      </c>
      <c r="G380" s="178" t="s">
        <v>219</v>
      </c>
      <c r="H380" s="178" t="s">
        <v>1</v>
      </c>
      <c r="I380" s="178" t="s">
        <v>28</v>
      </c>
      <c r="J380" s="34">
        <v>20.3</v>
      </c>
      <c r="K380" s="8">
        <v>17</v>
      </c>
    </row>
    <row r="381" spans="1:11" s="2" customFormat="1">
      <c r="A381" s="19" t="s">
        <v>212</v>
      </c>
      <c r="B381" s="24" t="s">
        <v>137</v>
      </c>
      <c r="C381" s="179" t="s">
        <v>134</v>
      </c>
      <c r="D381" s="179" t="s">
        <v>86</v>
      </c>
      <c r="E381" s="179" t="s">
        <v>2</v>
      </c>
      <c r="F381" s="41" t="s">
        <v>3</v>
      </c>
      <c r="G381" s="311"/>
      <c r="H381" s="312"/>
      <c r="I381" s="313"/>
      <c r="J381" s="148">
        <f t="shared" ref="J381:J383" si="116">SUM(J382)</f>
        <v>504.4</v>
      </c>
    </row>
    <row r="382" spans="1:11" s="80" customFormat="1" ht="34.9" customHeight="1">
      <c r="A382" s="76" t="s">
        <v>213</v>
      </c>
      <c r="B382" s="116" t="s">
        <v>366</v>
      </c>
      <c r="C382" s="172" t="s">
        <v>134</v>
      </c>
      <c r="D382" s="172" t="s">
        <v>86</v>
      </c>
      <c r="E382" s="172" t="s">
        <v>1</v>
      </c>
      <c r="F382" s="92" t="s">
        <v>3</v>
      </c>
      <c r="G382" s="314"/>
      <c r="H382" s="315"/>
      <c r="I382" s="316"/>
      <c r="J382" s="150">
        <f t="shared" si="116"/>
        <v>504.4</v>
      </c>
    </row>
    <row r="383" spans="1:11" s="8" customFormat="1" ht="17.25">
      <c r="A383" s="20"/>
      <c r="B383" s="23" t="s">
        <v>133</v>
      </c>
      <c r="C383" s="36" t="s">
        <v>134</v>
      </c>
      <c r="D383" s="36" t="s">
        <v>86</v>
      </c>
      <c r="E383" s="36" t="s">
        <v>1</v>
      </c>
      <c r="F383" s="36" t="s">
        <v>132</v>
      </c>
      <c r="G383" s="317"/>
      <c r="H383" s="318"/>
      <c r="I383" s="319"/>
      <c r="J383" s="34">
        <f t="shared" si="116"/>
        <v>504.4</v>
      </c>
    </row>
    <row r="384" spans="1:11" s="8" customFormat="1" ht="17.25">
      <c r="A384" s="20"/>
      <c r="B384" s="23" t="s">
        <v>218</v>
      </c>
      <c r="C384" s="178" t="s">
        <v>134</v>
      </c>
      <c r="D384" s="178" t="s">
        <v>86</v>
      </c>
      <c r="E384" s="178" t="s">
        <v>1</v>
      </c>
      <c r="F384" s="40" t="s">
        <v>132</v>
      </c>
      <c r="G384" s="178" t="s">
        <v>219</v>
      </c>
      <c r="H384" s="178" t="s">
        <v>1</v>
      </c>
      <c r="I384" s="178" t="s">
        <v>28</v>
      </c>
      <c r="J384" s="34">
        <v>504.4</v>
      </c>
    </row>
    <row r="385" spans="1:13" s="2" customFormat="1" ht="56.25">
      <c r="A385" s="19" t="s">
        <v>214</v>
      </c>
      <c r="B385" s="24" t="s">
        <v>138</v>
      </c>
      <c r="C385" s="179" t="s">
        <v>134</v>
      </c>
      <c r="D385" s="179" t="s">
        <v>98</v>
      </c>
      <c r="E385" s="179" t="s">
        <v>2</v>
      </c>
      <c r="F385" s="41" t="s">
        <v>3</v>
      </c>
      <c r="G385" s="311"/>
      <c r="H385" s="312"/>
      <c r="I385" s="313"/>
      <c r="J385" s="148">
        <f t="shared" ref="J385" si="117">SUM(J386)</f>
        <v>52226.5</v>
      </c>
    </row>
    <row r="386" spans="1:13" s="80" customFormat="1" ht="58.5">
      <c r="A386" s="76" t="s">
        <v>215</v>
      </c>
      <c r="B386" s="77" t="s">
        <v>139</v>
      </c>
      <c r="C386" s="172" t="s">
        <v>134</v>
      </c>
      <c r="D386" s="172" t="s">
        <v>98</v>
      </c>
      <c r="E386" s="172" t="s">
        <v>1</v>
      </c>
      <c r="F386" s="92" t="s">
        <v>3</v>
      </c>
      <c r="G386" s="314"/>
      <c r="H386" s="315"/>
      <c r="I386" s="316"/>
      <c r="J386" s="150">
        <f>J387+J395+J402+J405</f>
        <v>52226.5</v>
      </c>
    </row>
    <row r="387" spans="1:13" s="84" customFormat="1" ht="17.25">
      <c r="A387" s="22"/>
      <c r="B387" s="48" t="s">
        <v>133</v>
      </c>
      <c r="C387" s="171" t="s">
        <v>134</v>
      </c>
      <c r="D387" s="171" t="s">
        <v>98</v>
      </c>
      <c r="E387" s="171" t="s">
        <v>1</v>
      </c>
      <c r="F387" s="75" t="s">
        <v>132</v>
      </c>
      <c r="G387" s="317"/>
      <c r="H387" s="318"/>
      <c r="I387" s="319"/>
      <c r="J387" s="107">
        <f t="shared" ref="J387" si="118">SUM(J388:J394)</f>
        <v>47582.5</v>
      </c>
    </row>
    <row r="388" spans="1:13" s="8" customFormat="1" ht="33">
      <c r="A388" s="20"/>
      <c r="B388" s="23" t="s">
        <v>255</v>
      </c>
      <c r="C388" s="178" t="s">
        <v>134</v>
      </c>
      <c r="D388" s="178" t="s">
        <v>98</v>
      </c>
      <c r="E388" s="178" t="s">
        <v>1</v>
      </c>
      <c r="F388" s="40" t="s">
        <v>132</v>
      </c>
      <c r="G388" s="178" t="s">
        <v>221</v>
      </c>
      <c r="H388" s="178" t="s">
        <v>1</v>
      </c>
      <c r="I388" s="178" t="s">
        <v>12</v>
      </c>
      <c r="J388" s="34">
        <v>2726.8</v>
      </c>
    </row>
    <row r="389" spans="1:13" s="8" customFormat="1" ht="33">
      <c r="A389" s="20"/>
      <c r="B389" s="23" t="s">
        <v>255</v>
      </c>
      <c r="C389" s="178" t="s">
        <v>134</v>
      </c>
      <c r="D389" s="178" t="s">
        <v>98</v>
      </c>
      <c r="E389" s="178" t="s">
        <v>1</v>
      </c>
      <c r="F389" s="40" t="s">
        <v>132</v>
      </c>
      <c r="G389" s="178" t="s">
        <v>221</v>
      </c>
      <c r="H389" s="178" t="s">
        <v>1</v>
      </c>
      <c r="I389" s="178" t="s">
        <v>7</v>
      </c>
      <c r="J389" s="34">
        <v>1241.5</v>
      </c>
    </row>
    <row r="390" spans="1:13" s="8" customFormat="1" ht="16.149999999999999" customHeight="1">
      <c r="A390" s="20"/>
      <c r="B390" s="23" t="s">
        <v>218</v>
      </c>
      <c r="C390" s="178" t="s">
        <v>134</v>
      </c>
      <c r="D390" s="178" t="s">
        <v>98</v>
      </c>
      <c r="E390" s="178" t="s">
        <v>1</v>
      </c>
      <c r="F390" s="40" t="s">
        <v>132</v>
      </c>
      <c r="G390" s="178" t="s">
        <v>219</v>
      </c>
      <c r="H390" s="178" t="s">
        <v>1</v>
      </c>
      <c r="I390" s="178" t="s">
        <v>7</v>
      </c>
      <c r="J390" s="34">
        <v>679.7</v>
      </c>
    </row>
    <row r="391" spans="1:13" s="8" customFormat="1" ht="17.25" hidden="1">
      <c r="A391" s="20"/>
      <c r="B391" s="23" t="s">
        <v>222</v>
      </c>
      <c r="C391" s="178" t="s">
        <v>134</v>
      </c>
      <c r="D391" s="178" t="s">
        <v>98</v>
      </c>
      <c r="E391" s="178" t="s">
        <v>1</v>
      </c>
      <c r="F391" s="40" t="s">
        <v>132</v>
      </c>
      <c r="G391" s="178" t="s">
        <v>223</v>
      </c>
      <c r="H391" s="178" t="s">
        <v>1</v>
      </c>
      <c r="I391" s="178" t="s">
        <v>7</v>
      </c>
      <c r="J391" s="34"/>
    </row>
    <row r="392" spans="1:13" s="8" customFormat="1" ht="33">
      <c r="A392" s="20"/>
      <c r="B392" s="23" t="s">
        <v>255</v>
      </c>
      <c r="C392" s="178" t="s">
        <v>134</v>
      </c>
      <c r="D392" s="178" t="s">
        <v>98</v>
      </c>
      <c r="E392" s="178" t="s">
        <v>1</v>
      </c>
      <c r="F392" s="40" t="s">
        <v>132</v>
      </c>
      <c r="G392" s="178" t="s">
        <v>221</v>
      </c>
      <c r="H392" s="178" t="s">
        <v>1</v>
      </c>
      <c r="I392" s="178" t="s">
        <v>28</v>
      </c>
      <c r="J392" s="34">
        <v>38076.9</v>
      </c>
      <c r="K392" s="8">
        <v>-4100</v>
      </c>
      <c r="L392" s="8">
        <v>-4100</v>
      </c>
      <c r="M392" s="8">
        <v>-4100</v>
      </c>
    </row>
    <row r="393" spans="1:13" s="8" customFormat="1" ht="17.25">
      <c r="A393" s="20"/>
      <c r="B393" s="23" t="s">
        <v>218</v>
      </c>
      <c r="C393" s="178" t="s">
        <v>134</v>
      </c>
      <c r="D393" s="178" t="s">
        <v>98</v>
      </c>
      <c r="E393" s="178" t="s">
        <v>1</v>
      </c>
      <c r="F393" s="40" t="s">
        <v>132</v>
      </c>
      <c r="G393" s="178" t="s">
        <v>219</v>
      </c>
      <c r="H393" s="178" t="s">
        <v>1</v>
      </c>
      <c r="I393" s="178" t="s">
        <v>28</v>
      </c>
      <c r="J393" s="34">
        <v>4819</v>
      </c>
      <c r="K393" s="8" t="s">
        <v>367</v>
      </c>
      <c r="L393" s="8">
        <v>267</v>
      </c>
    </row>
    <row r="394" spans="1:13" s="8" customFormat="1" ht="17.25">
      <c r="A394" s="20"/>
      <c r="B394" s="23" t="s">
        <v>222</v>
      </c>
      <c r="C394" s="178" t="s">
        <v>134</v>
      </c>
      <c r="D394" s="178" t="s">
        <v>98</v>
      </c>
      <c r="E394" s="178" t="s">
        <v>1</v>
      </c>
      <c r="F394" s="40" t="s">
        <v>132</v>
      </c>
      <c r="G394" s="178" t="s">
        <v>223</v>
      </c>
      <c r="H394" s="178" t="s">
        <v>1</v>
      </c>
      <c r="I394" s="178" t="s">
        <v>28</v>
      </c>
      <c r="J394" s="34">
        <v>38.6</v>
      </c>
    </row>
    <row r="395" spans="1:13" s="8" customFormat="1" ht="115.5">
      <c r="A395" s="20"/>
      <c r="B395" s="48" t="s">
        <v>423</v>
      </c>
      <c r="C395" s="171" t="s">
        <v>134</v>
      </c>
      <c r="D395" s="171" t="s">
        <v>98</v>
      </c>
      <c r="E395" s="171" t="s">
        <v>1</v>
      </c>
      <c r="F395" s="125" t="s">
        <v>391</v>
      </c>
      <c r="G395" s="361"/>
      <c r="H395" s="362"/>
      <c r="I395" s="363"/>
      <c r="J395" s="107">
        <f>J396+J399</f>
        <v>3776</v>
      </c>
    </row>
    <row r="396" spans="1:13" s="84" customFormat="1" ht="82.5">
      <c r="A396" s="22"/>
      <c r="B396" s="48" t="s">
        <v>424</v>
      </c>
      <c r="C396" s="171" t="s">
        <v>134</v>
      </c>
      <c r="D396" s="171" t="s">
        <v>98</v>
      </c>
      <c r="E396" s="171" t="s">
        <v>1</v>
      </c>
      <c r="F396" s="75" t="s">
        <v>380</v>
      </c>
      <c r="G396" s="367"/>
      <c r="H396" s="368"/>
      <c r="I396" s="369"/>
      <c r="J396" s="107">
        <f>J397+J398</f>
        <v>889</v>
      </c>
    </row>
    <row r="397" spans="1:13" s="8" customFormat="1" ht="33">
      <c r="A397" s="20"/>
      <c r="B397" s="23" t="s">
        <v>255</v>
      </c>
      <c r="C397" s="178" t="s">
        <v>134</v>
      </c>
      <c r="D397" s="178" t="s">
        <v>98</v>
      </c>
      <c r="E397" s="178" t="s">
        <v>1</v>
      </c>
      <c r="F397" s="40" t="s">
        <v>380</v>
      </c>
      <c r="G397" s="178" t="s">
        <v>221</v>
      </c>
      <c r="H397" s="178" t="s">
        <v>1</v>
      </c>
      <c r="I397" s="178" t="s">
        <v>105</v>
      </c>
      <c r="J397" s="34">
        <v>885</v>
      </c>
    </row>
    <row r="398" spans="1:13" s="8" customFormat="1" ht="17.25">
      <c r="A398" s="20"/>
      <c r="B398" s="23" t="s">
        <v>218</v>
      </c>
      <c r="C398" s="178" t="s">
        <v>134</v>
      </c>
      <c r="D398" s="178" t="s">
        <v>98</v>
      </c>
      <c r="E398" s="178" t="s">
        <v>1</v>
      </c>
      <c r="F398" s="40" t="s">
        <v>380</v>
      </c>
      <c r="G398" s="178" t="s">
        <v>219</v>
      </c>
      <c r="H398" s="178" t="s">
        <v>1</v>
      </c>
      <c r="I398" s="178" t="s">
        <v>105</v>
      </c>
      <c r="J398" s="34">
        <v>4</v>
      </c>
    </row>
    <row r="399" spans="1:13" s="8" customFormat="1" ht="66.599999999999994" customHeight="1">
      <c r="A399" s="20"/>
      <c r="B399" s="48" t="s">
        <v>425</v>
      </c>
      <c r="C399" s="171" t="s">
        <v>134</v>
      </c>
      <c r="D399" s="171" t="s">
        <v>98</v>
      </c>
      <c r="E399" s="171" t="s">
        <v>1</v>
      </c>
      <c r="F399" s="124" t="s">
        <v>381</v>
      </c>
      <c r="G399" s="402"/>
      <c r="H399" s="403"/>
      <c r="I399" s="404"/>
      <c r="J399" s="107">
        <f>J400+J401</f>
        <v>2887</v>
      </c>
    </row>
    <row r="400" spans="1:13" s="8" customFormat="1" ht="33">
      <c r="A400" s="20"/>
      <c r="B400" s="23" t="s">
        <v>255</v>
      </c>
      <c r="C400" s="178" t="s">
        <v>134</v>
      </c>
      <c r="D400" s="178" t="s">
        <v>98</v>
      </c>
      <c r="E400" s="178" t="s">
        <v>1</v>
      </c>
      <c r="F400" s="114" t="s">
        <v>381</v>
      </c>
      <c r="G400" s="178" t="s">
        <v>221</v>
      </c>
      <c r="H400" s="178" t="s">
        <v>1</v>
      </c>
      <c r="I400" s="178" t="s">
        <v>105</v>
      </c>
      <c r="J400" s="34">
        <v>2755</v>
      </c>
    </row>
    <row r="401" spans="1:13" s="8" customFormat="1" ht="17.25">
      <c r="A401" s="20"/>
      <c r="B401" s="23" t="s">
        <v>218</v>
      </c>
      <c r="C401" s="178" t="s">
        <v>134</v>
      </c>
      <c r="D401" s="178" t="s">
        <v>98</v>
      </c>
      <c r="E401" s="178" t="s">
        <v>1</v>
      </c>
      <c r="F401" s="114" t="s">
        <v>381</v>
      </c>
      <c r="G401" s="178" t="s">
        <v>219</v>
      </c>
      <c r="H401" s="178" t="s">
        <v>1</v>
      </c>
      <c r="I401" s="178" t="s">
        <v>105</v>
      </c>
      <c r="J401" s="34">
        <v>132</v>
      </c>
    </row>
    <row r="402" spans="1:13" s="84" customFormat="1" ht="49.5">
      <c r="A402" s="22"/>
      <c r="B402" s="48" t="s">
        <v>141</v>
      </c>
      <c r="C402" s="171" t="s">
        <v>134</v>
      </c>
      <c r="D402" s="171" t="s">
        <v>98</v>
      </c>
      <c r="E402" s="171" t="s">
        <v>1</v>
      </c>
      <c r="F402" s="75" t="s">
        <v>140</v>
      </c>
      <c r="G402" s="322"/>
      <c r="H402" s="322"/>
      <c r="I402" s="322"/>
      <c r="J402" s="107">
        <f t="shared" ref="J402" si="119">SUM(J403:J404)</f>
        <v>484</v>
      </c>
    </row>
    <row r="403" spans="1:13" s="8" customFormat="1" ht="33">
      <c r="A403" s="20"/>
      <c r="B403" s="23" t="s">
        <v>255</v>
      </c>
      <c r="C403" s="178" t="s">
        <v>134</v>
      </c>
      <c r="D403" s="178" t="s">
        <v>98</v>
      </c>
      <c r="E403" s="178" t="s">
        <v>1</v>
      </c>
      <c r="F403" s="40" t="s">
        <v>140</v>
      </c>
      <c r="G403" s="178" t="s">
        <v>221</v>
      </c>
      <c r="H403" s="178" t="s">
        <v>1</v>
      </c>
      <c r="I403" s="178" t="s">
        <v>105</v>
      </c>
      <c r="J403" s="34">
        <v>471</v>
      </c>
    </row>
    <row r="404" spans="1:13" s="8" customFormat="1" ht="17.25">
      <c r="A404" s="20"/>
      <c r="B404" s="23" t="s">
        <v>218</v>
      </c>
      <c r="C404" s="178" t="s">
        <v>134</v>
      </c>
      <c r="D404" s="178" t="s">
        <v>98</v>
      </c>
      <c r="E404" s="178" t="s">
        <v>1</v>
      </c>
      <c r="F404" s="40" t="s">
        <v>140</v>
      </c>
      <c r="G404" s="178" t="s">
        <v>219</v>
      </c>
      <c r="H404" s="178" t="s">
        <v>1</v>
      </c>
      <c r="I404" s="178" t="s">
        <v>105</v>
      </c>
      <c r="J404" s="34">
        <v>13</v>
      </c>
    </row>
    <row r="405" spans="1:13" s="84" customFormat="1" ht="33">
      <c r="A405" s="22"/>
      <c r="B405" s="48" t="s">
        <v>143</v>
      </c>
      <c r="C405" s="171" t="s">
        <v>134</v>
      </c>
      <c r="D405" s="171" t="s">
        <v>98</v>
      </c>
      <c r="E405" s="171" t="s">
        <v>1</v>
      </c>
      <c r="F405" s="75" t="s">
        <v>142</v>
      </c>
      <c r="G405" s="322"/>
      <c r="H405" s="322"/>
      <c r="I405" s="322"/>
      <c r="J405" s="107">
        <f t="shared" ref="J405" si="120">SUM(J406:J407)</f>
        <v>384</v>
      </c>
    </row>
    <row r="406" spans="1:13" s="8" customFormat="1" ht="33">
      <c r="A406" s="20"/>
      <c r="B406" s="23" t="s">
        <v>255</v>
      </c>
      <c r="C406" s="178" t="s">
        <v>134</v>
      </c>
      <c r="D406" s="178" t="s">
        <v>98</v>
      </c>
      <c r="E406" s="178" t="s">
        <v>1</v>
      </c>
      <c r="F406" s="40" t="s">
        <v>142</v>
      </c>
      <c r="G406" s="178" t="s">
        <v>221</v>
      </c>
      <c r="H406" s="178" t="s">
        <v>1</v>
      </c>
      <c r="I406" s="178" t="s">
        <v>105</v>
      </c>
      <c r="J406" s="34">
        <v>372</v>
      </c>
    </row>
    <row r="407" spans="1:13" s="8" customFormat="1" ht="17.25">
      <c r="A407" s="20"/>
      <c r="B407" s="23" t="s">
        <v>218</v>
      </c>
      <c r="C407" s="178" t="s">
        <v>134</v>
      </c>
      <c r="D407" s="178" t="s">
        <v>98</v>
      </c>
      <c r="E407" s="178" t="s">
        <v>1</v>
      </c>
      <c r="F407" s="40" t="s">
        <v>142</v>
      </c>
      <c r="G407" s="178" t="s">
        <v>219</v>
      </c>
      <c r="H407" s="178" t="s">
        <v>1</v>
      </c>
      <c r="I407" s="178" t="s">
        <v>105</v>
      </c>
      <c r="J407" s="34">
        <v>12</v>
      </c>
    </row>
    <row r="408" spans="1:13" s="2" customFormat="1" ht="56.25">
      <c r="A408" s="19" t="s">
        <v>248</v>
      </c>
      <c r="B408" s="24" t="s">
        <v>144</v>
      </c>
      <c r="C408" s="179" t="s">
        <v>134</v>
      </c>
      <c r="D408" s="179" t="s">
        <v>100</v>
      </c>
      <c r="E408" s="179" t="s">
        <v>2</v>
      </c>
      <c r="F408" s="41" t="s">
        <v>3</v>
      </c>
      <c r="G408" s="311"/>
      <c r="H408" s="312"/>
      <c r="I408" s="313"/>
      <c r="J408" s="148">
        <f t="shared" ref="J408:J409" si="121">SUM(J409)</f>
        <v>43996.3</v>
      </c>
    </row>
    <row r="409" spans="1:13" s="80" customFormat="1" ht="39">
      <c r="A409" s="76" t="s">
        <v>249</v>
      </c>
      <c r="B409" s="77" t="s">
        <v>145</v>
      </c>
      <c r="C409" s="172" t="s">
        <v>134</v>
      </c>
      <c r="D409" s="172" t="s">
        <v>100</v>
      </c>
      <c r="E409" s="172" t="s">
        <v>1</v>
      </c>
      <c r="F409" s="92" t="s">
        <v>3</v>
      </c>
      <c r="G409" s="314"/>
      <c r="H409" s="315"/>
      <c r="I409" s="316"/>
      <c r="J409" s="150">
        <f t="shared" si="121"/>
        <v>43996.3</v>
      </c>
    </row>
    <row r="410" spans="1:13" s="84" customFormat="1" ht="33">
      <c r="A410" s="22"/>
      <c r="B410" s="48" t="s">
        <v>17</v>
      </c>
      <c r="C410" s="171" t="s">
        <v>134</v>
      </c>
      <c r="D410" s="171" t="s">
        <v>100</v>
      </c>
      <c r="E410" s="171" t="s">
        <v>1</v>
      </c>
      <c r="F410" s="75" t="s">
        <v>16</v>
      </c>
      <c r="G410" s="317"/>
      <c r="H410" s="318"/>
      <c r="I410" s="319"/>
      <c r="J410" s="107">
        <f t="shared" ref="J410" si="122">SUM(J411:J414)</f>
        <v>43996.3</v>
      </c>
    </row>
    <row r="411" spans="1:13" s="8" customFormat="1" ht="33">
      <c r="A411" s="20"/>
      <c r="B411" s="23" t="s">
        <v>255</v>
      </c>
      <c r="C411" s="178" t="s">
        <v>134</v>
      </c>
      <c r="D411" s="178" t="s">
        <v>100</v>
      </c>
      <c r="E411" s="178" t="s">
        <v>1</v>
      </c>
      <c r="F411" s="40" t="s">
        <v>16</v>
      </c>
      <c r="G411" s="178" t="s">
        <v>221</v>
      </c>
      <c r="H411" s="178" t="s">
        <v>1</v>
      </c>
      <c r="I411" s="178" t="s">
        <v>105</v>
      </c>
      <c r="J411" s="34">
        <v>32241.7</v>
      </c>
      <c r="K411" s="8">
        <v>2331</v>
      </c>
      <c r="L411" s="8">
        <v>2419</v>
      </c>
      <c r="M411" s="8">
        <v>2517</v>
      </c>
    </row>
    <row r="412" spans="1:13" s="8" customFormat="1" ht="17.25">
      <c r="A412" s="20"/>
      <c r="B412" s="23" t="s">
        <v>218</v>
      </c>
      <c r="C412" s="178" t="s">
        <v>134</v>
      </c>
      <c r="D412" s="178" t="s">
        <v>100</v>
      </c>
      <c r="E412" s="178" t="s">
        <v>1</v>
      </c>
      <c r="F412" s="40" t="s">
        <v>16</v>
      </c>
      <c r="G412" s="178" t="s">
        <v>219</v>
      </c>
      <c r="H412" s="178" t="s">
        <v>1</v>
      </c>
      <c r="I412" s="178" t="s">
        <v>105</v>
      </c>
      <c r="J412" s="34">
        <v>11714.8</v>
      </c>
      <c r="K412" s="8">
        <f>-2158-966</f>
        <v>-3124</v>
      </c>
      <c r="L412" s="8">
        <v>-966</v>
      </c>
      <c r="M412" s="8">
        <v>-966</v>
      </c>
    </row>
    <row r="413" spans="1:13" s="8" customFormat="1" ht="33">
      <c r="A413" s="20"/>
      <c r="B413" s="23" t="s">
        <v>569</v>
      </c>
      <c r="C413" s="285" t="s">
        <v>134</v>
      </c>
      <c r="D413" s="285" t="s">
        <v>100</v>
      </c>
      <c r="E413" s="285" t="s">
        <v>1</v>
      </c>
      <c r="F413" s="285" t="s">
        <v>16</v>
      </c>
      <c r="G413" s="285" t="s">
        <v>226</v>
      </c>
      <c r="H413" s="285" t="s">
        <v>1</v>
      </c>
      <c r="I413" s="285" t="s">
        <v>105</v>
      </c>
      <c r="J413" s="34">
        <v>27.4</v>
      </c>
    </row>
    <row r="414" spans="1:13" s="8" customFormat="1" ht="17.25">
      <c r="A414" s="20"/>
      <c r="B414" s="23" t="s">
        <v>222</v>
      </c>
      <c r="C414" s="178" t="s">
        <v>134</v>
      </c>
      <c r="D414" s="178" t="s">
        <v>100</v>
      </c>
      <c r="E414" s="178" t="s">
        <v>1</v>
      </c>
      <c r="F414" s="40" t="s">
        <v>16</v>
      </c>
      <c r="G414" s="178" t="s">
        <v>223</v>
      </c>
      <c r="H414" s="178" t="s">
        <v>1</v>
      </c>
      <c r="I414" s="178" t="s">
        <v>105</v>
      </c>
      <c r="J414" s="34">
        <v>12.4</v>
      </c>
    </row>
    <row r="415" spans="1:13" s="2" customFormat="1" ht="75">
      <c r="A415" s="18" t="s">
        <v>114</v>
      </c>
      <c r="B415" s="26" t="s">
        <v>147</v>
      </c>
      <c r="C415" s="177" t="s">
        <v>146</v>
      </c>
      <c r="D415" s="177" t="s">
        <v>49</v>
      </c>
      <c r="E415" s="177" t="s">
        <v>2</v>
      </c>
      <c r="F415" s="42" t="s">
        <v>3</v>
      </c>
      <c r="G415" s="311"/>
      <c r="H415" s="312"/>
      <c r="I415" s="313"/>
      <c r="J415" s="149">
        <f>+J416+J422</f>
        <v>12517.6</v>
      </c>
    </row>
    <row r="416" spans="1:13" s="2" customFormat="1" ht="56.25">
      <c r="A416" s="19" t="s">
        <v>216</v>
      </c>
      <c r="B416" s="24" t="s">
        <v>148</v>
      </c>
      <c r="C416" s="179" t="s">
        <v>146</v>
      </c>
      <c r="D416" s="179" t="s">
        <v>51</v>
      </c>
      <c r="E416" s="179" t="s">
        <v>2</v>
      </c>
      <c r="F416" s="41" t="s">
        <v>3</v>
      </c>
      <c r="G416" s="314"/>
      <c r="H416" s="315"/>
      <c r="I416" s="316"/>
      <c r="J416" s="148">
        <f t="shared" ref="J416:J417" si="123">SUM(J417)</f>
        <v>8517.6</v>
      </c>
    </row>
    <row r="417" spans="1:10" s="80" customFormat="1" ht="58.5">
      <c r="A417" s="76" t="s">
        <v>217</v>
      </c>
      <c r="B417" s="77" t="s">
        <v>149</v>
      </c>
      <c r="C417" s="172" t="s">
        <v>146</v>
      </c>
      <c r="D417" s="172" t="s">
        <v>51</v>
      </c>
      <c r="E417" s="172" t="s">
        <v>1</v>
      </c>
      <c r="F417" s="92" t="s">
        <v>3</v>
      </c>
      <c r="G417" s="314"/>
      <c r="H417" s="315"/>
      <c r="I417" s="316"/>
      <c r="J417" s="150">
        <f t="shared" si="123"/>
        <v>8517.6</v>
      </c>
    </row>
    <row r="418" spans="1:10" s="84" customFormat="1" ht="49.5">
      <c r="A418" s="22"/>
      <c r="B418" s="48" t="s">
        <v>297</v>
      </c>
      <c r="C418" s="171" t="s">
        <v>146</v>
      </c>
      <c r="D418" s="171" t="s">
        <v>51</v>
      </c>
      <c r="E418" s="171" t="s">
        <v>1</v>
      </c>
      <c r="F418" s="75" t="s">
        <v>327</v>
      </c>
      <c r="G418" s="317"/>
      <c r="H418" s="318"/>
      <c r="I418" s="319"/>
      <c r="J418" s="107">
        <f t="shared" ref="J418" si="124">SUM(J419:J421)</f>
        <v>8517.6</v>
      </c>
    </row>
    <row r="419" spans="1:10" s="8" customFormat="1" ht="17.25">
      <c r="A419" s="22"/>
      <c r="B419" s="23" t="s">
        <v>349</v>
      </c>
      <c r="C419" s="178" t="s">
        <v>146</v>
      </c>
      <c r="D419" s="178" t="s">
        <v>51</v>
      </c>
      <c r="E419" s="178" t="s">
        <v>1</v>
      </c>
      <c r="F419" s="54" t="s">
        <v>327</v>
      </c>
      <c r="G419" s="178" t="s">
        <v>226</v>
      </c>
      <c r="H419" s="178" t="s">
        <v>90</v>
      </c>
      <c r="I419" s="178" t="s">
        <v>28</v>
      </c>
      <c r="J419" s="34">
        <v>3387.7</v>
      </c>
    </row>
    <row r="420" spans="1:10" s="8" customFormat="1" ht="17.25">
      <c r="A420" s="22"/>
      <c r="B420" s="23" t="s">
        <v>350</v>
      </c>
      <c r="C420" s="178" t="s">
        <v>146</v>
      </c>
      <c r="D420" s="178" t="s">
        <v>51</v>
      </c>
      <c r="E420" s="178" t="s">
        <v>1</v>
      </c>
      <c r="F420" s="54" t="s">
        <v>327</v>
      </c>
      <c r="G420" s="178" t="s">
        <v>226</v>
      </c>
      <c r="H420" s="178" t="s">
        <v>90</v>
      </c>
      <c r="I420" s="178" t="s">
        <v>28</v>
      </c>
      <c r="J420" s="34">
        <v>3929.9</v>
      </c>
    </row>
    <row r="421" spans="1:10" s="8" customFormat="1" ht="18.75" customHeight="1">
      <c r="A421" s="22"/>
      <c r="B421" s="23" t="s">
        <v>351</v>
      </c>
      <c r="C421" s="178" t="s">
        <v>146</v>
      </c>
      <c r="D421" s="178" t="s">
        <v>51</v>
      </c>
      <c r="E421" s="178" t="s">
        <v>1</v>
      </c>
      <c r="F421" s="54" t="s">
        <v>327</v>
      </c>
      <c r="G421" s="178" t="s">
        <v>226</v>
      </c>
      <c r="H421" s="178" t="s">
        <v>90</v>
      </c>
      <c r="I421" s="178" t="s">
        <v>28</v>
      </c>
      <c r="J421" s="34">
        <v>1200</v>
      </c>
    </row>
    <row r="422" spans="1:10" s="2" customFormat="1" ht="37.5">
      <c r="A422" s="19" t="s">
        <v>216</v>
      </c>
      <c r="B422" s="24" t="s">
        <v>565</v>
      </c>
      <c r="C422" s="284" t="s">
        <v>146</v>
      </c>
      <c r="D422" s="284" t="s">
        <v>86</v>
      </c>
      <c r="E422" s="284" t="s">
        <v>2</v>
      </c>
      <c r="F422" s="284" t="s">
        <v>3</v>
      </c>
      <c r="G422" s="311"/>
      <c r="H422" s="312"/>
      <c r="I422" s="313"/>
      <c r="J422" s="148">
        <f t="shared" ref="J422:J423" si="125">SUM(J423)</f>
        <v>4000</v>
      </c>
    </row>
    <row r="423" spans="1:10" s="80" customFormat="1" ht="39">
      <c r="A423" s="76" t="s">
        <v>217</v>
      </c>
      <c r="B423" s="77" t="s">
        <v>566</v>
      </c>
      <c r="C423" s="283" t="s">
        <v>146</v>
      </c>
      <c r="D423" s="283" t="s">
        <v>51</v>
      </c>
      <c r="E423" s="283" t="s">
        <v>1</v>
      </c>
      <c r="F423" s="283" t="s">
        <v>3</v>
      </c>
      <c r="G423" s="317"/>
      <c r="H423" s="318"/>
      <c r="I423" s="319"/>
      <c r="J423" s="150">
        <f t="shared" si="125"/>
        <v>4000</v>
      </c>
    </row>
    <row r="424" spans="1:10" s="8" customFormat="1" ht="18.75" customHeight="1">
      <c r="A424" s="22"/>
      <c r="B424" s="23" t="s">
        <v>34</v>
      </c>
      <c r="C424" s="285" t="s">
        <v>146</v>
      </c>
      <c r="D424" s="285" t="s">
        <v>86</v>
      </c>
      <c r="E424" s="285" t="s">
        <v>1</v>
      </c>
      <c r="F424" s="285" t="s">
        <v>83</v>
      </c>
      <c r="G424" s="285" t="s">
        <v>225</v>
      </c>
      <c r="H424" s="285" t="s">
        <v>43</v>
      </c>
      <c r="I424" s="285" t="s">
        <v>43</v>
      </c>
      <c r="J424" s="34">
        <v>4000</v>
      </c>
    </row>
    <row r="425" spans="1:10" s="8" customFormat="1" ht="42.6" customHeight="1">
      <c r="A425" s="22"/>
      <c r="B425" s="43" t="s">
        <v>532</v>
      </c>
      <c r="C425" s="258" t="s">
        <v>43</v>
      </c>
      <c r="D425" s="258" t="s">
        <v>49</v>
      </c>
      <c r="E425" s="213" t="s">
        <v>2</v>
      </c>
      <c r="F425" s="258" t="s">
        <v>3</v>
      </c>
      <c r="G425" s="361"/>
      <c r="H425" s="362"/>
      <c r="I425" s="363"/>
      <c r="J425" s="215">
        <f t="shared" ref="J425:J427" si="126">SUM(J426)</f>
        <v>50</v>
      </c>
    </row>
    <row r="426" spans="1:10" s="8" customFormat="1" ht="22.15" customHeight="1">
      <c r="A426" s="22"/>
      <c r="B426" s="44" t="s">
        <v>533</v>
      </c>
      <c r="C426" s="257" t="s">
        <v>43</v>
      </c>
      <c r="D426" s="257" t="s">
        <v>86</v>
      </c>
      <c r="E426" s="218" t="s">
        <v>2</v>
      </c>
      <c r="F426" s="257" t="s">
        <v>3</v>
      </c>
      <c r="G426" s="364"/>
      <c r="H426" s="365"/>
      <c r="I426" s="366"/>
      <c r="J426" s="32">
        <f t="shared" si="126"/>
        <v>50</v>
      </c>
    </row>
    <row r="427" spans="1:10" s="8" customFormat="1" ht="30.6" customHeight="1">
      <c r="A427" s="22"/>
      <c r="B427" s="237" t="s">
        <v>534</v>
      </c>
      <c r="C427" s="260" t="s">
        <v>43</v>
      </c>
      <c r="D427" s="260" t="s">
        <v>86</v>
      </c>
      <c r="E427" s="262" t="s">
        <v>1</v>
      </c>
      <c r="F427" s="260" t="s">
        <v>3</v>
      </c>
      <c r="G427" s="367"/>
      <c r="H427" s="368"/>
      <c r="I427" s="369"/>
      <c r="J427" s="263">
        <f t="shared" si="126"/>
        <v>50</v>
      </c>
    </row>
    <row r="428" spans="1:10" s="8" customFormat="1" ht="35.450000000000003" customHeight="1">
      <c r="A428" s="22"/>
      <c r="B428" s="60" t="s">
        <v>535</v>
      </c>
      <c r="C428" s="61" t="s">
        <v>43</v>
      </c>
      <c r="D428" s="61" t="s">
        <v>86</v>
      </c>
      <c r="E428" s="231" t="s">
        <v>1</v>
      </c>
      <c r="F428" s="61" t="s">
        <v>536</v>
      </c>
      <c r="G428" s="259" t="s">
        <v>230</v>
      </c>
      <c r="H428" s="259" t="s">
        <v>28</v>
      </c>
      <c r="I428" s="259" t="s">
        <v>102</v>
      </c>
      <c r="J428" s="264">
        <v>50</v>
      </c>
    </row>
    <row r="429" spans="1:10" s="8" customFormat="1" ht="33">
      <c r="A429" s="18" t="s">
        <v>134</v>
      </c>
      <c r="B429" s="43" t="s">
        <v>323</v>
      </c>
      <c r="C429" s="177" t="s">
        <v>93</v>
      </c>
      <c r="D429" s="177" t="s">
        <v>49</v>
      </c>
      <c r="E429" s="177" t="s">
        <v>2</v>
      </c>
      <c r="F429" s="53" t="s">
        <v>3</v>
      </c>
      <c r="G429" s="311"/>
      <c r="H429" s="312"/>
      <c r="I429" s="313"/>
      <c r="J429" s="149">
        <f>SUM(J430+J440)</f>
        <v>9041.2999999999993</v>
      </c>
    </row>
    <row r="430" spans="1:10" s="8" customFormat="1">
      <c r="A430" s="19" t="s">
        <v>283</v>
      </c>
      <c r="B430" s="44" t="s">
        <v>324</v>
      </c>
      <c r="C430" s="179" t="s">
        <v>93</v>
      </c>
      <c r="D430" s="179" t="s">
        <v>51</v>
      </c>
      <c r="E430" s="179" t="s">
        <v>2</v>
      </c>
      <c r="F430" s="52" t="s">
        <v>3</v>
      </c>
      <c r="G430" s="314"/>
      <c r="H430" s="315"/>
      <c r="I430" s="316"/>
      <c r="J430" s="148">
        <f>SUM(J431+J510)</f>
        <v>1009.9</v>
      </c>
    </row>
    <row r="431" spans="1:10" s="95" customFormat="1" ht="78">
      <c r="A431" s="76" t="s">
        <v>305</v>
      </c>
      <c r="B431" s="77" t="s">
        <v>325</v>
      </c>
      <c r="C431" s="172" t="s">
        <v>93</v>
      </c>
      <c r="D431" s="172" t="s">
        <v>51</v>
      </c>
      <c r="E431" s="172" t="s">
        <v>28</v>
      </c>
      <c r="F431" s="97" t="s">
        <v>3</v>
      </c>
      <c r="G431" s="314"/>
      <c r="H431" s="315"/>
      <c r="I431" s="316"/>
      <c r="J431" s="150">
        <f>+J432+J436</f>
        <v>1009.9</v>
      </c>
    </row>
    <row r="432" spans="1:10" s="95" customFormat="1" ht="58.5">
      <c r="A432" s="76"/>
      <c r="B432" s="133" t="s">
        <v>495</v>
      </c>
      <c r="C432" s="58" t="s">
        <v>93</v>
      </c>
      <c r="D432" s="58" t="s">
        <v>51</v>
      </c>
      <c r="E432" s="58" t="s">
        <v>28</v>
      </c>
      <c r="F432" s="123" t="s">
        <v>404</v>
      </c>
      <c r="G432" s="317"/>
      <c r="H432" s="318"/>
      <c r="I432" s="319"/>
      <c r="J432" s="162">
        <f>+J433+J434+J435</f>
        <v>59.3</v>
      </c>
    </row>
    <row r="433" spans="1:15" s="95" customFormat="1" ht="69" customHeight="1">
      <c r="A433" s="76"/>
      <c r="B433" s="131" t="s">
        <v>493</v>
      </c>
      <c r="C433" s="36" t="s">
        <v>93</v>
      </c>
      <c r="D433" s="36" t="s">
        <v>100</v>
      </c>
      <c r="E433" s="36" t="s">
        <v>12</v>
      </c>
      <c r="F433" s="36" t="s">
        <v>404</v>
      </c>
      <c r="G433" s="57" t="s">
        <v>230</v>
      </c>
      <c r="H433" s="57" t="s">
        <v>47</v>
      </c>
      <c r="I433" s="57" t="s">
        <v>1</v>
      </c>
      <c r="J433" s="158">
        <v>50</v>
      </c>
    </row>
    <row r="434" spans="1:15" s="95" customFormat="1" ht="47.25">
      <c r="A434" s="76"/>
      <c r="B434" s="131" t="s">
        <v>494</v>
      </c>
      <c r="C434" s="36" t="s">
        <v>93</v>
      </c>
      <c r="D434" s="36" t="s">
        <v>100</v>
      </c>
      <c r="E434" s="36" t="s">
        <v>12</v>
      </c>
      <c r="F434" s="36" t="s">
        <v>404</v>
      </c>
      <c r="G434" s="57" t="s">
        <v>230</v>
      </c>
      <c r="H434" s="57" t="s">
        <v>47</v>
      </c>
      <c r="I434" s="57" t="s">
        <v>1</v>
      </c>
      <c r="J434" s="158">
        <v>8.9</v>
      </c>
      <c r="K434" s="199"/>
      <c r="L434" s="199"/>
      <c r="M434" s="199"/>
      <c r="N434" s="199"/>
      <c r="O434" s="199"/>
    </row>
    <row r="435" spans="1:15" s="135" customFormat="1" ht="47.25">
      <c r="A435" s="134"/>
      <c r="B435" s="131" t="s">
        <v>492</v>
      </c>
      <c r="C435" s="36" t="s">
        <v>93</v>
      </c>
      <c r="D435" s="36" t="s">
        <v>100</v>
      </c>
      <c r="E435" s="36" t="s">
        <v>12</v>
      </c>
      <c r="F435" s="36" t="s">
        <v>404</v>
      </c>
      <c r="G435" s="36" t="s">
        <v>230</v>
      </c>
      <c r="H435" s="36" t="s">
        <v>47</v>
      </c>
      <c r="I435" s="36" t="s">
        <v>1</v>
      </c>
      <c r="J435" s="159">
        <v>0.4</v>
      </c>
    </row>
    <row r="436" spans="1:15" s="84" customFormat="1" ht="42" customHeight="1">
      <c r="A436" s="22"/>
      <c r="B436" s="88" t="s">
        <v>426</v>
      </c>
      <c r="C436" s="171" t="s">
        <v>93</v>
      </c>
      <c r="D436" s="171" t="s">
        <v>51</v>
      </c>
      <c r="E436" s="171" t="s">
        <v>28</v>
      </c>
      <c r="F436" s="98" t="s">
        <v>363</v>
      </c>
      <c r="G436" s="322"/>
      <c r="H436" s="322"/>
      <c r="I436" s="322"/>
      <c r="J436" s="107">
        <f t="shared" ref="J436" si="127">SUM(J437:J439)</f>
        <v>950.6</v>
      </c>
    </row>
    <row r="437" spans="1:15" s="8" customFormat="1" ht="49.5">
      <c r="A437" s="22"/>
      <c r="B437" s="88" t="s">
        <v>496</v>
      </c>
      <c r="C437" s="178" t="s">
        <v>93</v>
      </c>
      <c r="D437" s="178" t="s">
        <v>51</v>
      </c>
      <c r="E437" s="178" t="s">
        <v>28</v>
      </c>
      <c r="F437" s="100" t="s">
        <v>363</v>
      </c>
      <c r="G437" s="178" t="s">
        <v>230</v>
      </c>
      <c r="H437" s="178" t="s">
        <v>47</v>
      </c>
      <c r="I437" s="178" t="s">
        <v>1</v>
      </c>
      <c r="J437" s="34">
        <v>802</v>
      </c>
    </row>
    <row r="438" spans="1:15" s="8" customFormat="1" ht="49.5">
      <c r="A438" s="22"/>
      <c r="B438" s="88" t="s">
        <v>497</v>
      </c>
      <c r="C438" s="178" t="s">
        <v>93</v>
      </c>
      <c r="D438" s="178" t="s">
        <v>51</v>
      </c>
      <c r="E438" s="178" t="s">
        <v>28</v>
      </c>
      <c r="F438" s="100" t="s">
        <v>363</v>
      </c>
      <c r="G438" s="178" t="s">
        <v>230</v>
      </c>
      <c r="H438" s="178" t="s">
        <v>47</v>
      </c>
      <c r="I438" s="178" t="s">
        <v>1</v>
      </c>
      <c r="J438" s="34">
        <v>141.5</v>
      </c>
    </row>
    <row r="439" spans="1:15" s="8" customFormat="1" ht="49.5">
      <c r="A439" s="22"/>
      <c r="B439" s="88" t="s">
        <v>498</v>
      </c>
      <c r="C439" s="178" t="s">
        <v>93</v>
      </c>
      <c r="D439" s="178" t="s">
        <v>51</v>
      </c>
      <c r="E439" s="178" t="s">
        <v>28</v>
      </c>
      <c r="F439" s="100" t="s">
        <v>363</v>
      </c>
      <c r="G439" s="178" t="s">
        <v>230</v>
      </c>
      <c r="H439" s="178" t="s">
        <v>47</v>
      </c>
      <c r="I439" s="178" t="s">
        <v>1</v>
      </c>
      <c r="J439" s="34">
        <v>7.1</v>
      </c>
    </row>
    <row r="440" spans="1:15" s="8" customFormat="1" ht="33">
      <c r="A440" s="118" t="s">
        <v>384</v>
      </c>
      <c r="B440" s="44" t="s">
        <v>382</v>
      </c>
      <c r="C440" s="117" t="s">
        <v>93</v>
      </c>
      <c r="D440" s="117" t="s">
        <v>100</v>
      </c>
      <c r="E440" s="117" t="s">
        <v>2</v>
      </c>
      <c r="F440" s="117" t="s">
        <v>3</v>
      </c>
      <c r="G440" s="355"/>
      <c r="H440" s="356"/>
      <c r="I440" s="357"/>
      <c r="J440" s="109">
        <f>J441</f>
        <v>8031.4</v>
      </c>
    </row>
    <row r="441" spans="1:15" s="8" customFormat="1" ht="60" customHeight="1">
      <c r="A441" s="119" t="s">
        <v>385</v>
      </c>
      <c r="B441" s="77" t="s">
        <v>402</v>
      </c>
      <c r="C441" s="171" t="s">
        <v>93</v>
      </c>
      <c r="D441" s="171" t="s">
        <v>100</v>
      </c>
      <c r="E441" s="171" t="s">
        <v>12</v>
      </c>
      <c r="F441" s="115" t="s">
        <v>3</v>
      </c>
      <c r="G441" s="358"/>
      <c r="H441" s="359"/>
      <c r="I441" s="360"/>
      <c r="J441" s="107">
        <f>+J443+J444+J445</f>
        <v>8031.4</v>
      </c>
    </row>
    <row r="442" spans="1:15" s="8" customFormat="1" ht="17.25" hidden="1">
      <c r="A442" s="119" t="s">
        <v>403</v>
      </c>
      <c r="B442" s="23" t="s">
        <v>383</v>
      </c>
      <c r="C442" s="113" t="s">
        <v>93</v>
      </c>
      <c r="D442" s="113" t="s">
        <v>100</v>
      </c>
      <c r="E442" s="113" t="s">
        <v>12</v>
      </c>
      <c r="F442" s="113" t="s">
        <v>369</v>
      </c>
      <c r="G442" s="113" t="s">
        <v>230</v>
      </c>
      <c r="H442" s="113" t="s">
        <v>47</v>
      </c>
      <c r="I442" s="113" t="s">
        <v>1</v>
      </c>
      <c r="J442" s="34"/>
      <c r="K442" s="8">
        <v>96.4</v>
      </c>
    </row>
    <row r="443" spans="1:15" s="8" customFormat="1" ht="63">
      <c r="A443" s="119"/>
      <c r="B443" s="131" t="s">
        <v>469</v>
      </c>
      <c r="C443" s="113" t="s">
        <v>93</v>
      </c>
      <c r="D443" s="113" t="s">
        <v>100</v>
      </c>
      <c r="E443" s="113" t="s">
        <v>370</v>
      </c>
      <c r="F443" s="113" t="s">
        <v>371</v>
      </c>
      <c r="G443" s="113" t="s">
        <v>230</v>
      </c>
      <c r="H443" s="113" t="s">
        <v>47</v>
      </c>
      <c r="I443" s="113" t="s">
        <v>1</v>
      </c>
      <c r="J443" s="34">
        <v>6775.9</v>
      </c>
      <c r="K443" s="8">
        <v>7971.6</v>
      </c>
    </row>
    <row r="444" spans="1:15" s="8" customFormat="1" ht="63">
      <c r="A444" s="22"/>
      <c r="B444" s="131" t="s">
        <v>470</v>
      </c>
      <c r="C444" s="113" t="s">
        <v>93</v>
      </c>
      <c r="D444" s="113" t="s">
        <v>100</v>
      </c>
      <c r="E444" s="113" t="s">
        <v>370</v>
      </c>
      <c r="F444" s="113" t="s">
        <v>371</v>
      </c>
      <c r="G444" s="113" t="s">
        <v>230</v>
      </c>
      <c r="H444" s="113" t="s">
        <v>47</v>
      </c>
      <c r="I444" s="113" t="s">
        <v>1</v>
      </c>
      <c r="J444" s="34">
        <v>1195.7</v>
      </c>
    </row>
    <row r="445" spans="1:15" s="8" customFormat="1" ht="63">
      <c r="A445" s="22"/>
      <c r="B445" s="131" t="s">
        <v>471</v>
      </c>
      <c r="C445" s="113" t="s">
        <v>93</v>
      </c>
      <c r="D445" s="113" t="s">
        <v>100</v>
      </c>
      <c r="E445" s="113" t="s">
        <v>370</v>
      </c>
      <c r="F445" s="113" t="s">
        <v>371</v>
      </c>
      <c r="G445" s="113" t="s">
        <v>230</v>
      </c>
      <c r="H445" s="113" t="s">
        <v>47</v>
      </c>
      <c r="I445" s="113" t="s">
        <v>1</v>
      </c>
      <c r="J445" s="34">
        <v>59.8</v>
      </c>
      <c r="K445" s="8">
        <v>59.8</v>
      </c>
    </row>
    <row r="446" spans="1:15" s="8" customFormat="1" ht="37.5">
      <c r="A446" s="136" t="s">
        <v>146</v>
      </c>
      <c r="B446" s="137" t="s">
        <v>405</v>
      </c>
      <c r="C446" s="180" t="s">
        <v>406</v>
      </c>
      <c r="D446" s="180" t="s">
        <v>49</v>
      </c>
      <c r="E446" s="180" t="s">
        <v>2</v>
      </c>
      <c r="F446" s="138" t="s">
        <v>3</v>
      </c>
      <c r="G446" s="373"/>
      <c r="H446" s="374"/>
      <c r="I446" s="375"/>
      <c r="J446" s="296">
        <f>SUM(J447)</f>
        <v>77656.800000000003</v>
      </c>
    </row>
    <row r="447" spans="1:15" s="8" customFormat="1" ht="37.5">
      <c r="A447" s="139" t="s">
        <v>290</v>
      </c>
      <c r="B447" s="140" t="s">
        <v>407</v>
      </c>
      <c r="C447" s="141" t="s">
        <v>406</v>
      </c>
      <c r="D447" s="141" t="s">
        <v>51</v>
      </c>
      <c r="E447" s="141" t="s">
        <v>2</v>
      </c>
      <c r="F447" s="141" t="s">
        <v>3</v>
      </c>
      <c r="G447" s="376"/>
      <c r="H447" s="377"/>
      <c r="I447" s="378"/>
      <c r="J447" s="109">
        <f>SUM(J448+J546)</f>
        <v>77656.800000000003</v>
      </c>
    </row>
    <row r="448" spans="1:15" s="8" customFormat="1" ht="39">
      <c r="A448" s="142" t="s">
        <v>343</v>
      </c>
      <c r="B448" s="143" t="s">
        <v>409</v>
      </c>
      <c r="C448" s="196" t="s">
        <v>406</v>
      </c>
      <c r="D448" s="196" t="s">
        <v>51</v>
      </c>
      <c r="E448" s="196" t="s">
        <v>1</v>
      </c>
      <c r="F448" s="144" t="s">
        <v>3</v>
      </c>
      <c r="G448" s="376"/>
      <c r="H448" s="377"/>
      <c r="I448" s="378"/>
      <c r="J448" s="108">
        <f>+J449</f>
        <v>77656.800000000003</v>
      </c>
    </row>
    <row r="449" spans="1:10" s="8" customFormat="1" ht="47.25">
      <c r="A449" s="145"/>
      <c r="B449" s="232" t="s">
        <v>517</v>
      </c>
      <c r="C449" s="176" t="s">
        <v>406</v>
      </c>
      <c r="D449" s="176" t="s">
        <v>51</v>
      </c>
      <c r="E449" s="176" t="s">
        <v>1</v>
      </c>
      <c r="F449" s="146" t="s">
        <v>3</v>
      </c>
      <c r="G449" s="379"/>
      <c r="H449" s="380"/>
      <c r="I449" s="381"/>
      <c r="J449" s="107">
        <f>+J450+J451</f>
        <v>77656.800000000003</v>
      </c>
    </row>
    <row r="450" spans="1:10" s="8" customFormat="1" ht="65.25">
      <c r="A450" s="145"/>
      <c r="B450" s="232" t="s">
        <v>518</v>
      </c>
      <c r="C450" s="113" t="s">
        <v>406</v>
      </c>
      <c r="D450" s="113" t="s">
        <v>51</v>
      </c>
      <c r="E450" s="113" t="s">
        <v>1</v>
      </c>
      <c r="F450" s="113" t="s">
        <v>410</v>
      </c>
      <c r="G450" s="147" t="s">
        <v>230</v>
      </c>
      <c r="H450" s="147" t="s">
        <v>28</v>
      </c>
      <c r="I450" s="147" t="s">
        <v>48</v>
      </c>
      <c r="J450" s="34">
        <v>61680.3</v>
      </c>
    </row>
    <row r="451" spans="1:10" s="8" customFormat="1" ht="63">
      <c r="A451" s="145"/>
      <c r="B451" s="60" t="s">
        <v>520</v>
      </c>
      <c r="C451" s="113" t="s">
        <v>406</v>
      </c>
      <c r="D451" s="113" t="s">
        <v>51</v>
      </c>
      <c r="E451" s="113" t="s">
        <v>1</v>
      </c>
      <c r="F451" s="113" t="s">
        <v>521</v>
      </c>
      <c r="G451" s="147" t="s">
        <v>230</v>
      </c>
      <c r="H451" s="147" t="s">
        <v>28</v>
      </c>
      <c r="I451" s="147" t="s">
        <v>48</v>
      </c>
      <c r="J451" s="34">
        <v>15976.5</v>
      </c>
    </row>
    <row r="452" spans="1:10" s="8" customFormat="1" ht="75">
      <c r="A452" s="18" t="s">
        <v>291</v>
      </c>
      <c r="B452" s="26" t="s">
        <v>284</v>
      </c>
      <c r="C452" s="177" t="s">
        <v>285</v>
      </c>
      <c r="D452" s="177" t="s">
        <v>49</v>
      </c>
      <c r="E452" s="177" t="s">
        <v>2</v>
      </c>
      <c r="F452" s="42" t="s">
        <v>3</v>
      </c>
      <c r="G452" s="311"/>
      <c r="H452" s="312"/>
      <c r="I452" s="313"/>
      <c r="J452" s="149">
        <f t="shared" ref="J452" si="128">SUM(J453)</f>
        <v>1095.3</v>
      </c>
    </row>
    <row r="453" spans="1:10" s="8" customFormat="1" ht="56.25">
      <c r="A453" s="19" t="s">
        <v>292</v>
      </c>
      <c r="B453" s="24" t="s">
        <v>286</v>
      </c>
      <c r="C453" s="179" t="s">
        <v>285</v>
      </c>
      <c r="D453" s="179" t="s">
        <v>287</v>
      </c>
      <c r="E453" s="179" t="s">
        <v>2</v>
      </c>
      <c r="F453" s="41" t="s">
        <v>3</v>
      </c>
      <c r="G453" s="314"/>
      <c r="H453" s="315"/>
      <c r="I453" s="316"/>
      <c r="J453" s="148">
        <f>SUM(J454+J519)</f>
        <v>1095.3</v>
      </c>
    </row>
    <row r="454" spans="1:10" s="93" customFormat="1" ht="39">
      <c r="A454" s="76" t="s">
        <v>359</v>
      </c>
      <c r="B454" s="77" t="s">
        <v>288</v>
      </c>
      <c r="C454" s="172" t="s">
        <v>285</v>
      </c>
      <c r="D454" s="172" t="s">
        <v>287</v>
      </c>
      <c r="E454" s="172" t="s">
        <v>1</v>
      </c>
      <c r="F454" s="97" t="s">
        <v>3</v>
      </c>
      <c r="G454" s="314"/>
      <c r="H454" s="315"/>
      <c r="I454" s="316"/>
      <c r="J454" s="150">
        <f t="shared" ref="J454:J455" si="129">SUM(J455)</f>
        <v>1095.3</v>
      </c>
    </row>
    <row r="455" spans="1:10" s="84" customFormat="1" ht="49.5">
      <c r="A455" s="22"/>
      <c r="B455" s="201" t="s">
        <v>473</v>
      </c>
      <c r="C455" s="171" t="s">
        <v>285</v>
      </c>
      <c r="D455" s="171" t="s">
        <v>287</v>
      </c>
      <c r="E455" s="171" t="s">
        <v>1</v>
      </c>
      <c r="F455" s="75" t="s">
        <v>289</v>
      </c>
      <c r="G455" s="317"/>
      <c r="H455" s="318"/>
      <c r="I455" s="319"/>
      <c r="J455" s="107">
        <f t="shared" si="129"/>
        <v>1095.3</v>
      </c>
    </row>
    <row r="456" spans="1:10" s="8" customFormat="1" ht="66">
      <c r="A456" s="22"/>
      <c r="B456" s="200" t="s">
        <v>472</v>
      </c>
      <c r="C456" s="178" t="s">
        <v>285</v>
      </c>
      <c r="D456" s="178" t="s">
        <v>287</v>
      </c>
      <c r="E456" s="178" t="s">
        <v>1</v>
      </c>
      <c r="F456" s="40" t="s">
        <v>289</v>
      </c>
      <c r="G456" s="178" t="s">
        <v>219</v>
      </c>
      <c r="H456" s="178" t="s">
        <v>28</v>
      </c>
      <c r="I456" s="178" t="s">
        <v>43</v>
      </c>
      <c r="J456" s="34">
        <v>1095.3</v>
      </c>
    </row>
    <row r="457" spans="1:10" s="203" customFormat="1" ht="49.5">
      <c r="A457" s="202"/>
      <c r="B457" s="43" t="s">
        <v>474</v>
      </c>
      <c r="C457" s="177" t="s">
        <v>285</v>
      </c>
      <c r="D457" s="177" t="s">
        <v>49</v>
      </c>
      <c r="E457" s="213" t="s">
        <v>2</v>
      </c>
      <c r="F457" s="214" t="s">
        <v>3</v>
      </c>
      <c r="G457" s="346"/>
      <c r="H457" s="347"/>
      <c r="I457" s="348"/>
      <c r="J457" s="215">
        <f t="shared" ref="J457:J458" si="130">+J458</f>
        <v>47443.5</v>
      </c>
    </row>
    <row r="458" spans="1:10" s="204" customFormat="1" ht="33">
      <c r="A458" s="118"/>
      <c r="B458" s="44" t="s">
        <v>475</v>
      </c>
      <c r="C458" s="179" t="s">
        <v>285</v>
      </c>
      <c r="D458" s="179" t="s">
        <v>192</v>
      </c>
      <c r="E458" s="218" t="s">
        <v>2</v>
      </c>
      <c r="F458" s="219" t="s">
        <v>3</v>
      </c>
      <c r="G458" s="349"/>
      <c r="H458" s="350"/>
      <c r="I458" s="351"/>
      <c r="J458" s="32">
        <f t="shared" si="130"/>
        <v>47443.5</v>
      </c>
    </row>
    <row r="459" spans="1:10" s="185" customFormat="1" ht="69">
      <c r="A459" s="205" t="s">
        <v>531</v>
      </c>
      <c r="B459" s="206" t="s">
        <v>476</v>
      </c>
      <c r="C459" s="172" t="s">
        <v>285</v>
      </c>
      <c r="D459" s="172" t="s">
        <v>192</v>
      </c>
      <c r="E459" s="216" t="s">
        <v>12</v>
      </c>
      <c r="F459" s="94" t="s">
        <v>3</v>
      </c>
      <c r="G459" s="352"/>
      <c r="H459" s="353"/>
      <c r="I459" s="354"/>
      <c r="J459" s="217">
        <f>+J460+J461+J462+J463</f>
        <v>47443.5</v>
      </c>
    </row>
    <row r="460" spans="1:10" s="8" customFormat="1" ht="57" customHeight="1">
      <c r="A460" s="22"/>
      <c r="B460" s="27" t="s">
        <v>499</v>
      </c>
      <c r="C460" s="57" t="s">
        <v>285</v>
      </c>
      <c r="D460" s="57" t="s">
        <v>192</v>
      </c>
      <c r="E460" s="212" t="s">
        <v>12</v>
      </c>
      <c r="F460" s="209" t="s">
        <v>482</v>
      </c>
      <c r="G460" s="178" t="s">
        <v>230</v>
      </c>
      <c r="H460" s="57" t="s">
        <v>43</v>
      </c>
      <c r="I460" s="208" t="s">
        <v>43</v>
      </c>
      <c r="J460" s="210">
        <v>7918.2</v>
      </c>
    </row>
    <row r="461" spans="1:10" s="8" customFormat="1" ht="49.5">
      <c r="A461" s="22"/>
      <c r="B461" s="27" t="s">
        <v>500</v>
      </c>
      <c r="C461" s="57" t="s">
        <v>285</v>
      </c>
      <c r="D461" s="57" t="s">
        <v>192</v>
      </c>
      <c r="E461" s="212" t="s">
        <v>12</v>
      </c>
      <c r="F461" s="209" t="s">
        <v>482</v>
      </c>
      <c r="G461" s="178" t="s">
        <v>230</v>
      </c>
      <c r="H461" s="57" t="s">
        <v>43</v>
      </c>
      <c r="I461" s="208" t="s">
        <v>43</v>
      </c>
      <c r="J461" s="211">
        <v>25149.9</v>
      </c>
    </row>
    <row r="462" spans="1:10" s="8" customFormat="1" ht="54.6" customHeight="1">
      <c r="A462" s="22"/>
      <c r="B462" s="27" t="s">
        <v>525</v>
      </c>
      <c r="C462" s="57" t="s">
        <v>285</v>
      </c>
      <c r="D462" s="57" t="s">
        <v>192</v>
      </c>
      <c r="E462" s="212" t="s">
        <v>12</v>
      </c>
      <c r="F462" s="209" t="s">
        <v>482</v>
      </c>
      <c r="G462" s="235" t="s">
        <v>230</v>
      </c>
      <c r="H462" s="57" t="s">
        <v>43</v>
      </c>
      <c r="I462" s="208" t="s">
        <v>43</v>
      </c>
      <c r="J462" s="211">
        <v>14375.4</v>
      </c>
    </row>
    <row r="463" spans="1:10" s="8" customFormat="1" ht="49.5" hidden="1">
      <c r="A463" s="22"/>
      <c r="B463" s="27" t="s">
        <v>500</v>
      </c>
      <c r="C463" s="57" t="s">
        <v>285</v>
      </c>
      <c r="D463" s="57" t="s">
        <v>192</v>
      </c>
      <c r="E463" s="212" t="s">
        <v>12</v>
      </c>
      <c r="F463" s="209" t="s">
        <v>486</v>
      </c>
      <c r="G463" s="280" t="s">
        <v>230</v>
      </c>
      <c r="H463" s="57" t="s">
        <v>43</v>
      </c>
      <c r="I463" s="57" t="s">
        <v>43</v>
      </c>
      <c r="J463" s="211"/>
    </row>
    <row r="464" spans="1:10" s="8" customFormat="1" ht="33">
      <c r="A464" s="22"/>
      <c r="B464" s="43" t="s">
        <v>548</v>
      </c>
      <c r="C464" s="273" t="s">
        <v>552</v>
      </c>
      <c r="D464" s="273" t="s">
        <v>49</v>
      </c>
      <c r="E464" s="213" t="s">
        <v>2</v>
      </c>
      <c r="F464" s="273" t="s">
        <v>3</v>
      </c>
      <c r="G464" s="361"/>
      <c r="H464" s="362"/>
      <c r="I464" s="363"/>
      <c r="J464" s="215">
        <f t="shared" ref="J464:J466" si="131">+J465</f>
        <v>5204.2</v>
      </c>
    </row>
    <row r="465" spans="1:10" s="8" customFormat="1" ht="49.5">
      <c r="A465" s="22"/>
      <c r="B465" s="44" t="s">
        <v>549</v>
      </c>
      <c r="C465" s="276" t="s">
        <v>552</v>
      </c>
      <c r="D465" s="276" t="s">
        <v>51</v>
      </c>
      <c r="E465" s="218" t="s">
        <v>2</v>
      </c>
      <c r="F465" s="276" t="s">
        <v>3</v>
      </c>
      <c r="G465" s="364"/>
      <c r="H465" s="365"/>
      <c r="I465" s="366"/>
      <c r="J465" s="32">
        <f t="shared" si="131"/>
        <v>5204.2</v>
      </c>
    </row>
    <row r="466" spans="1:10" s="8" customFormat="1" ht="34.5">
      <c r="A466" s="22"/>
      <c r="B466" s="278" t="s">
        <v>550</v>
      </c>
      <c r="C466" s="275" t="s">
        <v>552</v>
      </c>
      <c r="D466" s="275" t="s">
        <v>51</v>
      </c>
      <c r="E466" s="262" t="s">
        <v>7</v>
      </c>
      <c r="F466" s="275" t="s">
        <v>3</v>
      </c>
      <c r="G466" s="367"/>
      <c r="H466" s="368"/>
      <c r="I466" s="369"/>
      <c r="J466" s="263">
        <f t="shared" si="131"/>
        <v>5204.2</v>
      </c>
    </row>
    <row r="467" spans="1:10" s="8" customFormat="1" ht="47.25">
      <c r="A467" s="22"/>
      <c r="B467" s="60" t="s">
        <v>551</v>
      </c>
      <c r="C467" s="61" t="s">
        <v>552</v>
      </c>
      <c r="D467" s="61" t="s">
        <v>51</v>
      </c>
      <c r="E467" s="231" t="s">
        <v>7</v>
      </c>
      <c r="F467" s="61" t="s">
        <v>553</v>
      </c>
      <c r="G467" s="274" t="s">
        <v>230</v>
      </c>
      <c r="H467" s="57" t="s">
        <v>43</v>
      </c>
      <c r="I467" s="57" t="s">
        <v>7</v>
      </c>
      <c r="J467" s="264">
        <v>5204.2</v>
      </c>
    </row>
    <row r="468" spans="1:10" s="8" customFormat="1" ht="82.5">
      <c r="A468" s="22"/>
      <c r="B468" s="43" t="s">
        <v>540</v>
      </c>
      <c r="C468" s="266" t="s">
        <v>545</v>
      </c>
      <c r="D468" s="266" t="s">
        <v>49</v>
      </c>
      <c r="E468" s="213" t="s">
        <v>2</v>
      </c>
      <c r="F468" s="266" t="s">
        <v>3</v>
      </c>
      <c r="G468" s="361"/>
      <c r="H468" s="362"/>
      <c r="I468" s="363"/>
      <c r="J468" s="215">
        <f t="shared" ref="J468" si="132">+J469</f>
        <v>1310</v>
      </c>
    </row>
    <row r="469" spans="1:10" s="8" customFormat="1" ht="17.25">
      <c r="A469" s="22"/>
      <c r="B469" s="44" t="s">
        <v>541</v>
      </c>
      <c r="C469" s="117" t="s">
        <v>545</v>
      </c>
      <c r="D469" s="117" t="s">
        <v>51</v>
      </c>
      <c r="E469" s="268" t="s">
        <v>2</v>
      </c>
      <c r="F469" s="117" t="s">
        <v>3</v>
      </c>
      <c r="G469" s="364"/>
      <c r="H469" s="365"/>
      <c r="I469" s="366"/>
      <c r="J469" s="270">
        <f t="shared" ref="J469" si="133">SUM(J470)</f>
        <v>1310</v>
      </c>
    </row>
    <row r="470" spans="1:10" s="8" customFormat="1" ht="51.75">
      <c r="A470" s="22"/>
      <c r="B470" s="237" t="s">
        <v>542</v>
      </c>
      <c r="C470" s="241" t="s">
        <v>545</v>
      </c>
      <c r="D470" s="241" t="s">
        <v>51</v>
      </c>
      <c r="E470" s="242" t="s">
        <v>28</v>
      </c>
      <c r="F470" s="241" t="s">
        <v>3</v>
      </c>
      <c r="G470" s="367"/>
      <c r="H470" s="368"/>
      <c r="I470" s="369"/>
      <c r="J470" s="271">
        <f t="shared" ref="J470" si="134">+J471+J472</f>
        <v>1310</v>
      </c>
    </row>
    <row r="471" spans="1:10" s="8" customFormat="1" ht="63">
      <c r="A471" s="22"/>
      <c r="B471" s="121" t="s">
        <v>543</v>
      </c>
      <c r="C471" s="267" t="s">
        <v>545</v>
      </c>
      <c r="D471" s="267" t="s">
        <v>51</v>
      </c>
      <c r="E471" s="269" t="s">
        <v>28</v>
      </c>
      <c r="F471" s="36" t="s">
        <v>539</v>
      </c>
      <c r="G471" s="267" t="s">
        <v>230</v>
      </c>
      <c r="H471" s="57" t="s">
        <v>111</v>
      </c>
      <c r="I471" s="57" t="s">
        <v>7</v>
      </c>
      <c r="J471" s="272">
        <v>1210</v>
      </c>
    </row>
    <row r="472" spans="1:10" s="8" customFormat="1" ht="63">
      <c r="A472" s="22"/>
      <c r="B472" s="121" t="s">
        <v>544</v>
      </c>
      <c r="C472" s="267" t="s">
        <v>545</v>
      </c>
      <c r="D472" s="267" t="s">
        <v>51</v>
      </c>
      <c r="E472" s="269" t="s">
        <v>28</v>
      </c>
      <c r="F472" s="36" t="s">
        <v>546</v>
      </c>
      <c r="G472" s="267" t="s">
        <v>230</v>
      </c>
      <c r="H472" s="57" t="s">
        <v>111</v>
      </c>
      <c r="I472" s="57" t="s">
        <v>7</v>
      </c>
      <c r="J472" s="272">
        <v>100</v>
      </c>
    </row>
    <row r="473" spans="1:10" s="203" customFormat="1" ht="49.5">
      <c r="A473" s="202"/>
      <c r="B473" s="43" t="s">
        <v>477</v>
      </c>
      <c r="C473" s="177" t="s">
        <v>483</v>
      </c>
      <c r="D473" s="177" t="s">
        <v>49</v>
      </c>
      <c r="E473" s="213" t="s">
        <v>2</v>
      </c>
      <c r="F473" s="214" t="s">
        <v>3</v>
      </c>
      <c r="G473" s="382"/>
      <c r="H473" s="383"/>
      <c r="I473" s="384"/>
      <c r="J473" s="215">
        <f>+J474+J481</f>
        <v>8161.3</v>
      </c>
    </row>
    <row r="474" spans="1:10" s="204" customFormat="1" ht="33">
      <c r="A474" s="118"/>
      <c r="B474" s="44" t="s">
        <v>478</v>
      </c>
      <c r="C474" s="179" t="s">
        <v>483</v>
      </c>
      <c r="D474" s="179" t="s">
        <v>51</v>
      </c>
      <c r="E474" s="218" t="s">
        <v>2</v>
      </c>
      <c r="F474" s="219" t="s">
        <v>3</v>
      </c>
      <c r="G474" s="385"/>
      <c r="H474" s="386"/>
      <c r="I474" s="387"/>
      <c r="J474" s="32">
        <f t="shared" ref="J474" si="135">SUM(J475)</f>
        <v>0</v>
      </c>
    </row>
    <row r="475" spans="1:10" s="185" customFormat="1">
      <c r="A475" s="205"/>
      <c r="B475" s="207" t="s">
        <v>479</v>
      </c>
      <c r="C475" s="172" t="s">
        <v>483</v>
      </c>
      <c r="D475" s="172" t="s">
        <v>51</v>
      </c>
      <c r="E475" s="216" t="s">
        <v>484</v>
      </c>
      <c r="F475" s="94" t="s">
        <v>3</v>
      </c>
      <c r="G475" s="388"/>
      <c r="H475" s="389"/>
      <c r="I475" s="390"/>
      <c r="J475" s="217">
        <f t="shared" ref="J475" si="136">+J476+J477</f>
        <v>0</v>
      </c>
    </row>
    <row r="476" spans="1:10" s="8" customFormat="1" ht="17.45" customHeight="1">
      <c r="A476" s="22"/>
      <c r="B476" s="27" t="s">
        <v>480</v>
      </c>
      <c r="C476" s="57" t="s">
        <v>483</v>
      </c>
      <c r="D476" s="57" t="s">
        <v>51</v>
      </c>
      <c r="E476" s="212" t="s">
        <v>484</v>
      </c>
      <c r="F476" s="209" t="s">
        <v>485</v>
      </c>
      <c r="G476" s="178" t="s">
        <v>230</v>
      </c>
      <c r="H476" s="57" t="s">
        <v>43</v>
      </c>
      <c r="I476" s="208" t="s">
        <v>43</v>
      </c>
      <c r="J476" s="210">
        <v>0</v>
      </c>
    </row>
    <row r="477" spans="1:10" s="8" customFormat="1" hidden="1">
      <c r="A477" s="22"/>
      <c r="B477" s="27" t="s">
        <v>481</v>
      </c>
      <c r="C477" s="57" t="s">
        <v>483</v>
      </c>
      <c r="D477" s="57" t="s">
        <v>51</v>
      </c>
      <c r="E477" s="212" t="s">
        <v>484</v>
      </c>
      <c r="F477" s="209" t="s">
        <v>486</v>
      </c>
      <c r="G477" s="229" t="s">
        <v>230</v>
      </c>
      <c r="H477" s="57" t="s">
        <v>43</v>
      </c>
      <c r="I477" s="57" t="s">
        <v>43</v>
      </c>
      <c r="J477" s="210"/>
    </row>
    <row r="478" spans="1:10" s="8" customFormat="1" ht="33">
      <c r="A478" s="22"/>
      <c r="B478" s="44" t="s">
        <v>478</v>
      </c>
      <c r="C478" s="282" t="s">
        <v>483</v>
      </c>
      <c r="D478" s="282" t="s">
        <v>51</v>
      </c>
      <c r="E478" s="218" t="s">
        <v>2</v>
      </c>
      <c r="F478" s="282" t="s">
        <v>3</v>
      </c>
      <c r="G478" s="361"/>
      <c r="H478" s="362"/>
      <c r="I478" s="363"/>
      <c r="J478" s="32">
        <v>0</v>
      </c>
    </row>
    <row r="479" spans="1:10" s="8" customFormat="1" ht="34.5">
      <c r="A479" s="22"/>
      <c r="B479" s="237" t="s">
        <v>559</v>
      </c>
      <c r="C479" s="281" t="s">
        <v>483</v>
      </c>
      <c r="D479" s="281" t="s">
        <v>51</v>
      </c>
      <c r="E479" s="262" t="s">
        <v>12</v>
      </c>
      <c r="F479" s="281" t="s">
        <v>3</v>
      </c>
      <c r="G479" s="367"/>
      <c r="H479" s="368"/>
      <c r="I479" s="369"/>
      <c r="J479" s="263">
        <v>0</v>
      </c>
    </row>
    <row r="480" spans="1:10" s="8" customFormat="1" ht="31.5">
      <c r="A480" s="22"/>
      <c r="B480" s="132" t="s">
        <v>560</v>
      </c>
      <c r="C480" s="212" t="s">
        <v>483</v>
      </c>
      <c r="D480" s="212" t="s">
        <v>51</v>
      </c>
      <c r="E480" s="212" t="s">
        <v>12</v>
      </c>
      <c r="F480" s="222" t="s">
        <v>486</v>
      </c>
      <c r="G480" s="269" t="s">
        <v>230</v>
      </c>
      <c r="H480" s="212" t="s">
        <v>43</v>
      </c>
      <c r="I480" s="212" t="s">
        <v>43</v>
      </c>
      <c r="J480" s="158">
        <v>0</v>
      </c>
    </row>
    <row r="481" spans="1:10" s="204" customFormat="1" ht="49.5">
      <c r="A481" s="118"/>
      <c r="B481" s="44" t="s">
        <v>513</v>
      </c>
      <c r="C481" s="230" t="s">
        <v>483</v>
      </c>
      <c r="D481" s="230" t="s">
        <v>86</v>
      </c>
      <c r="E481" s="218" t="s">
        <v>2</v>
      </c>
      <c r="F481" s="230" t="s">
        <v>3</v>
      </c>
      <c r="G481" s="355"/>
      <c r="H481" s="356"/>
      <c r="I481" s="357"/>
      <c r="J481" s="32">
        <f>+J482</f>
        <v>8161.3</v>
      </c>
    </row>
    <row r="482" spans="1:10" s="8" customFormat="1" ht="34.5">
      <c r="A482" s="22"/>
      <c r="B482" s="206" t="s">
        <v>510</v>
      </c>
      <c r="C482" s="228" t="s">
        <v>483</v>
      </c>
      <c r="D482" s="228" t="s">
        <v>86</v>
      </c>
      <c r="E482" s="216" t="s">
        <v>8</v>
      </c>
      <c r="F482" s="228" t="s">
        <v>3</v>
      </c>
      <c r="G482" s="358"/>
      <c r="H482" s="359"/>
      <c r="I482" s="360"/>
      <c r="J482" s="217">
        <f>+J483</f>
        <v>8161.3</v>
      </c>
    </row>
    <row r="483" spans="1:10" s="8" customFormat="1" ht="63">
      <c r="A483" s="22"/>
      <c r="B483" s="60" t="s">
        <v>511</v>
      </c>
      <c r="C483" s="61" t="s">
        <v>483</v>
      </c>
      <c r="D483" s="61" t="s">
        <v>86</v>
      </c>
      <c r="E483" s="231" t="s">
        <v>8</v>
      </c>
      <c r="F483" s="61" t="s">
        <v>512</v>
      </c>
      <c r="G483" s="229" t="s">
        <v>230</v>
      </c>
      <c r="H483" s="57" t="s">
        <v>43</v>
      </c>
      <c r="I483" s="57" t="s">
        <v>12</v>
      </c>
      <c r="J483" s="210">
        <v>8161.3</v>
      </c>
    </row>
    <row r="484" spans="1:10" s="102" customFormat="1" ht="56.25">
      <c r="A484" s="18" t="s">
        <v>411</v>
      </c>
      <c r="B484" s="26" t="s">
        <v>353</v>
      </c>
      <c r="C484" s="177" t="s">
        <v>354</v>
      </c>
      <c r="D484" s="177" t="s">
        <v>49</v>
      </c>
      <c r="E484" s="177" t="s">
        <v>2</v>
      </c>
      <c r="F484" s="99" t="s">
        <v>3</v>
      </c>
      <c r="G484" s="311"/>
      <c r="H484" s="312"/>
      <c r="I484" s="313"/>
      <c r="J484" s="149">
        <f t="shared" ref="J484" si="137">SUM(J485)</f>
        <v>0</v>
      </c>
    </row>
    <row r="485" spans="1:10" s="102" customFormat="1" ht="56.25">
      <c r="A485" s="19" t="s">
        <v>360</v>
      </c>
      <c r="B485" s="24" t="s">
        <v>355</v>
      </c>
      <c r="C485" s="179" t="s">
        <v>354</v>
      </c>
      <c r="D485" s="179" t="s">
        <v>51</v>
      </c>
      <c r="E485" s="179" t="s">
        <v>2</v>
      </c>
      <c r="F485" s="101" t="s">
        <v>3</v>
      </c>
      <c r="G485" s="314"/>
      <c r="H485" s="315"/>
      <c r="I485" s="316"/>
      <c r="J485" s="148">
        <f>SUM(J486+J510)</f>
        <v>0</v>
      </c>
    </row>
    <row r="486" spans="1:10" s="105" customFormat="1" ht="39">
      <c r="A486" s="47" t="s">
        <v>408</v>
      </c>
      <c r="B486" s="103" t="s">
        <v>356</v>
      </c>
      <c r="C486" s="91" t="s">
        <v>354</v>
      </c>
      <c r="D486" s="91" t="s">
        <v>51</v>
      </c>
      <c r="E486" s="91" t="s">
        <v>1</v>
      </c>
      <c r="F486" s="104" t="s">
        <v>3</v>
      </c>
      <c r="G486" s="314"/>
      <c r="H486" s="315"/>
      <c r="I486" s="316"/>
      <c r="J486" s="198">
        <f t="shared" ref="J486" si="138">SUM(J487)</f>
        <v>0</v>
      </c>
    </row>
    <row r="487" spans="1:10" s="84" customFormat="1" ht="33">
      <c r="A487" s="22"/>
      <c r="B487" s="48" t="s">
        <v>357</v>
      </c>
      <c r="C487" s="171" t="s">
        <v>354</v>
      </c>
      <c r="D487" s="171" t="s">
        <v>51</v>
      </c>
      <c r="E487" s="171" t="s">
        <v>1</v>
      </c>
      <c r="F487" s="98" t="s">
        <v>358</v>
      </c>
      <c r="G487" s="317"/>
      <c r="H487" s="318"/>
      <c r="I487" s="319"/>
      <c r="J487" s="107">
        <f>SUM(J488:J488)</f>
        <v>0</v>
      </c>
    </row>
    <row r="488" spans="1:10" s="8" customFormat="1" ht="17.25">
      <c r="A488" s="22"/>
      <c r="B488" s="23" t="s">
        <v>231</v>
      </c>
      <c r="C488" s="178" t="s">
        <v>354</v>
      </c>
      <c r="D488" s="178" t="s">
        <v>51</v>
      </c>
      <c r="E488" s="178" t="s">
        <v>1</v>
      </c>
      <c r="F488" s="100" t="s">
        <v>358</v>
      </c>
      <c r="G488" s="178" t="s">
        <v>230</v>
      </c>
      <c r="H488" s="178" t="s">
        <v>28</v>
      </c>
      <c r="I488" s="178" t="s">
        <v>102</v>
      </c>
      <c r="J488" s="34">
        <v>0</v>
      </c>
    </row>
    <row r="489" spans="1:10" s="2" customFormat="1" ht="37.5">
      <c r="A489" s="18" t="s">
        <v>412</v>
      </c>
      <c r="B489" s="26" t="s">
        <v>306</v>
      </c>
      <c r="C489" s="177" t="s">
        <v>329</v>
      </c>
      <c r="D489" s="177" t="s">
        <v>49</v>
      </c>
      <c r="E489" s="177" t="s">
        <v>2</v>
      </c>
      <c r="F489" s="42" t="s">
        <v>3</v>
      </c>
      <c r="G489" s="311"/>
      <c r="H489" s="312"/>
      <c r="I489" s="313"/>
      <c r="J489" s="149">
        <f t="shared" ref="J489" si="139">SUM(J490+J495)</f>
        <v>1865</v>
      </c>
    </row>
    <row r="490" spans="1:10" s="2" customFormat="1" ht="37.5">
      <c r="A490" s="19" t="s">
        <v>413</v>
      </c>
      <c r="B490" s="24" t="s">
        <v>328</v>
      </c>
      <c r="C490" s="179" t="s">
        <v>329</v>
      </c>
      <c r="D490" s="179" t="s">
        <v>51</v>
      </c>
      <c r="E490" s="179" t="s">
        <v>2</v>
      </c>
      <c r="F490" s="56" t="s">
        <v>3</v>
      </c>
      <c r="G490" s="314"/>
      <c r="H490" s="315"/>
      <c r="I490" s="316"/>
      <c r="J490" s="148">
        <f t="shared" ref="J490" si="140">SUM(J491+J493)</f>
        <v>1865</v>
      </c>
    </row>
    <row r="491" spans="1:10" s="49" customFormat="1" ht="33">
      <c r="A491" s="47"/>
      <c r="B491" s="48" t="s">
        <v>330</v>
      </c>
      <c r="C491" s="171" t="s">
        <v>329</v>
      </c>
      <c r="D491" s="58" t="s">
        <v>51</v>
      </c>
      <c r="E491" s="171" t="s">
        <v>2</v>
      </c>
      <c r="F491" s="71" t="s">
        <v>331</v>
      </c>
      <c r="G491" s="317"/>
      <c r="H491" s="318"/>
      <c r="I491" s="319"/>
      <c r="J491" s="162">
        <f t="shared" ref="J491" si="141">SUM(J492)</f>
        <v>1217.9000000000001</v>
      </c>
    </row>
    <row r="492" spans="1:10" s="8" customFormat="1" ht="33">
      <c r="A492" s="22"/>
      <c r="B492" s="23" t="s">
        <v>332</v>
      </c>
      <c r="C492" s="178" t="s">
        <v>329</v>
      </c>
      <c r="D492" s="57" t="s">
        <v>51</v>
      </c>
      <c r="E492" s="178" t="s">
        <v>2</v>
      </c>
      <c r="F492" s="55" t="s">
        <v>331</v>
      </c>
      <c r="G492" s="70" t="s">
        <v>221</v>
      </c>
      <c r="H492" s="70" t="s">
        <v>1</v>
      </c>
      <c r="I492" s="70" t="s">
        <v>8</v>
      </c>
      <c r="J492" s="34">
        <v>1217.9000000000001</v>
      </c>
    </row>
    <row r="493" spans="1:10" s="49" customFormat="1" ht="19.5">
      <c r="A493" s="47"/>
      <c r="B493" s="48" t="s">
        <v>334</v>
      </c>
      <c r="C493" s="171" t="s">
        <v>329</v>
      </c>
      <c r="D493" s="58" t="s">
        <v>199</v>
      </c>
      <c r="E493" s="171" t="s">
        <v>2</v>
      </c>
      <c r="F493" s="71" t="s">
        <v>132</v>
      </c>
      <c r="G493" s="370"/>
      <c r="H493" s="371"/>
      <c r="I493" s="372"/>
      <c r="J493" s="162">
        <f t="shared" ref="J493" si="142">SUM(J494)</f>
        <v>647.1</v>
      </c>
    </row>
    <row r="494" spans="1:10" s="8" customFormat="1" ht="31.15" customHeight="1">
      <c r="A494" s="22"/>
      <c r="B494" s="23" t="s">
        <v>255</v>
      </c>
      <c r="C494" s="178" t="s">
        <v>329</v>
      </c>
      <c r="D494" s="57" t="s">
        <v>199</v>
      </c>
      <c r="E494" s="178" t="s">
        <v>2</v>
      </c>
      <c r="F494" s="55" t="s">
        <v>132</v>
      </c>
      <c r="G494" s="65" t="s">
        <v>221</v>
      </c>
      <c r="H494" s="65" t="s">
        <v>1</v>
      </c>
      <c r="I494" s="65" t="s">
        <v>8</v>
      </c>
      <c r="J494" s="34">
        <v>647.1</v>
      </c>
    </row>
    <row r="495" spans="1:10" s="2" customFormat="1" ht="37.5" hidden="1">
      <c r="A495" s="19" t="s">
        <v>414</v>
      </c>
      <c r="B495" s="24" t="s">
        <v>314</v>
      </c>
      <c r="C495" s="179" t="s">
        <v>307</v>
      </c>
      <c r="D495" s="179" t="s">
        <v>98</v>
      </c>
      <c r="E495" s="179" t="s">
        <v>2</v>
      </c>
      <c r="F495" s="41" t="s">
        <v>3</v>
      </c>
      <c r="G495" s="401"/>
      <c r="H495" s="401"/>
      <c r="I495" s="401"/>
      <c r="J495" s="148">
        <f t="shared" ref="J495" si="143">SUM(J496)</f>
        <v>0</v>
      </c>
    </row>
    <row r="496" spans="1:10" s="49" customFormat="1" ht="49.5" hidden="1">
      <c r="A496" s="47"/>
      <c r="B496" s="48" t="s">
        <v>315</v>
      </c>
      <c r="C496" s="171" t="s">
        <v>307</v>
      </c>
      <c r="D496" s="171" t="s">
        <v>98</v>
      </c>
      <c r="E496" s="171" t="s">
        <v>2</v>
      </c>
      <c r="F496" s="71" t="s">
        <v>308</v>
      </c>
      <c r="G496" s="72"/>
      <c r="H496" s="73"/>
      <c r="I496" s="74"/>
      <c r="J496" s="162">
        <f t="shared" ref="J496" si="144">SUM(J497)</f>
        <v>0</v>
      </c>
    </row>
    <row r="497" spans="1:10" s="8" customFormat="1" ht="17.25" hidden="1">
      <c r="A497" s="22"/>
      <c r="B497" s="23" t="s">
        <v>218</v>
      </c>
      <c r="C497" s="178" t="s">
        <v>307</v>
      </c>
      <c r="D497" s="178" t="s">
        <v>98</v>
      </c>
      <c r="E497" s="178" t="s">
        <v>2</v>
      </c>
      <c r="F497" s="40" t="s">
        <v>308</v>
      </c>
      <c r="G497" s="65" t="s">
        <v>219</v>
      </c>
      <c r="H497" s="65" t="s">
        <v>1</v>
      </c>
      <c r="I497" s="65" t="s">
        <v>43</v>
      </c>
      <c r="J497" s="34"/>
    </row>
    <row r="498" spans="1:10" s="8" customFormat="1" ht="18" hidden="1" thickBot="1">
      <c r="A498" s="37"/>
      <c r="B498" s="38"/>
      <c r="C498" s="39"/>
      <c r="D498" s="39"/>
      <c r="E498" s="39"/>
      <c r="F498" s="39"/>
      <c r="G498" s="39"/>
      <c r="H498" s="39"/>
      <c r="I498" s="39"/>
      <c r="J498" s="163"/>
    </row>
  </sheetData>
  <mergeCells count="131">
    <mergeCell ref="A2:J2"/>
    <mergeCell ref="G311:I311"/>
    <mergeCell ref="G361:I361"/>
    <mergeCell ref="G108:I108"/>
    <mergeCell ref="G146:I146"/>
    <mergeCell ref="G147:I147"/>
    <mergeCell ref="G239:I239"/>
    <mergeCell ref="G291:I291"/>
    <mergeCell ref="G271:I271"/>
    <mergeCell ref="G260:I260"/>
    <mergeCell ref="G281:I281"/>
    <mergeCell ref="G277:I277"/>
    <mergeCell ref="G86:I86"/>
    <mergeCell ref="G208:I208"/>
    <mergeCell ref="G206:I206"/>
    <mergeCell ref="G207:I207"/>
    <mergeCell ref="G73:I73"/>
    <mergeCell ref="G101:I103"/>
    <mergeCell ref="G54:I54"/>
    <mergeCell ref="G205:I205"/>
    <mergeCell ref="G56:I56"/>
    <mergeCell ref="G70:I70"/>
    <mergeCell ref="G65:I65"/>
    <mergeCell ref="G159:I160"/>
    <mergeCell ref="G495:I495"/>
    <mergeCell ref="G329:I329"/>
    <mergeCell ref="G331:I331"/>
    <mergeCell ref="G338:I338"/>
    <mergeCell ref="G395:I396"/>
    <mergeCell ref="G399:I399"/>
    <mergeCell ref="G408:I410"/>
    <mergeCell ref="G436:I436"/>
    <mergeCell ref="G162:I163"/>
    <mergeCell ref="G381:I383"/>
    <mergeCell ref="G385:I387"/>
    <mergeCell ref="G358:I358"/>
    <mergeCell ref="G232:I232"/>
    <mergeCell ref="G235:I235"/>
    <mergeCell ref="G219:I222"/>
    <mergeCell ref="G216:I217"/>
    <mergeCell ref="G213:I214"/>
    <mergeCell ref="G210:I211"/>
    <mergeCell ref="G200:I203"/>
    <mergeCell ref="G198:I198"/>
    <mergeCell ref="G340:I341"/>
    <mergeCell ref="G343:I346"/>
    <mergeCell ref="G348:I349"/>
    <mergeCell ref="G351:I352"/>
    <mergeCell ref="G151:I153"/>
    <mergeCell ref="G135:I135"/>
    <mergeCell ref="G131:I131"/>
    <mergeCell ref="G128:I128"/>
    <mergeCell ref="G122:I124"/>
    <mergeCell ref="G117:I118"/>
    <mergeCell ref="G112:I114"/>
    <mergeCell ref="G193:I196"/>
    <mergeCell ref="G189:I190"/>
    <mergeCell ref="G186:I187"/>
    <mergeCell ref="G183:I184"/>
    <mergeCell ref="G181:I181"/>
    <mergeCell ref="G178:I179"/>
    <mergeCell ref="G173:I176"/>
    <mergeCell ref="G170:I171"/>
    <mergeCell ref="G165:I166"/>
    <mergeCell ref="G155:I155"/>
    <mergeCell ref="G156:I156"/>
    <mergeCell ref="G157:I157"/>
    <mergeCell ref="G484:I487"/>
    <mergeCell ref="G489:I491"/>
    <mergeCell ref="G493:I493"/>
    <mergeCell ref="G446:I449"/>
    <mergeCell ref="G452:I455"/>
    <mergeCell ref="G457:I459"/>
    <mergeCell ref="G473:I475"/>
    <mergeCell ref="G478:I479"/>
    <mergeCell ref="G481:I482"/>
    <mergeCell ref="G464:I466"/>
    <mergeCell ref="G468:I470"/>
    <mergeCell ref="G333:I336"/>
    <mergeCell ref="G323:I326"/>
    <mergeCell ref="G317:I320"/>
    <mergeCell ref="G313:I315"/>
    <mergeCell ref="G307:I309"/>
    <mergeCell ref="G415:I418"/>
    <mergeCell ref="G422:I423"/>
    <mergeCell ref="G429:I432"/>
    <mergeCell ref="G440:I441"/>
    <mergeCell ref="G402:I402"/>
    <mergeCell ref="G405:I405"/>
    <mergeCell ref="G360:I360"/>
    <mergeCell ref="G425:I427"/>
    <mergeCell ref="G354:I356"/>
    <mergeCell ref="G363:I364"/>
    <mergeCell ref="G366:I367"/>
    <mergeCell ref="G369:I371"/>
    <mergeCell ref="G375:I378"/>
    <mergeCell ref="G303:I305"/>
    <mergeCell ref="G293:I295"/>
    <mergeCell ref="G285:I287"/>
    <mergeCell ref="G262:I265"/>
    <mergeCell ref="G253:I254"/>
    <mergeCell ref="G249:I251"/>
    <mergeCell ref="G240:I243"/>
    <mergeCell ref="G226:I228"/>
    <mergeCell ref="G224:I224"/>
    <mergeCell ref="G275:I275"/>
    <mergeCell ref="G299:I299"/>
    <mergeCell ref="E1:L1"/>
    <mergeCell ref="G98:I99"/>
    <mergeCell ref="G89:I90"/>
    <mergeCell ref="G78:I78"/>
    <mergeCell ref="G76:I76"/>
    <mergeCell ref="G60:I60"/>
    <mergeCell ref="G21:I24"/>
    <mergeCell ref="G18:I19"/>
    <mergeCell ref="G14:I16"/>
    <mergeCell ref="G7:I10"/>
    <mergeCell ref="G38:I38"/>
    <mergeCell ref="G52:I52"/>
    <mergeCell ref="G93:I93"/>
    <mergeCell ref="C5:F5"/>
    <mergeCell ref="C4:F4"/>
    <mergeCell ref="G96:I96"/>
    <mergeCell ref="G95:I95"/>
    <mergeCell ref="G85:I85"/>
    <mergeCell ref="G46:I46"/>
    <mergeCell ref="G47:I47"/>
    <mergeCell ref="G48:I48"/>
    <mergeCell ref="G29:I29"/>
    <mergeCell ref="G33:I33"/>
    <mergeCell ref="G6:I6"/>
  </mergeCells>
  <pageMargins left="0.83" right="0.23622047244094491" top="0.47" bottom="0.54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программы</vt:lpstr>
      <vt:lpstr>Лист3</vt:lpstr>
      <vt:lpstr>программы!Заголовки_для_печати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2020-02-12T08:24:43Z</cp:lastPrinted>
  <dcterms:created xsi:type="dcterms:W3CDTF">2015-10-05T11:25:45Z</dcterms:created>
  <dcterms:modified xsi:type="dcterms:W3CDTF">2020-02-12T08:26:17Z</dcterms:modified>
</cp:coreProperties>
</file>