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программы!$A$1:$L$560</definedName>
  </definedNames>
  <calcPr calcId="145621"/>
</workbook>
</file>

<file path=xl/calcChain.xml><?xml version="1.0" encoding="utf-8"?>
<calcChain xmlns="http://schemas.openxmlformats.org/spreadsheetml/2006/main">
  <c r="K124" i="1"/>
  <c r="L124"/>
  <c r="K106"/>
  <c r="L106"/>
  <c r="J124" l="1"/>
  <c r="J51"/>
  <c r="J358" l="1"/>
  <c r="J360"/>
  <c r="J320"/>
  <c r="J271"/>
  <c r="J112" l="1"/>
  <c r="J508"/>
  <c r="J541" l="1"/>
  <c r="K485" l="1"/>
  <c r="K480" s="1"/>
  <c r="L485"/>
  <c r="L480" s="1"/>
  <c r="M485"/>
  <c r="N485"/>
  <c r="O485"/>
  <c r="P485"/>
  <c r="J485"/>
  <c r="J489"/>
  <c r="J491"/>
  <c r="K491"/>
  <c r="L491"/>
  <c r="K83" l="1"/>
  <c r="L83"/>
  <c r="J83"/>
  <c r="J476" l="1"/>
  <c r="K56" l="1"/>
  <c r="L56"/>
  <c r="J56"/>
  <c r="J255" l="1"/>
  <c r="K255" l="1"/>
  <c r="K252" s="1"/>
  <c r="K251" s="1"/>
  <c r="J253"/>
  <c r="J252" l="1"/>
  <c r="J251" s="1"/>
  <c r="M279"/>
  <c r="N279"/>
  <c r="O279"/>
  <c r="P279"/>
  <c r="K280"/>
  <c r="L280"/>
  <c r="K287"/>
  <c r="L287"/>
  <c r="L279" s="1"/>
  <c r="K279" l="1"/>
  <c r="J280"/>
  <c r="L79" l="1"/>
  <c r="K79"/>
  <c r="J79"/>
  <c r="J120" l="1"/>
  <c r="K108"/>
  <c r="L108"/>
  <c r="J108"/>
  <c r="J107" s="1"/>
  <c r="K95"/>
  <c r="L95"/>
  <c r="J95"/>
  <c r="J481" l="1"/>
  <c r="J480" s="1"/>
  <c r="J128" l="1"/>
  <c r="J73"/>
  <c r="K120" l="1"/>
  <c r="L120"/>
  <c r="K508" l="1"/>
  <c r="L508"/>
  <c r="L520" l="1"/>
  <c r="L519" s="1"/>
  <c r="L518" s="1"/>
  <c r="K520"/>
  <c r="K519" s="1"/>
  <c r="K518" s="1"/>
  <c r="K99" l="1"/>
  <c r="L99"/>
  <c r="J99"/>
  <c r="K88"/>
  <c r="L88"/>
  <c r="K497"/>
  <c r="K496" s="1"/>
  <c r="K495" s="1"/>
  <c r="K494" s="1"/>
  <c r="L497"/>
  <c r="L496" s="1"/>
  <c r="L495" s="1"/>
  <c r="L494" s="1"/>
  <c r="J497"/>
  <c r="J530"/>
  <c r="J529" s="1"/>
  <c r="K479" l="1"/>
  <c r="J479"/>
  <c r="L479"/>
  <c r="J545"/>
  <c r="L546"/>
  <c r="L545" s="1"/>
  <c r="K546"/>
  <c r="K545" s="1"/>
  <c r="J546"/>
  <c r="K223" l="1"/>
  <c r="L223"/>
  <c r="L559" l="1"/>
  <c r="K559"/>
  <c r="J559"/>
  <c r="L446" l="1"/>
  <c r="L445" s="1"/>
  <c r="K446"/>
  <c r="K445" s="1"/>
  <c r="J446"/>
  <c r="J445" s="1"/>
  <c r="M148" l="1"/>
  <c r="N148"/>
  <c r="O148"/>
  <c r="P148"/>
  <c r="K149"/>
  <c r="L149"/>
  <c r="K153"/>
  <c r="L153"/>
  <c r="J156" l="1"/>
  <c r="J149"/>
  <c r="J153"/>
  <c r="J160"/>
  <c r="L459"/>
  <c r="L458" s="1"/>
  <c r="K459"/>
  <c r="K458" s="1"/>
  <c r="J459"/>
  <c r="J458" s="1"/>
  <c r="J148" l="1"/>
  <c r="J533"/>
  <c r="J532" s="1"/>
  <c r="K38"/>
  <c r="L38"/>
  <c r="M38"/>
  <c r="N38"/>
  <c r="O38"/>
  <c r="P38"/>
  <c r="J38"/>
  <c r="K128" l="1"/>
  <c r="L128"/>
  <c r="J520" l="1"/>
  <c r="J519" s="1"/>
  <c r="J518" s="1"/>
  <c r="L524" l="1"/>
  <c r="L523" s="1"/>
  <c r="L522" s="1"/>
  <c r="K524"/>
  <c r="K523" s="1"/>
  <c r="K522" s="1"/>
  <c r="J524"/>
  <c r="J523" s="1"/>
  <c r="J522" s="1"/>
  <c r="J215" l="1"/>
  <c r="J172" l="1"/>
  <c r="L463" l="1"/>
  <c r="L462" s="1"/>
  <c r="L461" s="1"/>
  <c r="K463"/>
  <c r="K462" s="1"/>
  <c r="K461" s="1"/>
  <c r="J463"/>
  <c r="J462" s="1"/>
  <c r="J461" s="1"/>
  <c r="J223" l="1"/>
  <c r="J165" l="1"/>
  <c r="J287" l="1"/>
  <c r="J279" s="1"/>
  <c r="J249" l="1"/>
  <c r="J536"/>
  <c r="J535" s="1"/>
  <c r="J300" l="1"/>
  <c r="K41"/>
  <c r="L41"/>
  <c r="J41"/>
  <c r="M6" l="1"/>
  <c r="N6"/>
  <c r="O6"/>
  <c r="P6"/>
  <c r="L529"/>
  <c r="L528" s="1"/>
  <c r="L527" s="1"/>
  <c r="K529"/>
  <c r="K528" s="1"/>
  <c r="K527" s="1"/>
  <c r="J528"/>
  <c r="J527" s="1"/>
  <c r="L507"/>
  <c r="K507"/>
  <c r="J507"/>
  <c r="J468"/>
  <c r="K320"/>
  <c r="L320"/>
  <c r="K325"/>
  <c r="L325"/>
  <c r="M325"/>
  <c r="M319" s="1"/>
  <c r="N325"/>
  <c r="N319" s="1"/>
  <c r="O325"/>
  <c r="O319" s="1"/>
  <c r="P325"/>
  <c r="P319" s="1"/>
  <c r="J325"/>
  <c r="K306"/>
  <c r="L306"/>
  <c r="M306"/>
  <c r="N306"/>
  <c r="O306"/>
  <c r="P306"/>
  <c r="J306"/>
  <c r="J302"/>
  <c r="K165"/>
  <c r="L165"/>
  <c r="K156"/>
  <c r="K148" s="1"/>
  <c r="L156"/>
  <c r="L148" s="1"/>
  <c r="K319" l="1"/>
  <c r="J319"/>
  <c r="L319"/>
  <c r="K68" l="1"/>
  <c r="L68"/>
  <c r="J68"/>
  <c r="J88"/>
  <c r="M45" l="1"/>
  <c r="N45"/>
  <c r="O45"/>
  <c r="P45"/>
  <c r="L86"/>
  <c r="K86"/>
  <c r="J86"/>
  <c r="K33"/>
  <c r="L33"/>
  <c r="J33"/>
  <c r="L239" l="1"/>
  <c r="L238" s="1"/>
  <c r="K239"/>
  <c r="K238" s="1"/>
  <c r="J239"/>
  <c r="J238" s="1"/>
  <c r="J47" l="1"/>
  <c r="M275" l="1"/>
  <c r="N275"/>
  <c r="O275"/>
  <c r="P275"/>
  <c r="J496"/>
  <c r="J495" s="1"/>
  <c r="J494" s="1"/>
  <c r="J206" l="1"/>
  <c r="J12" l="1"/>
  <c r="L284" l="1"/>
  <c r="K284"/>
  <c r="L426" l="1"/>
  <c r="K426"/>
  <c r="J426"/>
  <c r="L429" l="1"/>
  <c r="L425" s="1"/>
  <c r="K429"/>
  <c r="K425" s="1"/>
  <c r="J429"/>
  <c r="J425" s="1"/>
  <c r="L371" l="1"/>
  <c r="L370" s="1"/>
  <c r="K371"/>
  <c r="K370" s="1"/>
  <c r="J371"/>
  <c r="J370" s="1"/>
  <c r="M442" l="1"/>
  <c r="L191" l="1"/>
  <c r="K191"/>
  <c r="J191"/>
  <c r="M314" l="1"/>
  <c r="J331" l="1"/>
  <c r="L543" l="1"/>
  <c r="L540" s="1"/>
  <c r="K543"/>
  <c r="K540" s="1"/>
  <c r="J543"/>
  <c r="J540" s="1"/>
  <c r="K539" l="1"/>
  <c r="K538" s="1"/>
  <c r="J539"/>
  <c r="J538" s="1"/>
  <c r="L539"/>
  <c r="L538" s="1"/>
  <c r="L353"/>
  <c r="K353"/>
  <c r="J353"/>
  <c r="L236"/>
  <c r="L235" s="1"/>
  <c r="K236"/>
  <c r="K235" s="1"/>
  <c r="J133" l="1"/>
  <c r="L472" l="1"/>
  <c r="L467" s="1"/>
  <c r="K472"/>
  <c r="K467" s="1"/>
  <c r="J472"/>
  <c r="J467" s="1"/>
  <c r="J236"/>
  <c r="J235" s="1"/>
  <c r="L552"/>
  <c r="K552"/>
  <c r="J552"/>
  <c r="L550"/>
  <c r="K550"/>
  <c r="J550"/>
  <c r="J466" l="1"/>
  <c r="J465" s="1"/>
  <c r="K466"/>
  <c r="K465" s="1"/>
  <c r="L466"/>
  <c r="L465" s="1"/>
  <c r="J549"/>
  <c r="J548" s="1"/>
  <c r="L549"/>
  <c r="K549"/>
  <c r="L397" l="1"/>
  <c r="L396" s="1"/>
  <c r="K397"/>
  <c r="K396" s="1"/>
  <c r="J397"/>
  <c r="J396" s="1"/>
  <c r="L296"/>
  <c r="K296"/>
  <c r="J296"/>
  <c r="L172"/>
  <c r="L171" s="1"/>
  <c r="L147" s="1"/>
  <c r="K172"/>
  <c r="K171" s="1"/>
  <c r="K147" s="1"/>
  <c r="J171"/>
  <c r="J147" s="1"/>
  <c r="L358" l="1"/>
  <c r="K358"/>
  <c r="L242"/>
  <c r="K242"/>
  <c r="J242"/>
  <c r="L555"/>
  <c r="L554" s="1"/>
  <c r="L548" s="1"/>
  <c r="K555"/>
  <c r="K554" s="1"/>
  <c r="K548" s="1"/>
  <c r="J555"/>
  <c r="J554" s="1"/>
  <c r="J292"/>
  <c r="J291" s="1"/>
  <c r="L300"/>
  <c r="K300"/>
  <c r="L401"/>
  <c r="L400" s="1"/>
  <c r="L399" s="1"/>
  <c r="K401"/>
  <c r="K400" s="1"/>
  <c r="K399" s="1"/>
  <c r="J401"/>
  <c r="J400" s="1"/>
  <c r="J399" s="1"/>
  <c r="K241" l="1"/>
  <c r="L241"/>
  <c r="J241"/>
  <c r="J318"/>
  <c r="L318"/>
  <c r="K318"/>
  <c r="J269"/>
  <c r="J268" s="1"/>
  <c r="J267" s="1"/>
  <c r="J266" s="1"/>
  <c r="L382"/>
  <c r="L381" s="1"/>
  <c r="K382"/>
  <c r="K381" s="1"/>
  <c r="J382"/>
  <c r="J381" s="1"/>
  <c r="L504"/>
  <c r="L503" s="1"/>
  <c r="L502" s="1"/>
  <c r="L501" s="1"/>
  <c r="K504"/>
  <c r="K503" s="1"/>
  <c r="K502" s="1"/>
  <c r="K501" s="1"/>
  <c r="L454"/>
  <c r="L453" s="1"/>
  <c r="L452" s="1"/>
  <c r="L451" s="1"/>
  <c r="K454"/>
  <c r="K453" s="1"/>
  <c r="K452" s="1"/>
  <c r="K451" s="1"/>
  <c r="L440"/>
  <c r="L439" s="1"/>
  <c r="L438" s="1"/>
  <c r="K440"/>
  <c r="K439" s="1"/>
  <c r="K438" s="1"/>
  <c r="L435"/>
  <c r="K435"/>
  <c r="L432"/>
  <c r="K432"/>
  <c r="L417"/>
  <c r="K417"/>
  <c r="L413"/>
  <c r="L412" s="1"/>
  <c r="L411" s="1"/>
  <c r="K413"/>
  <c r="K412" s="1"/>
  <c r="K411" s="1"/>
  <c r="L408"/>
  <c r="L407" s="1"/>
  <c r="L406" s="1"/>
  <c r="K408"/>
  <c r="K407" s="1"/>
  <c r="K406" s="1"/>
  <c r="L394"/>
  <c r="L393" s="1"/>
  <c r="K394"/>
  <c r="K393" s="1"/>
  <c r="L391"/>
  <c r="L390" s="1"/>
  <c r="K391"/>
  <c r="K390" s="1"/>
  <c r="L388"/>
  <c r="K388"/>
  <c r="L386"/>
  <c r="K386"/>
  <c r="L379"/>
  <c r="L378" s="1"/>
  <c r="K379"/>
  <c r="K378" s="1"/>
  <c r="L376"/>
  <c r="L375" s="1"/>
  <c r="K376"/>
  <c r="K375" s="1"/>
  <c r="L368"/>
  <c r="K368"/>
  <c r="L366"/>
  <c r="K366"/>
  <c r="L356"/>
  <c r="L352" s="1"/>
  <c r="K356"/>
  <c r="K352" s="1"/>
  <c r="L347"/>
  <c r="L346" s="1"/>
  <c r="L345" s="1"/>
  <c r="L344" s="1"/>
  <c r="K347"/>
  <c r="K346" s="1"/>
  <c r="K345" s="1"/>
  <c r="K344" s="1"/>
  <c r="L342"/>
  <c r="L341" s="1"/>
  <c r="L340" s="1"/>
  <c r="K342"/>
  <c r="K341" s="1"/>
  <c r="K340" s="1"/>
  <c r="L338"/>
  <c r="K338"/>
  <c r="L331"/>
  <c r="L330" s="1"/>
  <c r="L329" s="1"/>
  <c r="K331"/>
  <c r="K330" s="1"/>
  <c r="K329" s="1"/>
  <c r="L316"/>
  <c r="K316"/>
  <c r="L312"/>
  <c r="K312"/>
  <c r="L292"/>
  <c r="L291" s="1"/>
  <c r="K292"/>
  <c r="K291" s="1"/>
  <c r="L277"/>
  <c r="L276" s="1"/>
  <c r="K277"/>
  <c r="K276" s="1"/>
  <c r="L269"/>
  <c r="L268" s="1"/>
  <c r="L267" s="1"/>
  <c r="K269"/>
  <c r="K268" s="1"/>
  <c r="K267" s="1"/>
  <c r="L259"/>
  <c r="L255" s="1"/>
  <c r="L252" s="1"/>
  <c r="L247"/>
  <c r="L246" s="1"/>
  <c r="L245" s="1"/>
  <c r="K247"/>
  <c r="K246" s="1"/>
  <c r="K245" s="1"/>
  <c r="L233"/>
  <c r="L232" s="1"/>
  <c r="K233"/>
  <c r="K232" s="1"/>
  <c r="L228"/>
  <c r="L227" s="1"/>
  <c r="L226" s="1"/>
  <c r="K228"/>
  <c r="K227" s="1"/>
  <c r="K226" s="1"/>
  <c r="L221"/>
  <c r="L220" s="1"/>
  <c r="K221"/>
  <c r="K220" s="1"/>
  <c r="L215"/>
  <c r="L214" s="1"/>
  <c r="K215"/>
  <c r="K214" s="1"/>
  <c r="L212"/>
  <c r="L211" s="1"/>
  <c r="K212"/>
  <c r="K211" s="1"/>
  <c r="L209"/>
  <c r="L208" s="1"/>
  <c r="K209"/>
  <c r="K208" s="1"/>
  <c r="L204"/>
  <c r="L203" s="1"/>
  <c r="K204"/>
  <c r="K203" s="1"/>
  <c r="L201"/>
  <c r="L200" s="1"/>
  <c r="K201"/>
  <c r="K200" s="1"/>
  <c r="L196"/>
  <c r="L195" s="1"/>
  <c r="K196"/>
  <c r="K195" s="1"/>
  <c r="L190"/>
  <c r="K190"/>
  <c r="L188"/>
  <c r="L187" s="1"/>
  <c r="K188"/>
  <c r="K187" s="1"/>
  <c r="L185"/>
  <c r="L184" s="1"/>
  <c r="K185"/>
  <c r="K184" s="1"/>
  <c r="L182"/>
  <c r="L181" s="1"/>
  <c r="K182"/>
  <c r="K181" s="1"/>
  <c r="L178"/>
  <c r="L177" s="1"/>
  <c r="L176" s="1"/>
  <c r="K178"/>
  <c r="K177" s="1"/>
  <c r="K176" s="1"/>
  <c r="L143"/>
  <c r="L142" s="1"/>
  <c r="K143"/>
  <c r="K142" s="1"/>
  <c r="L139"/>
  <c r="L138" s="1"/>
  <c r="K139"/>
  <c r="K138" s="1"/>
  <c r="L133"/>
  <c r="K133"/>
  <c r="L118"/>
  <c r="L117" s="1"/>
  <c r="K118"/>
  <c r="K117" s="1"/>
  <c r="L115"/>
  <c r="L114" s="1"/>
  <c r="K115"/>
  <c r="K114" s="1"/>
  <c r="L107"/>
  <c r="K107"/>
  <c r="L63"/>
  <c r="K63"/>
  <c r="L59"/>
  <c r="K59"/>
  <c r="L51"/>
  <c r="K51"/>
  <c r="L47"/>
  <c r="K47"/>
  <c r="K46" s="1"/>
  <c r="L29"/>
  <c r="K29"/>
  <c r="L24"/>
  <c r="K24"/>
  <c r="L19"/>
  <c r="L18" s="1"/>
  <c r="K19"/>
  <c r="K18" s="1"/>
  <c r="L16"/>
  <c r="L15" s="1"/>
  <c r="K16"/>
  <c r="K15" s="1"/>
  <c r="L10"/>
  <c r="L9" s="1"/>
  <c r="L8" s="1"/>
  <c r="K10"/>
  <c r="K9" s="1"/>
  <c r="K8" s="1"/>
  <c r="J127"/>
  <c r="J277"/>
  <c r="J276" s="1"/>
  <c r="J275" s="1"/>
  <c r="J338"/>
  <c r="J63"/>
  <c r="J454"/>
  <c r="J453" s="1"/>
  <c r="J452" s="1"/>
  <c r="J451" s="1"/>
  <c r="J342"/>
  <c r="J341" s="1"/>
  <c r="J340" s="1"/>
  <c r="J504"/>
  <c r="J503" s="1"/>
  <c r="J502" s="1"/>
  <c r="J501" s="1"/>
  <c r="J190"/>
  <c r="J29"/>
  <c r="J24"/>
  <c r="J196"/>
  <c r="J195" s="1"/>
  <c r="J59"/>
  <c r="J19"/>
  <c r="J18" s="1"/>
  <c r="J143"/>
  <c r="J142" s="1"/>
  <c r="J394"/>
  <c r="J393" s="1"/>
  <c r="J118"/>
  <c r="J117" s="1"/>
  <c r="J312"/>
  <c r="J440"/>
  <c r="J439" s="1"/>
  <c r="J438" s="1"/>
  <c r="J432"/>
  <c r="J435"/>
  <c r="J417"/>
  <c r="J413"/>
  <c r="J412" s="1"/>
  <c r="J411" s="1"/>
  <c r="J408"/>
  <c r="J407" s="1"/>
  <c r="J406" s="1"/>
  <c r="J391"/>
  <c r="J390" s="1"/>
  <c r="J386"/>
  <c r="J388"/>
  <c r="J376"/>
  <c r="J375" s="1"/>
  <c r="J379"/>
  <c r="J378" s="1"/>
  <c r="J368"/>
  <c r="J366"/>
  <c r="J356"/>
  <c r="J352" s="1"/>
  <c r="J347"/>
  <c r="J346" s="1"/>
  <c r="J345" s="1"/>
  <c r="J344" s="1"/>
  <c r="J330"/>
  <c r="J329" s="1"/>
  <c r="J316"/>
  <c r="J247"/>
  <c r="J233"/>
  <c r="J232" s="1"/>
  <c r="J231" s="1"/>
  <c r="J228"/>
  <c r="J227" s="1"/>
  <c r="J226" s="1"/>
  <c r="J221"/>
  <c r="J220" s="1"/>
  <c r="J201"/>
  <c r="J200" s="1"/>
  <c r="J204"/>
  <c r="J203" s="1"/>
  <c r="J209"/>
  <c r="J208" s="1"/>
  <c r="J212"/>
  <c r="J211" s="1"/>
  <c r="J214"/>
  <c r="J182"/>
  <c r="J181" s="1"/>
  <c r="J185"/>
  <c r="J184" s="1"/>
  <c r="J188"/>
  <c r="J187" s="1"/>
  <c r="J178"/>
  <c r="J177" s="1"/>
  <c r="J176" s="1"/>
  <c r="J139"/>
  <c r="J138" s="1"/>
  <c r="J115"/>
  <c r="J114" s="1"/>
  <c r="J106" s="1"/>
  <c r="J16"/>
  <c r="J15" s="1"/>
  <c r="J10"/>
  <c r="J9" s="1"/>
  <c r="J8" s="1"/>
  <c r="J46" l="1"/>
  <c r="J45" s="1"/>
  <c r="L46"/>
  <c r="L45" s="1"/>
  <c r="L275"/>
  <c r="L266" s="1"/>
  <c r="J23"/>
  <c r="J22" s="1"/>
  <c r="L219"/>
  <c r="L218" s="1"/>
  <c r="K219"/>
  <c r="K218" s="1"/>
  <c r="K275"/>
  <c r="L23"/>
  <c r="L22" s="1"/>
  <c r="J219"/>
  <c r="J218" s="1"/>
  <c r="J246"/>
  <c r="J245" s="1"/>
  <c r="L231"/>
  <c r="L230" s="1"/>
  <c r="K23"/>
  <c r="K22" s="1"/>
  <c r="K231"/>
  <c r="K230" s="1"/>
  <c r="L416"/>
  <c r="L415" s="1"/>
  <c r="L405" s="1"/>
  <c r="J199"/>
  <c r="J198" s="1"/>
  <c r="K45"/>
  <c r="K416"/>
  <c r="K415" s="1"/>
  <c r="K405" s="1"/>
  <c r="J416"/>
  <c r="J415" s="1"/>
  <c r="J405" s="1"/>
  <c r="K180"/>
  <c r="L180"/>
  <c r="J180"/>
  <c r="J230"/>
  <c r="L311"/>
  <c r="L310" s="1"/>
  <c r="L137"/>
  <c r="L351"/>
  <c r="L350" s="1"/>
  <c r="L365"/>
  <c r="L364" s="1"/>
  <c r="L363" s="1"/>
  <c r="L385"/>
  <c r="L384" s="1"/>
  <c r="K127"/>
  <c r="K126" s="1"/>
  <c r="K137"/>
  <c r="K351"/>
  <c r="K350" s="1"/>
  <c r="K365"/>
  <c r="K364" s="1"/>
  <c r="K363" s="1"/>
  <c r="K385"/>
  <c r="K384" s="1"/>
  <c r="K311"/>
  <c r="K310" s="1"/>
  <c r="K225"/>
  <c r="J225"/>
  <c r="L225"/>
  <c r="L127"/>
  <c r="L126" s="1"/>
  <c r="L290"/>
  <c r="K290"/>
  <c r="J365"/>
  <c r="J364" s="1"/>
  <c r="J363" s="1"/>
  <c r="J126"/>
  <c r="K374"/>
  <c r="J311"/>
  <c r="J310" s="1"/>
  <c r="J385"/>
  <c r="J384" s="1"/>
  <c r="L374"/>
  <c r="J137"/>
  <c r="K14"/>
  <c r="K7" s="1"/>
  <c r="K199"/>
  <c r="K198" s="1"/>
  <c r="J374"/>
  <c r="K244"/>
  <c r="L199"/>
  <c r="L198" s="1"/>
  <c r="L251"/>
  <c r="L244" s="1"/>
  <c r="L14"/>
  <c r="L7" s="1"/>
  <c r="J14"/>
  <c r="J7" s="1"/>
  <c r="K266" l="1"/>
  <c r="J21"/>
  <c r="J244"/>
  <c r="K373"/>
  <c r="L21"/>
  <c r="J373"/>
  <c r="L373"/>
  <c r="K21"/>
  <c r="K289"/>
  <c r="L289"/>
  <c r="L6" l="1"/>
  <c r="K6"/>
  <c r="J290"/>
  <c r="J289" s="1"/>
  <c r="J351"/>
  <c r="J350" s="1"/>
  <c r="J6" l="1"/>
</calcChain>
</file>

<file path=xl/sharedStrings.xml><?xml version="1.0" encoding="utf-8"?>
<sst xmlns="http://schemas.openxmlformats.org/spreadsheetml/2006/main" count="3503" uniqueCount="660">
  <si>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</si>
  <si>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</si>
  <si>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</si>
  <si>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</si>
  <si>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</si>
  <si>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</si>
  <si>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</si>
  <si>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</si>
  <si>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</si>
  <si>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</si>
  <si>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</si>
  <si>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</si>
  <si>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</si>
  <si>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</si>
  <si>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</si>
  <si>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</si>
  <si>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</si>
  <si>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</si>
  <si>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</si>
  <si>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</si>
  <si>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</si>
  <si>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</si>
  <si>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</si>
  <si>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</si>
  <si>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</si>
  <si>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</si>
  <si>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</si>
  <si>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</si>
  <si>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</si>
  <si>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</si>
  <si>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</si>
  <si>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</si>
  <si>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</si>
  <si>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</si>
  <si>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</si>
  <si>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</si>
  <si>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</si>
  <si>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</si>
  <si>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</si>
  <si>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</si>
  <si>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</si>
  <si>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</si>
  <si>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</si>
  <si>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</si>
  <si>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</si>
  <si>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</si>
  <si>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</si>
  <si>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</si>
  <si>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</si>
  <si>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</si>
  <si>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</si>
  <si>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</si>
  <si>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</si>
  <si>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</si>
  <si>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</si>
  <si>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</si>
  <si>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</si>
  <si>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</si>
  <si>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</si>
  <si>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</si>
  <si>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</si>
  <si>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</si>
  <si>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</si>
  <si>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</si>
  <si>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</si>
  <si>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</si>
  <si>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</si>
  <si>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</si>
  <si>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</si>
  <si>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</si>
  <si>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</si>
  <si>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</si>
  <si>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</si>
  <si>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</si>
  <si>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</si>
  <si>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</si>
  <si>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</si>
  <si>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</si>
  <si>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</si>
  <si>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</si>
  <si>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</si>
  <si>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</si>
  <si>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</si>
  <si>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</si>
  <si>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</si>
  <si>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</si>
  <si>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</si>
  <si>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</si>
  <si>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</si>
  <si>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</si>
  <si>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</si>
  <si>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</si>
  <si>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</si>
  <si>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</si>
  <si>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</si>
  <si>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</si>
  <si>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</si>
  <si>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</si>
  <si>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</si>
  <si>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</si>
  <si>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</si>
  <si>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</si>
  <si>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</si>
  <si>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</si>
  <si>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</si>
  <si>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</si>
  <si>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</si>
  <si>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</si>
  <si>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</si>
  <si>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</si>
  <si>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</si>
  <si>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</si>
  <si>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</si>
  <si>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</si>
  <si>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</si>
  <si>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</si>
  <si>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</si>
  <si>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</si>
  <si>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</si>
  <si>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</si>
  <si>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</si>
  <si>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</si>
  <si>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</si>
  <si>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</si>
  <si>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</si>
  <si>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</si>
  <si>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</si>
  <si>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</si>
  <si>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</si>
  <si>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</si>
  <si>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</si>
  <si>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</si>
  <si>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</si>
  <si>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</si>
  <si>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</si>
  <si>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</si>
  <si>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</si>
  <si>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</si>
  <si>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</si>
  <si>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</si>
  <si>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</si>
  <si>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</si>
  <si>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</si>
  <si>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</si>
  <si>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</si>
  <si>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</si>
  <si>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</si>
  <si>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</si>
  <si>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</si>
  <si>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</si>
  <si>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</si>
  <si>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</si>
  <si>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</si>
  <si>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</si>
  <si>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</si>
  <si>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</si>
  <si>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</si>
  <si>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</si>
  <si>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</si>
  <si>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</si>
  <si>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</si>
  <si>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</si>
  <si>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</si>
  <si>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</si>
  <si>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</si>
  <si>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</si>
  <si>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</si>
  <si>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</si>
  <si>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</si>
  <si>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</si>
  <si>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</si>
  <si>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</si>
  <si>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</si>
  <si>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</si>
  <si>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</si>
  <si>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</si>
  <si>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</si>
  <si>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</si>
  <si>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</si>
  <si>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</si>
  <si>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</si>
  <si>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</si>
  <si>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</si>
  <si>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</si>
  <si>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</si>
  <si>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</si>
  <si>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</si>
  <si>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</si>
  <si>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</si>
  <si>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</si>
  <si>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</si>
  <si>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</si>
  <si>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</si>
  <si>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</si>
  <si>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</si>
  <si>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</si>
  <si>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</si>
  <si>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</si>
  <si>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</si>
  <si>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</si>
  <si>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</si>
  <si>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</si>
  <si>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</si>
  <si>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</si>
  <si>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</si>
  <si>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</si>
  <si>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</si>
  <si>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</si>
  <si>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</si>
  <si>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</si>
  <si>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</si>
  <si>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</si>
  <si>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</si>
  <si>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</si>
  <si>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</si>
  <si>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</si>
  <si>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</si>
  <si>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</si>
  <si>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</si>
  <si>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</si>
  <si>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</si>
  <si>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</si>
  <si>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</si>
  <si>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</si>
  <si>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</si>
  <si>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</si>
  <si>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</si>
  <si>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</si>
  <si>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</si>
  <si>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</si>
  <si>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</si>
  <si>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</si>
  <si>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</si>
  <si>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</si>
  <si>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</si>
  <si>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</si>
  <si>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</si>
  <si>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</si>
  <si>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</si>
  <si>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</si>
  <si>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</si>
  <si>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</si>
  <si>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</si>
  <si>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</si>
  <si>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</si>
  <si>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</si>
  <si>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</si>
  <si>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</si>
  <si>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</si>
  <si>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</si>
  <si>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</si>
  <si>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</si>
  <si>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</si>
  <si>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</si>
  <si>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</si>
  <si>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</si>
  <si>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</si>
  <si>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</si>
  <si>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</si>
  <si>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</si>
  <si>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</si>
  <si>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</si>
  <si>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</si>
  <si>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</si>
  <si>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</si>
  <si>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</si>
  <si>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</si>
  <si>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</si>
  <si>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</si>
  <si>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</si>
  <si>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</si>
  <si>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</si>
  <si>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</si>
  <si>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</si>
  <si>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</si>
  <si>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</si>
  <si>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</si>
  <si>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</si>
  <si>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</si>
  <si>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</si>
  <si>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</si>
  <si>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</si>
  <si>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</si>
  <si>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</si>
  <si>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</si>
  <si>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</si>
  <si>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</si>
  <si>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</si>
  <si>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</si>
  <si>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</si>
  <si>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</si>
  <si>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</si>
  <si>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</si>
  <si>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</si>
  <si>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</si>
  <si>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</si>
  <si>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</si>
  <si>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</si>
  <si>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</si>
  <si>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</si>
  <si>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</si>
  <si>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</si>
  <si>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</si>
  <si>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</si>
  <si>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</si>
  <si>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</si>
  <si>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</si>
  <si>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</si>
  <si>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</si>
  <si>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</si>
  <si>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</si>
  <si>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</si>
  <si>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</si>
  <si>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</si>
  <si>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</si>
  <si>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</si>
  <si>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</si>
  <si>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</si>
  <si>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</si>
  <si>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</si>
  <si>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</si>
  <si>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</si>
  <si>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</si>
  <si>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</si>
  <si>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</si>
  <si>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</si>
  <si>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</si>
  <si>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</si>
  <si>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</si>
  <si>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</si>
  <si>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</si>
  <si>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</si>
  <si>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</si>
  <si>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</si>
  <si>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</si>
  <si>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</si>
  <si>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</si>
  <si>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</si>
  <si>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</si>
  <si>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</si>
  <si>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</si>
  <si>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</si>
  <si>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</si>
  <si>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</si>
  <si>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</si>
  <si>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</si>
  <si>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</si>
  <si>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</si>
  <si>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</si>
  <si>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</si>
  <si>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</si>
  <si>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</si>
  <si>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</si>
  <si>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</si>
  <si>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</si>
  <si>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</si>
  <si>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</si>
  <si>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</si>
  <si>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</si>
  <si>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</si>
  <si>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</si>
  <si>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</si>
  <si>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</si>
  <si>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</si>
  <si>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</si>
  <si>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</si>
  <si>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</si>
  <si>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</si>
  <si>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</si>
  <si>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</si>
  <si>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</si>
  <si>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</si>
  <si>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</si>
  <si>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</si>
  <si>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</si>
  <si>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</si>
  <si>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</si>
  <si>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</si>
  <si>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</si>
  <si>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</si>
  <si>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</si>
  <si>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</si>
  <si>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</si>
  <si>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</si>
  <si>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</si>
  <si>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</si>
  <si>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</si>
  <si>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</si>
  <si>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</si>
  <si>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</si>
  <si>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</si>
  <si>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</si>
  <si>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</si>
  <si>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</si>
  <si>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</si>
  <si>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</si>
  <si>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</si>
  <si>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</si>
  <si>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</si>
  <si>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</si>
  <si>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</si>
  <si>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</si>
  <si>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</si>
  <si>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</si>
  <si>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</si>
  <si>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</si>
  <si>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</si>
  <si>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</si>
  <si>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</si>
  <si>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</si>
  <si>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</si>
  <si>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</si>
  <si>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</si>
  <si>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</si>
  <si>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</si>
  <si>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</si>
  <si>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</si>
  <si>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</si>
  <si>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</si>
  <si>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</si>
  <si>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</si>
  <si>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</si>
  <si>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</si>
  <si>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</si>
  <si>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</si>
  <si>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</si>
  <si>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</si>
  <si>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</si>
  <si>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</si>
  <si>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</si>
  <si>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</si>
  <si>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</si>
  <si>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</si>
  <si>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</si>
  <si>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</si>
  <si>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</si>
  <si>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</si>
  <si>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</si>
  <si>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</si>
  <si>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</si>
  <si>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</si>
  <si>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</si>
  <si>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</si>
  <si>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</si>
  <si>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</si>
  <si>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</si>
  <si>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</si>
  <si>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</si>
  <si>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</si>
  <si>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</si>
  <si>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</si>
  <si>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</si>
  <si>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</si>
  <si>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</si>
  <si>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</si>
  <si>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</si>
  <si>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</si>
  <si>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</si>
  <si>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</si>
  <si>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</si>
  <si>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</si>
  <si>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</si>
  <si>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</si>
  <si>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</si>
  <si>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</si>
  <si>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</si>
  <si>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</si>
  <si>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</si>
  <si>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</si>
  <si>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</si>
  <si>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</si>
  <si>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</si>
  <si>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</si>
  <si>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</si>
  <si>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</si>
  <si>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</si>
  <si>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</si>
  <si>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</si>
  <si>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</si>
  <si>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</si>
  <si>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</si>
  <si>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</si>
  <si>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</si>
  <si>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</si>
  <si>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</si>
  <si>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</si>
  <si>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</si>
  <si>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</si>
  <si>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</si>
  <si>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</si>
  <si>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</si>
  <si>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</si>
  <si>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</si>
  <si>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</si>
  <si>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</si>
  <si>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</si>
  <si>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</si>
  <si>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</si>
  <si>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</si>
  <si>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</si>
  <si>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</si>
  <si>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</si>
  <si>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</si>
  <si>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</si>
  <si>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</si>
  <si>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</si>
  <si>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</si>
  <si>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</si>
  <si>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</si>
  <si>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</si>
  <si>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</si>
  <si>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</si>
  <si>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</si>
  <si>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</si>
  <si>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</si>
  <si>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</si>
  <si>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</si>
  <si>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</si>
  <si>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</si>
  <si>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</si>
  <si>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</si>
  <si>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</si>
  <si>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</si>
  <si>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</si>
  <si>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</si>
  <si>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</si>
  <si>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</si>
  <si>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</si>
  <si>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</si>
  <si>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</si>
  <si>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</si>
  <si>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</si>
  <si>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</si>
  <si>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</si>
  <si>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</si>
  <si>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</si>
  <si>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</si>
  <si>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</si>
  <si>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</si>
  <si>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</si>
  <si>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</si>
  <si>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</si>
  <si>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</si>
  <si>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</si>
  <si>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</si>
  <si>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</si>
  <si>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</si>
  <si>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</si>
  <si>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</si>
  <si>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</si>
  <si>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</si>
  <si>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</si>
  <si>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</si>
  <si>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</si>
  <si>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</si>
  <si>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</si>
  <si>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</si>
  <si>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</si>
  <si>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</si>
  <si>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</si>
  <si>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</si>
  <si>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</si>
  <si>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</si>
  <si>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</si>
  <si>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</si>
  <si>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</si>
  <si>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</si>
  <si>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t>R5671</t>
  </si>
  <si>
    <t>R5672</t>
  </si>
  <si>
    <t>R5673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</si>
  <si>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</si>
  <si>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</si>
  <si>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</si>
  <si>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</si>
  <si>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</si>
  <si>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</si>
  <si>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</si>
  <si>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</si>
  <si>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</si>
  <si>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</si>
  <si>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</si>
  <si>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</si>
  <si>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</si>
  <si>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</si>
  <si>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</si>
  <si>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</si>
  <si>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</si>
  <si>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</si>
  <si>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</si>
  <si>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</si>
  <si>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</si>
  <si>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</si>
  <si>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</si>
  <si>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</si>
  <si>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</si>
  <si>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</si>
  <si>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</si>
  <si>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</si>
  <si>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</si>
  <si>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</si>
  <si>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</si>
  <si>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</si>
  <si>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</si>
  <si>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</si>
  <si>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</si>
  <si>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</si>
  <si>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</si>
  <si>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</si>
  <si>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</si>
  <si>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</si>
  <si>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</si>
  <si>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</si>
  <si>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</si>
  <si>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</si>
  <si>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</si>
  <si>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</si>
  <si>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</si>
  <si>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</si>
  <si>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</si>
  <si>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</si>
  <si>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</si>
  <si>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</si>
  <si>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</si>
  <si>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</si>
  <si>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</si>
  <si>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</si>
  <si>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</si>
  <si>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</si>
  <si>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</si>
  <si>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</si>
  <si>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</si>
  <si>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</si>
  <si>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</si>
  <si>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</si>
  <si>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</si>
  <si>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</si>
  <si>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</si>
  <si>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</si>
  <si>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</si>
  <si>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</si>
  <si>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</si>
  <si>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</si>
  <si>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</si>
  <si>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</si>
  <si>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</si>
  <si>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</si>
  <si>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</si>
  <si>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</si>
  <si>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</si>
  <si>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</si>
  <si>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</si>
  <si>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</si>
  <si>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</si>
  <si>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</si>
  <si>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</si>
  <si>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2.3.5</t>
  </si>
  <si>
    <t>1.2.2</t>
  </si>
  <si>
    <t>19.2</t>
  </si>
  <si>
    <t>19.2.1</t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</si>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</sst>
</file>

<file path=xl/styles.xml><?xml version="1.0" encoding="utf-8"?>
<styleSheet xmlns="http://schemas.openxmlformats.org/spreadsheetml/2006/main">
  <numFmts count="1">
    <numFmt numFmtId="164" formatCode="#,##0.0"/>
  </numFmts>
  <fonts count="6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7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49" fontId="61" fillId="0" borderId="2" xfId="0" applyNumberFormat="1" applyFont="1" applyBorder="1" applyAlignment="1">
      <alignment horizontal="left" vertical="center"/>
    </xf>
    <xf numFmtId="0" fontId="61" fillId="0" borderId="1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9900CC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0"/>
  <sheetViews>
    <sheetView tabSelected="1" view="pageBreakPreview" topLeftCell="A389" zoomScale="80" zoomScaleNormal="90" zoomScaleSheetLayoutView="80" workbookViewId="0">
      <selection activeCell="J399" sqref="J399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347" customWidth="1"/>
    <col min="4" max="4" width="6.5703125" style="347" customWidth="1"/>
    <col min="5" max="5" width="7.7109375" style="19" customWidth="1"/>
    <col min="6" max="9" width="9.140625" style="19"/>
    <col min="10" max="12" width="19.85546875" style="160" customWidth="1"/>
    <col min="13" max="13" width="10.5703125" hidden="1" customWidth="1"/>
    <col min="14" max="16" width="0" hidden="1" customWidth="1"/>
  </cols>
  <sheetData>
    <row r="1" spans="1:16" s="1" customFormat="1" ht="227.45" customHeight="1">
      <c r="A1" s="481" t="s">
        <v>659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</row>
    <row r="2" spans="1:16" ht="63" customHeight="1">
      <c r="A2" s="482" t="s">
        <v>597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</row>
    <row r="3" spans="1:16" s="1" customFormat="1" ht="33.6" customHeight="1">
      <c r="A3" s="22"/>
      <c r="B3" s="22"/>
      <c r="C3" s="321"/>
      <c r="D3" s="321"/>
      <c r="E3" s="22"/>
      <c r="F3" s="22"/>
      <c r="G3" s="22"/>
      <c r="H3" s="22"/>
      <c r="I3" s="22"/>
      <c r="J3" s="148"/>
      <c r="K3" s="148"/>
      <c r="L3" s="149" t="s">
        <v>148</v>
      </c>
    </row>
    <row r="4" spans="1:16" s="3" customFormat="1">
      <c r="A4" s="297" t="s">
        <v>151</v>
      </c>
      <c r="B4" s="295" t="s">
        <v>0</v>
      </c>
      <c r="C4" s="467" t="s">
        <v>145</v>
      </c>
      <c r="D4" s="467"/>
      <c r="E4" s="467"/>
      <c r="F4" s="467"/>
      <c r="G4" s="296" t="s">
        <v>146</v>
      </c>
      <c r="H4" s="296" t="s">
        <v>147</v>
      </c>
      <c r="I4" s="296" t="s">
        <v>149</v>
      </c>
      <c r="J4" s="294" t="s">
        <v>281</v>
      </c>
      <c r="K4" s="294" t="s">
        <v>315</v>
      </c>
      <c r="L4" s="294" t="s">
        <v>494</v>
      </c>
    </row>
    <row r="5" spans="1:16" s="412" customFormat="1" ht="14.25">
      <c r="A5" s="408">
        <v>1</v>
      </c>
      <c r="B5" s="409">
        <v>2</v>
      </c>
      <c r="C5" s="466" t="s">
        <v>94</v>
      </c>
      <c r="D5" s="466"/>
      <c r="E5" s="466"/>
      <c r="F5" s="466"/>
      <c r="G5" s="410">
        <v>4</v>
      </c>
      <c r="H5" s="410">
        <v>5</v>
      </c>
      <c r="I5" s="410">
        <v>6</v>
      </c>
      <c r="J5" s="411">
        <v>7</v>
      </c>
      <c r="K5" s="411">
        <v>8</v>
      </c>
      <c r="L5" s="411">
        <v>9</v>
      </c>
    </row>
    <row r="6" spans="1:16" s="10" customFormat="1" ht="20.25">
      <c r="A6" s="11"/>
      <c r="B6" s="9" t="s">
        <v>150</v>
      </c>
      <c r="C6" s="322"/>
      <c r="D6" s="322"/>
      <c r="E6" s="23"/>
      <c r="F6" s="59"/>
      <c r="G6" s="62"/>
      <c r="H6" s="63"/>
      <c r="I6" s="64"/>
      <c r="J6" s="368">
        <f>SUM(J7+J21+J198+J218+J225+J230+J244+J266+J289+J344+J350+J363+J373+J405+J451+J465+J501+J538+J548+J494+J506+J527+J461+J522+J518)</f>
        <v>2301431.5</v>
      </c>
      <c r="K6" s="368">
        <f>SUM(K7+K21+K198+K218+K225+K230+K244+K266+K289+K344+K350+K363+K373+K405+K451+K465+K501+K538+K548+K494+K506+K527+K461+K522+K518)</f>
        <v>2404323.5</v>
      </c>
      <c r="L6" s="368">
        <f>SUM(L7+L21+L198+L218+L225+L230+L244+L266+L289+L344+L350+L363+L373+L405+L451+L465+L501+L538+L548+L494+L506+L527+L461+L522+L518)</f>
        <v>2148201</v>
      </c>
      <c r="M6" s="150">
        <f>SUM(M7+M21+M198+M218+M225+M230+M244+M266+M289+M344+M350+M363+M373+M405+M451+M465+M501+M538+M548+M494+M506+M527)</f>
        <v>0</v>
      </c>
      <c r="N6" s="150">
        <f>SUM(N7+N21+N198+N218+N225+N230+N244+N266+N289+N344+N350+N363+N373+N405+N451+N465+N501+N538+N548+N494+N506+N527)</f>
        <v>0</v>
      </c>
      <c r="O6" s="150">
        <f>SUM(O7+O21+O198+O218+O225+O230+O244+O266+O289+O344+O350+O363+O373+O405+O451+O465+O501+O538+O548+O494+O506+O527)</f>
        <v>0</v>
      </c>
      <c r="P6" s="150">
        <f>SUM(P7+P21+P198+P218+P225+P230+P244+P266+P289+P344+P350+P363+P373+P405+P451+P465+P501+P538+P548+P494+P506+P527)</f>
        <v>0</v>
      </c>
    </row>
    <row r="7" spans="1:16" s="2" customFormat="1" ht="37.5">
      <c r="A7" s="12">
        <v>1</v>
      </c>
      <c r="B7" s="20" t="s">
        <v>4</v>
      </c>
      <c r="C7" s="323" t="s">
        <v>1</v>
      </c>
      <c r="D7" s="323">
        <v>0</v>
      </c>
      <c r="E7" s="24" t="s">
        <v>2</v>
      </c>
      <c r="F7" s="60" t="s">
        <v>3</v>
      </c>
      <c r="G7" s="65"/>
      <c r="H7" s="66"/>
      <c r="I7" s="67"/>
      <c r="J7" s="146">
        <f>SUM(J8+J14)</f>
        <v>1789.5</v>
      </c>
      <c r="K7" s="146">
        <f>SUM(K8+K14)</f>
        <v>1321.5</v>
      </c>
      <c r="L7" s="146">
        <f>SUM(L8+L14)</f>
        <v>1321.5</v>
      </c>
    </row>
    <row r="8" spans="1:16" s="2" customFormat="1" ht="37.5">
      <c r="A8" s="13" t="s">
        <v>152</v>
      </c>
      <c r="B8" s="18" t="s">
        <v>5</v>
      </c>
      <c r="C8" s="324" t="s">
        <v>1</v>
      </c>
      <c r="D8" s="324">
        <v>1</v>
      </c>
      <c r="E8" s="25" t="s">
        <v>2</v>
      </c>
      <c r="F8" s="61" t="s">
        <v>3</v>
      </c>
      <c r="G8" s="65"/>
      <c r="H8" s="66"/>
      <c r="I8" s="67"/>
      <c r="J8" s="145">
        <f>+J9+J12</f>
        <v>1710.5</v>
      </c>
      <c r="K8" s="145">
        <f t="shared" ref="K8:L8" si="0">SUM(K9)</f>
        <v>1242.5</v>
      </c>
      <c r="L8" s="145">
        <f t="shared" si="0"/>
        <v>1242.5</v>
      </c>
    </row>
    <row r="9" spans="1:16" s="78" customFormat="1" ht="39">
      <c r="A9" s="74" t="s">
        <v>153</v>
      </c>
      <c r="B9" s="75" t="s">
        <v>242</v>
      </c>
      <c r="C9" s="325" t="s">
        <v>1</v>
      </c>
      <c r="D9" s="325">
        <v>1</v>
      </c>
      <c r="E9" s="91" t="s">
        <v>1</v>
      </c>
      <c r="F9" s="77" t="s">
        <v>3</v>
      </c>
      <c r="G9" s="194"/>
      <c r="H9" s="195"/>
      <c r="I9" s="196"/>
      <c r="J9" s="147">
        <f>SUM(J10)</f>
        <v>1710.5</v>
      </c>
      <c r="K9" s="147">
        <f t="shared" ref="K9:L10" si="1">SUM(K10)</f>
        <v>1242.5</v>
      </c>
      <c r="L9" s="147">
        <f t="shared" si="1"/>
        <v>1242.5</v>
      </c>
    </row>
    <row r="10" spans="1:16" s="82" customFormat="1" ht="17.25">
      <c r="A10" s="16"/>
      <c r="B10" s="41" t="s">
        <v>6</v>
      </c>
      <c r="C10" s="326" t="s">
        <v>1</v>
      </c>
      <c r="D10" s="326">
        <v>1</v>
      </c>
      <c r="E10" s="81" t="s">
        <v>1</v>
      </c>
      <c r="F10" s="83">
        <v>80900</v>
      </c>
      <c r="G10" s="84"/>
      <c r="H10" s="85"/>
      <c r="I10" s="86"/>
      <c r="J10" s="107">
        <f>SUM(J11)</f>
        <v>1710.5</v>
      </c>
      <c r="K10" s="107">
        <f t="shared" si="1"/>
        <v>1242.5</v>
      </c>
      <c r="L10" s="107">
        <f t="shared" si="1"/>
        <v>1242.5</v>
      </c>
    </row>
    <row r="11" spans="1:16" s="8" customFormat="1" ht="15.6" customHeight="1">
      <c r="A11" s="14"/>
      <c r="B11" s="17" t="s">
        <v>211</v>
      </c>
      <c r="C11" s="327" t="s">
        <v>1</v>
      </c>
      <c r="D11" s="327" t="s">
        <v>51</v>
      </c>
      <c r="E11" s="27" t="s">
        <v>1</v>
      </c>
      <c r="F11" s="27" t="s">
        <v>9</v>
      </c>
      <c r="G11" s="58">
        <v>200</v>
      </c>
      <c r="H11" s="58" t="s">
        <v>7</v>
      </c>
      <c r="I11" s="58" t="s">
        <v>107</v>
      </c>
      <c r="J11" s="28">
        <v>1710.5</v>
      </c>
      <c r="K11" s="28">
        <v>1242.5</v>
      </c>
      <c r="L11" s="28">
        <v>1242.5</v>
      </c>
      <c r="M11" s="8">
        <v>450</v>
      </c>
      <c r="N11" s="8">
        <v>468</v>
      </c>
    </row>
    <row r="12" spans="1:16" s="8" customFormat="1" ht="19.5" hidden="1">
      <c r="A12" s="74" t="s">
        <v>364</v>
      </c>
      <c r="B12" s="126" t="s">
        <v>362</v>
      </c>
      <c r="C12" s="328" t="s">
        <v>1</v>
      </c>
      <c r="D12" s="328" t="s">
        <v>51</v>
      </c>
      <c r="E12" s="127" t="s">
        <v>28</v>
      </c>
      <c r="F12" s="127" t="s">
        <v>9</v>
      </c>
      <c r="G12" s="128"/>
      <c r="H12" s="128"/>
      <c r="I12" s="128"/>
      <c r="J12" s="153">
        <f>+J13</f>
        <v>0</v>
      </c>
      <c r="K12" s="154"/>
      <c r="L12" s="154"/>
    </row>
    <row r="13" spans="1:16" s="8" customFormat="1" ht="31.5" hidden="1">
      <c r="A13" s="14"/>
      <c r="B13" s="119" t="s">
        <v>363</v>
      </c>
      <c r="C13" s="327" t="s">
        <v>1</v>
      </c>
      <c r="D13" s="327" t="s">
        <v>51</v>
      </c>
      <c r="E13" s="27" t="s">
        <v>28</v>
      </c>
      <c r="F13" s="27" t="s">
        <v>9</v>
      </c>
      <c r="G13" s="58" t="s">
        <v>212</v>
      </c>
      <c r="H13" s="58" t="s">
        <v>7</v>
      </c>
      <c r="I13" s="58" t="s">
        <v>107</v>
      </c>
      <c r="J13" s="28"/>
      <c r="K13" s="28"/>
      <c r="L13" s="28"/>
    </row>
    <row r="14" spans="1:16" s="2" customFormat="1" ht="75">
      <c r="A14" s="13" t="s">
        <v>154</v>
      </c>
      <c r="B14" s="18" t="s">
        <v>10</v>
      </c>
      <c r="C14" s="324" t="s">
        <v>1</v>
      </c>
      <c r="D14" s="324">
        <v>2</v>
      </c>
      <c r="E14" s="25" t="s">
        <v>2</v>
      </c>
      <c r="F14" s="25" t="s">
        <v>3</v>
      </c>
      <c r="G14" s="447"/>
      <c r="H14" s="447"/>
      <c r="I14" s="447"/>
      <c r="J14" s="145">
        <f>SUM(J15+J18)</f>
        <v>79</v>
      </c>
      <c r="K14" s="145">
        <f t="shared" ref="K14:L14" si="2">SUM(K15+K18)</f>
        <v>79</v>
      </c>
      <c r="L14" s="145">
        <f t="shared" si="2"/>
        <v>79</v>
      </c>
    </row>
    <row r="15" spans="1:16" s="78" customFormat="1" ht="58.5">
      <c r="A15" s="74" t="s">
        <v>155</v>
      </c>
      <c r="B15" s="75" t="s">
        <v>243</v>
      </c>
      <c r="C15" s="325" t="s">
        <v>1</v>
      </c>
      <c r="D15" s="325">
        <v>2</v>
      </c>
      <c r="E15" s="91" t="s">
        <v>1</v>
      </c>
      <c r="F15" s="76" t="s">
        <v>3</v>
      </c>
      <c r="G15" s="448"/>
      <c r="H15" s="448"/>
      <c r="I15" s="448"/>
      <c r="J15" s="147">
        <f>SUM(J16)</f>
        <v>20</v>
      </c>
      <c r="K15" s="147">
        <f t="shared" ref="K15:L16" si="3">SUM(K16)</f>
        <v>20</v>
      </c>
      <c r="L15" s="147">
        <f t="shared" si="3"/>
        <v>20</v>
      </c>
    </row>
    <row r="16" spans="1:16" s="82" customFormat="1" ht="17.25">
      <c r="A16" s="16"/>
      <c r="B16" s="41" t="s">
        <v>6</v>
      </c>
      <c r="C16" s="326" t="s">
        <v>1</v>
      </c>
      <c r="D16" s="326">
        <v>2</v>
      </c>
      <c r="E16" s="81" t="s">
        <v>1</v>
      </c>
      <c r="F16" s="81">
        <v>80900</v>
      </c>
      <c r="G16" s="446"/>
      <c r="H16" s="446"/>
      <c r="I16" s="446"/>
      <c r="J16" s="107">
        <f>SUM(J17)</f>
        <v>20</v>
      </c>
      <c r="K16" s="107">
        <f t="shared" si="3"/>
        <v>20</v>
      </c>
      <c r="L16" s="107">
        <f t="shared" si="3"/>
        <v>20</v>
      </c>
    </row>
    <row r="17" spans="1:15" s="8" customFormat="1" ht="17.25">
      <c r="A17" s="14"/>
      <c r="B17" s="17" t="s">
        <v>211</v>
      </c>
      <c r="C17" s="327" t="s">
        <v>1</v>
      </c>
      <c r="D17" s="327" t="s">
        <v>85</v>
      </c>
      <c r="E17" s="27" t="s">
        <v>1</v>
      </c>
      <c r="F17" s="27" t="s">
        <v>9</v>
      </c>
      <c r="G17" s="169" t="s">
        <v>212</v>
      </c>
      <c r="H17" s="169" t="s">
        <v>7</v>
      </c>
      <c r="I17" s="169" t="s">
        <v>107</v>
      </c>
      <c r="J17" s="28">
        <v>20</v>
      </c>
      <c r="K17" s="28">
        <v>20</v>
      </c>
      <c r="L17" s="28">
        <v>20</v>
      </c>
    </row>
    <row r="18" spans="1:15" s="78" customFormat="1" ht="39">
      <c r="A18" s="74" t="s">
        <v>656</v>
      </c>
      <c r="B18" s="75" t="s">
        <v>11</v>
      </c>
      <c r="C18" s="325" t="s">
        <v>1</v>
      </c>
      <c r="D18" s="325">
        <v>2</v>
      </c>
      <c r="E18" s="91" t="s">
        <v>12</v>
      </c>
      <c r="F18" s="76" t="s">
        <v>3</v>
      </c>
      <c r="G18" s="448"/>
      <c r="H18" s="448"/>
      <c r="I18" s="448"/>
      <c r="J18" s="147">
        <f>SUM(J19)</f>
        <v>59</v>
      </c>
      <c r="K18" s="147">
        <f t="shared" ref="K18:L19" si="4">SUM(K19)</f>
        <v>59</v>
      </c>
      <c r="L18" s="147">
        <f t="shared" si="4"/>
        <v>59</v>
      </c>
    </row>
    <row r="19" spans="1:15" s="82" customFormat="1" ht="17.25">
      <c r="A19" s="16"/>
      <c r="B19" s="41" t="s">
        <v>6</v>
      </c>
      <c r="C19" s="326" t="s">
        <v>1</v>
      </c>
      <c r="D19" s="326">
        <v>2</v>
      </c>
      <c r="E19" s="81" t="s">
        <v>12</v>
      </c>
      <c r="F19" s="81">
        <v>80900</v>
      </c>
      <c r="G19" s="446"/>
      <c r="H19" s="446"/>
      <c r="I19" s="446"/>
      <c r="J19" s="107">
        <f>SUM(J20)</f>
        <v>59</v>
      </c>
      <c r="K19" s="107">
        <f t="shared" si="4"/>
        <v>59</v>
      </c>
      <c r="L19" s="107">
        <f t="shared" si="4"/>
        <v>59</v>
      </c>
    </row>
    <row r="20" spans="1:15" s="8" customFormat="1" ht="17.25">
      <c r="A20" s="14"/>
      <c r="B20" s="17" t="s">
        <v>211</v>
      </c>
      <c r="C20" s="327" t="s">
        <v>1</v>
      </c>
      <c r="D20" s="327" t="s">
        <v>85</v>
      </c>
      <c r="E20" s="27" t="s">
        <v>12</v>
      </c>
      <c r="F20" s="27" t="s">
        <v>9</v>
      </c>
      <c r="G20" s="169" t="s">
        <v>212</v>
      </c>
      <c r="H20" s="169" t="s">
        <v>7</v>
      </c>
      <c r="I20" s="169" t="s">
        <v>107</v>
      </c>
      <c r="J20" s="28">
        <v>59</v>
      </c>
      <c r="K20" s="28">
        <v>59</v>
      </c>
      <c r="L20" s="28">
        <v>59</v>
      </c>
    </row>
    <row r="21" spans="1:15" s="2" customFormat="1">
      <c r="A21" s="12" t="s">
        <v>85</v>
      </c>
      <c r="B21" s="20" t="s">
        <v>13</v>
      </c>
      <c r="C21" s="323" t="s">
        <v>12</v>
      </c>
      <c r="D21" s="323">
        <v>0</v>
      </c>
      <c r="E21" s="24" t="s">
        <v>2</v>
      </c>
      <c r="F21" s="24" t="s">
        <v>3</v>
      </c>
      <c r="G21" s="447"/>
      <c r="H21" s="447"/>
      <c r="I21" s="447"/>
      <c r="J21" s="146">
        <f>+J22+J45+J106+J126+J137+J147+J176+J180</f>
        <v>1359077.0999999999</v>
      </c>
      <c r="K21" s="146">
        <f>+K22+K45+K106+K126+K137+K147+K176+K180</f>
        <v>1354882.6</v>
      </c>
      <c r="L21" s="146">
        <f>+L22+L45+L106+L126+L137+L147+L176+L180</f>
        <v>1360885.0999999999</v>
      </c>
    </row>
    <row r="22" spans="1:15" s="2" customFormat="1">
      <c r="A22" s="13" t="s">
        <v>156</v>
      </c>
      <c r="B22" s="18" t="s">
        <v>14</v>
      </c>
      <c r="C22" s="324" t="s">
        <v>12</v>
      </c>
      <c r="D22" s="324">
        <v>1</v>
      </c>
      <c r="E22" s="25" t="s">
        <v>1</v>
      </c>
      <c r="F22" s="25" t="s">
        <v>3</v>
      </c>
      <c r="G22" s="447"/>
      <c r="H22" s="447"/>
      <c r="I22" s="447"/>
      <c r="J22" s="145">
        <f>SUM(J23)</f>
        <v>327148.3</v>
      </c>
      <c r="K22" s="145">
        <f t="shared" ref="K22:L22" si="5">SUM(K23)</f>
        <v>333862.59999999998</v>
      </c>
      <c r="L22" s="145">
        <f t="shared" si="5"/>
        <v>354163.8</v>
      </c>
      <c r="M22" s="55"/>
    </row>
    <row r="23" spans="1:15" s="78" customFormat="1" ht="39">
      <c r="A23" s="74" t="s">
        <v>157</v>
      </c>
      <c r="B23" s="75" t="s">
        <v>15</v>
      </c>
      <c r="C23" s="325" t="s">
        <v>12</v>
      </c>
      <c r="D23" s="325">
        <v>1</v>
      </c>
      <c r="E23" s="91" t="s">
        <v>1</v>
      </c>
      <c r="F23" s="76" t="s">
        <v>3</v>
      </c>
      <c r="G23" s="448"/>
      <c r="H23" s="448"/>
      <c r="I23" s="448"/>
      <c r="J23" s="147">
        <f>+J24+J29+J33+J41+J38</f>
        <v>327148.3</v>
      </c>
      <c r="K23" s="147">
        <f>+K24+K29+K33+K41</f>
        <v>333862.59999999998</v>
      </c>
      <c r="L23" s="147">
        <f>+L24+L29+L33+L41</f>
        <v>354163.8</v>
      </c>
    </row>
    <row r="24" spans="1:15" s="82" customFormat="1" ht="33">
      <c r="A24" s="87"/>
      <c r="B24" s="41" t="s">
        <v>17</v>
      </c>
      <c r="C24" s="326" t="s">
        <v>12</v>
      </c>
      <c r="D24" s="326">
        <v>1</v>
      </c>
      <c r="E24" s="81" t="s">
        <v>1</v>
      </c>
      <c r="F24" s="81" t="s">
        <v>16</v>
      </c>
      <c r="G24" s="446"/>
      <c r="H24" s="446"/>
      <c r="I24" s="446"/>
      <c r="J24" s="107">
        <f>SUM(J25:J28)</f>
        <v>131228.79999999999</v>
      </c>
      <c r="K24" s="107">
        <f t="shared" ref="K24:L24" si="6">SUM(K25:K28)</f>
        <v>135638.6</v>
      </c>
      <c r="L24" s="107">
        <f t="shared" si="6"/>
        <v>140627.79999999999</v>
      </c>
    </row>
    <row r="25" spans="1:15" s="8" customFormat="1" ht="33">
      <c r="A25" s="15"/>
      <c r="B25" s="17" t="s">
        <v>244</v>
      </c>
      <c r="C25" s="327" t="s">
        <v>12</v>
      </c>
      <c r="D25" s="327">
        <v>1</v>
      </c>
      <c r="E25" s="27" t="s">
        <v>1</v>
      </c>
      <c r="F25" s="27" t="s">
        <v>16</v>
      </c>
      <c r="G25" s="169" t="s">
        <v>214</v>
      </c>
      <c r="H25" s="169" t="s">
        <v>46</v>
      </c>
      <c r="I25" s="169" t="s">
        <v>1</v>
      </c>
      <c r="J25" s="28">
        <v>38891.599999999999</v>
      </c>
      <c r="K25" s="28">
        <v>39418</v>
      </c>
      <c r="L25" s="28">
        <v>41219</v>
      </c>
    </row>
    <row r="26" spans="1:15" s="8" customFormat="1" ht="17.25">
      <c r="A26" s="15"/>
      <c r="B26" s="17" t="s">
        <v>211</v>
      </c>
      <c r="C26" s="327" t="s">
        <v>12</v>
      </c>
      <c r="D26" s="327">
        <v>1</v>
      </c>
      <c r="E26" s="27" t="s">
        <v>1</v>
      </c>
      <c r="F26" s="27" t="s">
        <v>16</v>
      </c>
      <c r="G26" s="169" t="s">
        <v>212</v>
      </c>
      <c r="H26" s="169" t="s">
        <v>46</v>
      </c>
      <c r="I26" s="169" t="s">
        <v>1</v>
      </c>
      <c r="J26" s="28">
        <v>59612.1</v>
      </c>
      <c r="K26" s="28">
        <v>59787</v>
      </c>
      <c r="L26" s="28">
        <v>61766</v>
      </c>
      <c r="M26" s="8">
        <v>-3000</v>
      </c>
      <c r="N26" s="8">
        <v>-3000</v>
      </c>
      <c r="O26" s="8">
        <v>-3000</v>
      </c>
    </row>
    <row r="27" spans="1:15" s="8" customFormat="1" ht="17.25">
      <c r="A27" s="15"/>
      <c r="B27" s="17" t="s">
        <v>215</v>
      </c>
      <c r="C27" s="327" t="s">
        <v>12</v>
      </c>
      <c r="D27" s="327">
        <v>1</v>
      </c>
      <c r="E27" s="27" t="s">
        <v>1</v>
      </c>
      <c r="F27" s="27" t="s">
        <v>16</v>
      </c>
      <c r="G27" s="169" t="s">
        <v>216</v>
      </c>
      <c r="H27" s="169" t="s">
        <v>46</v>
      </c>
      <c r="I27" s="169" t="s">
        <v>1</v>
      </c>
      <c r="J27" s="28">
        <v>5845.6</v>
      </c>
      <c r="K27" s="28">
        <v>5396.2</v>
      </c>
      <c r="L27" s="28">
        <v>5396.2</v>
      </c>
    </row>
    <row r="28" spans="1:15" s="8" customFormat="1" ht="33">
      <c r="A28" s="15"/>
      <c r="B28" s="17" t="s">
        <v>222</v>
      </c>
      <c r="C28" s="327" t="s">
        <v>12</v>
      </c>
      <c r="D28" s="327">
        <v>1</v>
      </c>
      <c r="E28" s="27" t="s">
        <v>1</v>
      </c>
      <c r="F28" s="27" t="s">
        <v>16</v>
      </c>
      <c r="G28" s="169" t="s">
        <v>221</v>
      </c>
      <c r="H28" s="169" t="s">
        <v>46</v>
      </c>
      <c r="I28" s="169" t="s">
        <v>1</v>
      </c>
      <c r="J28" s="28">
        <v>26879.5</v>
      </c>
      <c r="K28" s="28">
        <v>31037.4</v>
      </c>
      <c r="L28" s="28">
        <v>32246.6</v>
      </c>
    </row>
    <row r="29" spans="1:15" s="82" customFormat="1" ht="33">
      <c r="A29" s="87"/>
      <c r="B29" s="41" t="s">
        <v>18</v>
      </c>
      <c r="C29" s="326" t="s">
        <v>12</v>
      </c>
      <c r="D29" s="326">
        <v>1</v>
      </c>
      <c r="E29" s="81" t="s">
        <v>1</v>
      </c>
      <c r="F29" s="81">
        <v>78290</v>
      </c>
      <c r="G29" s="446"/>
      <c r="H29" s="446"/>
      <c r="I29" s="446"/>
      <c r="J29" s="107">
        <f>SUM(J30:J32)</f>
        <v>188602.2</v>
      </c>
      <c r="K29" s="107">
        <f t="shared" ref="K29:L29" si="7">SUM(K30:K32)</f>
        <v>198224</v>
      </c>
      <c r="L29" s="107">
        <f t="shared" si="7"/>
        <v>213536</v>
      </c>
    </row>
    <row r="30" spans="1:15" s="8" customFormat="1" ht="33">
      <c r="A30" s="15"/>
      <c r="B30" s="17" t="s">
        <v>244</v>
      </c>
      <c r="C30" s="327" t="s">
        <v>12</v>
      </c>
      <c r="D30" s="327">
        <v>1</v>
      </c>
      <c r="E30" s="27" t="s">
        <v>1</v>
      </c>
      <c r="F30" s="27">
        <v>78290</v>
      </c>
      <c r="G30" s="169" t="s">
        <v>214</v>
      </c>
      <c r="H30" s="169" t="s">
        <v>46</v>
      </c>
      <c r="I30" s="169" t="s">
        <v>1</v>
      </c>
      <c r="J30" s="28">
        <v>144407.20000000001</v>
      </c>
      <c r="K30" s="28">
        <v>147412</v>
      </c>
      <c r="L30" s="28">
        <v>158771</v>
      </c>
    </row>
    <row r="31" spans="1:15" s="8" customFormat="1" ht="22.9" customHeight="1">
      <c r="A31" s="15"/>
      <c r="B31" s="17" t="s">
        <v>211</v>
      </c>
      <c r="C31" s="327" t="s">
        <v>12</v>
      </c>
      <c r="D31" s="327">
        <v>1</v>
      </c>
      <c r="E31" s="27" t="s">
        <v>1</v>
      </c>
      <c r="F31" s="27">
        <v>78290</v>
      </c>
      <c r="G31" s="169" t="s">
        <v>212</v>
      </c>
      <c r="H31" s="169" t="s">
        <v>46</v>
      </c>
      <c r="I31" s="169" t="s">
        <v>1</v>
      </c>
      <c r="J31" s="28">
        <v>3223</v>
      </c>
      <c r="K31" s="28">
        <v>2962</v>
      </c>
      <c r="L31" s="28">
        <v>3224</v>
      </c>
    </row>
    <row r="32" spans="1:15" s="8" customFormat="1" ht="34.15" customHeight="1">
      <c r="A32" s="15"/>
      <c r="B32" s="17" t="s">
        <v>222</v>
      </c>
      <c r="C32" s="327" t="s">
        <v>12</v>
      </c>
      <c r="D32" s="327">
        <v>1</v>
      </c>
      <c r="E32" s="27" t="s">
        <v>1</v>
      </c>
      <c r="F32" s="27">
        <v>78290</v>
      </c>
      <c r="G32" s="169" t="s">
        <v>221</v>
      </c>
      <c r="H32" s="169" t="s">
        <v>46</v>
      </c>
      <c r="I32" s="169" t="s">
        <v>1</v>
      </c>
      <c r="J32" s="28">
        <v>40972</v>
      </c>
      <c r="K32" s="28">
        <v>47850</v>
      </c>
      <c r="L32" s="28">
        <v>51541</v>
      </c>
    </row>
    <row r="33" spans="1:16" s="82" customFormat="1" ht="54.6" customHeight="1">
      <c r="A33" s="87"/>
      <c r="B33" s="183" t="s">
        <v>624</v>
      </c>
      <c r="C33" s="326" t="s">
        <v>12</v>
      </c>
      <c r="D33" s="326" t="s">
        <v>51</v>
      </c>
      <c r="E33" s="81" t="s">
        <v>1</v>
      </c>
      <c r="F33" s="81" t="s">
        <v>468</v>
      </c>
      <c r="G33" s="413"/>
      <c r="H33" s="414"/>
      <c r="I33" s="415"/>
      <c r="J33" s="107">
        <f>+J34+J35+J36+J37</f>
        <v>60</v>
      </c>
      <c r="K33" s="107">
        <f t="shared" ref="K33:L33" si="8">+K34+K35+K36+K37</f>
        <v>0</v>
      </c>
      <c r="L33" s="107">
        <f t="shared" si="8"/>
        <v>0</v>
      </c>
    </row>
    <row r="34" spans="1:16" s="82" customFormat="1" ht="61.9" customHeight="1">
      <c r="A34" s="87"/>
      <c r="B34" s="183" t="s">
        <v>625</v>
      </c>
      <c r="C34" s="327" t="s">
        <v>12</v>
      </c>
      <c r="D34" s="327" t="s">
        <v>51</v>
      </c>
      <c r="E34" s="27" t="s">
        <v>1</v>
      </c>
      <c r="F34" s="27" t="s">
        <v>468</v>
      </c>
      <c r="G34" s="169" t="s">
        <v>221</v>
      </c>
      <c r="H34" s="169" t="s">
        <v>46</v>
      </c>
      <c r="I34" s="169" t="s">
        <v>1</v>
      </c>
      <c r="J34" s="28">
        <v>60</v>
      </c>
      <c r="K34" s="28"/>
      <c r="L34" s="28"/>
    </row>
    <row r="35" spans="1:16" s="82" customFormat="1" ht="17.25" hidden="1">
      <c r="A35" s="87"/>
      <c r="B35" s="17"/>
      <c r="C35" s="327"/>
      <c r="D35" s="327"/>
      <c r="E35" s="27"/>
      <c r="F35" s="27"/>
      <c r="G35" s="169"/>
      <c r="H35" s="169"/>
      <c r="I35" s="169"/>
      <c r="J35" s="28"/>
      <c r="K35" s="28"/>
      <c r="L35" s="28"/>
    </row>
    <row r="36" spans="1:16" s="8" customFormat="1" ht="17.25" hidden="1">
      <c r="A36" s="15"/>
      <c r="B36" s="17"/>
      <c r="C36" s="327"/>
      <c r="D36" s="327"/>
      <c r="E36" s="27"/>
      <c r="F36" s="27"/>
      <c r="G36" s="169"/>
      <c r="H36" s="169"/>
      <c r="I36" s="169"/>
      <c r="J36" s="28"/>
      <c r="K36" s="28"/>
      <c r="L36" s="28"/>
    </row>
    <row r="37" spans="1:16" s="8" customFormat="1" ht="17.25" hidden="1">
      <c r="A37" s="15"/>
      <c r="B37" s="17"/>
      <c r="C37" s="327"/>
      <c r="D37" s="327"/>
      <c r="E37" s="27"/>
      <c r="F37" s="27"/>
      <c r="G37" s="169"/>
      <c r="H37" s="169"/>
      <c r="I37" s="169"/>
      <c r="J37" s="28"/>
      <c r="K37" s="28"/>
      <c r="L37" s="28"/>
    </row>
    <row r="38" spans="1:16" s="8" customFormat="1" ht="31.5">
      <c r="A38" s="15"/>
      <c r="B38" s="183" t="s">
        <v>483</v>
      </c>
      <c r="C38" s="326" t="s">
        <v>12</v>
      </c>
      <c r="D38" s="326" t="s">
        <v>51</v>
      </c>
      <c r="E38" s="81" t="s">
        <v>1</v>
      </c>
      <c r="F38" s="81" t="s">
        <v>446</v>
      </c>
      <c r="G38" s="413"/>
      <c r="H38" s="414"/>
      <c r="I38" s="415"/>
      <c r="J38" s="107">
        <f>+J39+J40</f>
        <v>7257.3</v>
      </c>
      <c r="K38" s="107">
        <f t="shared" ref="K38:P38" si="9">+K39+K40</f>
        <v>0</v>
      </c>
      <c r="L38" s="107">
        <f t="shared" si="9"/>
        <v>0</v>
      </c>
      <c r="M38" s="152">
        <f t="shared" si="9"/>
        <v>0</v>
      </c>
      <c r="N38" s="107">
        <f t="shared" si="9"/>
        <v>0</v>
      </c>
      <c r="O38" s="107">
        <f t="shared" si="9"/>
        <v>0</v>
      </c>
      <c r="P38" s="107">
        <f t="shared" si="9"/>
        <v>0</v>
      </c>
    </row>
    <row r="39" spans="1:16" s="8" customFormat="1" ht="47.25">
      <c r="A39" s="15"/>
      <c r="B39" s="183" t="s">
        <v>484</v>
      </c>
      <c r="C39" s="327" t="s">
        <v>12</v>
      </c>
      <c r="D39" s="327" t="s">
        <v>51</v>
      </c>
      <c r="E39" s="27" t="s">
        <v>1</v>
      </c>
      <c r="F39" s="27" t="s">
        <v>446</v>
      </c>
      <c r="G39" s="278" t="s">
        <v>212</v>
      </c>
      <c r="H39" s="278" t="s">
        <v>46</v>
      </c>
      <c r="I39" s="278" t="s">
        <v>1</v>
      </c>
      <c r="J39" s="28">
        <v>6369.5</v>
      </c>
      <c r="K39" s="28"/>
      <c r="L39" s="28"/>
    </row>
    <row r="40" spans="1:16" s="8" customFormat="1" ht="45.6" customHeight="1">
      <c r="A40" s="15"/>
      <c r="B40" s="183" t="s">
        <v>485</v>
      </c>
      <c r="C40" s="327" t="s">
        <v>12</v>
      </c>
      <c r="D40" s="327" t="s">
        <v>51</v>
      </c>
      <c r="E40" s="27" t="s">
        <v>1</v>
      </c>
      <c r="F40" s="27" t="s">
        <v>446</v>
      </c>
      <c r="G40" s="278" t="s">
        <v>212</v>
      </c>
      <c r="H40" s="278" t="s">
        <v>46</v>
      </c>
      <c r="I40" s="278" t="s">
        <v>1</v>
      </c>
      <c r="J40" s="28">
        <v>887.8</v>
      </c>
      <c r="K40" s="28"/>
      <c r="L40" s="28"/>
    </row>
    <row r="41" spans="1:16" s="82" customFormat="1" ht="63" hidden="1">
      <c r="A41" s="87"/>
      <c r="B41" s="185" t="s">
        <v>433</v>
      </c>
      <c r="C41" s="329" t="s">
        <v>12</v>
      </c>
      <c r="D41" s="329" t="s">
        <v>51</v>
      </c>
      <c r="E41" s="189" t="s">
        <v>1</v>
      </c>
      <c r="F41" s="189" t="s">
        <v>432</v>
      </c>
      <c r="G41" s="218"/>
      <c r="H41" s="218"/>
      <c r="I41" s="218"/>
      <c r="J41" s="107">
        <f>+J42+J43+J44</f>
        <v>0</v>
      </c>
      <c r="K41" s="107">
        <f t="shared" ref="K41:L41" si="10">+K42+K43+K44</f>
        <v>0</v>
      </c>
      <c r="L41" s="107">
        <f t="shared" si="10"/>
        <v>0</v>
      </c>
    </row>
    <row r="42" spans="1:16" s="8" customFormat="1" ht="78.75" hidden="1">
      <c r="A42" s="15"/>
      <c r="B42" s="130" t="s">
        <v>429</v>
      </c>
      <c r="C42" s="330" t="s">
        <v>12</v>
      </c>
      <c r="D42" s="330" t="s">
        <v>51</v>
      </c>
      <c r="E42" s="190" t="s">
        <v>1</v>
      </c>
      <c r="F42" s="190" t="s">
        <v>432</v>
      </c>
      <c r="G42" s="220" t="s">
        <v>212</v>
      </c>
      <c r="H42" s="219" t="s">
        <v>86</v>
      </c>
      <c r="I42" s="219" t="s">
        <v>8</v>
      </c>
      <c r="J42" s="155"/>
      <c r="K42" s="28"/>
      <c r="L42" s="28"/>
    </row>
    <row r="43" spans="1:16" s="8" customFormat="1" ht="78.75" hidden="1">
      <c r="A43" s="15"/>
      <c r="B43" s="130" t="s">
        <v>430</v>
      </c>
      <c r="C43" s="330" t="s">
        <v>12</v>
      </c>
      <c r="D43" s="330" t="s">
        <v>51</v>
      </c>
      <c r="E43" s="190" t="s">
        <v>1</v>
      </c>
      <c r="F43" s="190" t="s">
        <v>432</v>
      </c>
      <c r="G43" s="220" t="s">
        <v>212</v>
      </c>
      <c r="H43" s="219" t="s">
        <v>86</v>
      </c>
      <c r="I43" s="219" t="s">
        <v>8</v>
      </c>
      <c r="J43" s="155"/>
      <c r="K43" s="28"/>
      <c r="L43" s="28"/>
    </row>
    <row r="44" spans="1:16" s="8" customFormat="1" ht="78.75" hidden="1">
      <c r="A44" s="15"/>
      <c r="B44" s="183" t="s">
        <v>431</v>
      </c>
      <c r="C44" s="331" t="s">
        <v>12</v>
      </c>
      <c r="D44" s="331" t="s">
        <v>51</v>
      </c>
      <c r="E44" s="222" t="s">
        <v>1</v>
      </c>
      <c r="F44" s="222" t="s">
        <v>432</v>
      </c>
      <c r="G44" s="221" t="s">
        <v>212</v>
      </c>
      <c r="H44" s="219" t="s">
        <v>86</v>
      </c>
      <c r="I44" s="219" t="s">
        <v>8</v>
      </c>
      <c r="J44" s="223"/>
      <c r="K44" s="28"/>
      <c r="L44" s="28"/>
    </row>
    <row r="45" spans="1:16" s="2" customFormat="1">
      <c r="A45" s="13" t="s">
        <v>158</v>
      </c>
      <c r="B45" s="18" t="s">
        <v>19</v>
      </c>
      <c r="C45" s="324" t="s">
        <v>12</v>
      </c>
      <c r="D45" s="324">
        <v>2</v>
      </c>
      <c r="E45" s="25" t="s">
        <v>2</v>
      </c>
      <c r="F45" s="25" t="s">
        <v>3</v>
      </c>
      <c r="G45" s="447"/>
      <c r="H45" s="447"/>
      <c r="I45" s="447"/>
      <c r="J45" s="145">
        <f>+J46+J86+J88+J99+J95</f>
        <v>780535.29999999981</v>
      </c>
      <c r="K45" s="145">
        <f>+K46+K86+K88+K99</f>
        <v>845002.10000000009</v>
      </c>
      <c r="L45" s="145">
        <f>+L46+L86+L88+L99</f>
        <v>828243.00000000012</v>
      </c>
      <c r="M45" s="151">
        <f t="shared" ref="M45:P45" si="11">+M46+M86+M88</f>
        <v>0</v>
      </c>
      <c r="N45" s="145">
        <f t="shared" si="11"/>
        <v>0</v>
      </c>
      <c r="O45" s="145">
        <f t="shared" si="11"/>
        <v>0</v>
      </c>
      <c r="P45" s="145">
        <f t="shared" si="11"/>
        <v>0</v>
      </c>
    </row>
    <row r="46" spans="1:16" s="78" customFormat="1" ht="39">
      <c r="A46" s="74" t="s">
        <v>283</v>
      </c>
      <c r="B46" s="75" t="s">
        <v>20</v>
      </c>
      <c r="C46" s="325" t="s">
        <v>12</v>
      </c>
      <c r="D46" s="325">
        <v>2</v>
      </c>
      <c r="E46" s="91" t="s">
        <v>7</v>
      </c>
      <c r="F46" s="76" t="s">
        <v>3</v>
      </c>
      <c r="G46" s="448"/>
      <c r="H46" s="448"/>
      <c r="I46" s="448"/>
      <c r="J46" s="147">
        <f>+J47+J51+J59+J63+J68+J73+J76+J56+J79+J83</f>
        <v>766022.09999999986</v>
      </c>
      <c r="K46" s="147">
        <f t="shared" ref="K46:L46" si="12">+K47+K51+K59+K63+K68+K73+K76+K56+K79+K83</f>
        <v>808069.9</v>
      </c>
      <c r="L46" s="147">
        <f t="shared" si="12"/>
        <v>809553.10000000009</v>
      </c>
    </row>
    <row r="47" spans="1:16" s="82" customFormat="1" ht="33">
      <c r="A47" s="87"/>
      <c r="B47" s="41" t="s">
        <v>17</v>
      </c>
      <c r="C47" s="326" t="s">
        <v>12</v>
      </c>
      <c r="D47" s="326">
        <v>2</v>
      </c>
      <c r="E47" s="81" t="s">
        <v>7</v>
      </c>
      <c r="F47" s="81" t="s">
        <v>16</v>
      </c>
      <c r="G47" s="446"/>
      <c r="H47" s="446"/>
      <c r="I47" s="446"/>
      <c r="J47" s="107">
        <f>SUM(J48:J50)</f>
        <v>132420.20000000001</v>
      </c>
      <c r="K47" s="107">
        <f t="shared" ref="K47:L47" si="13">SUM(K48:K50)</f>
        <v>165341.30000000002</v>
      </c>
      <c r="L47" s="107">
        <f t="shared" si="13"/>
        <v>166668.20000000001</v>
      </c>
    </row>
    <row r="48" spans="1:16" s="8" customFormat="1" ht="17.25">
      <c r="A48" s="15"/>
      <c r="B48" s="17" t="s">
        <v>211</v>
      </c>
      <c r="C48" s="327" t="s">
        <v>12</v>
      </c>
      <c r="D48" s="327">
        <v>2</v>
      </c>
      <c r="E48" s="27" t="s">
        <v>7</v>
      </c>
      <c r="F48" s="27" t="s">
        <v>16</v>
      </c>
      <c r="G48" s="169" t="s">
        <v>212</v>
      </c>
      <c r="H48" s="169" t="s">
        <v>46</v>
      </c>
      <c r="I48" s="169" t="s">
        <v>12</v>
      </c>
      <c r="J48" s="28">
        <v>83505.5</v>
      </c>
      <c r="K48" s="28">
        <v>113086.6</v>
      </c>
      <c r="L48" s="28">
        <v>114244.5</v>
      </c>
      <c r="M48" s="8">
        <v>-7000</v>
      </c>
      <c r="N48" s="8">
        <v>-7000</v>
      </c>
      <c r="O48" s="8">
        <v>-7000</v>
      </c>
    </row>
    <row r="49" spans="1:13" s="8" customFormat="1" ht="17.25">
      <c r="A49" s="15"/>
      <c r="B49" s="17" t="s">
        <v>215</v>
      </c>
      <c r="C49" s="327" t="s">
        <v>12</v>
      </c>
      <c r="D49" s="327">
        <v>2</v>
      </c>
      <c r="E49" s="27" t="s">
        <v>7</v>
      </c>
      <c r="F49" s="27" t="s">
        <v>16</v>
      </c>
      <c r="G49" s="169" t="s">
        <v>216</v>
      </c>
      <c r="H49" s="169" t="s">
        <v>46</v>
      </c>
      <c r="I49" s="169" t="s">
        <v>12</v>
      </c>
      <c r="J49" s="28">
        <v>17027.599999999999</v>
      </c>
      <c r="K49" s="28">
        <v>17027.599999999999</v>
      </c>
      <c r="L49" s="28">
        <v>17027.599999999999</v>
      </c>
      <c r="M49" s="8">
        <v>-1694</v>
      </c>
    </row>
    <row r="50" spans="1:13" s="8" customFormat="1" ht="33">
      <c r="A50" s="15"/>
      <c r="B50" s="17" t="s">
        <v>222</v>
      </c>
      <c r="C50" s="327" t="s">
        <v>12</v>
      </c>
      <c r="D50" s="327">
        <v>2</v>
      </c>
      <c r="E50" s="27" t="s">
        <v>7</v>
      </c>
      <c r="F50" s="27" t="s">
        <v>16</v>
      </c>
      <c r="G50" s="57" t="s">
        <v>221</v>
      </c>
      <c r="H50" s="57" t="s">
        <v>46</v>
      </c>
      <c r="I50" s="57" t="s">
        <v>12</v>
      </c>
      <c r="J50" s="28">
        <v>31887.1</v>
      </c>
      <c r="K50" s="28">
        <v>35227.1</v>
      </c>
      <c r="L50" s="28">
        <v>35396.1</v>
      </c>
    </row>
    <row r="51" spans="1:13" s="82" customFormat="1" ht="49.5">
      <c r="A51" s="87"/>
      <c r="B51" s="41" t="s">
        <v>380</v>
      </c>
      <c r="C51" s="326" t="s">
        <v>12</v>
      </c>
      <c r="D51" s="326">
        <v>2</v>
      </c>
      <c r="E51" s="81" t="s">
        <v>7</v>
      </c>
      <c r="F51" s="83" t="s">
        <v>335</v>
      </c>
      <c r="G51" s="413"/>
      <c r="H51" s="414"/>
      <c r="I51" s="415"/>
      <c r="J51" s="107">
        <f>+J52+J53+J54+J55</f>
        <v>3196.2999999999997</v>
      </c>
      <c r="K51" s="107">
        <f t="shared" ref="K51:L51" si="14">SUM(K52)</f>
        <v>100</v>
      </c>
      <c r="L51" s="107">
        <f t="shared" si="14"/>
        <v>100</v>
      </c>
    </row>
    <row r="52" spans="1:13" s="8" customFormat="1" ht="15.6" customHeight="1">
      <c r="A52" s="15"/>
      <c r="B52" s="17" t="s">
        <v>321</v>
      </c>
      <c r="C52" s="327" t="s">
        <v>12</v>
      </c>
      <c r="D52" s="327">
        <v>2</v>
      </c>
      <c r="E52" s="27" t="s">
        <v>7</v>
      </c>
      <c r="F52" s="27" t="s">
        <v>335</v>
      </c>
      <c r="G52" s="68" t="s">
        <v>212</v>
      </c>
      <c r="H52" s="68" t="s">
        <v>46</v>
      </c>
      <c r="I52" s="68" t="s">
        <v>12</v>
      </c>
      <c r="J52" s="28">
        <v>1750</v>
      </c>
      <c r="K52" s="28">
        <v>100</v>
      </c>
      <c r="L52" s="28">
        <v>100</v>
      </c>
    </row>
    <row r="53" spans="1:13" s="8" customFormat="1" ht="15.6" customHeight="1">
      <c r="A53" s="15"/>
      <c r="B53" s="17" t="s">
        <v>322</v>
      </c>
      <c r="C53" s="327" t="s">
        <v>12</v>
      </c>
      <c r="D53" s="327">
        <v>2</v>
      </c>
      <c r="E53" s="27" t="s">
        <v>7</v>
      </c>
      <c r="F53" s="27" t="s">
        <v>335</v>
      </c>
      <c r="G53" s="400" t="s">
        <v>212</v>
      </c>
      <c r="H53" s="400" t="s">
        <v>46</v>
      </c>
      <c r="I53" s="400" t="s">
        <v>12</v>
      </c>
      <c r="J53" s="28">
        <v>247.7</v>
      </c>
      <c r="K53" s="28"/>
      <c r="L53" s="28"/>
    </row>
    <row r="54" spans="1:13" s="8" customFormat="1" ht="33.6" customHeight="1">
      <c r="A54" s="15"/>
      <c r="B54" s="183" t="s">
        <v>323</v>
      </c>
      <c r="C54" s="327" t="s">
        <v>12</v>
      </c>
      <c r="D54" s="327">
        <v>2</v>
      </c>
      <c r="E54" s="27" t="s">
        <v>7</v>
      </c>
      <c r="F54" s="27" t="s">
        <v>335</v>
      </c>
      <c r="G54" s="400" t="s">
        <v>221</v>
      </c>
      <c r="H54" s="400" t="s">
        <v>46</v>
      </c>
      <c r="I54" s="400" t="s">
        <v>12</v>
      </c>
      <c r="J54" s="28">
        <v>1050</v>
      </c>
      <c r="K54" s="28"/>
      <c r="L54" s="28"/>
    </row>
    <row r="55" spans="1:13" s="8" customFormat="1" ht="31.9" customHeight="1">
      <c r="A55" s="15"/>
      <c r="B55" s="183" t="s">
        <v>324</v>
      </c>
      <c r="C55" s="327" t="s">
        <v>12</v>
      </c>
      <c r="D55" s="327">
        <v>2</v>
      </c>
      <c r="E55" s="27" t="s">
        <v>7</v>
      </c>
      <c r="F55" s="27" t="s">
        <v>335</v>
      </c>
      <c r="G55" s="400" t="s">
        <v>221</v>
      </c>
      <c r="H55" s="400" t="s">
        <v>46</v>
      </c>
      <c r="I55" s="400" t="s">
        <v>12</v>
      </c>
      <c r="J55" s="28">
        <v>148.6</v>
      </c>
      <c r="K55" s="28"/>
      <c r="L55" s="28"/>
    </row>
    <row r="56" spans="1:13" s="8" customFormat="1" ht="47.25">
      <c r="A56" s="15"/>
      <c r="B56" s="183" t="s">
        <v>624</v>
      </c>
      <c r="C56" s="326" t="s">
        <v>12</v>
      </c>
      <c r="D56" s="326" t="s">
        <v>85</v>
      </c>
      <c r="E56" s="81" t="s">
        <v>7</v>
      </c>
      <c r="F56" s="83" t="s">
        <v>468</v>
      </c>
      <c r="G56" s="446"/>
      <c r="H56" s="446"/>
      <c r="I56" s="446"/>
      <c r="J56" s="107">
        <f>+J57+J58</f>
        <v>390</v>
      </c>
      <c r="K56" s="107">
        <f t="shared" ref="K56:L56" si="15">+K57+K58</f>
        <v>0</v>
      </c>
      <c r="L56" s="107">
        <f t="shared" si="15"/>
        <v>0</v>
      </c>
    </row>
    <row r="57" spans="1:13" s="8" customFormat="1" ht="17.25">
      <c r="A57" s="15"/>
      <c r="B57" s="17" t="s">
        <v>211</v>
      </c>
      <c r="C57" s="327" t="s">
        <v>12</v>
      </c>
      <c r="D57" s="327" t="s">
        <v>85</v>
      </c>
      <c r="E57" s="27" t="s">
        <v>7</v>
      </c>
      <c r="F57" s="161" t="s">
        <v>468</v>
      </c>
      <c r="G57" s="387" t="s">
        <v>212</v>
      </c>
      <c r="H57" s="387" t="s">
        <v>46</v>
      </c>
      <c r="I57" s="387" t="s">
        <v>12</v>
      </c>
      <c r="J57" s="107">
        <v>325</v>
      </c>
      <c r="K57" s="107"/>
      <c r="L57" s="107"/>
    </row>
    <row r="58" spans="1:13" s="8" customFormat="1" ht="34.15" customHeight="1">
      <c r="A58" s="15"/>
      <c r="B58" s="183" t="s">
        <v>222</v>
      </c>
      <c r="C58" s="327" t="s">
        <v>12</v>
      </c>
      <c r="D58" s="327" t="s">
        <v>85</v>
      </c>
      <c r="E58" s="27" t="s">
        <v>7</v>
      </c>
      <c r="F58" s="161" t="s">
        <v>468</v>
      </c>
      <c r="G58" s="277" t="s">
        <v>221</v>
      </c>
      <c r="H58" s="277" t="s">
        <v>46</v>
      </c>
      <c r="I58" s="277" t="s">
        <v>12</v>
      </c>
      <c r="J58" s="28">
        <v>65</v>
      </c>
      <c r="K58" s="28"/>
      <c r="L58" s="28"/>
    </row>
    <row r="59" spans="1:13" s="82" customFormat="1" ht="66">
      <c r="A59" s="87"/>
      <c r="B59" s="41" t="s">
        <v>21</v>
      </c>
      <c r="C59" s="326" t="s">
        <v>12</v>
      </c>
      <c r="D59" s="326">
        <v>2</v>
      </c>
      <c r="E59" s="81" t="s">
        <v>7</v>
      </c>
      <c r="F59" s="83">
        <v>78120</v>
      </c>
      <c r="G59" s="413"/>
      <c r="H59" s="414"/>
      <c r="I59" s="415"/>
      <c r="J59" s="107">
        <f>SUM(J60:J62)</f>
        <v>581097.6</v>
      </c>
      <c r="K59" s="107">
        <f t="shared" ref="K59:L59" si="16">SUM(K60:K62)</f>
        <v>580899.6</v>
      </c>
      <c r="L59" s="107">
        <f t="shared" si="16"/>
        <v>580899.6</v>
      </c>
    </row>
    <row r="60" spans="1:13" s="8" customFormat="1" ht="33">
      <c r="A60" s="15"/>
      <c r="B60" s="17" t="s">
        <v>244</v>
      </c>
      <c r="C60" s="327" t="s">
        <v>12</v>
      </c>
      <c r="D60" s="327">
        <v>2</v>
      </c>
      <c r="E60" s="27" t="s">
        <v>7</v>
      </c>
      <c r="F60" s="27">
        <v>78120</v>
      </c>
      <c r="G60" s="58" t="s">
        <v>214</v>
      </c>
      <c r="H60" s="58" t="s">
        <v>46</v>
      </c>
      <c r="I60" s="58" t="s">
        <v>12</v>
      </c>
      <c r="J60" s="28">
        <v>438931</v>
      </c>
      <c r="K60" s="28">
        <v>438931</v>
      </c>
      <c r="L60" s="28">
        <v>438931</v>
      </c>
    </row>
    <row r="61" spans="1:13" s="8" customFormat="1" ht="17.25">
      <c r="A61" s="15"/>
      <c r="B61" s="17" t="s">
        <v>211</v>
      </c>
      <c r="C61" s="327" t="s">
        <v>12</v>
      </c>
      <c r="D61" s="327">
        <v>2</v>
      </c>
      <c r="E61" s="27" t="s">
        <v>7</v>
      </c>
      <c r="F61" s="27">
        <v>78120</v>
      </c>
      <c r="G61" s="169" t="s">
        <v>212</v>
      </c>
      <c r="H61" s="169" t="s">
        <v>46</v>
      </c>
      <c r="I61" s="169" t="s">
        <v>12</v>
      </c>
      <c r="J61" s="28">
        <v>18471.599999999999</v>
      </c>
      <c r="K61" s="28">
        <v>17903.599999999999</v>
      </c>
      <c r="L61" s="28">
        <v>17903.599999999999</v>
      </c>
    </row>
    <row r="62" spans="1:13" s="8" customFormat="1" ht="33">
      <c r="A62" s="15"/>
      <c r="B62" s="17" t="s">
        <v>222</v>
      </c>
      <c r="C62" s="327" t="s">
        <v>12</v>
      </c>
      <c r="D62" s="327">
        <v>2</v>
      </c>
      <c r="E62" s="27" t="s">
        <v>7</v>
      </c>
      <c r="F62" s="27">
        <v>78120</v>
      </c>
      <c r="G62" s="57" t="s">
        <v>221</v>
      </c>
      <c r="H62" s="57" t="s">
        <v>46</v>
      </c>
      <c r="I62" s="57" t="s">
        <v>12</v>
      </c>
      <c r="J62" s="28">
        <v>123695</v>
      </c>
      <c r="K62" s="28">
        <v>124065</v>
      </c>
      <c r="L62" s="28">
        <v>124065</v>
      </c>
    </row>
    <row r="63" spans="1:13" s="82" customFormat="1" ht="33">
      <c r="A63" s="87"/>
      <c r="B63" s="41" t="s">
        <v>379</v>
      </c>
      <c r="C63" s="326" t="s">
        <v>12</v>
      </c>
      <c r="D63" s="326">
        <v>2</v>
      </c>
      <c r="E63" s="81" t="s">
        <v>7</v>
      </c>
      <c r="F63" s="83" t="s">
        <v>278</v>
      </c>
      <c r="G63" s="172"/>
      <c r="H63" s="173"/>
      <c r="I63" s="174"/>
      <c r="J63" s="107">
        <f>SUM(J64:J67)</f>
        <v>12530</v>
      </c>
      <c r="K63" s="107">
        <f t="shared" ref="K63:L63" si="17">SUM(K64:K67)</f>
        <v>12669.6</v>
      </c>
      <c r="L63" s="107">
        <f t="shared" si="17"/>
        <v>12825.900000000001</v>
      </c>
    </row>
    <row r="64" spans="1:13" s="8" customFormat="1" ht="17.25">
      <c r="A64" s="15"/>
      <c r="B64" s="17" t="s">
        <v>321</v>
      </c>
      <c r="C64" s="327" t="s">
        <v>12</v>
      </c>
      <c r="D64" s="327">
        <v>2</v>
      </c>
      <c r="E64" s="27" t="s">
        <v>7</v>
      </c>
      <c r="F64" s="27" t="s">
        <v>278</v>
      </c>
      <c r="G64" s="58" t="s">
        <v>212</v>
      </c>
      <c r="H64" s="58" t="s">
        <v>46</v>
      </c>
      <c r="I64" s="58" t="s">
        <v>12</v>
      </c>
      <c r="J64" s="28">
        <v>4593</v>
      </c>
      <c r="K64" s="28">
        <v>4593</v>
      </c>
      <c r="L64" s="28">
        <v>4557.6000000000004</v>
      </c>
    </row>
    <row r="65" spans="1:12" s="8" customFormat="1" ht="17.25">
      <c r="A65" s="15"/>
      <c r="B65" s="17" t="s">
        <v>322</v>
      </c>
      <c r="C65" s="327" t="s">
        <v>12</v>
      </c>
      <c r="D65" s="327">
        <v>2</v>
      </c>
      <c r="E65" s="27" t="s">
        <v>7</v>
      </c>
      <c r="F65" s="27" t="s">
        <v>278</v>
      </c>
      <c r="G65" s="169" t="s">
        <v>212</v>
      </c>
      <c r="H65" s="169" t="s">
        <v>46</v>
      </c>
      <c r="I65" s="169" t="s">
        <v>12</v>
      </c>
      <c r="J65" s="28">
        <v>4653</v>
      </c>
      <c r="K65" s="28">
        <v>4792.6000000000004</v>
      </c>
      <c r="L65" s="28">
        <v>4984.3</v>
      </c>
    </row>
    <row r="66" spans="1:12" s="8" customFormat="1" ht="33">
      <c r="A66" s="15"/>
      <c r="B66" s="17" t="s">
        <v>323</v>
      </c>
      <c r="C66" s="327" t="s">
        <v>12</v>
      </c>
      <c r="D66" s="327">
        <v>2</v>
      </c>
      <c r="E66" s="27" t="s">
        <v>7</v>
      </c>
      <c r="F66" s="27" t="s">
        <v>278</v>
      </c>
      <c r="G66" s="169" t="s">
        <v>221</v>
      </c>
      <c r="H66" s="169" t="s">
        <v>46</v>
      </c>
      <c r="I66" s="169" t="s">
        <v>12</v>
      </c>
      <c r="J66" s="28">
        <v>1642</v>
      </c>
      <c r="K66" s="28">
        <v>1642</v>
      </c>
      <c r="L66" s="28">
        <v>1642</v>
      </c>
    </row>
    <row r="67" spans="1:12" s="8" customFormat="1" ht="33" customHeight="1">
      <c r="A67" s="15"/>
      <c r="B67" s="17" t="s">
        <v>324</v>
      </c>
      <c r="C67" s="327" t="s">
        <v>12</v>
      </c>
      <c r="D67" s="327">
        <v>2</v>
      </c>
      <c r="E67" s="27" t="s">
        <v>7</v>
      </c>
      <c r="F67" s="27" t="s">
        <v>278</v>
      </c>
      <c r="G67" s="57" t="s">
        <v>221</v>
      </c>
      <c r="H67" s="57" t="s">
        <v>46</v>
      </c>
      <c r="I67" s="57" t="s">
        <v>12</v>
      </c>
      <c r="J67" s="28">
        <v>1642</v>
      </c>
      <c r="K67" s="28">
        <v>1642</v>
      </c>
      <c r="L67" s="28">
        <v>1642</v>
      </c>
    </row>
    <row r="68" spans="1:12" s="82" customFormat="1" ht="44.45" customHeight="1">
      <c r="A68" s="87"/>
      <c r="B68" s="184" t="s">
        <v>401</v>
      </c>
      <c r="C68" s="326" t="s">
        <v>12</v>
      </c>
      <c r="D68" s="326" t="s">
        <v>85</v>
      </c>
      <c r="E68" s="81" t="s">
        <v>7</v>
      </c>
      <c r="F68" s="81" t="s">
        <v>403</v>
      </c>
      <c r="G68" s="413"/>
      <c r="H68" s="414"/>
      <c r="I68" s="415"/>
      <c r="J68" s="107">
        <f>+J69+J70+J71+J72</f>
        <v>11898.6</v>
      </c>
      <c r="K68" s="107">
        <f t="shared" ref="K68:L68" si="18">+K69+K70+K71+K72</f>
        <v>0</v>
      </c>
      <c r="L68" s="107">
        <f t="shared" si="18"/>
        <v>0</v>
      </c>
    </row>
    <row r="69" spans="1:12" s="8" customFormat="1" ht="47.25" hidden="1">
      <c r="A69" s="15"/>
      <c r="B69" s="184" t="s">
        <v>402</v>
      </c>
      <c r="C69" s="327" t="s">
        <v>12</v>
      </c>
      <c r="D69" s="327" t="s">
        <v>85</v>
      </c>
      <c r="E69" s="27" t="s">
        <v>7</v>
      </c>
      <c r="F69" s="27" t="s">
        <v>403</v>
      </c>
      <c r="G69" s="162" t="s">
        <v>212</v>
      </c>
      <c r="H69" s="57" t="s">
        <v>46</v>
      </c>
      <c r="I69" s="57" t="s">
        <v>12</v>
      </c>
      <c r="J69" s="28"/>
      <c r="K69" s="28"/>
      <c r="L69" s="28"/>
    </row>
    <row r="70" spans="1:12" s="8" customFormat="1" ht="45.6" customHeight="1">
      <c r="A70" s="15"/>
      <c r="B70" s="184" t="s">
        <v>406</v>
      </c>
      <c r="C70" s="327" t="s">
        <v>12</v>
      </c>
      <c r="D70" s="327" t="s">
        <v>85</v>
      </c>
      <c r="E70" s="27" t="s">
        <v>7</v>
      </c>
      <c r="F70" s="27" t="s">
        <v>403</v>
      </c>
      <c r="G70" s="162" t="s">
        <v>212</v>
      </c>
      <c r="H70" s="57" t="s">
        <v>46</v>
      </c>
      <c r="I70" s="57" t="s">
        <v>12</v>
      </c>
      <c r="J70" s="28">
        <v>10005.200000000001</v>
      </c>
      <c r="K70" s="28"/>
      <c r="L70" s="28"/>
    </row>
    <row r="71" spans="1:12" s="8" customFormat="1" ht="63" hidden="1">
      <c r="A71" s="15"/>
      <c r="B71" s="184" t="s">
        <v>405</v>
      </c>
      <c r="C71" s="327" t="s">
        <v>12</v>
      </c>
      <c r="D71" s="327" t="s">
        <v>85</v>
      </c>
      <c r="E71" s="27" t="s">
        <v>7</v>
      </c>
      <c r="F71" s="27" t="s">
        <v>403</v>
      </c>
      <c r="G71" s="162" t="s">
        <v>221</v>
      </c>
      <c r="H71" s="57" t="s">
        <v>46</v>
      </c>
      <c r="I71" s="57" t="s">
        <v>12</v>
      </c>
      <c r="J71" s="28"/>
      <c r="K71" s="28"/>
      <c r="L71" s="28"/>
    </row>
    <row r="72" spans="1:12" s="8" customFormat="1" ht="69" customHeight="1">
      <c r="A72" s="15"/>
      <c r="B72" s="184" t="s">
        <v>404</v>
      </c>
      <c r="C72" s="327" t="s">
        <v>12</v>
      </c>
      <c r="D72" s="327" t="s">
        <v>85</v>
      </c>
      <c r="E72" s="27" t="s">
        <v>7</v>
      </c>
      <c r="F72" s="27" t="s">
        <v>403</v>
      </c>
      <c r="G72" s="224" t="s">
        <v>221</v>
      </c>
      <c r="H72" s="224" t="s">
        <v>46</v>
      </c>
      <c r="I72" s="224" t="s">
        <v>12</v>
      </c>
      <c r="J72" s="28">
        <v>1893.4</v>
      </c>
      <c r="K72" s="28"/>
      <c r="L72" s="28"/>
    </row>
    <row r="73" spans="1:12" s="8" customFormat="1" ht="54" customHeight="1">
      <c r="A73" s="15"/>
      <c r="B73" s="184" t="s">
        <v>443</v>
      </c>
      <c r="C73" s="332" t="s">
        <v>12</v>
      </c>
      <c r="D73" s="332" t="s">
        <v>85</v>
      </c>
      <c r="E73" s="225" t="s">
        <v>7</v>
      </c>
      <c r="F73" s="225" t="s">
        <v>446</v>
      </c>
      <c r="G73" s="416"/>
      <c r="H73" s="417"/>
      <c r="I73" s="418"/>
      <c r="J73" s="107">
        <f>J74+J75+J77+J78</f>
        <v>6152.7</v>
      </c>
      <c r="K73" s="107"/>
      <c r="L73" s="107"/>
    </row>
    <row r="74" spans="1:12" s="8" customFormat="1" ht="69" customHeight="1">
      <c r="A74" s="15"/>
      <c r="B74" s="183" t="s">
        <v>444</v>
      </c>
      <c r="C74" s="331" t="s">
        <v>12</v>
      </c>
      <c r="D74" s="331" t="s">
        <v>85</v>
      </c>
      <c r="E74" s="222" t="s">
        <v>7</v>
      </c>
      <c r="F74" s="222" t="s">
        <v>446</v>
      </c>
      <c r="G74" s="230" t="s">
        <v>212</v>
      </c>
      <c r="H74" s="224" t="s">
        <v>46</v>
      </c>
      <c r="I74" s="224" t="s">
        <v>12</v>
      </c>
      <c r="J74" s="28">
        <v>3600</v>
      </c>
      <c r="K74" s="28"/>
      <c r="L74" s="28"/>
    </row>
    <row r="75" spans="1:12" s="8" customFormat="1" ht="66" customHeight="1">
      <c r="A75" s="15"/>
      <c r="B75" s="183" t="s">
        <v>445</v>
      </c>
      <c r="C75" s="331" t="s">
        <v>12</v>
      </c>
      <c r="D75" s="331" t="s">
        <v>85</v>
      </c>
      <c r="E75" s="222" t="s">
        <v>7</v>
      </c>
      <c r="F75" s="222" t="s">
        <v>446</v>
      </c>
      <c r="G75" s="230" t="s">
        <v>212</v>
      </c>
      <c r="H75" s="224" t="s">
        <v>46</v>
      </c>
      <c r="I75" s="224" t="s">
        <v>12</v>
      </c>
      <c r="J75" s="28">
        <v>501.8</v>
      </c>
      <c r="K75" s="28"/>
      <c r="L75" s="28"/>
    </row>
    <row r="76" spans="1:12" s="8" customFormat="1" ht="46.9" hidden="1" customHeight="1">
      <c r="A76" s="15"/>
      <c r="B76" s="184" t="s">
        <v>476</v>
      </c>
      <c r="C76" s="332" t="s">
        <v>12</v>
      </c>
      <c r="D76" s="332" t="s">
        <v>85</v>
      </c>
      <c r="E76" s="225" t="s">
        <v>7</v>
      </c>
      <c r="F76" s="274" t="s">
        <v>468</v>
      </c>
      <c r="G76" s="275" t="s">
        <v>212</v>
      </c>
      <c r="H76" s="264" t="s">
        <v>46</v>
      </c>
      <c r="I76" s="264" t="s">
        <v>12</v>
      </c>
      <c r="J76" s="107"/>
      <c r="K76" s="107"/>
      <c r="L76" s="107"/>
    </row>
    <row r="77" spans="1:12" s="8" customFormat="1" ht="46.9" customHeight="1">
      <c r="A77" s="15"/>
      <c r="B77" s="17" t="s">
        <v>323</v>
      </c>
      <c r="C77" s="331" t="s">
        <v>12</v>
      </c>
      <c r="D77" s="331" t="s">
        <v>85</v>
      </c>
      <c r="E77" s="222" t="s">
        <v>7</v>
      </c>
      <c r="F77" s="222" t="s">
        <v>446</v>
      </c>
      <c r="G77" s="230" t="s">
        <v>221</v>
      </c>
      <c r="H77" s="367" t="s">
        <v>46</v>
      </c>
      <c r="I77" s="367" t="s">
        <v>12</v>
      </c>
      <c r="J77" s="28">
        <v>1800</v>
      </c>
      <c r="K77" s="107"/>
      <c r="L77" s="107"/>
    </row>
    <row r="78" spans="1:12" s="8" customFormat="1" ht="46.9" customHeight="1">
      <c r="A78" s="15"/>
      <c r="B78" s="17" t="s">
        <v>324</v>
      </c>
      <c r="C78" s="331" t="s">
        <v>12</v>
      </c>
      <c r="D78" s="331" t="s">
        <v>85</v>
      </c>
      <c r="E78" s="222" t="s">
        <v>7</v>
      </c>
      <c r="F78" s="222" t="s">
        <v>446</v>
      </c>
      <c r="G78" s="230" t="s">
        <v>221</v>
      </c>
      <c r="H78" s="367" t="s">
        <v>46</v>
      </c>
      <c r="I78" s="367" t="s">
        <v>12</v>
      </c>
      <c r="J78" s="28">
        <v>250.9</v>
      </c>
      <c r="K78" s="107"/>
      <c r="L78" s="107"/>
    </row>
    <row r="79" spans="1:12" s="8" customFormat="1" ht="45.6" customHeight="1">
      <c r="A79" s="15"/>
      <c r="B79" s="185" t="s">
        <v>433</v>
      </c>
      <c r="C79" s="329" t="s">
        <v>12</v>
      </c>
      <c r="D79" s="329" t="s">
        <v>85</v>
      </c>
      <c r="E79" s="189" t="s">
        <v>7</v>
      </c>
      <c r="F79" s="189" t="s">
        <v>631</v>
      </c>
      <c r="G79" s="376"/>
      <c r="H79" s="376"/>
      <c r="I79" s="376"/>
      <c r="J79" s="107">
        <f>+J80+J81+J82</f>
        <v>1983.6000000000001</v>
      </c>
      <c r="K79" s="107">
        <f t="shared" ref="K79:L79" si="19">+K80+K81+K82</f>
        <v>0</v>
      </c>
      <c r="L79" s="107">
        <f t="shared" si="19"/>
        <v>0</v>
      </c>
    </row>
    <row r="80" spans="1:12" s="8" customFormat="1" ht="85.9" customHeight="1">
      <c r="A80" s="15"/>
      <c r="B80" s="130" t="s">
        <v>429</v>
      </c>
      <c r="C80" s="330" t="s">
        <v>12</v>
      </c>
      <c r="D80" s="330" t="s">
        <v>85</v>
      </c>
      <c r="E80" s="190" t="s">
        <v>7</v>
      </c>
      <c r="F80" s="190" t="s">
        <v>631</v>
      </c>
      <c r="G80" s="220" t="s">
        <v>212</v>
      </c>
      <c r="H80" s="377" t="s">
        <v>86</v>
      </c>
      <c r="I80" s="377" t="s">
        <v>8</v>
      </c>
      <c r="J80" s="155">
        <v>1650.9</v>
      </c>
      <c r="K80" s="28"/>
      <c r="L80" s="28"/>
    </row>
    <row r="81" spans="1:12" s="8" customFormat="1" ht="89.45" customHeight="1">
      <c r="A81" s="15"/>
      <c r="B81" s="130" t="s">
        <v>430</v>
      </c>
      <c r="C81" s="330" t="s">
        <v>12</v>
      </c>
      <c r="D81" s="330" t="s">
        <v>85</v>
      </c>
      <c r="E81" s="190" t="s">
        <v>7</v>
      </c>
      <c r="F81" s="190" t="s">
        <v>631</v>
      </c>
      <c r="G81" s="220" t="s">
        <v>212</v>
      </c>
      <c r="H81" s="377" t="s">
        <v>86</v>
      </c>
      <c r="I81" s="377" t="s">
        <v>8</v>
      </c>
      <c r="J81" s="155">
        <v>291.39999999999998</v>
      </c>
      <c r="K81" s="28"/>
      <c r="L81" s="28"/>
    </row>
    <row r="82" spans="1:12" s="8" customFormat="1" ht="85.15" customHeight="1">
      <c r="A82" s="15"/>
      <c r="B82" s="183" t="s">
        <v>431</v>
      </c>
      <c r="C82" s="331" t="s">
        <v>12</v>
      </c>
      <c r="D82" s="331" t="s">
        <v>85</v>
      </c>
      <c r="E82" s="222" t="s">
        <v>7</v>
      </c>
      <c r="F82" s="222" t="s">
        <v>631</v>
      </c>
      <c r="G82" s="221" t="s">
        <v>212</v>
      </c>
      <c r="H82" s="377" t="s">
        <v>86</v>
      </c>
      <c r="I82" s="377" t="s">
        <v>8</v>
      </c>
      <c r="J82" s="223">
        <v>41.3</v>
      </c>
      <c r="K82" s="28"/>
      <c r="L82" s="28"/>
    </row>
    <row r="83" spans="1:12" s="8" customFormat="1" ht="52.9" customHeight="1">
      <c r="A83" s="15"/>
      <c r="B83" s="183" t="s">
        <v>627</v>
      </c>
      <c r="C83" s="332" t="s">
        <v>12</v>
      </c>
      <c r="D83" s="332" t="s">
        <v>85</v>
      </c>
      <c r="E83" s="225" t="s">
        <v>7</v>
      </c>
      <c r="F83" s="225" t="s">
        <v>630</v>
      </c>
      <c r="G83" s="416"/>
      <c r="H83" s="417"/>
      <c r="I83" s="418"/>
      <c r="J83" s="391">
        <f>+J84+J85</f>
        <v>16353.1</v>
      </c>
      <c r="K83" s="391">
        <f t="shared" ref="K83:L83" si="20">+K84+K85</f>
        <v>49059.399999999994</v>
      </c>
      <c r="L83" s="391">
        <f t="shared" si="20"/>
        <v>49059.399999999994</v>
      </c>
    </row>
    <row r="84" spans="1:12" s="8" customFormat="1" ht="65.45" customHeight="1">
      <c r="A84" s="15"/>
      <c r="B84" s="183" t="s">
        <v>628</v>
      </c>
      <c r="C84" s="331" t="s">
        <v>12</v>
      </c>
      <c r="D84" s="331" t="s">
        <v>85</v>
      </c>
      <c r="E84" s="222" t="s">
        <v>7</v>
      </c>
      <c r="F84" s="222" t="s">
        <v>630</v>
      </c>
      <c r="G84" s="230" t="s">
        <v>214</v>
      </c>
      <c r="H84" s="389" t="s">
        <v>46</v>
      </c>
      <c r="I84" s="389" t="s">
        <v>12</v>
      </c>
      <c r="J84" s="223">
        <v>13150.2</v>
      </c>
      <c r="K84" s="28">
        <v>39450.6</v>
      </c>
      <c r="L84" s="28">
        <v>39450.6</v>
      </c>
    </row>
    <row r="85" spans="1:12" s="8" customFormat="1" ht="62.45" customHeight="1">
      <c r="A85" s="15"/>
      <c r="B85" s="183" t="s">
        <v>629</v>
      </c>
      <c r="C85" s="331" t="s">
        <v>12</v>
      </c>
      <c r="D85" s="331" t="s">
        <v>85</v>
      </c>
      <c r="E85" s="222" t="s">
        <v>7</v>
      </c>
      <c r="F85" s="222" t="s">
        <v>630</v>
      </c>
      <c r="G85" s="230" t="s">
        <v>221</v>
      </c>
      <c r="H85" s="389" t="s">
        <v>46</v>
      </c>
      <c r="I85" s="389" t="s">
        <v>12</v>
      </c>
      <c r="J85" s="223">
        <v>3202.9</v>
      </c>
      <c r="K85" s="28">
        <v>9608.7999999999993</v>
      </c>
      <c r="L85" s="28">
        <v>9608.7999999999993</v>
      </c>
    </row>
    <row r="86" spans="1:12" s="8" customFormat="1" ht="66">
      <c r="A86" s="203" t="s">
        <v>461</v>
      </c>
      <c r="B86" s="175" t="s">
        <v>396</v>
      </c>
      <c r="C86" s="333" t="s">
        <v>12</v>
      </c>
      <c r="D86" s="333">
        <v>2</v>
      </c>
      <c r="E86" s="176" t="s">
        <v>357</v>
      </c>
      <c r="F86" s="177" t="s">
        <v>336</v>
      </c>
      <c r="G86" s="478"/>
      <c r="H86" s="479"/>
      <c r="I86" s="480"/>
      <c r="J86" s="108">
        <f>SUM(J87)</f>
        <v>500</v>
      </c>
      <c r="K86" s="108">
        <f t="shared" ref="K86:L86" si="21">SUM(K87)</f>
        <v>500</v>
      </c>
      <c r="L86" s="108">
        <f t="shared" si="21"/>
        <v>500</v>
      </c>
    </row>
    <row r="87" spans="1:12" s="8" customFormat="1" ht="17.25">
      <c r="A87" s="15"/>
      <c r="B87" s="17" t="s">
        <v>211</v>
      </c>
      <c r="C87" s="327" t="s">
        <v>12</v>
      </c>
      <c r="D87" s="327">
        <v>2</v>
      </c>
      <c r="E87" s="27" t="s">
        <v>357</v>
      </c>
      <c r="F87" s="27" t="s">
        <v>336</v>
      </c>
      <c r="G87" s="68" t="s">
        <v>212</v>
      </c>
      <c r="H87" s="68" t="s">
        <v>46</v>
      </c>
      <c r="I87" s="68" t="s">
        <v>12</v>
      </c>
      <c r="J87" s="28">
        <v>500</v>
      </c>
      <c r="K87" s="28">
        <v>500</v>
      </c>
      <c r="L87" s="28">
        <v>500</v>
      </c>
    </row>
    <row r="88" spans="1:12" s="182" customFormat="1" ht="15" customHeight="1">
      <c r="A88" s="203" t="s">
        <v>592</v>
      </c>
      <c r="B88" s="175" t="s">
        <v>397</v>
      </c>
      <c r="C88" s="333" t="s">
        <v>12</v>
      </c>
      <c r="D88" s="333">
        <v>2</v>
      </c>
      <c r="E88" s="176" t="s">
        <v>377</v>
      </c>
      <c r="F88" s="177" t="s">
        <v>378</v>
      </c>
      <c r="G88" s="179"/>
      <c r="H88" s="180"/>
      <c r="I88" s="181"/>
      <c r="J88" s="108">
        <f>+J89+J90+J91+J92+J93+J94</f>
        <v>3360.8</v>
      </c>
      <c r="K88" s="108">
        <f t="shared" ref="K88:L88" si="22">+K89+K90+K91+K92+K93+K94</f>
        <v>4552.9000000000005</v>
      </c>
      <c r="L88" s="108">
        <f t="shared" si="22"/>
        <v>18189.899999999998</v>
      </c>
    </row>
    <row r="89" spans="1:12" s="182" customFormat="1" ht="60" customHeight="1">
      <c r="A89" s="178"/>
      <c r="B89" s="183" t="s">
        <v>536</v>
      </c>
      <c r="C89" s="327" t="s">
        <v>12</v>
      </c>
      <c r="D89" s="327">
        <v>2</v>
      </c>
      <c r="E89" s="27" t="s">
        <v>377</v>
      </c>
      <c r="F89" s="27" t="s">
        <v>378</v>
      </c>
      <c r="G89" s="302" t="s">
        <v>212</v>
      </c>
      <c r="H89" s="302" t="s">
        <v>46</v>
      </c>
      <c r="I89" s="302" t="s">
        <v>12</v>
      </c>
      <c r="J89" s="156">
        <v>2189.4</v>
      </c>
      <c r="K89" s="156">
        <v>4507.8</v>
      </c>
      <c r="L89" s="156">
        <v>18009.8</v>
      </c>
    </row>
    <row r="90" spans="1:12" s="182" customFormat="1" ht="63">
      <c r="A90" s="178"/>
      <c r="B90" s="183" t="s">
        <v>537</v>
      </c>
      <c r="C90" s="327" t="s">
        <v>12</v>
      </c>
      <c r="D90" s="327">
        <v>2</v>
      </c>
      <c r="E90" s="27" t="s">
        <v>377</v>
      </c>
      <c r="F90" s="27" t="s">
        <v>378</v>
      </c>
      <c r="G90" s="302" t="s">
        <v>212</v>
      </c>
      <c r="H90" s="302" t="s">
        <v>46</v>
      </c>
      <c r="I90" s="302" t="s">
        <v>12</v>
      </c>
      <c r="J90" s="156">
        <v>44.7</v>
      </c>
      <c r="K90" s="156"/>
      <c r="L90" s="156"/>
    </row>
    <row r="91" spans="1:12" s="182" customFormat="1" ht="63">
      <c r="A91" s="178"/>
      <c r="B91" s="183" t="s">
        <v>538</v>
      </c>
      <c r="C91" s="327" t="s">
        <v>12</v>
      </c>
      <c r="D91" s="327">
        <v>2</v>
      </c>
      <c r="E91" s="27" t="s">
        <v>377</v>
      </c>
      <c r="F91" s="27" t="s">
        <v>378</v>
      </c>
      <c r="G91" s="302" t="s">
        <v>212</v>
      </c>
      <c r="H91" s="302" t="s">
        <v>46</v>
      </c>
      <c r="I91" s="302" t="s">
        <v>12</v>
      </c>
      <c r="J91" s="156">
        <v>6.4</v>
      </c>
      <c r="K91" s="156">
        <v>45.1</v>
      </c>
      <c r="L91" s="156">
        <v>180.1</v>
      </c>
    </row>
    <row r="92" spans="1:12" s="182" customFormat="1" ht="60.6" customHeight="1">
      <c r="A92" s="178"/>
      <c r="B92" s="183" t="s">
        <v>398</v>
      </c>
      <c r="C92" s="327" t="s">
        <v>12</v>
      </c>
      <c r="D92" s="327">
        <v>2</v>
      </c>
      <c r="E92" s="27" t="s">
        <v>377</v>
      </c>
      <c r="F92" s="161" t="s">
        <v>378</v>
      </c>
      <c r="G92" s="361" t="s">
        <v>221</v>
      </c>
      <c r="H92" s="361" t="s">
        <v>46</v>
      </c>
      <c r="I92" s="361" t="s">
        <v>12</v>
      </c>
      <c r="J92" s="156">
        <v>1094.8</v>
      </c>
      <c r="K92" s="156"/>
      <c r="L92" s="156"/>
    </row>
    <row r="93" spans="1:12" s="8" customFormat="1" ht="63">
      <c r="A93" s="15"/>
      <c r="B93" s="183" t="s">
        <v>399</v>
      </c>
      <c r="C93" s="327" t="s">
        <v>12</v>
      </c>
      <c r="D93" s="327">
        <v>2</v>
      </c>
      <c r="E93" s="27" t="s">
        <v>377</v>
      </c>
      <c r="F93" s="161" t="s">
        <v>378</v>
      </c>
      <c r="G93" s="361" t="s">
        <v>221</v>
      </c>
      <c r="H93" s="361" t="s">
        <v>46</v>
      </c>
      <c r="I93" s="361" t="s">
        <v>12</v>
      </c>
      <c r="J93" s="156">
        <v>22.3</v>
      </c>
      <c r="K93" s="156"/>
      <c r="L93" s="156"/>
    </row>
    <row r="94" spans="1:12" s="8" customFormat="1" ht="62.45" customHeight="1">
      <c r="A94" s="15"/>
      <c r="B94" s="183" t="s">
        <v>400</v>
      </c>
      <c r="C94" s="327" t="s">
        <v>12</v>
      </c>
      <c r="D94" s="327">
        <v>2</v>
      </c>
      <c r="E94" s="27" t="s">
        <v>377</v>
      </c>
      <c r="F94" s="161" t="s">
        <v>378</v>
      </c>
      <c r="G94" s="361" t="s">
        <v>221</v>
      </c>
      <c r="H94" s="361" t="s">
        <v>46</v>
      </c>
      <c r="I94" s="361" t="s">
        <v>12</v>
      </c>
      <c r="J94" s="156">
        <v>3.2</v>
      </c>
      <c r="K94" s="156"/>
      <c r="L94" s="156"/>
    </row>
    <row r="95" spans="1:12" s="8" customFormat="1" ht="27" customHeight="1">
      <c r="A95" s="203" t="s">
        <v>593</v>
      </c>
      <c r="B95" s="175" t="s">
        <v>572</v>
      </c>
      <c r="C95" s="333" t="s">
        <v>12</v>
      </c>
      <c r="D95" s="333">
        <v>2</v>
      </c>
      <c r="E95" s="176" t="s">
        <v>573</v>
      </c>
      <c r="F95" s="177" t="s">
        <v>588</v>
      </c>
      <c r="G95" s="373"/>
      <c r="H95" s="374"/>
      <c r="I95" s="375"/>
      <c r="J95" s="108">
        <f>+J96+J97+J98</f>
        <v>1933.7</v>
      </c>
      <c r="K95" s="108">
        <f t="shared" ref="K95:L95" si="23">+K96+K97+K98</f>
        <v>0</v>
      </c>
      <c r="L95" s="108">
        <f t="shared" si="23"/>
        <v>0</v>
      </c>
    </row>
    <row r="96" spans="1:12" s="8" customFormat="1" ht="50.45" customHeight="1">
      <c r="A96" s="15"/>
      <c r="B96" s="184" t="s">
        <v>589</v>
      </c>
      <c r="C96" s="327" t="s">
        <v>12</v>
      </c>
      <c r="D96" s="327" t="s">
        <v>85</v>
      </c>
      <c r="E96" s="27" t="s">
        <v>573</v>
      </c>
      <c r="F96" s="161" t="s">
        <v>588</v>
      </c>
      <c r="G96" s="377" t="s">
        <v>212</v>
      </c>
      <c r="H96" s="377" t="s">
        <v>46</v>
      </c>
      <c r="I96" s="377" t="s">
        <v>12</v>
      </c>
      <c r="J96" s="156">
        <v>1609.5</v>
      </c>
      <c r="K96" s="156"/>
      <c r="L96" s="156"/>
    </row>
    <row r="97" spans="1:15" s="8" customFormat="1" ht="54" customHeight="1">
      <c r="A97" s="15"/>
      <c r="B97" s="184" t="s">
        <v>590</v>
      </c>
      <c r="C97" s="327" t="s">
        <v>12</v>
      </c>
      <c r="D97" s="327" t="s">
        <v>85</v>
      </c>
      <c r="E97" s="27" t="s">
        <v>573</v>
      </c>
      <c r="F97" s="161" t="s">
        <v>588</v>
      </c>
      <c r="G97" s="377" t="s">
        <v>212</v>
      </c>
      <c r="H97" s="377" t="s">
        <v>46</v>
      </c>
      <c r="I97" s="377" t="s">
        <v>12</v>
      </c>
      <c r="J97" s="156">
        <v>284</v>
      </c>
      <c r="K97" s="156"/>
      <c r="L97" s="156"/>
    </row>
    <row r="98" spans="1:15" s="8" customFormat="1" ht="57" customHeight="1">
      <c r="A98" s="15"/>
      <c r="B98" s="184" t="s">
        <v>591</v>
      </c>
      <c r="C98" s="327" t="s">
        <v>12</v>
      </c>
      <c r="D98" s="327" t="s">
        <v>85</v>
      </c>
      <c r="E98" s="27" t="s">
        <v>573</v>
      </c>
      <c r="F98" s="161" t="s">
        <v>588</v>
      </c>
      <c r="G98" s="377" t="s">
        <v>212</v>
      </c>
      <c r="H98" s="377" t="s">
        <v>46</v>
      </c>
      <c r="I98" s="377" t="s">
        <v>12</v>
      </c>
      <c r="J98" s="156">
        <v>40.200000000000003</v>
      </c>
      <c r="K98" s="156"/>
      <c r="L98" s="156"/>
    </row>
    <row r="99" spans="1:15" s="8" customFormat="1" ht="22.9" customHeight="1">
      <c r="A99" s="203" t="s">
        <v>594</v>
      </c>
      <c r="B99" s="175" t="s">
        <v>539</v>
      </c>
      <c r="C99" s="333" t="s">
        <v>12</v>
      </c>
      <c r="D99" s="333">
        <v>2</v>
      </c>
      <c r="E99" s="176" t="s">
        <v>540</v>
      </c>
      <c r="F99" s="177" t="s">
        <v>541</v>
      </c>
      <c r="G99" s="299"/>
      <c r="H99" s="300"/>
      <c r="I99" s="301"/>
      <c r="J99" s="108">
        <f>J100+J101+J102+J103+J104+J105</f>
        <v>8718.7000000000007</v>
      </c>
      <c r="K99" s="108">
        <f t="shared" ref="K99:L99" si="24">K100+K101+K102+K103+K104+K105</f>
        <v>31879.300000000003</v>
      </c>
      <c r="L99" s="108">
        <f t="shared" si="24"/>
        <v>0</v>
      </c>
    </row>
    <row r="100" spans="1:15" s="8" customFormat="1" ht="43.9" customHeight="1">
      <c r="A100" s="15"/>
      <c r="B100" s="183" t="s">
        <v>542</v>
      </c>
      <c r="C100" s="327" t="s">
        <v>12</v>
      </c>
      <c r="D100" s="327">
        <v>2</v>
      </c>
      <c r="E100" s="27" t="s">
        <v>540</v>
      </c>
      <c r="F100" s="27" t="s">
        <v>541</v>
      </c>
      <c r="G100" s="302" t="s">
        <v>212</v>
      </c>
      <c r="H100" s="302" t="s">
        <v>46</v>
      </c>
      <c r="I100" s="302" t="s">
        <v>12</v>
      </c>
      <c r="J100" s="156">
        <v>4259.3</v>
      </c>
      <c r="K100" s="156">
        <v>28694.3</v>
      </c>
      <c r="L100" s="156">
        <v>0</v>
      </c>
    </row>
    <row r="101" spans="1:15" s="8" customFormat="1" ht="43.15" customHeight="1">
      <c r="A101" s="15"/>
      <c r="B101" s="183" t="s">
        <v>543</v>
      </c>
      <c r="C101" s="327" t="s">
        <v>12</v>
      </c>
      <c r="D101" s="327">
        <v>2</v>
      </c>
      <c r="E101" s="27" t="s">
        <v>540</v>
      </c>
      <c r="F101" s="27" t="s">
        <v>541</v>
      </c>
      <c r="G101" s="302" t="s">
        <v>212</v>
      </c>
      <c r="H101" s="302" t="s">
        <v>46</v>
      </c>
      <c r="I101" s="302" t="s">
        <v>12</v>
      </c>
      <c r="J101" s="156">
        <v>87</v>
      </c>
      <c r="K101" s="156">
        <v>0</v>
      </c>
      <c r="L101" s="156">
        <v>0</v>
      </c>
    </row>
    <row r="102" spans="1:15" s="8" customFormat="1" ht="50.45" customHeight="1">
      <c r="A102" s="15"/>
      <c r="B102" s="183" t="s">
        <v>544</v>
      </c>
      <c r="C102" s="327" t="s">
        <v>12</v>
      </c>
      <c r="D102" s="327">
        <v>2</v>
      </c>
      <c r="E102" s="27" t="s">
        <v>540</v>
      </c>
      <c r="F102" s="27" t="s">
        <v>541</v>
      </c>
      <c r="G102" s="302" t="s">
        <v>212</v>
      </c>
      <c r="H102" s="302" t="s">
        <v>46</v>
      </c>
      <c r="I102" s="302" t="s">
        <v>12</v>
      </c>
      <c r="J102" s="156">
        <v>13.1</v>
      </c>
      <c r="K102" s="156">
        <v>28.7</v>
      </c>
      <c r="L102" s="156">
        <v>0</v>
      </c>
    </row>
    <row r="103" spans="1:15" s="8" customFormat="1" ht="49.15" customHeight="1">
      <c r="A103" s="15"/>
      <c r="B103" s="183" t="s">
        <v>546</v>
      </c>
      <c r="C103" s="327" t="s">
        <v>12</v>
      </c>
      <c r="D103" s="327">
        <v>2</v>
      </c>
      <c r="E103" s="27" t="s">
        <v>540</v>
      </c>
      <c r="F103" s="27" t="s">
        <v>541</v>
      </c>
      <c r="G103" s="302" t="s">
        <v>221</v>
      </c>
      <c r="H103" s="302" t="s">
        <v>46</v>
      </c>
      <c r="I103" s="302" t="s">
        <v>12</v>
      </c>
      <c r="J103" s="156">
        <v>4259.3</v>
      </c>
      <c r="K103" s="156">
        <v>2869.4</v>
      </c>
      <c r="L103" s="156">
        <v>0</v>
      </c>
    </row>
    <row r="104" spans="1:15" s="8" customFormat="1" ht="52.15" customHeight="1">
      <c r="A104" s="15"/>
      <c r="B104" s="183" t="s">
        <v>547</v>
      </c>
      <c r="C104" s="327" t="s">
        <v>12</v>
      </c>
      <c r="D104" s="327">
        <v>2</v>
      </c>
      <c r="E104" s="27" t="s">
        <v>540</v>
      </c>
      <c r="F104" s="27" t="s">
        <v>541</v>
      </c>
      <c r="G104" s="302" t="s">
        <v>221</v>
      </c>
      <c r="H104" s="302" t="s">
        <v>46</v>
      </c>
      <c r="I104" s="302" t="s">
        <v>12</v>
      </c>
      <c r="J104" s="156">
        <v>86.9</v>
      </c>
      <c r="K104" s="156">
        <v>0</v>
      </c>
      <c r="L104" s="156">
        <v>0</v>
      </c>
    </row>
    <row r="105" spans="1:15" s="8" customFormat="1" ht="54" customHeight="1">
      <c r="A105" s="15"/>
      <c r="B105" s="183" t="s">
        <v>545</v>
      </c>
      <c r="C105" s="327" t="s">
        <v>12</v>
      </c>
      <c r="D105" s="327">
        <v>2</v>
      </c>
      <c r="E105" s="27" t="s">
        <v>540</v>
      </c>
      <c r="F105" s="27" t="s">
        <v>541</v>
      </c>
      <c r="G105" s="302" t="s">
        <v>221</v>
      </c>
      <c r="H105" s="302" t="s">
        <v>46</v>
      </c>
      <c r="I105" s="302" t="s">
        <v>12</v>
      </c>
      <c r="J105" s="156">
        <v>13.1</v>
      </c>
      <c r="K105" s="156">
        <v>286.89999999999998</v>
      </c>
      <c r="L105" s="156">
        <v>0</v>
      </c>
    </row>
    <row r="106" spans="1:15" s="2" customFormat="1">
      <c r="A106" s="13" t="s">
        <v>159</v>
      </c>
      <c r="B106" s="18" t="s">
        <v>22</v>
      </c>
      <c r="C106" s="324" t="s">
        <v>12</v>
      </c>
      <c r="D106" s="324">
        <v>3</v>
      </c>
      <c r="E106" s="25" t="s">
        <v>2</v>
      </c>
      <c r="F106" s="25" t="s">
        <v>3</v>
      </c>
      <c r="G106" s="447"/>
      <c r="H106" s="447"/>
      <c r="I106" s="447"/>
      <c r="J106" s="145">
        <f>SUM(J107+J114+J117+J120+J124)</f>
        <v>112933.70000000001</v>
      </c>
      <c r="K106" s="145">
        <f t="shared" ref="K106:L106" si="25">SUM(K107+K114+K117+K120+K124)</f>
        <v>93808</v>
      </c>
      <c r="L106" s="145">
        <f t="shared" si="25"/>
        <v>94243</v>
      </c>
    </row>
    <row r="107" spans="1:15" s="78" customFormat="1" ht="58.5">
      <c r="A107" s="74" t="s">
        <v>160</v>
      </c>
      <c r="B107" s="75" t="s">
        <v>23</v>
      </c>
      <c r="C107" s="325" t="s">
        <v>12</v>
      </c>
      <c r="D107" s="325">
        <v>3</v>
      </c>
      <c r="E107" s="91" t="s">
        <v>1</v>
      </c>
      <c r="F107" s="76" t="s">
        <v>3</v>
      </c>
      <c r="G107" s="448"/>
      <c r="H107" s="448"/>
      <c r="I107" s="448"/>
      <c r="J107" s="147">
        <f>SUM(J108+J112)</f>
        <v>41147.9</v>
      </c>
      <c r="K107" s="147">
        <f t="shared" ref="K107:L107" si="26">SUM(K108)</f>
        <v>28867</v>
      </c>
      <c r="L107" s="147">
        <f t="shared" si="26"/>
        <v>29190</v>
      </c>
    </row>
    <row r="108" spans="1:15" s="82" customFormat="1" ht="33">
      <c r="A108" s="87"/>
      <c r="B108" s="41" t="s">
        <v>17</v>
      </c>
      <c r="C108" s="326" t="s">
        <v>12</v>
      </c>
      <c r="D108" s="326">
        <v>3</v>
      </c>
      <c r="E108" s="81" t="s">
        <v>1</v>
      </c>
      <c r="F108" s="81" t="s">
        <v>16</v>
      </c>
      <c r="G108" s="446"/>
      <c r="H108" s="446"/>
      <c r="I108" s="446"/>
      <c r="J108" s="107">
        <f>+J109+J110+J111</f>
        <v>38147.9</v>
      </c>
      <c r="K108" s="107">
        <f t="shared" ref="K108:L108" si="27">+K109+K110+K111</f>
        <v>28867</v>
      </c>
      <c r="L108" s="107">
        <f t="shared" si="27"/>
        <v>29190</v>
      </c>
    </row>
    <row r="109" spans="1:15" s="8" customFormat="1" ht="17.25">
      <c r="A109" s="15"/>
      <c r="B109" s="17" t="s">
        <v>211</v>
      </c>
      <c r="C109" s="327" t="s">
        <v>12</v>
      </c>
      <c r="D109" s="327">
        <v>3</v>
      </c>
      <c r="E109" s="27" t="s">
        <v>1</v>
      </c>
      <c r="F109" s="27" t="s">
        <v>16</v>
      </c>
      <c r="G109" s="169" t="s">
        <v>212</v>
      </c>
      <c r="H109" s="169" t="s">
        <v>46</v>
      </c>
      <c r="I109" s="169" t="s">
        <v>7</v>
      </c>
      <c r="J109" s="28">
        <v>30344.1</v>
      </c>
      <c r="K109" s="28">
        <v>20322.5</v>
      </c>
      <c r="L109" s="28">
        <v>20628.900000000001</v>
      </c>
    </row>
    <row r="110" spans="1:15" s="8" customFormat="1" ht="33">
      <c r="A110" s="15"/>
      <c r="B110" s="17" t="s">
        <v>595</v>
      </c>
      <c r="C110" s="327" t="s">
        <v>12</v>
      </c>
      <c r="D110" s="327" t="s">
        <v>94</v>
      </c>
      <c r="E110" s="27" t="s">
        <v>1</v>
      </c>
      <c r="F110" s="27" t="s">
        <v>16</v>
      </c>
      <c r="G110" s="57" t="s">
        <v>221</v>
      </c>
      <c r="H110" s="57" t="s">
        <v>46</v>
      </c>
      <c r="I110" s="57" t="s">
        <v>7</v>
      </c>
      <c r="J110" s="28">
        <v>4544.8</v>
      </c>
      <c r="K110" s="28">
        <v>5285.5</v>
      </c>
      <c r="L110" s="28">
        <v>5302.1</v>
      </c>
    </row>
    <row r="111" spans="1:15" s="8" customFormat="1" ht="17.25">
      <c r="A111" s="15"/>
      <c r="B111" s="17" t="s">
        <v>215</v>
      </c>
      <c r="C111" s="327" t="s">
        <v>12</v>
      </c>
      <c r="D111" s="327">
        <v>3</v>
      </c>
      <c r="E111" s="27" t="s">
        <v>1</v>
      </c>
      <c r="F111" s="27" t="s">
        <v>16</v>
      </c>
      <c r="G111" s="57" t="s">
        <v>216</v>
      </c>
      <c r="H111" s="57" t="s">
        <v>46</v>
      </c>
      <c r="I111" s="57" t="s">
        <v>7</v>
      </c>
      <c r="J111" s="28">
        <v>3259</v>
      </c>
      <c r="K111" s="28">
        <v>3259</v>
      </c>
      <c r="L111" s="28">
        <v>3259</v>
      </c>
      <c r="M111" s="8">
        <v>1738</v>
      </c>
      <c r="N111" s="8">
        <v>1738</v>
      </c>
      <c r="O111" s="8">
        <v>1738</v>
      </c>
    </row>
    <row r="112" spans="1:15" s="8" customFormat="1" ht="31.5">
      <c r="A112" s="15"/>
      <c r="B112" s="184" t="s">
        <v>646</v>
      </c>
      <c r="C112" s="326" t="s">
        <v>12</v>
      </c>
      <c r="D112" s="326" t="s">
        <v>94</v>
      </c>
      <c r="E112" s="81" t="s">
        <v>1</v>
      </c>
      <c r="F112" s="81" t="s">
        <v>276</v>
      </c>
      <c r="G112" s="402"/>
      <c r="H112" s="402"/>
      <c r="I112" s="402"/>
      <c r="J112" s="107">
        <f>+J113</f>
        <v>3000</v>
      </c>
      <c r="K112" s="107"/>
      <c r="L112" s="107"/>
    </row>
    <row r="113" spans="1:15" s="8" customFormat="1" ht="17.25">
      <c r="A113" s="15"/>
      <c r="B113" s="183" t="s">
        <v>647</v>
      </c>
      <c r="C113" s="327" t="s">
        <v>12</v>
      </c>
      <c r="D113" s="327" t="s">
        <v>94</v>
      </c>
      <c r="E113" s="27" t="s">
        <v>1</v>
      </c>
      <c r="F113" s="27" t="s">
        <v>276</v>
      </c>
      <c r="G113" s="57" t="s">
        <v>212</v>
      </c>
      <c r="H113" s="57" t="s">
        <v>46</v>
      </c>
      <c r="I113" s="57" t="s">
        <v>7</v>
      </c>
      <c r="J113" s="28">
        <v>3000</v>
      </c>
      <c r="K113" s="28"/>
      <c r="L113" s="28"/>
    </row>
    <row r="114" spans="1:15" s="78" customFormat="1" ht="19.5">
      <c r="A114" s="74" t="s">
        <v>161</v>
      </c>
      <c r="B114" s="75" t="s">
        <v>24</v>
      </c>
      <c r="C114" s="325" t="s">
        <v>12</v>
      </c>
      <c r="D114" s="325">
        <v>3</v>
      </c>
      <c r="E114" s="91" t="s">
        <v>12</v>
      </c>
      <c r="F114" s="76" t="s">
        <v>3</v>
      </c>
      <c r="G114" s="448"/>
      <c r="H114" s="448"/>
      <c r="I114" s="448"/>
      <c r="J114" s="147">
        <f>SUM(J115)</f>
        <v>62081.2</v>
      </c>
      <c r="K114" s="147">
        <f t="shared" ref="K114:L114" si="28">SUM(K115)</f>
        <v>61536</v>
      </c>
      <c r="L114" s="147">
        <f t="shared" si="28"/>
        <v>61648</v>
      </c>
    </row>
    <row r="115" spans="1:15" s="82" customFormat="1" ht="33">
      <c r="A115" s="87"/>
      <c r="B115" s="41" t="s">
        <v>17</v>
      </c>
      <c r="C115" s="326" t="s">
        <v>12</v>
      </c>
      <c r="D115" s="326">
        <v>3</v>
      </c>
      <c r="E115" s="81" t="s">
        <v>12</v>
      </c>
      <c r="F115" s="81" t="s">
        <v>16</v>
      </c>
      <c r="G115" s="446"/>
      <c r="H115" s="446"/>
      <c r="I115" s="446"/>
      <c r="J115" s="107">
        <f>SUM(J116)</f>
        <v>62081.2</v>
      </c>
      <c r="K115" s="107">
        <f t="shared" ref="K115:L115" si="29">SUM(K116)</f>
        <v>61536</v>
      </c>
      <c r="L115" s="107">
        <f t="shared" si="29"/>
        <v>61648</v>
      </c>
    </row>
    <row r="116" spans="1:15" s="8" customFormat="1" ht="33">
      <c r="A116" s="15"/>
      <c r="B116" s="17" t="s">
        <v>244</v>
      </c>
      <c r="C116" s="327" t="s">
        <v>12</v>
      </c>
      <c r="D116" s="327">
        <v>3</v>
      </c>
      <c r="E116" s="27" t="s">
        <v>12</v>
      </c>
      <c r="F116" s="27" t="s">
        <v>16</v>
      </c>
      <c r="G116" s="169" t="s">
        <v>214</v>
      </c>
      <c r="H116" s="169" t="s">
        <v>46</v>
      </c>
      <c r="I116" s="169" t="s">
        <v>7</v>
      </c>
      <c r="J116" s="28">
        <v>62081.2</v>
      </c>
      <c r="K116" s="28">
        <v>61536</v>
      </c>
      <c r="L116" s="28">
        <v>61648</v>
      </c>
      <c r="M116" s="8">
        <v>2174</v>
      </c>
      <c r="N116" s="8">
        <v>2174</v>
      </c>
      <c r="O116" s="8">
        <v>2174</v>
      </c>
    </row>
    <row r="117" spans="1:15" s="78" customFormat="1" ht="39">
      <c r="A117" s="74" t="s">
        <v>162</v>
      </c>
      <c r="B117" s="75" t="s">
        <v>25</v>
      </c>
      <c r="C117" s="325" t="s">
        <v>12</v>
      </c>
      <c r="D117" s="325">
        <v>3</v>
      </c>
      <c r="E117" s="91" t="s">
        <v>7</v>
      </c>
      <c r="F117" s="76" t="s">
        <v>3</v>
      </c>
      <c r="G117" s="448"/>
      <c r="H117" s="448"/>
      <c r="I117" s="448"/>
      <c r="J117" s="147">
        <f>SUM(J118)</f>
        <v>3305</v>
      </c>
      <c r="K117" s="147">
        <f t="shared" ref="K117:L118" si="30">SUM(K118)</f>
        <v>3305</v>
      </c>
      <c r="L117" s="147">
        <f t="shared" si="30"/>
        <v>3305</v>
      </c>
    </row>
    <row r="118" spans="1:15" s="82" customFormat="1" ht="33">
      <c r="A118" s="87"/>
      <c r="B118" s="41" t="s">
        <v>17</v>
      </c>
      <c r="C118" s="326" t="s">
        <v>12</v>
      </c>
      <c r="D118" s="326">
        <v>3</v>
      </c>
      <c r="E118" s="81" t="s">
        <v>7</v>
      </c>
      <c r="F118" s="81" t="s">
        <v>16</v>
      </c>
      <c r="G118" s="446"/>
      <c r="H118" s="446"/>
      <c r="I118" s="446"/>
      <c r="J118" s="107">
        <f>SUM(J119)</f>
        <v>3305</v>
      </c>
      <c r="K118" s="107">
        <f t="shared" si="30"/>
        <v>3305</v>
      </c>
      <c r="L118" s="107">
        <f t="shared" si="30"/>
        <v>3305</v>
      </c>
    </row>
    <row r="119" spans="1:15" s="8" customFormat="1" ht="17.25">
      <c r="A119" s="15"/>
      <c r="B119" s="17" t="s">
        <v>211</v>
      </c>
      <c r="C119" s="327" t="s">
        <v>12</v>
      </c>
      <c r="D119" s="327">
        <v>3</v>
      </c>
      <c r="E119" s="27" t="s">
        <v>7</v>
      </c>
      <c r="F119" s="27" t="s">
        <v>16</v>
      </c>
      <c r="G119" s="169" t="s">
        <v>212</v>
      </c>
      <c r="H119" s="169" t="s">
        <v>46</v>
      </c>
      <c r="I119" s="169" t="s">
        <v>7</v>
      </c>
      <c r="J119" s="28">
        <v>3305</v>
      </c>
      <c r="K119" s="28">
        <v>3305</v>
      </c>
      <c r="L119" s="28">
        <v>3305</v>
      </c>
    </row>
    <row r="120" spans="1:15" s="8" customFormat="1" ht="19.5">
      <c r="A120" s="74" t="s">
        <v>577</v>
      </c>
      <c r="B120" s="175" t="s">
        <v>572</v>
      </c>
      <c r="C120" s="333" t="s">
        <v>12</v>
      </c>
      <c r="D120" s="333" t="s">
        <v>94</v>
      </c>
      <c r="E120" s="176" t="s">
        <v>573</v>
      </c>
      <c r="F120" s="177" t="s">
        <v>574</v>
      </c>
      <c r="G120" s="363"/>
      <c r="H120" s="364"/>
      <c r="I120" s="365"/>
      <c r="J120" s="108">
        <f>+J121+J123+J122</f>
        <v>6299.6</v>
      </c>
      <c r="K120" s="108">
        <f t="shared" ref="K120:L120" si="31">+K121+K123</f>
        <v>0</v>
      </c>
      <c r="L120" s="108">
        <f t="shared" si="31"/>
        <v>0</v>
      </c>
    </row>
    <row r="121" spans="1:15" s="8" customFormat="1" ht="55.15" customHeight="1">
      <c r="A121" s="15"/>
      <c r="B121" s="184" t="s">
        <v>596</v>
      </c>
      <c r="C121" s="327" t="s">
        <v>12</v>
      </c>
      <c r="D121" s="327" t="s">
        <v>94</v>
      </c>
      <c r="E121" s="27" t="s">
        <v>573</v>
      </c>
      <c r="F121" s="27" t="s">
        <v>574</v>
      </c>
      <c r="G121" s="362" t="s">
        <v>212</v>
      </c>
      <c r="H121" s="362" t="s">
        <v>46</v>
      </c>
      <c r="I121" s="362" t="s">
        <v>7</v>
      </c>
      <c r="J121" s="28">
        <v>6156.2</v>
      </c>
      <c r="K121" s="28"/>
      <c r="L121" s="28"/>
    </row>
    <row r="122" spans="1:15" s="8" customFormat="1" ht="47.25">
      <c r="A122" s="15"/>
      <c r="B122" s="184" t="s">
        <v>575</v>
      </c>
      <c r="C122" s="327" t="s">
        <v>12</v>
      </c>
      <c r="D122" s="327" t="s">
        <v>94</v>
      </c>
      <c r="E122" s="27" t="s">
        <v>573</v>
      </c>
      <c r="F122" s="27" t="s">
        <v>574</v>
      </c>
      <c r="G122" s="377" t="s">
        <v>212</v>
      </c>
      <c r="H122" s="377" t="s">
        <v>46</v>
      </c>
      <c r="I122" s="377" t="s">
        <v>7</v>
      </c>
      <c r="J122" s="28">
        <v>125.6</v>
      </c>
      <c r="K122" s="28"/>
      <c r="L122" s="28"/>
    </row>
    <row r="123" spans="1:15" s="8" customFormat="1" ht="47.25">
      <c r="A123" s="15"/>
      <c r="B123" s="184" t="s">
        <v>576</v>
      </c>
      <c r="C123" s="327" t="s">
        <v>12</v>
      </c>
      <c r="D123" s="327" t="s">
        <v>94</v>
      </c>
      <c r="E123" s="27" t="s">
        <v>573</v>
      </c>
      <c r="F123" s="27" t="s">
        <v>574</v>
      </c>
      <c r="G123" s="362" t="s">
        <v>212</v>
      </c>
      <c r="H123" s="362" t="s">
        <v>46</v>
      </c>
      <c r="I123" s="362" t="s">
        <v>7</v>
      </c>
      <c r="J123" s="28">
        <v>17.8</v>
      </c>
      <c r="K123" s="28"/>
      <c r="L123" s="28"/>
    </row>
    <row r="124" spans="1:15" s="8" customFormat="1" ht="34.5">
      <c r="A124" s="74" t="s">
        <v>655</v>
      </c>
      <c r="B124" s="403" t="s">
        <v>653</v>
      </c>
      <c r="C124" s="334" t="s">
        <v>12</v>
      </c>
      <c r="D124" s="334" t="s">
        <v>94</v>
      </c>
      <c r="E124" s="406" t="s">
        <v>28</v>
      </c>
      <c r="F124" s="406" t="s">
        <v>16</v>
      </c>
      <c r="G124" s="240"/>
      <c r="H124" s="240"/>
      <c r="I124" s="240"/>
      <c r="J124" s="305">
        <f>+J125</f>
        <v>100</v>
      </c>
      <c r="K124" s="305">
        <f t="shared" ref="K124:L124" si="32">+K125</f>
        <v>100</v>
      </c>
      <c r="L124" s="305">
        <f t="shared" si="32"/>
        <v>100</v>
      </c>
    </row>
    <row r="125" spans="1:15" s="8" customFormat="1" ht="47.25">
      <c r="A125" s="15"/>
      <c r="B125" s="183" t="s">
        <v>654</v>
      </c>
      <c r="C125" s="327" t="s">
        <v>12</v>
      </c>
      <c r="D125" s="327" t="s">
        <v>94</v>
      </c>
      <c r="E125" s="27" t="s">
        <v>28</v>
      </c>
      <c r="F125" s="27" t="s">
        <v>16</v>
      </c>
      <c r="G125" s="400" t="s">
        <v>221</v>
      </c>
      <c r="H125" s="400" t="s">
        <v>46</v>
      </c>
      <c r="I125" s="400" t="s">
        <v>7</v>
      </c>
      <c r="J125" s="28">
        <v>100</v>
      </c>
      <c r="K125" s="28">
        <v>100</v>
      </c>
      <c r="L125" s="28">
        <v>100</v>
      </c>
    </row>
    <row r="126" spans="1:15" s="2" customFormat="1">
      <c r="A126" s="13" t="s">
        <v>163</v>
      </c>
      <c r="B126" s="18" t="s">
        <v>26</v>
      </c>
      <c r="C126" s="324" t="s">
        <v>12</v>
      </c>
      <c r="D126" s="324">
        <v>4</v>
      </c>
      <c r="E126" s="25" t="s">
        <v>2</v>
      </c>
      <c r="F126" s="25" t="s">
        <v>3</v>
      </c>
      <c r="G126" s="447"/>
      <c r="H126" s="447"/>
      <c r="I126" s="447"/>
      <c r="J126" s="145">
        <f>SUM(J127)</f>
        <v>13264.2</v>
      </c>
      <c r="K126" s="145">
        <f t="shared" ref="K126:L126" si="33">SUM(K127)</f>
        <v>13057.4</v>
      </c>
      <c r="L126" s="145">
        <f t="shared" si="33"/>
        <v>13252.4</v>
      </c>
    </row>
    <row r="127" spans="1:15" s="78" customFormat="1" ht="39">
      <c r="A127" s="74" t="s">
        <v>282</v>
      </c>
      <c r="B127" s="75" t="s">
        <v>245</v>
      </c>
      <c r="C127" s="325" t="s">
        <v>12</v>
      </c>
      <c r="D127" s="325">
        <v>4</v>
      </c>
      <c r="E127" s="91" t="s">
        <v>7</v>
      </c>
      <c r="F127" s="76" t="s">
        <v>3</v>
      </c>
      <c r="G127" s="448"/>
      <c r="H127" s="448"/>
      <c r="I127" s="448"/>
      <c r="J127" s="147">
        <f>+J128+J133</f>
        <v>13264.2</v>
      </c>
      <c r="K127" s="147">
        <f>SUM(K128+K133)</f>
        <v>13057.4</v>
      </c>
      <c r="L127" s="147">
        <f>SUM(L128+L133)</f>
        <v>13252.4</v>
      </c>
    </row>
    <row r="128" spans="1:15" s="82" customFormat="1" ht="33">
      <c r="A128" s="87"/>
      <c r="B128" s="41" t="s">
        <v>381</v>
      </c>
      <c r="C128" s="326" t="s">
        <v>12</v>
      </c>
      <c r="D128" s="326">
        <v>4</v>
      </c>
      <c r="E128" s="81" t="s">
        <v>7</v>
      </c>
      <c r="F128" s="81" t="s">
        <v>274</v>
      </c>
      <c r="G128" s="446"/>
      <c r="H128" s="446"/>
      <c r="I128" s="446"/>
      <c r="J128" s="107">
        <f>+J129+J130+J131+J132</f>
        <v>8364.2000000000007</v>
      </c>
      <c r="K128" s="107">
        <f>+K129+K130+K131+K132</f>
        <v>7969.4</v>
      </c>
      <c r="L128" s="107">
        <f>+L129+L130+L131+L132</f>
        <v>7969.4</v>
      </c>
    </row>
    <row r="129" spans="1:13" s="8" customFormat="1" ht="17.25">
      <c r="A129" s="15"/>
      <c r="B129" s="17" t="s">
        <v>321</v>
      </c>
      <c r="C129" s="327" t="s">
        <v>12</v>
      </c>
      <c r="D129" s="327">
        <v>4</v>
      </c>
      <c r="E129" s="27" t="s">
        <v>7</v>
      </c>
      <c r="F129" s="27" t="s">
        <v>274</v>
      </c>
      <c r="G129" s="169" t="s">
        <v>212</v>
      </c>
      <c r="H129" s="169" t="s">
        <v>46</v>
      </c>
      <c r="I129" s="169" t="s">
        <v>46</v>
      </c>
      <c r="J129" s="28">
        <v>5664.2</v>
      </c>
      <c r="K129" s="28">
        <v>5269.4</v>
      </c>
      <c r="L129" s="28">
        <v>5269.4</v>
      </c>
    </row>
    <row r="130" spans="1:13" s="8" customFormat="1" ht="33">
      <c r="A130" s="15"/>
      <c r="B130" s="17" t="s">
        <v>323</v>
      </c>
      <c r="C130" s="327" t="s">
        <v>12</v>
      </c>
      <c r="D130" s="327">
        <v>4</v>
      </c>
      <c r="E130" s="27" t="s">
        <v>7</v>
      </c>
      <c r="F130" s="27" t="s">
        <v>274</v>
      </c>
      <c r="G130" s="169" t="s">
        <v>221</v>
      </c>
      <c r="H130" s="169" t="s">
        <v>46</v>
      </c>
      <c r="I130" s="169" t="s">
        <v>46</v>
      </c>
      <c r="J130" s="28">
        <v>1200</v>
      </c>
      <c r="K130" s="28">
        <v>1200</v>
      </c>
      <c r="L130" s="28">
        <v>1200</v>
      </c>
      <c r="M130" s="8">
        <v>18</v>
      </c>
    </row>
    <row r="131" spans="1:13" s="8" customFormat="1" ht="17.25">
      <c r="A131" s="15"/>
      <c r="B131" s="17" t="s">
        <v>322</v>
      </c>
      <c r="C131" s="327" t="s">
        <v>12</v>
      </c>
      <c r="D131" s="327">
        <v>4</v>
      </c>
      <c r="E131" s="27" t="s">
        <v>7</v>
      </c>
      <c r="F131" s="27" t="s">
        <v>274</v>
      </c>
      <c r="G131" s="234" t="s">
        <v>212</v>
      </c>
      <c r="H131" s="234" t="s">
        <v>46</v>
      </c>
      <c r="I131" s="234" t="s">
        <v>46</v>
      </c>
      <c r="J131" s="28">
        <v>1370</v>
      </c>
      <c r="K131" s="28">
        <v>1370</v>
      </c>
      <c r="L131" s="28">
        <v>1370</v>
      </c>
    </row>
    <row r="132" spans="1:13" s="8" customFormat="1" ht="33">
      <c r="A132" s="15"/>
      <c r="B132" s="17" t="s">
        <v>324</v>
      </c>
      <c r="C132" s="327" t="s">
        <v>12</v>
      </c>
      <c r="D132" s="327">
        <v>4</v>
      </c>
      <c r="E132" s="27" t="s">
        <v>7</v>
      </c>
      <c r="F132" s="27" t="s">
        <v>274</v>
      </c>
      <c r="G132" s="234" t="s">
        <v>221</v>
      </c>
      <c r="H132" s="234" t="s">
        <v>46</v>
      </c>
      <c r="I132" s="234" t="s">
        <v>46</v>
      </c>
      <c r="J132" s="28">
        <v>130</v>
      </c>
      <c r="K132" s="28">
        <v>130</v>
      </c>
      <c r="L132" s="28">
        <v>130</v>
      </c>
    </row>
    <row r="133" spans="1:13" s="82" customFormat="1" ht="17.25">
      <c r="A133" s="87"/>
      <c r="B133" s="41" t="s">
        <v>382</v>
      </c>
      <c r="C133" s="326" t="s">
        <v>12</v>
      </c>
      <c r="D133" s="326">
        <v>4</v>
      </c>
      <c r="E133" s="81" t="s">
        <v>7</v>
      </c>
      <c r="F133" s="81" t="s">
        <v>275</v>
      </c>
      <c r="G133" s="446"/>
      <c r="H133" s="446"/>
      <c r="I133" s="446"/>
      <c r="J133" s="107">
        <f>+J134+J135+J136</f>
        <v>4900</v>
      </c>
      <c r="K133" s="107">
        <f t="shared" ref="K133:L133" si="34">SUM(K134:K135)</f>
        <v>5088</v>
      </c>
      <c r="L133" s="107">
        <f t="shared" si="34"/>
        <v>5283</v>
      </c>
    </row>
    <row r="134" spans="1:13" s="8" customFormat="1" ht="17.25">
      <c r="A134" s="15"/>
      <c r="B134" s="17" t="s">
        <v>325</v>
      </c>
      <c r="C134" s="327" t="s">
        <v>12</v>
      </c>
      <c r="D134" s="327">
        <v>4</v>
      </c>
      <c r="E134" s="27" t="s">
        <v>7</v>
      </c>
      <c r="F134" s="27" t="s">
        <v>275</v>
      </c>
      <c r="G134" s="169" t="s">
        <v>216</v>
      </c>
      <c r="H134" s="169" t="s">
        <v>46</v>
      </c>
      <c r="I134" s="169" t="s">
        <v>46</v>
      </c>
      <c r="J134" s="28">
        <v>4700</v>
      </c>
      <c r="K134" s="28">
        <v>4888</v>
      </c>
      <c r="L134" s="28">
        <v>5083</v>
      </c>
    </row>
    <row r="135" spans="1:13" s="8" customFormat="1" ht="16.899999999999999" customHeight="1">
      <c r="A135" s="15"/>
      <c r="B135" s="17" t="s">
        <v>598</v>
      </c>
      <c r="C135" s="327" t="s">
        <v>12</v>
      </c>
      <c r="D135" s="327">
        <v>4</v>
      </c>
      <c r="E135" s="27" t="s">
        <v>7</v>
      </c>
      <c r="F135" s="27" t="s">
        <v>275</v>
      </c>
      <c r="G135" s="169" t="s">
        <v>216</v>
      </c>
      <c r="H135" s="169" t="s">
        <v>46</v>
      </c>
      <c r="I135" s="169" t="s">
        <v>46</v>
      </c>
      <c r="J135" s="28">
        <v>200</v>
      </c>
      <c r="K135" s="28">
        <v>200</v>
      </c>
      <c r="L135" s="28">
        <v>200</v>
      </c>
    </row>
    <row r="136" spans="1:13" s="8" customFormat="1" ht="1.1499999999999999" hidden="1" customHeight="1">
      <c r="A136" s="15"/>
      <c r="B136" s="17" t="s">
        <v>324</v>
      </c>
      <c r="C136" s="327" t="s">
        <v>12</v>
      </c>
      <c r="D136" s="327" t="s">
        <v>96</v>
      </c>
      <c r="E136" s="27" t="s">
        <v>7</v>
      </c>
      <c r="F136" s="27" t="s">
        <v>275</v>
      </c>
      <c r="G136" s="169" t="s">
        <v>221</v>
      </c>
      <c r="H136" s="169" t="s">
        <v>46</v>
      </c>
      <c r="I136" s="169" t="s">
        <v>46</v>
      </c>
      <c r="J136" s="28"/>
      <c r="K136" s="28"/>
      <c r="L136" s="28"/>
    </row>
    <row r="137" spans="1:13" s="2" customFormat="1">
      <c r="A137" s="13" t="s">
        <v>164</v>
      </c>
      <c r="B137" s="18" t="s">
        <v>29</v>
      </c>
      <c r="C137" s="324" t="s">
        <v>12</v>
      </c>
      <c r="D137" s="324">
        <v>5</v>
      </c>
      <c r="E137" s="25" t="s">
        <v>2</v>
      </c>
      <c r="F137" s="25" t="s">
        <v>3</v>
      </c>
      <c r="G137" s="447"/>
      <c r="H137" s="447"/>
      <c r="I137" s="447"/>
      <c r="J137" s="145">
        <f>SUM(J138+J142)</f>
        <v>23245</v>
      </c>
      <c r="K137" s="145">
        <f t="shared" ref="K137:L137" si="35">SUM(K138+K142)</f>
        <v>23740</v>
      </c>
      <c r="L137" s="145">
        <f t="shared" si="35"/>
        <v>24635</v>
      </c>
    </row>
    <row r="138" spans="1:13" s="78" customFormat="1" ht="97.5">
      <c r="A138" s="74" t="s">
        <v>165</v>
      </c>
      <c r="B138" s="75" t="s">
        <v>246</v>
      </c>
      <c r="C138" s="325" t="s">
        <v>12</v>
      </c>
      <c r="D138" s="325" t="s">
        <v>30</v>
      </c>
      <c r="E138" s="91" t="s">
        <v>1</v>
      </c>
      <c r="F138" s="76" t="s">
        <v>3</v>
      </c>
      <c r="G138" s="448"/>
      <c r="H138" s="448"/>
      <c r="I138" s="448"/>
      <c r="J138" s="147">
        <f>SUM(J139)</f>
        <v>12323</v>
      </c>
      <c r="K138" s="147">
        <f t="shared" ref="K138:L138" si="36">SUM(K139)</f>
        <v>12744</v>
      </c>
      <c r="L138" s="147">
        <f t="shared" si="36"/>
        <v>13230</v>
      </c>
    </row>
    <row r="139" spans="1:13" s="82" customFormat="1" ht="17.25">
      <c r="A139" s="87"/>
      <c r="B139" s="41" t="s">
        <v>31</v>
      </c>
      <c r="C139" s="326" t="s">
        <v>12</v>
      </c>
      <c r="D139" s="326" t="s">
        <v>30</v>
      </c>
      <c r="E139" s="81" t="s">
        <v>1</v>
      </c>
      <c r="F139" s="81">
        <v>80300</v>
      </c>
      <c r="G139" s="446"/>
      <c r="H139" s="446"/>
      <c r="I139" s="446"/>
      <c r="J139" s="107">
        <f>SUM(J140:J141)</f>
        <v>12323</v>
      </c>
      <c r="K139" s="107">
        <f t="shared" ref="K139:L139" si="37">SUM(K140:K141)</f>
        <v>12744</v>
      </c>
      <c r="L139" s="107">
        <f t="shared" si="37"/>
        <v>13230</v>
      </c>
    </row>
    <row r="140" spans="1:13" s="8" customFormat="1" ht="33">
      <c r="A140" s="15"/>
      <c r="B140" s="17" t="s">
        <v>244</v>
      </c>
      <c r="C140" s="327" t="s">
        <v>12</v>
      </c>
      <c r="D140" s="327" t="s">
        <v>30</v>
      </c>
      <c r="E140" s="27" t="s">
        <v>1</v>
      </c>
      <c r="F140" s="27">
        <v>80300</v>
      </c>
      <c r="G140" s="169" t="s">
        <v>214</v>
      </c>
      <c r="H140" s="169" t="s">
        <v>46</v>
      </c>
      <c r="I140" s="169" t="s">
        <v>48</v>
      </c>
      <c r="J140" s="28">
        <v>11234</v>
      </c>
      <c r="K140" s="28">
        <v>11681</v>
      </c>
      <c r="L140" s="28">
        <v>12142</v>
      </c>
    </row>
    <row r="141" spans="1:13" s="8" customFormat="1" ht="17.25">
      <c r="A141" s="15"/>
      <c r="B141" s="17" t="s">
        <v>211</v>
      </c>
      <c r="C141" s="327" t="s">
        <v>12</v>
      </c>
      <c r="D141" s="327" t="s">
        <v>30</v>
      </c>
      <c r="E141" s="27" t="s">
        <v>1</v>
      </c>
      <c r="F141" s="27">
        <v>80300</v>
      </c>
      <c r="G141" s="169" t="s">
        <v>212</v>
      </c>
      <c r="H141" s="169" t="s">
        <v>46</v>
      </c>
      <c r="I141" s="169" t="s">
        <v>48</v>
      </c>
      <c r="J141" s="28">
        <v>1089</v>
      </c>
      <c r="K141" s="28">
        <v>1063</v>
      </c>
      <c r="L141" s="28">
        <v>1088</v>
      </c>
    </row>
    <row r="142" spans="1:13" s="78" customFormat="1" ht="39">
      <c r="A142" s="74" t="s">
        <v>166</v>
      </c>
      <c r="B142" s="75" t="s">
        <v>32</v>
      </c>
      <c r="C142" s="325" t="s">
        <v>12</v>
      </c>
      <c r="D142" s="325">
        <v>5</v>
      </c>
      <c r="E142" s="91" t="s">
        <v>12</v>
      </c>
      <c r="F142" s="76" t="s">
        <v>3</v>
      </c>
      <c r="G142" s="448"/>
      <c r="H142" s="448"/>
      <c r="I142" s="448"/>
      <c r="J142" s="147">
        <f>SUM(J143)</f>
        <v>10922</v>
      </c>
      <c r="K142" s="147">
        <f t="shared" ref="K142:L142" si="38">SUM(K143)</f>
        <v>10996</v>
      </c>
      <c r="L142" s="147">
        <f t="shared" si="38"/>
        <v>11405</v>
      </c>
    </row>
    <row r="143" spans="1:13" s="82" customFormat="1" ht="17.25">
      <c r="A143" s="87"/>
      <c r="B143" s="41" t="s">
        <v>31</v>
      </c>
      <c r="C143" s="326" t="s">
        <v>12</v>
      </c>
      <c r="D143" s="326">
        <v>5</v>
      </c>
      <c r="E143" s="81" t="s">
        <v>12</v>
      </c>
      <c r="F143" s="81">
        <v>80300</v>
      </c>
      <c r="G143" s="446"/>
      <c r="H143" s="446"/>
      <c r="I143" s="446"/>
      <c r="J143" s="107">
        <f>SUM(J144:J146)</f>
        <v>10922</v>
      </c>
      <c r="K143" s="107">
        <f t="shared" ref="K143:L143" si="39">SUM(K144:K146)</f>
        <v>10996</v>
      </c>
      <c r="L143" s="107">
        <f t="shared" si="39"/>
        <v>11405</v>
      </c>
    </row>
    <row r="144" spans="1:13" s="8" customFormat="1" ht="33">
      <c r="A144" s="15"/>
      <c r="B144" s="17" t="s">
        <v>244</v>
      </c>
      <c r="C144" s="327" t="s">
        <v>12</v>
      </c>
      <c r="D144" s="327">
        <v>5</v>
      </c>
      <c r="E144" s="27" t="s">
        <v>12</v>
      </c>
      <c r="F144" s="27">
        <v>80300</v>
      </c>
      <c r="G144" s="169" t="s">
        <v>214</v>
      </c>
      <c r="H144" s="169" t="s">
        <v>46</v>
      </c>
      <c r="I144" s="169" t="s">
        <v>48</v>
      </c>
      <c r="J144" s="28">
        <v>9845</v>
      </c>
      <c r="K144" s="28">
        <v>10237</v>
      </c>
      <c r="L144" s="28">
        <v>10644</v>
      </c>
    </row>
    <row r="145" spans="1:16" s="8" customFormat="1" ht="17.25">
      <c r="A145" s="15"/>
      <c r="B145" s="17" t="s">
        <v>211</v>
      </c>
      <c r="C145" s="327" t="s">
        <v>12</v>
      </c>
      <c r="D145" s="327">
        <v>5</v>
      </c>
      <c r="E145" s="27" t="s">
        <v>12</v>
      </c>
      <c r="F145" s="27">
        <v>80300</v>
      </c>
      <c r="G145" s="169" t="s">
        <v>212</v>
      </c>
      <c r="H145" s="169" t="s">
        <v>46</v>
      </c>
      <c r="I145" s="169" t="s">
        <v>48</v>
      </c>
      <c r="J145" s="28">
        <v>1075</v>
      </c>
      <c r="K145" s="28">
        <v>757</v>
      </c>
      <c r="L145" s="28">
        <v>759</v>
      </c>
    </row>
    <row r="146" spans="1:16" s="8" customFormat="1" ht="17.25">
      <c r="A146" s="15"/>
      <c r="B146" s="17" t="s">
        <v>215</v>
      </c>
      <c r="C146" s="327" t="s">
        <v>12</v>
      </c>
      <c r="D146" s="327">
        <v>5</v>
      </c>
      <c r="E146" s="27" t="s">
        <v>12</v>
      </c>
      <c r="F146" s="27">
        <v>80300</v>
      </c>
      <c r="G146" s="169" t="s">
        <v>216</v>
      </c>
      <c r="H146" s="169" t="s">
        <v>46</v>
      </c>
      <c r="I146" s="169" t="s">
        <v>48</v>
      </c>
      <c r="J146" s="28">
        <v>2</v>
      </c>
      <c r="K146" s="28">
        <v>2</v>
      </c>
      <c r="L146" s="28">
        <v>2</v>
      </c>
    </row>
    <row r="147" spans="1:16" s="2" customFormat="1" ht="37.5">
      <c r="A147" s="13" t="s">
        <v>167</v>
      </c>
      <c r="B147" s="18" t="s">
        <v>33</v>
      </c>
      <c r="C147" s="324" t="s">
        <v>12</v>
      </c>
      <c r="D147" s="324">
        <v>6</v>
      </c>
      <c r="E147" s="25" t="s">
        <v>2</v>
      </c>
      <c r="F147" s="25" t="s">
        <v>3</v>
      </c>
      <c r="G147" s="474"/>
      <c r="H147" s="474"/>
      <c r="I147" s="474"/>
      <c r="J147" s="145">
        <f>SUM(J148+J171)</f>
        <v>59372.5</v>
      </c>
      <c r="K147" s="145">
        <f>SUM(K148+K171)</f>
        <v>0</v>
      </c>
      <c r="L147" s="145">
        <f>SUM(L148+L171)</f>
        <v>0</v>
      </c>
    </row>
    <row r="148" spans="1:16" s="90" customFormat="1" ht="67.150000000000006" customHeight="1">
      <c r="A148" s="74" t="s">
        <v>168</v>
      </c>
      <c r="B148" s="75" t="s">
        <v>392</v>
      </c>
      <c r="C148" s="325" t="s">
        <v>12</v>
      </c>
      <c r="D148" s="325" t="s">
        <v>184</v>
      </c>
      <c r="E148" s="193" t="s">
        <v>393</v>
      </c>
      <c r="F148" s="77" t="s">
        <v>3</v>
      </c>
      <c r="G148" s="468"/>
      <c r="H148" s="469"/>
      <c r="I148" s="470"/>
      <c r="J148" s="147">
        <f>+J149+J153+J156+J160</f>
        <v>59372.5</v>
      </c>
      <c r="K148" s="147">
        <f t="shared" ref="K148:L148" si="40">+K149+K153+K156+K160</f>
        <v>0</v>
      </c>
      <c r="L148" s="147">
        <f t="shared" si="40"/>
        <v>0</v>
      </c>
      <c r="M148" s="158">
        <f t="shared" ref="M148:P148" si="41">+M149+M153+M156+M160</f>
        <v>0</v>
      </c>
      <c r="N148" s="158">
        <f t="shared" si="41"/>
        <v>0</v>
      </c>
      <c r="O148" s="158">
        <f t="shared" si="41"/>
        <v>0</v>
      </c>
      <c r="P148" s="158">
        <f t="shared" si="41"/>
        <v>0</v>
      </c>
    </row>
    <row r="149" spans="1:16" s="2" customFormat="1" ht="40.9" customHeight="1">
      <c r="A149" s="13"/>
      <c r="B149" s="130" t="s">
        <v>407</v>
      </c>
      <c r="C149" s="329" t="s">
        <v>12</v>
      </c>
      <c r="D149" s="329" t="s">
        <v>184</v>
      </c>
      <c r="E149" s="189" t="s">
        <v>393</v>
      </c>
      <c r="F149" s="189" t="s">
        <v>395</v>
      </c>
      <c r="G149" s="475"/>
      <c r="H149" s="476"/>
      <c r="I149" s="477"/>
      <c r="J149" s="159">
        <f>+J150+J151+J152</f>
        <v>19329.3</v>
      </c>
      <c r="K149" s="159">
        <f t="shared" ref="K149:L149" si="42">+K150+K151+K152</f>
        <v>0</v>
      </c>
      <c r="L149" s="159">
        <f t="shared" si="42"/>
        <v>0</v>
      </c>
    </row>
    <row r="150" spans="1:16" s="2" customFormat="1" ht="43.9" customHeight="1">
      <c r="A150" s="13"/>
      <c r="B150" s="130" t="s">
        <v>408</v>
      </c>
      <c r="C150" s="330" t="s">
        <v>12</v>
      </c>
      <c r="D150" s="330" t="s">
        <v>184</v>
      </c>
      <c r="E150" s="190" t="s">
        <v>393</v>
      </c>
      <c r="F150" s="190" t="s">
        <v>395</v>
      </c>
      <c r="G150" s="230" t="s">
        <v>218</v>
      </c>
      <c r="H150" s="230" t="s">
        <v>46</v>
      </c>
      <c r="I150" s="230" t="s">
        <v>48</v>
      </c>
      <c r="J150" s="155">
        <v>18778.7</v>
      </c>
      <c r="K150" s="155"/>
      <c r="L150" s="155"/>
    </row>
    <row r="151" spans="1:16" s="2" customFormat="1" ht="43.9" customHeight="1">
      <c r="A151" s="13"/>
      <c r="B151" s="130" t="s">
        <v>409</v>
      </c>
      <c r="C151" s="330" t="s">
        <v>12</v>
      </c>
      <c r="D151" s="330" t="s">
        <v>184</v>
      </c>
      <c r="E151" s="190" t="s">
        <v>393</v>
      </c>
      <c r="F151" s="190" t="s">
        <v>395</v>
      </c>
      <c r="G151" s="230" t="s">
        <v>218</v>
      </c>
      <c r="H151" s="230" t="s">
        <v>46</v>
      </c>
      <c r="I151" s="230" t="s">
        <v>48</v>
      </c>
      <c r="J151" s="155">
        <v>384</v>
      </c>
      <c r="K151" s="155"/>
      <c r="L151" s="155"/>
    </row>
    <row r="152" spans="1:16" s="2" customFormat="1" ht="43.9" customHeight="1">
      <c r="A152" s="13"/>
      <c r="B152" s="130" t="s">
        <v>410</v>
      </c>
      <c r="C152" s="330" t="s">
        <v>12</v>
      </c>
      <c r="D152" s="330" t="s">
        <v>184</v>
      </c>
      <c r="E152" s="190" t="s">
        <v>393</v>
      </c>
      <c r="F152" s="190" t="s">
        <v>395</v>
      </c>
      <c r="G152" s="230" t="s">
        <v>218</v>
      </c>
      <c r="H152" s="230" t="s">
        <v>46</v>
      </c>
      <c r="I152" s="230" t="s">
        <v>48</v>
      </c>
      <c r="J152" s="155">
        <v>166.6</v>
      </c>
      <c r="K152" s="155"/>
      <c r="L152" s="155"/>
    </row>
    <row r="153" spans="1:16" s="2" customFormat="1" ht="37.15" customHeight="1">
      <c r="A153" s="13"/>
      <c r="B153" s="185" t="s">
        <v>493</v>
      </c>
      <c r="C153" s="329" t="s">
        <v>12</v>
      </c>
      <c r="D153" s="329" t="s">
        <v>184</v>
      </c>
      <c r="E153" s="189" t="s">
        <v>393</v>
      </c>
      <c r="F153" s="189" t="s">
        <v>488</v>
      </c>
      <c r="G153" s="275"/>
      <c r="H153" s="275"/>
      <c r="I153" s="275"/>
      <c r="J153" s="159">
        <f>+J154+J155</f>
        <v>40043.199999999997</v>
      </c>
      <c r="K153" s="159">
        <f t="shared" ref="K153:L153" si="43">+K154+K155</f>
        <v>0</v>
      </c>
      <c r="L153" s="159">
        <f t="shared" si="43"/>
        <v>0</v>
      </c>
    </row>
    <row r="154" spans="1:16" s="2" customFormat="1" ht="43.9" customHeight="1">
      <c r="A154" s="13"/>
      <c r="B154" s="130" t="s">
        <v>487</v>
      </c>
      <c r="C154" s="330" t="s">
        <v>12</v>
      </c>
      <c r="D154" s="330" t="s">
        <v>184</v>
      </c>
      <c r="E154" s="190" t="s">
        <v>393</v>
      </c>
      <c r="F154" s="190" t="s">
        <v>488</v>
      </c>
      <c r="G154" s="230" t="s">
        <v>218</v>
      </c>
      <c r="H154" s="230" t="s">
        <v>46</v>
      </c>
      <c r="I154" s="230" t="s">
        <v>48</v>
      </c>
      <c r="J154" s="155">
        <v>25076.799999999999</v>
      </c>
      <c r="K154" s="155"/>
      <c r="L154" s="155"/>
    </row>
    <row r="155" spans="1:16" s="2" customFormat="1" ht="44.45" customHeight="1">
      <c r="A155" s="13"/>
      <c r="B155" s="130" t="s">
        <v>410</v>
      </c>
      <c r="C155" s="330" t="s">
        <v>12</v>
      </c>
      <c r="D155" s="330" t="s">
        <v>184</v>
      </c>
      <c r="E155" s="190" t="s">
        <v>393</v>
      </c>
      <c r="F155" s="190" t="s">
        <v>488</v>
      </c>
      <c r="G155" s="230" t="s">
        <v>218</v>
      </c>
      <c r="H155" s="230" t="s">
        <v>46</v>
      </c>
      <c r="I155" s="230" t="s">
        <v>48</v>
      </c>
      <c r="J155" s="155">
        <v>14966.4</v>
      </c>
      <c r="K155" s="155"/>
      <c r="L155" s="155"/>
    </row>
    <row r="156" spans="1:16" s="2" customFormat="1" ht="43.9" hidden="1" customHeight="1">
      <c r="A156" s="13"/>
      <c r="B156" s="185" t="s">
        <v>411</v>
      </c>
      <c r="C156" s="329" t="s">
        <v>12</v>
      </c>
      <c r="D156" s="329" t="s">
        <v>184</v>
      </c>
      <c r="E156" s="189" t="s">
        <v>393</v>
      </c>
      <c r="F156" s="189" t="s">
        <v>394</v>
      </c>
      <c r="G156" s="186"/>
      <c r="H156" s="187"/>
      <c r="I156" s="188"/>
      <c r="J156" s="159">
        <f>+J157+J158+J159</f>
        <v>0</v>
      </c>
      <c r="K156" s="159">
        <f t="shared" ref="K156:L156" si="44">+K157+K158+K159</f>
        <v>0</v>
      </c>
      <c r="L156" s="159">
        <f t="shared" si="44"/>
        <v>0</v>
      </c>
    </row>
    <row r="157" spans="1:16" s="2" customFormat="1" ht="43.9" hidden="1" customHeight="1">
      <c r="A157" s="13"/>
      <c r="B157" s="130" t="s">
        <v>412</v>
      </c>
      <c r="C157" s="330" t="s">
        <v>12</v>
      </c>
      <c r="D157" s="330" t="s">
        <v>184</v>
      </c>
      <c r="E157" s="190" t="s">
        <v>393</v>
      </c>
      <c r="F157" s="190" t="s">
        <v>394</v>
      </c>
      <c r="G157" s="54" t="s">
        <v>218</v>
      </c>
      <c r="H157" s="54" t="s">
        <v>46</v>
      </c>
      <c r="I157" s="54" t="s">
        <v>48</v>
      </c>
      <c r="J157" s="155"/>
      <c r="K157" s="155"/>
      <c r="L157" s="155"/>
    </row>
    <row r="158" spans="1:16" s="2" customFormat="1" ht="43.9" hidden="1" customHeight="1">
      <c r="A158" s="13"/>
      <c r="B158" s="130" t="s">
        <v>413</v>
      </c>
      <c r="C158" s="330" t="s">
        <v>12</v>
      </c>
      <c r="D158" s="330" t="s">
        <v>184</v>
      </c>
      <c r="E158" s="190" t="s">
        <v>393</v>
      </c>
      <c r="F158" s="190" t="s">
        <v>394</v>
      </c>
      <c r="G158" s="54" t="s">
        <v>218</v>
      </c>
      <c r="H158" s="54" t="s">
        <v>46</v>
      </c>
      <c r="I158" s="54" t="s">
        <v>48</v>
      </c>
      <c r="J158" s="155"/>
      <c r="K158" s="155"/>
      <c r="L158" s="155"/>
    </row>
    <row r="159" spans="1:16" s="2" customFormat="1" ht="43.9" hidden="1" customHeight="1">
      <c r="A159" s="13"/>
      <c r="B159" s="130" t="s">
        <v>414</v>
      </c>
      <c r="C159" s="330" t="s">
        <v>12</v>
      </c>
      <c r="D159" s="330" t="s">
        <v>184</v>
      </c>
      <c r="E159" s="190" t="s">
        <v>393</v>
      </c>
      <c r="F159" s="190" t="s">
        <v>394</v>
      </c>
      <c r="G159" s="54" t="s">
        <v>218</v>
      </c>
      <c r="H159" s="54" t="s">
        <v>46</v>
      </c>
      <c r="I159" s="54" t="s">
        <v>48</v>
      </c>
      <c r="J159" s="155"/>
      <c r="K159" s="155"/>
      <c r="L159" s="155"/>
    </row>
    <row r="160" spans="1:16" s="2" customFormat="1" ht="43.9" hidden="1" customHeight="1">
      <c r="A160" s="13"/>
      <c r="B160" s="185" t="s">
        <v>492</v>
      </c>
      <c r="C160" s="329" t="s">
        <v>12</v>
      </c>
      <c r="D160" s="329" t="s">
        <v>184</v>
      </c>
      <c r="E160" s="189" t="s">
        <v>393</v>
      </c>
      <c r="F160" s="189" t="s">
        <v>490</v>
      </c>
      <c r="G160" s="281"/>
      <c r="H160" s="281"/>
      <c r="I160" s="281"/>
      <c r="J160" s="159">
        <f>+J161+J162+J163+J164</f>
        <v>0</v>
      </c>
      <c r="K160" s="159"/>
      <c r="L160" s="159"/>
    </row>
    <row r="161" spans="1:12" s="2" customFormat="1" ht="43.9" hidden="1" customHeight="1">
      <c r="A161" s="13"/>
      <c r="B161" s="130" t="s">
        <v>489</v>
      </c>
      <c r="C161" s="330" t="s">
        <v>12</v>
      </c>
      <c r="D161" s="330" t="s">
        <v>184</v>
      </c>
      <c r="E161" s="190" t="s">
        <v>393</v>
      </c>
      <c r="F161" s="190" t="s">
        <v>490</v>
      </c>
      <c r="G161" s="54" t="s">
        <v>218</v>
      </c>
      <c r="H161" s="54" t="s">
        <v>46</v>
      </c>
      <c r="I161" s="54" t="s">
        <v>48</v>
      </c>
      <c r="J161" s="155"/>
      <c r="K161" s="155"/>
      <c r="L161" s="155"/>
    </row>
    <row r="162" spans="1:12" s="2" customFormat="1" ht="43.9" hidden="1" customHeight="1">
      <c r="A162" s="13"/>
      <c r="B162" s="130" t="s">
        <v>414</v>
      </c>
      <c r="C162" s="330" t="s">
        <v>12</v>
      </c>
      <c r="D162" s="330" t="s">
        <v>184</v>
      </c>
      <c r="E162" s="190" t="s">
        <v>393</v>
      </c>
      <c r="F162" s="190" t="s">
        <v>490</v>
      </c>
      <c r="G162" s="54" t="s">
        <v>218</v>
      </c>
      <c r="H162" s="54" t="s">
        <v>46</v>
      </c>
      <c r="I162" s="54" t="s">
        <v>48</v>
      </c>
      <c r="J162" s="155"/>
      <c r="K162" s="155"/>
      <c r="L162" s="155"/>
    </row>
    <row r="163" spans="1:12" s="2" customFormat="1" ht="43.9" hidden="1" customHeight="1">
      <c r="A163" s="13"/>
      <c r="B163" s="130" t="s">
        <v>489</v>
      </c>
      <c r="C163" s="330" t="s">
        <v>12</v>
      </c>
      <c r="D163" s="330" t="s">
        <v>184</v>
      </c>
      <c r="E163" s="190" t="s">
        <v>393</v>
      </c>
      <c r="F163" s="190" t="s">
        <v>490</v>
      </c>
      <c r="G163" s="54" t="s">
        <v>212</v>
      </c>
      <c r="H163" s="54" t="s">
        <v>46</v>
      </c>
      <c r="I163" s="54" t="s">
        <v>48</v>
      </c>
      <c r="J163" s="155"/>
      <c r="K163" s="155"/>
      <c r="L163" s="155"/>
    </row>
    <row r="164" spans="1:12" s="2" customFormat="1" ht="46.9" hidden="1" customHeight="1">
      <c r="A164" s="13"/>
      <c r="B164" s="130" t="s">
        <v>414</v>
      </c>
      <c r="C164" s="330" t="s">
        <v>12</v>
      </c>
      <c r="D164" s="330" t="s">
        <v>184</v>
      </c>
      <c r="E164" s="190" t="s">
        <v>393</v>
      </c>
      <c r="F164" s="190" t="s">
        <v>490</v>
      </c>
      <c r="G164" s="54" t="s">
        <v>212</v>
      </c>
      <c r="H164" s="54" t="s">
        <v>46</v>
      </c>
      <c r="I164" s="54" t="s">
        <v>48</v>
      </c>
      <c r="J164" s="155"/>
      <c r="K164" s="155"/>
      <c r="L164" s="155"/>
    </row>
    <row r="165" spans="1:12" s="2" customFormat="1" ht="43.9" hidden="1" customHeight="1">
      <c r="A165" s="13"/>
      <c r="B165" s="130" t="s">
        <v>415</v>
      </c>
      <c r="C165" s="329" t="s">
        <v>12</v>
      </c>
      <c r="D165" s="329" t="s">
        <v>184</v>
      </c>
      <c r="E165" s="189" t="s">
        <v>418</v>
      </c>
      <c r="F165" s="189" t="s">
        <v>390</v>
      </c>
      <c r="G165" s="186"/>
      <c r="H165" s="187"/>
      <c r="I165" s="188"/>
      <c r="J165" s="159">
        <f>+J166+J168+J167+J170</f>
        <v>0</v>
      </c>
      <c r="K165" s="159">
        <f t="shared" ref="K165:L165" si="45">+K166+K168</f>
        <v>0</v>
      </c>
      <c r="L165" s="159">
        <f t="shared" si="45"/>
        <v>0</v>
      </c>
    </row>
    <row r="166" spans="1:12" s="2" customFormat="1" ht="43.9" hidden="1" customHeight="1">
      <c r="A166" s="13"/>
      <c r="B166" s="130" t="s">
        <v>416</v>
      </c>
      <c r="C166" s="330" t="s">
        <v>12</v>
      </c>
      <c r="D166" s="330" t="s">
        <v>184</v>
      </c>
      <c r="E166" s="190" t="s">
        <v>418</v>
      </c>
      <c r="F166" s="190" t="s">
        <v>390</v>
      </c>
      <c r="G166" s="230" t="s">
        <v>218</v>
      </c>
      <c r="H166" s="230" t="s">
        <v>46</v>
      </c>
      <c r="I166" s="230" t="s">
        <v>48</v>
      </c>
      <c r="J166" s="155"/>
      <c r="K166" s="155"/>
      <c r="L166" s="155"/>
    </row>
    <row r="167" spans="1:12" s="2" customFormat="1" ht="43.9" hidden="1" customHeight="1">
      <c r="A167" s="13"/>
      <c r="B167" s="130" t="s">
        <v>416</v>
      </c>
      <c r="C167" s="330" t="s">
        <v>12</v>
      </c>
      <c r="D167" s="330" t="s">
        <v>184</v>
      </c>
      <c r="E167" s="190" t="s">
        <v>418</v>
      </c>
      <c r="F167" s="190" t="s">
        <v>390</v>
      </c>
      <c r="G167" s="230" t="s">
        <v>212</v>
      </c>
      <c r="H167" s="230" t="s">
        <v>46</v>
      </c>
      <c r="I167" s="230" t="s">
        <v>48</v>
      </c>
      <c r="J167" s="155"/>
      <c r="K167" s="155"/>
      <c r="L167" s="155"/>
    </row>
    <row r="168" spans="1:12" s="2" customFormat="1" ht="47.25" hidden="1">
      <c r="A168" s="13"/>
      <c r="B168" s="130" t="s">
        <v>417</v>
      </c>
      <c r="C168" s="330" t="s">
        <v>12</v>
      </c>
      <c r="D168" s="330" t="s">
        <v>184</v>
      </c>
      <c r="E168" s="190" t="s">
        <v>393</v>
      </c>
      <c r="F168" s="190" t="s">
        <v>390</v>
      </c>
      <c r="G168" s="230" t="s">
        <v>218</v>
      </c>
      <c r="H168" s="230" t="s">
        <v>46</v>
      </c>
      <c r="I168" s="230" t="s">
        <v>48</v>
      </c>
      <c r="J168" s="155"/>
      <c r="K168" s="155"/>
      <c r="L168" s="155"/>
    </row>
    <row r="169" spans="1:12" s="8" customFormat="1" ht="47.25" hidden="1">
      <c r="A169" s="15"/>
      <c r="B169" s="130" t="s">
        <v>417</v>
      </c>
      <c r="C169" s="327" t="s">
        <v>12</v>
      </c>
      <c r="D169" s="327">
        <v>6</v>
      </c>
      <c r="E169" s="27" t="s">
        <v>12</v>
      </c>
      <c r="F169" s="27">
        <v>88100</v>
      </c>
      <c r="G169" s="266" t="s">
        <v>218</v>
      </c>
      <c r="H169" s="266" t="s">
        <v>46</v>
      </c>
      <c r="I169" s="266" t="s">
        <v>48</v>
      </c>
      <c r="J169" s="28"/>
      <c r="K169" s="28"/>
      <c r="L169" s="28"/>
    </row>
    <row r="170" spans="1:12" s="8" customFormat="1" ht="47.25" hidden="1">
      <c r="A170" s="15"/>
      <c r="B170" s="130" t="s">
        <v>417</v>
      </c>
      <c r="C170" s="330" t="s">
        <v>12</v>
      </c>
      <c r="D170" s="330" t="s">
        <v>184</v>
      </c>
      <c r="E170" s="190" t="s">
        <v>418</v>
      </c>
      <c r="F170" s="190" t="s">
        <v>390</v>
      </c>
      <c r="G170" s="230" t="s">
        <v>212</v>
      </c>
      <c r="H170" s="230" t="s">
        <v>46</v>
      </c>
      <c r="I170" s="230" t="s">
        <v>48</v>
      </c>
      <c r="J170" s="28"/>
      <c r="K170" s="28"/>
      <c r="L170" s="28"/>
    </row>
    <row r="171" spans="1:12" s="79" customFormat="1" ht="39" hidden="1">
      <c r="A171" s="74" t="s">
        <v>462</v>
      </c>
      <c r="B171" s="75" t="s">
        <v>458</v>
      </c>
      <c r="C171" s="325" t="s">
        <v>12</v>
      </c>
      <c r="D171" s="325">
        <v>6</v>
      </c>
      <c r="E171" s="91" t="s">
        <v>1</v>
      </c>
      <c r="F171" s="76" t="s">
        <v>3</v>
      </c>
      <c r="G171" s="448"/>
      <c r="H171" s="448"/>
      <c r="I171" s="448"/>
      <c r="J171" s="147">
        <f>SUM(J172)</f>
        <v>0</v>
      </c>
      <c r="K171" s="147">
        <f t="shared" ref="K171:L172" si="46">SUM(K172)</f>
        <v>0</v>
      </c>
      <c r="L171" s="147">
        <f t="shared" si="46"/>
        <v>0</v>
      </c>
    </row>
    <row r="172" spans="1:12" s="82" customFormat="1" ht="17.25" hidden="1">
      <c r="A172" s="87"/>
      <c r="B172" s="41" t="s">
        <v>34</v>
      </c>
      <c r="C172" s="326" t="s">
        <v>12</v>
      </c>
      <c r="D172" s="326">
        <v>6</v>
      </c>
      <c r="E172" s="81" t="s">
        <v>1</v>
      </c>
      <c r="F172" s="81">
        <v>88100</v>
      </c>
      <c r="G172" s="446"/>
      <c r="H172" s="446"/>
      <c r="I172" s="446"/>
      <c r="J172" s="107">
        <f>+J173+J174+J175</f>
        <v>0</v>
      </c>
      <c r="K172" s="107">
        <f t="shared" si="46"/>
        <v>0</v>
      </c>
      <c r="L172" s="107">
        <f t="shared" si="46"/>
        <v>0</v>
      </c>
    </row>
    <row r="173" spans="1:12" s="8" customFormat="1" ht="17.25" hidden="1">
      <c r="A173" s="15"/>
      <c r="B173" s="17" t="s">
        <v>34</v>
      </c>
      <c r="C173" s="327" t="s">
        <v>12</v>
      </c>
      <c r="D173" s="327">
        <v>6</v>
      </c>
      <c r="E173" s="27" t="s">
        <v>1</v>
      </c>
      <c r="F173" s="27">
        <v>88100</v>
      </c>
      <c r="G173" s="169" t="s">
        <v>218</v>
      </c>
      <c r="H173" s="169" t="s">
        <v>46</v>
      </c>
      <c r="I173" s="169" t="s">
        <v>48</v>
      </c>
      <c r="J173" s="28"/>
      <c r="K173" s="28"/>
      <c r="L173" s="28"/>
    </row>
    <row r="174" spans="1:12" s="8" customFormat="1" ht="17.25" hidden="1">
      <c r="A174" s="15"/>
      <c r="B174" s="17" t="s">
        <v>34</v>
      </c>
      <c r="C174" s="327" t="s">
        <v>12</v>
      </c>
      <c r="D174" s="327">
        <v>6</v>
      </c>
      <c r="E174" s="27" t="s">
        <v>1</v>
      </c>
      <c r="F174" s="27">
        <v>88100</v>
      </c>
      <c r="G174" s="239" t="s">
        <v>212</v>
      </c>
      <c r="H174" s="239" t="s">
        <v>46</v>
      </c>
      <c r="I174" s="239" t="s">
        <v>48</v>
      </c>
      <c r="J174" s="28"/>
      <c r="K174" s="28"/>
      <c r="L174" s="28"/>
    </row>
    <row r="175" spans="1:12" s="8" customFormat="1" ht="47.25" hidden="1">
      <c r="A175" s="15"/>
      <c r="B175" s="130" t="s">
        <v>466</v>
      </c>
      <c r="C175" s="327" t="s">
        <v>12</v>
      </c>
      <c r="D175" s="327" t="s">
        <v>184</v>
      </c>
      <c r="E175" s="27" t="s">
        <v>1</v>
      </c>
      <c r="F175" s="27" t="s">
        <v>276</v>
      </c>
      <c r="G175" s="257" t="s">
        <v>212</v>
      </c>
      <c r="H175" s="257" t="s">
        <v>46</v>
      </c>
      <c r="I175" s="257" t="s">
        <v>48</v>
      </c>
      <c r="J175" s="28"/>
      <c r="K175" s="28"/>
      <c r="L175" s="28"/>
    </row>
    <row r="176" spans="1:12" s="2" customFormat="1" ht="37.5">
      <c r="A176" s="13" t="s">
        <v>169</v>
      </c>
      <c r="B176" s="18" t="s">
        <v>35</v>
      </c>
      <c r="C176" s="324" t="s">
        <v>12</v>
      </c>
      <c r="D176" s="324">
        <v>7</v>
      </c>
      <c r="E176" s="25" t="s">
        <v>2</v>
      </c>
      <c r="F176" s="25" t="s">
        <v>3</v>
      </c>
      <c r="G176" s="447"/>
      <c r="H176" s="447"/>
      <c r="I176" s="447"/>
      <c r="J176" s="145">
        <f>SUM(J177)</f>
        <v>150</v>
      </c>
      <c r="K176" s="145">
        <f t="shared" ref="K176:L178" si="47">SUM(K177)</f>
        <v>150</v>
      </c>
      <c r="L176" s="145">
        <f t="shared" si="47"/>
        <v>150</v>
      </c>
    </row>
    <row r="177" spans="1:12" s="78" customFormat="1" ht="78">
      <c r="A177" s="74" t="s">
        <v>317</v>
      </c>
      <c r="B177" s="75" t="s">
        <v>247</v>
      </c>
      <c r="C177" s="325" t="s">
        <v>12</v>
      </c>
      <c r="D177" s="325">
        <v>7</v>
      </c>
      <c r="E177" s="91" t="s">
        <v>7</v>
      </c>
      <c r="F177" s="76" t="s">
        <v>3</v>
      </c>
      <c r="G177" s="448"/>
      <c r="H177" s="448"/>
      <c r="I177" s="448"/>
      <c r="J177" s="147">
        <f>SUM(J178)</f>
        <v>150</v>
      </c>
      <c r="K177" s="147">
        <f t="shared" si="47"/>
        <v>150</v>
      </c>
      <c r="L177" s="147">
        <f t="shared" si="47"/>
        <v>150</v>
      </c>
    </row>
    <row r="178" spans="1:12" s="82" customFormat="1" ht="33">
      <c r="A178" s="87"/>
      <c r="B178" s="41" t="s">
        <v>27</v>
      </c>
      <c r="C178" s="326" t="s">
        <v>12</v>
      </c>
      <c r="D178" s="326">
        <v>7</v>
      </c>
      <c r="E178" s="81" t="s">
        <v>7</v>
      </c>
      <c r="F178" s="81">
        <v>80280</v>
      </c>
      <c r="G178" s="446"/>
      <c r="H178" s="446"/>
      <c r="I178" s="446"/>
      <c r="J178" s="107">
        <f>SUM(J179)</f>
        <v>150</v>
      </c>
      <c r="K178" s="107">
        <f t="shared" si="47"/>
        <v>150</v>
      </c>
      <c r="L178" s="107">
        <f t="shared" si="47"/>
        <v>150</v>
      </c>
    </row>
    <row r="179" spans="1:12" s="8" customFormat="1" ht="17.25">
      <c r="A179" s="15"/>
      <c r="B179" s="17" t="s">
        <v>211</v>
      </c>
      <c r="C179" s="327" t="s">
        <v>12</v>
      </c>
      <c r="D179" s="327" t="s">
        <v>187</v>
      </c>
      <c r="E179" s="27" t="s">
        <v>7</v>
      </c>
      <c r="F179" s="27" t="s">
        <v>217</v>
      </c>
      <c r="G179" s="169" t="s">
        <v>212</v>
      </c>
      <c r="H179" s="169" t="s">
        <v>46</v>
      </c>
      <c r="I179" s="169" t="s">
        <v>46</v>
      </c>
      <c r="J179" s="28">
        <v>150</v>
      </c>
      <c r="K179" s="28">
        <v>150</v>
      </c>
      <c r="L179" s="28">
        <v>150</v>
      </c>
    </row>
    <row r="180" spans="1:12" s="7" customFormat="1" ht="37.5">
      <c r="A180" s="13" t="s">
        <v>170</v>
      </c>
      <c r="B180" s="18" t="s">
        <v>37</v>
      </c>
      <c r="C180" s="324" t="s">
        <v>12</v>
      </c>
      <c r="D180" s="324" t="s">
        <v>36</v>
      </c>
      <c r="E180" s="25" t="s">
        <v>2</v>
      </c>
      <c r="F180" s="25" t="s">
        <v>3</v>
      </c>
      <c r="G180" s="453"/>
      <c r="H180" s="453"/>
      <c r="I180" s="453"/>
      <c r="J180" s="145">
        <f>SUM(J181+J184+J187+J190+J195)</f>
        <v>42428.1</v>
      </c>
      <c r="K180" s="145">
        <f>SUM(K181+K184+K187+K190+K195)</f>
        <v>45262.5</v>
      </c>
      <c r="L180" s="145">
        <f>SUM(L181+L184+L187+L190+L195)</f>
        <v>46197.9</v>
      </c>
    </row>
    <row r="181" spans="1:12" s="78" customFormat="1" ht="58.5">
      <c r="A181" s="74" t="s">
        <v>171</v>
      </c>
      <c r="B181" s="75" t="s">
        <v>38</v>
      </c>
      <c r="C181" s="325" t="s">
        <v>12</v>
      </c>
      <c r="D181" s="325" t="s">
        <v>36</v>
      </c>
      <c r="E181" s="91" t="s">
        <v>1</v>
      </c>
      <c r="F181" s="76" t="s">
        <v>3</v>
      </c>
      <c r="G181" s="448"/>
      <c r="H181" s="448"/>
      <c r="I181" s="448"/>
      <c r="J181" s="147">
        <f>SUM(J182)</f>
        <v>843.1</v>
      </c>
      <c r="K181" s="147">
        <f t="shared" ref="K181:L182" si="48">SUM(K182)</f>
        <v>1140.5</v>
      </c>
      <c r="L181" s="147">
        <f t="shared" si="48"/>
        <v>836.9</v>
      </c>
    </row>
    <row r="182" spans="1:12" s="82" customFormat="1" ht="33">
      <c r="A182" s="87"/>
      <c r="B182" s="41" t="s">
        <v>40</v>
      </c>
      <c r="C182" s="326" t="s">
        <v>12</v>
      </c>
      <c r="D182" s="326" t="s">
        <v>36</v>
      </c>
      <c r="E182" s="81" t="s">
        <v>1</v>
      </c>
      <c r="F182" s="81" t="s">
        <v>39</v>
      </c>
      <c r="G182" s="446"/>
      <c r="H182" s="446"/>
      <c r="I182" s="446"/>
      <c r="J182" s="107">
        <f>SUM(J183)</f>
        <v>843.1</v>
      </c>
      <c r="K182" s="107">
        <f t="shared" si="48"/>
        <v>1140.5</v>
      </c>
      <c r="L182" s="107">
        <f t="shared" si="48"/>
        <v>836.9</v>
      </c>
    </row>
    <row r="183" spans="1:12" s="8" customFormat="1" ht="17.25">
      <c r="A183" s="15"/>
      <c r="B183" s="17" t="s">
        <v>220</v>
      </c>
      <c r="C183" s="327" t="s">
        <v>12</v>
      </c>
      <c r="D183" s="327" t="s">
        <v>36</v>
      </c>
      <c r="E183" s="27" t="s">
        <v>1</v>
      </c>
      <c r="F183" s="27" t="s">
        <v>39</v>
      </c>
      <c r="G183" s="169" t="s">
        <v>219</v>
      </c>
      <c r="H183" s="169" t="s">
        <v>86</v>
      </c>
      <c r="I183" s="169" t="s">
        <v>28</v>
      </c>
      <c r="J183" s="28">
        <v>843.1</v>
      </c>
      <c r="K183" s="28">
        <v>1140.5</v>
      </c>
      <c r="L183" s="28">
        <v>836.9</v>
      </c>
    </row>
    <row r="184" spans="1:12" s="78" customFormat="1" ht="39">
      <c r="A184" s="74" t="s">
        <v>318</v>
      </c>
      <c r="B184" s="75" t="s">
        <v>41</v>
      </c>
      <c r="C184" s="325" t="s">
        <v>12</v>
      </c>
      <c r="D184" s="325" t="s">
        <v>36</v>
      </c>
      <c r="E184" s="91" t="s">
        <v>28</v>
      </c>
      <c r="F184" s="76" t="s">
        <v>3</v>
      </c>
      <c r="G184" s="448"/>
      <c r="H184" s="448"/>
      <c r="I184" s="448"/>
      <c r="J184" s="147">
        <f>SUM(J185)</f>
        <v>8285</v>
      </c>
      <c r="K184" s="147">
        <f t="shared" ref="K184:L185" si="49">SUM(K185)</f>
        <v>9047</v>
      </c>
      <c r="L184" s="147">
        <f t="shared" si="49"/>
        <v>9443</v>
      </c>
    </row>
    <row r="185" spans="1:12" s="82" customFormat="1" ht="33">
      <c r="A185" s="87"/>
      <c r="B185" s="41" t="s">
        <v>42</v>
      </c>
      <c r="C185" s="326" t="s">
        <v>12</v>
      </c>
      <c r="D185" s="326" t="s">
        <v>36</v>
      </c>
      <c r="E185" s="81" t="s">
        <v>28</v>
      </c>
      <c r="F185" s="81" t="s">
        <v>348</v>
      </c>
      <c r="G185" s="446"/>
      <c r="H185" s="446"/>
      <c r="I185" s="446"/>
      <c r="J185" s="107">
        <f>SUM(J186)</f>
        <v>8285</v>
      </c>
      <c r="K185" s="107">
        <f t="shared" si="49"/>
        <v>9047</v>
      </c>
      <c r="L185" s="107">
        <f t="shared" si="49"/>
        <v>9443</v>
      </c>
    </row>
    <row r="186" spans="1:12" s="8" customFormat="1" ht="17.25">
      <c r="A186" s="15"/>
      <c r="B186" s="17" t="s">
        <v>220</v>
      </c>
      <c r="C186" s="327" t="s">
        <v>12</v>
      </c>
      <c r="D186" s="327" t="s">
        <v>36</v>
      </c>
      <c r="E186" s="27" t="s">
        <v>28</v>
      </c>
      <c r="F186" s="27" t="s">
        <v>348</v>
      </c>
      <c r="G186" s="169" t="s">
        <v>219</v>
      </c>
      <c r="H186" s="169" t="s">
        <v>86</v>
      </c>
      <c r="I186" s="169" t="s">
        <v>28</v>
      </c>
      <c r="J186" s="28">
        <v>8285</v>
      </c>
      <c r="K186" s="28">
        <v>9047</v>
      </c>
      <c r="L186" s="28">
        <v>9443</v>
      </c>
    </row>
    <row r="187" spans="1:12" s="78" customFormat="1" ht="39">
      <c r="A187" s="74" t="s">
        <v>319</v>
      </c>
      <c r="B187" s="75" t="s">
        <v>44</v>
      </c>
      <c r="C187" s="325" t="s">
        <v>12</v>
      </c>
      <c r="D187" s="325" t="s">
        <v>36</v>
      </c>
      <c r="E187" s="91" t="s">
        <v>43</v>
      </c>
      <c r="F187" s="76" t="s">
        <v>3</v>
      </c>
      <c r="G187" s="448"/>
      <c r="H187" s="448"/>
      <c r="I187" s="448"/>
      <c r="J187" s="147">
        <f>SUM(J188)</f>
        <v>8881</v>
      </c>
      <c r="K187" s="147">
        <f t="shared" ref="K187:L188" si="50">SUM(K188)</f>
        <v>9668</v>
      </c>
      <c r="L187" s="147">
        <f t="shared" si="50"/>
        <v>8836</v>
      </c>
    </row>
    <row r="188" spans="1:12" s="82" customFormat="1" ht="33">
      <c r="A188" s="87"/>
      <c r="B188" s="41" t="s">
        <v>45</v>
      </c>
      <c r="C188" s="326" t="s">
        <v>12</v>
      </c>
      <c r="D188" s="326" t="s">
        <v>36</v>
      </c>
      <c r="E188" s="81" t="s">
        <v>43</v>
      </c>
      <c r="F188" s="81" t="s">
        <v>349</v>
      </c>
      <c r="G188" s="446"/>
      <c r="H188" s="446"/>
      <c r="I188" s="446"/>
      <c r="J188" s="107">
        <f>SUM(J189)</f>
        <v>8881</v>
      </c>
      <c r="K188" s="107">
        <f t="shared" si="50"/>
        <v>9668</v>
      </c>
      <c r="L188" s="107">
        <f t="shared" si="50"/>
        <v>8836</v>
      </c>
    </row>
    <row r="189" spans="1:12" s="8" customFormat="1" ht="17.25">
      <c r="A189" s="15"/>
      <c r="B189" s="17" t="s">
        <v>220</v>
      </c>
      <c r="C189" s="327" t="s">
        <v>12</v>
      </c>
      <c r="D189" s="327" t="s">
        <v>36</v>
      </c>
      <c r="E189" s="27" t="s">
        <v>43</v>
      </c>
      <c r="F189" s="27" t="s">
        <v>349</v>
      </c>
      <c r="G189" s="169" t="s">
        <v>219</v>
      </c>
      <c r="H189" s="169" t="s">
        <v>86</v>
      </c>
      <c r="I189" s="169" t="s">
        <v>28</v>
      </c>
      <c r="J189" s="28">
        <v>8881</v>
      </c>
      <c r="K189" s="28">
        <v>9668</v>
      </c>
      <c r="L189" s="28">
        <v>8836</v>
      </c>
    </row>
    <row r="190" spans="1:12" s="79" customFormat="1" ht="34.5">
      <c r="A190" s="74" t="s">
        <v>172</v>
      </c>
      <c r="B190" s="109" t="s">
        <v>358</v>
      </c>
      <c r="C190" s="325" t="s">
        <v>12</v>
      </c>
      <c r="D190" s="325" t="s">
        <v>36</v>
      </c>
      <c r="E190" s="91" t="s">
        <v>8</v>
      </c>
      <c r="F190" s="76" t="s">
        <v>3</v>
      </c>
      <c r="G190" s="448"/>
      <c r="H190" s="448"/>
      <c r="I190" s="448"/>
      <c r="J190" s="147">
        <f>SUM(J191)</f>
        <v>23472</v>
      </c>
      <c r="K190" s="147">
        <f t="shared" ref="K190:L190" si="51">SUM(K191)</f>
        <v>24460</v>
      </c>
      <c r="L190" s="147">
        <f t="shared" si="51"/>
        <v>26135</v>
      </c>
    </row>
    <row r="191" spans="1:12" s="82" customFormat="1" ht="33" customHeight="1">
      <c r="A191" s="87"/>
      <c r="B191" s="41" t="s">
        <v>552</v>
      </c>
      <c r="C191" s="326" t="s">
        <v>12</v>
      </c>
      <c r="D191" s="326" t="s">
        <v>36</v>
      </c>
      <c r="E191" s="81" t="s">
        <v>8</v>
      </c>
      <c r="F191" s="81" t="s">
        <v>350</v>
      </c>
      <c r="G191" s="446"/>
      <c r="H191" s="446"/>
      <c r="I191" s="446"/>
      <c r="J191" s="107">
        <f>SUM(J192+J193+J194)</f>
        <v>23472</v>
      </c>
      <c r="K191" s="107">
        <f>SUM(K192+K193+K194)</f>
        <v>24460</v>
      </c>
      <c r="L191" s="107">
        <f>SUM(L192+L193+L194)</f>
        <v>26135</v>
      </c>
    </row>
    <row r="192" spans="1:12" s="8" customFormat="1" ht="17.25" hidden="1">
      <c r="A192" s="15"/>
      <c r="B192" s="17"/>
      <c r="C192" s="327"/>
      <c r="D192" s="327"/>
      <c r="E192" s="27"/>
      <c r="F192" s="27"/>
      <c r="G192" s="169"/>
      <c r="H192" s="169"/>
      <c r="I192" s="169"/>
      <c r="J192" s="156"/>
      <c r="K192" s="156"/>
      <c r="L192" s="156"/>
    </row>
    <row r="193" spans="1:18" s="8" customFormat="1" ht="17.25" hidden="1">
      <c r="A193" s="15"/>
      <c r="B193" s="17"/>
      <c r="C193" s="327"/>
      <c r="D193" s="327"/>
      <c r="E193" s="27"/>
      <c r="F193" s="27"/>
      <c r="G193" s="169"/>
      <c r="H193" s="169"/>
      <c r="I193" s="169"/>
      <c r="J193" s="156"/>
      <c r="K193" s="156"/>
      <c r="L193" s="156"/>
    </row>
    <row r="194" spans="1:18" s="8" customFormat="1" ht="17.25">
      <c r="A194" s="15"/>
      <c r="B194" s="17" t="s">
        <v>220</v>
      </c>
      <c r="C194" s="327" t="s">
        <v>12</v>
      </c>
      <c r="D194" s="327" t="s">
        <v>36</v>
      </c>
      <c r="E194" s="27" t="s">
        <v>8</v>
      </c>
      <c r="F194" s="27" t="s">
        <v>350</v>
      </c>
      <c r="G194" s="169" t="s">
        <v>219</v>
      </c>
      <c r="H194" s="169" t="s">
        <v>86</v>
      </c>
      <c r="I194" s="169" t="s">
        <v>28</v>
      </c>
      <c r="J194" s="157">
        <v>23472</v>
      </c>
      <c r="K194" s="157">
        <v>24460</v>
      </c>
      <c r="L194" s="157">
        <v>26135</v>
      </c>
    </row>
    <row r="195" spans="1:18" s="78" customFormat="1" ht="97.5">
      <c r="A195" s="74" t="s">
        <v>173</v>
      </c>
      <c r="B195" s="80" t="s">
        <v>258</v>
      </c>
      <c r="C195" s="325" t="s">
        <v>12</v>
      </c>
      <c r="D195" s="325" t="s">
        <v>36</v>
      </c>
      <c r="E195" s="91" t="s">
        <v>48</v>
      </c>
      <c r="F195" s="76" t="s">
        <v>3</v>
      </c>
      <c r="G195" s="448"/>
      <c r="H195" s="448"/>
      <c r="I195" s="448"/>
      <c r="J195" s="147">
        <f>SUM(J196)</f>
        <v>947</v>
      </c>
      <c r="K195" s="147">
        <f t="shared" ref="K195:L196" si="52">SUM(K196)</f>
        <v>947</v>
      </c>
      <c r="L195" s="147">
        <f t="shared" si="52"/>
        <v>947</v>
      </c>
    </row>
    <row r="196" spans="1:18" s="82" customFormat="1" ht="70.900000000000006" customHeight="1">
      <c r="A196" s="87"/>
      <c r="B196" s="41" t="s">
        <v>259</v>
      </c>
      <c r="C196" s="326" t="s">
        <v>12</v>
      </c>
      <c r="D196" s="326" t="s">
        <v>36</v>
      </c>
      <c r="E196" s="81" t="s">
        <v>48</v>
      </c>
      <c r="F196" s="81" t="s">
        <v>260</v>
      </c>
      <c r="G196" s="446"/>
      <c r="H196" s="446"/>
      <c r="I196" s="446"/>
      <c r="J196" s="107">
        <f>SUM(J197)</f>
        <v>947</v>
      </c>
      <c r="K196" s="107">
        <f t="shared" si="52"/>
        <v>947</v>
      </c>
      <c r="L196" s="107">
        <f t="shared" si="52"/>
        <v>947</v>
      </c>
    </row>
    <row r="197" spans="1:18" s="8" customFormat="1" ht="17.25">
      <c r="A197" s="15"/>
      <c r="B197" s="17" t="s">
        <v>220</v>
      </c>
      <c r="C197" s="327" t="s">
        <v>12</v>
      </c>
      <c r="D197" s="327" t="s">
        <v>36</v>
      </c>
      <c r="E197" s="27" t="s">
        <v>48</v>
      </c>
      <c r="F197" s="27" t="s">
        <v>260</v>
      </c>
      <c r="G197" s="169" t="s">
        <v>219</v>
      </c>
      <c r="H197" s="169" t="s">
        <v>86</v>
      </c>
      <c r="I197" s="169" t="s">
        <v>28</v>
      </c>
      <c r="J197" s="28">
        <v>947</v>
      </c>
      <c r="K197" s="28">
        <v>947</v>
      </c>
      <c r="L197" s="28">
        <v>947</v>
      </c>
    </row>
    <row r="198" spans="1:18" s="2" customFormat="1" ht="37.5">
      <c r="A198" s="12" t="s">
        <v>94</v>
      </c>
      <c r="B198" s="20" t="s">
        <v>50</v>
      </c>
      <c r="C198" s="323" t="s">
        <v>7</v>
      </c>
      <c r="D198" s="323" t="s">
        <v>49</v>
      </c>
      <c r="E198" s="24" t="s">
        <v>2</v>
      </c>
      <c r="F198" s="24" t="s">
        <v>3</v>
      </c>
      <c r="G198" s="447"/>
      <c r="H198" s="447"/>
      <c r="I198" s="447"/>
      <c r="J198" s="146">
        <f>SUM(J199)</f>
        <v>16306.7</v>
      </c>
      <c r="K198" s="146">
        <f t="shared" ref="K198:L198" si="53">SUM(K199)</f>
        <v>15287.5</v>
      </c>
      <c r="L198" s="146">
        <f t="shared" si="53"/>
        <v>15287.5</v>
      </c>
    </row>
    <row r="199" spans="1:18" s="2" customFormat="1">
      <c r="A199" s="13" t="s">
        <v>174</v>
      </c>
      <c r="B199" s="18" t="s">
        <v>52</v>
      </c>
      <c r="C199" s="324" t="s">
        <v>7</v>
      </c>
      <c r="D199" s="324" t="s">
        <v>51</v>
      </c>
      <c r="E199" s="25" t="s">
        <v>2</v>
      </c>
      <c r="F199" s="25" t="s">
        <v>3</v>
      </c>
      <c r="G199" s="447"/>
      <c r="H199" s="447"/>
      <c r="I199" s="447"/>
      <c r="J199" s="145">
        <f>SUM(J200+J203+J208+J211+J214)</f>
        <v>16306.7</v>
      </c>
      <c r="K199" s="145">
        <f t="shared" ref="K199:L199" si="54">SUM(K200+K203+K208+K211+K214)</f>
        <v>15287.5</v>
      </c>
      <c r="L199" s="145">
        <f t="shared" si="54"/>
        <v>15287.5</v>
      </c>
    </row>
    <row r="200" spans="1:18" s="78" customFormat="1" ht="19.5">
      <c r="A200" s="74" t="s">
        <v>175</v>
      </c>
      <c r="B200" s="75" t="s">
        <v>53</v>
      </c>
      <c r="C200" s="325" t="s">
        <v>7</v>
      </c>
      <c r="D200" s="325" t="s">
        <v>51</v>
      </c>
      <c r="E200" s="91" t="s">
        <v>1</v>
      </c>
      <c r="F200" s="91" t="s">
        <v>3</v>
      </c>
      <c r="G200" s="448"/>
      <c r="H200" s="448"/>
      <c r="I200" s="448"/>
      <c r="J200" s="147">
        <f>SUM(J201)</f>
        <v>11186</v>
      </c>
      <c r="K200" s="147">
        <f t="shared" ref="K200:L201" si="55">SUM(K201)</f>
        <v>10505</v>
      </c>
      <c r="L200" s="147">
        <f t="shared" si="55"/>
        <v>10505</v>
      </c>
    </row>
    <row r="201" spans="1:18" s="82" customFormat="1" ht="33">
      <c r="A201" s="16"/>
      <c r="B201" s="41" t="s">
        <v>55</v>
      </c>
      <c r="C201" s="326" t="s">
        <v>7</v>
      </c>
      <c r="D201" s="326" t="s">
        <v>51</v>
      </c>
      <c r="E201" s="81" t="s">
        <v>1</v>
      </c>
      <c r="F201" s="81" t="s">
        <v>54</v>
      </c>
      <c r="G201" s="446"/>
      <c r="H201" s="446"/>
      <c r="I201" s="446"/>
      <c r="J201" s="107">
        <f>SUM(J202)</f>
        <v>11186</v>
      </c>
      <c r="K201" s="107">
        <f t="shared" si="55"/>
        <v>10505</v>
      </c>
      <c r="L201" s="107">
        <f t="shared" si="55"/>
        <v>10505</v>
      </c>
    </row>
    <row r="202" spans="1:18" s="8" customFormat="1" ht="17.25">
      <c r="A202" s="14"/>
      <c r="B202" s="17" t="s">
        <v>220</v>
      </c>
      <c r="C202" s="327" t="s">
        <v>7</v>
      </c>
      <c r="D202" s="327" t="s">
        <v>51</v>
      </c>
      <c r="E202" s="27" t="s">
        <v>1</v>
      </c>
      <c r="F202" s="27" t="s">
        <v>54</v>
      </c>
      <c r="G202" s="169" t="s">
        <v>219</v>
      </c>
      <c r="H202" s="169" t="s">
        <v>86</v>
      </c>
      <c r="I202" s="169" t="s">
        <v>1</v>
      </c>
      <c r="J202" s="28">
        <v>11186</v>
      </c>
      <c r="K202" s="28">
        <v>10505</v>
      </c>
      <c r="L202" s="28">
        <v>10505</v>
      </c>
      <c r="M202" s="8">
        <v>50</v>
      </c>
      <c r="N202" s="8">
        <v>50</v>
      </c>
      <c r="O202" s="8">
        <v>50</v>
      </c>
    </row>
    <row r="203" spans="1:18" s="78" customFormat="1" ht="39">
      <c r="A203" s="74" t="s">
        <v>176</v>
      </c>
      <c r="B203" s="75" t="s">
        <v>56</v>
      </c>
      <c r="C203" s="325" t="s">
        <v>7</v>
      </c>
      <c r="D203" s="325" t="s">
        <v>51</v>
      </c>
      <c r="E203" s="91" t="s">
        <v>12</v>
      </c>
      <c r="F203" s="91" t="s">
        <v>3</v>
      </c>
      <c r="G203" s="448"/>
      <c r="H203" s="448"/>
      <c r="I203" s="448"/>
      <c r="J203" s="147">
        <f>+J204+J206</f>
        <v>500</v>
      </c>
      <c r="K203" s="147">
        <f t="shared" ref="K203:L204" si="56">SUM(K204)</f>
        <v>500</v>
      </c>
      <c r="L203" s="147">
        <f t="shared" si="56"/>
        <v>500</v>
      </c>
      <c r="R203" s="246"/>
    </row>
    <row r="204" spans="1:18" s="82" customFormat="1" ht="17.25">
      <c r="A204" s="16"/>
      <c r="B204" s="41" t="s">
        <v>58</v>
      </c>
      <c r="C204" s="326" t="s">
        <v>7</v>
      </c>
      <c r="D204" s="326" t="s">
        <v>51</v>
      </c>
      <c r="E204" s="81" t="s">
        <v>12</v>
      </c>
      <c r="F204" s="81" t="s">
        <v>57</v>
      </c>
      <c r="G204" s="446"/>
      <c r="H204" s="446"/>
      <c r="I204" s="446"/>
      <c r="J204" s="107">
        <f>SUM(J205)</f>
        <v>500</v>
      </c>
      <c r="K204" s="107">
        <f t="shared" si="56"/>
        <v>500</v>
      </c>
      <c r="L204" s="107">
        <f t="shared" si="56"/>
        <v>500</v>
      </c>
    </row>
    <row r="205" spans="1:18" s="8" customFormat="1" ht="15.6" customHeight="1">
      <c r="A205" s="14"/>
      <c r="B205" s="17" t="s">
        <v>220</v>
      </c>
      <c r="C205" s="327" t="s">
        <v>7</v>
      </c>
      <c r="D205" s="327" t="s">
        <v>51</v>
      </c>
      <c r="E205" s="27" t="s">
        <v>12</v>
      </c>
      <c r="F205" s="27" t="s">
        <v>57</v>
      </c>
      <c r="G205" s="169" t="s">
        <v>219</v>
      </c>
      <c r="H205" s="169" t="s">
        <v>86</v>
      </c>
      <c r="I205" s="169" t="s">
        <v>7</v>
      </c>
      <c r="J205" s="28">
        <v>500</v>
      </c>
      <c r="K205" s="28">
        <v>500</v>
      </c>
      <c r="L205" s="28">
        <v>500</v>
      </c>
    </row>
    <row r="206" spans="1:18" s="82" customFormat="1" ht="0.6" hidden="1" customHeight="1">
      <c r="A206" s="16"/>
      <c r="B206" s="41" t="s">
        <v>365</v>
      </c>
      <c r="C206" s="326" t="s">
        <v>7</v>
      </c>
      <c r="D206" s="326" t="s">
        <v>51</v>
      </c>
      <c r="E206" s="81" t="s">
        <v>12</v>
      </c>
      <c r="F206" s="81" t="s">
        <v>442</v>
      </c>
      <c r="G206" s="165"/>
      <c r="H206" s="165"/>
      <c r="I206" s="165"/>
      <c r="J206" s="107">
        <f>+J207</f>
        <v>0</v>
      </c>
      <c r="K206" s="107"/>
      <c r="L206" s="107"/>
    </row>
    <row r="207" spans="1:18" s="8" customFormat="1" ht="17.25" hidden="1">
      <c r="A207" s="14"/>
      <c r="B207" s="17" t="s">
        <v>220</v>
      </c>
      <c r="C207" s="327" t="s">
        <v>7</v>
      </c>
      <c r="D207" s="327" t="s">
        <v>51</v>
      </c>
      <c r="E207" s="27" t="s">
        <v>12</v>
      </c>
      <c r="F207" s="27" t="s">
        <v>442</v>
      </c>
      <c r="G207" s="169" t="s">
        <v>219</v>
      </c>
      <c r="H207" s="169" t="s">
        <v>86</v>
      </c>
      <c r="I207" s="169" t="s">
        <v>7</v>
      </c>
      <c r="J207" s="28"/>
      <c r="K207" s="28"/>
      <c r="L207" s="28"/>
    </row>
    <row r="208" spans="1:18" s="78" customFormat="1" ht="39">
      <c r="A208" s="74" t="s">
        <v>177</v>
      </c>
      <c r="B208" s="75" t="s">
        <v>59</v>
      </c>
      <c r="C208" s="325" t="s">
        <v>7</v>
      </c>
      <c r="D208" s="325" t="s">
        <v>51</v>
      </c>
      <c r="E208" s="91" t="s">
        <v>7</v>
      </c>
      <c r="F208" s="91" t="s">
        <v>3</v>
      </c>
      <c r="G208" s="448"/>
      <c r="H208" s="448"/>
      <c r="I208" s="448"/>
      <c r="J208" s="147">
        <f>SUM(J209)</f>
        <v>1900</v>
      </c>
      <c r="K208" s="147">
        <f t="shared" ref="K208:L209" si="57">SUM(K209)</f>
        <v>1900</v>
      </c>
      <c r="L208" s="147">
        <f t="shared" si="57"/>
        <v>1900</v>
      </c>
    </row>
    <row r="209" spans="1:15" s="82" customFormat="1" ht="33">
      <c r="A209" s="16"/>
      <c r="B209" s="41" t="s">
        <v>566</v>
      </c>
      <c r="C209" s="326" t="s">
        <v>7</v>
      </c>
      <c r="D209" s="326" t="s">
        <v>51</v>
      </c>
      <c r="E209" s="81" t="s">
        <v>7</v>
      </c>
      <c r="F209" s="81" t="s">
        <v>60</v>
      </c>
      <c r="G209" s="446"/>
      <c r="H209" s="446"/>
      <c r="I209" s="446"/>
      <c r="J209" s="107">
        <f>SUM(J210)</f>
        <v>1900</v>
      </c>
      <c r="K209" s="107">
        <f t="shared" si="57"/>
        <v>1900</v>
      </c>
      <c r="L209" s="107">
        <f t="shared" si="57"/>
        <v>1900</v>
      </c>
    </row>
    <row r="210" spans="1:15" s="8" customFormat="1" ht="17.25">
      <c r="A210" s="14"/>
      <c r="B210" s="17" t="s">
        <v>220</v>
      </c>
      <c r="C210" s="327" t="s">
        <v>7</v>
      </c>
      <c r="D210" s="327" t="s">
        <v>51</v>
      </c>
      <c r="E210" s="27" t="s">
        <v>7</v>
      </c>
      <c r="F210" s="27" t="s">
        <v>60</v>
      </c>
      <c r="G210" s="169" t="s">
        <v>219</v>
      </c>
      <c r="H210" s="169" t="s">
        <v>86</v>
      </c>
      <c r="I210" s="169" t="s">
        <v>7</v>
      </c>
      <c r="J210" s="28">
        <v>1900</v>
      </c>
      <c r="K210" s="28">
        <v>1900</v>
      </c>
      <c r="L210" s="28">
        <v>1900</v>
      </c>
    </row>
    <row r="211" spans="1:15" s="78" customFormat="1" ht="39">
      <c r="A211" s="74" t="s">
        <v>178</v>
      </c>
      <c r="B211" s="75" t="s">
        <v>61</v>
      </c>
      <c r="C211" s="325" t="s">
        <v>7</v>
      </c>
      <c r="D211" s="325" t="s">
        <v>51</v>
      </c>
      <c r="E211" s="91" t="s">
        <v>28</v>
      </c>
      <c r="F211" s="91" t="s">
        <v>3</v>
      </c>
      <c r="G211" s="448"/>
      <c r="H211" s="448"/>
      <c r="I211" s="448"/>
      <c r="J211" s="147">
        <f>SUM(J212)</f>
        <v>2329.6999999999998</v>
      </c>
      <c r="K211" s="147">
        <f t="shared" ref="K211:L212" si="58">SUM(K212)</f>
        <v>2021.5</v>
      </c>
      <c r="L211" s="147">
        <f t="shared" si="58"/>
        <v>2021.5</v>
      </c>
    </row>
    <row r="212" spans="1:15" s="82" customFormat="1" ht="49.5">
      <c r="A212" s="16"/>
      <c r="B212" s="41" t="s">
        <v>63</v>
      </c>
      <c r="C212" s="326" t="s">
        <v>7</v>
      </c>
      <c r="D212" s="326" t="s">
        <v>51</v>
      </c>
      <c r="E212" s="81" t="s">
        <v>28</v>
      </c>
      <c r="F212" s="81" t="s">
        <v>62</v>
      </c>
      <c r="G212" s="446"/>
      <c r="H212" s="446"/>
      <c r="I212" s="446"/>
      <c r="J212" s="107">
        <f>SUM(J213)</f>
        <v>2329.6999999999998</v>
      </c>
      <c r="K212" s="107">
        <f t="shared" si="58"/>
        <v>2021.5</v>
      </c>
      <c r="L212" s="107">
        <f t="shared" si="58"/>
        <v>2021.5</v>
      </c>
    </row>
    <row r="213" spans="1:15" s="8" customFormat="1" ht="17.25">
      <c r="A213" s="14"/>
      <c r="B213" s="17" t="s">
        <v>220</v>
      </c>
      <c r="C213" s="327" t="s">
        <v>7</v>
      </c>
      <c r="D213" s="327" t="s">
        <v>51</v>
      </c>
      <c r="E213" s="27" t="s">
        <v>28</v>
      </c>
      <c r="F213" s="27" t="s">
        <v>62</v>
      </c>
      <c r="G213" s="169" t="s">
        <v>219</v>
      </c>
      <c r="H213" s="169" t="s">
        <v>86</v>
      </c>
      <c r="I213" s="169" t="s">
        <v>7</v>
      </c>
      <c r="J213" s="28">
        <v>2329.6999999999998</v>
      </c>
      <c r="K213" s="28">
        <v>2021.5</v>
      </c>
      <c r="L213" s="28">
        <v>2021.5</v>
      </c>
      <c r="M213" s="8">
        <v>161.5</v>
      </c>
      <c r="N213" s="8">
        <v>161.5</v>
      </c>
      <c r="O213" s="8">
        <v>161.5</v>
      </c>
    </row>
    <row r="214" spans="1:15" s="78" customFormat="1" ht="39">
      <c r="A214" s="74" t="s">
        <v>179</v>
      </c>
      <c r="B214" s="75" t="s">
        <v>64</v>
      </c>
      <c r="C214" s="325" t="s">
        <v>7</v>
      </c>
      <c r="D214" s="325" t="s">
        <v>51</v>
      </c>
      <c r="E214" s="91" t="s">
        <v>43</v>
      </c>
      <c r="F214" s="91" t="s">
        <v>3</v>
      </c>
      <c r="G214" s="448"/>
      <c r="H214" s="448"/>
      <c r="I214" s="448"/>
      <c r="J214" s="147">
        <f>SUM(J215)</f>
        <v>391</v>
      </c>
      <c r="K214" s="147">
        <f t="shared" ref="K214:L215" si="59">SUM(K215)</f>
        <v>361</v>
      </c>
      <c r="L214" s="147">
        <f t="shared" si="59"/>
        <v>361</v>
      </c>
    </row>
    <row r="215" spans="1:15" s="82" customFormat="1" ht="17.25">
      <c r="A215" s="16"/>
      <c r="B215" s="41" t="s">
        <v>66</v>
      </c>
      <c r="C215" s="326" t="s">
        <v>7</v>
      </c>
      <c r="D215" s="326" t="s">
        <v>51</v>
      </c>
      <c r="E215" s="81" t="s">
        <v>43</v>
      </c>
      <c r="F215" s="81" t="s">
        <v>65</v>
      </c>
      <c r="G215" s="446"/>
      <c r="H215" s="446"/>
      <c r="I215" s="446"/>
      <c r="J215" s="107">
        <f>+J216+J217</f>
        <v>391</v>
      </c>
      <c r="K215" s="107">
        <f t="shared" si="59"/>
        <v>361</v>
      </c>
      <c r="L215" s="107">
        <f t="shared" si="59"/>
        <v>361</v>
      </c>
    </row>
    <row r="216" spans="1:15" s="8" customFormat="1" ht="33">
      <c r="A216" s="14"/>
      <c r="B216" s="17" t="s">
        <v>222</v>
      </c>
      <c r="C216" s="327" t="s">
        <v>7</v>
      </c>
      <c r="D216" s="327" t="s">
        <v>51</v>
      </c>
      <c r="E216" s="27" t="s">
        <v>43</v>
      </c>
      <c r="F216" s="27" t="s">
        <v>65</v>
      </c>
      <c r="G216" s="169" t="s">
        <v>221</v>
      </c>
      <c r="H216" s="169" t="s">
        <v>86</v>
      </c>
      <c r="I216" s="169" t="s">
        <v>8</v>
      </c>
      <c r="J216" s="28">
        <v>361</v>
      </c>
      <c r="K216" s="28">
        <v>361</v>
      </c>
      <c r="L216" s="28">
        <v>361</v>
      </c>
    </row>
    <row r="217" spans="1:15" s="8" customFormat="1" ht="63">
      <c r="A217" s="14"/>
      <c r="B217" s="111" t="s">
        <v>467</v>
      </c>
      <c r="C217" s="327" t="s">
        <v>7</v>
      </c>
      <c r="D217" s="327" t="s">
        <v>51</v>
      </c>
      <c r="E217" s="27" t="s">
        <v>43</v>
      </c>
      <c r="F217" s="27" t="s">
        <v>468</v>
      </c>
      <c r="G217" s="261" t="s">
        <v>221</v>
      </c>
      <c r="H217" s="261" t="s">
        <v>86</v>
      </c>
      <c r="I217" s="261" t="s">
        <v>8</v>
      </c>
      <c r="J217" s="28">
        <v>30</v>
      </c>
      <c r="K217" s="28"/>
      <c r="L217" s="28"/>
    </row>
    <row r="218" spans="1:15" s="2" customFormat="1" ht="42" customHeight="1">
      <c r="A218" s="12" t="s">
        <v>96</v>
      </c>
      <c r="B218" s="20" t="s">
        <v>67</v>
      </c>
      <c r="C218" s="323" t="s">
        <v>28</v>
      </c>
      <c r="D218" s="323" t="s">
        <v>49</v>
      </c>
      <c r="E218" s="24" t="s">
        <v>2</v>
      </c>
      <c r="F218" s="24" t="s">
        <v>3</v>
      </c>
      <c r="G218" s="447"/>
      <c r="H218" s="447"/>
      <c r="I218" s="447"/>
      <c r="J218" s="146">
        <f>SUM(J219)</f>
        <v>14630</v>
      </c>
      <c r="K218" s="146">
        <f t="shared" ref="K218:L221" si="60">SUM(K219)</f>
        <v>15180</v>
      </c>
      <c r="L218" s="146">
        <f t="shared" si="60"/>
        <v>15620</v>
      </c>
    </row>
    <row r="219" spans="1:15" s="2" customFormat="1" ht="37.5">
      <c r="A219" s="13" t="s">
        <v>180</v>
      </c>
      <c r="B219" s="18" t="s">
        <v>68</v>
      </c>
      <c r="C219" s="324" t="s">
        <v>28</v>
      </c>
      <c r="D219" s="324" t="s">
        <v>51</v>
      </c>
      <c r="E219" s="25" t="s">
        <v>2</v>
      </c>
      <c r="F219" s="25" t="s">
        <v>3</v>
      </c>
      <c r="G219" s="447"/>
      <c r="H219" s="447"/>
      <c r="I219" s="447"/>
      <c r="J219" s="145">
        <f>++J220+J223</f>
        <v>14630</v>
      </c>
      <c r="K219" s="145">
        <f t="shared" ref="K219:L219" si="61">++K220+K223</f>
        <v>15180</v>
      </c>
      <c r="L219" s="145">
        <f t="shared" si="61"/>
        <v>15620</v>
      </c>
    </row>
    <row r="220" spans="1:15" s="78" customFormat="1" ht="58.5">
      <c r="A220" s="74" t="s">
        <v>181</v>
      </c>
      <c r="B220" s="75" t="s">
        <v>69</v>
      </c>
      <c r="C220" s="325" t="s">
        <v>28</v>
      </c>
      <c r="D220" s="325" t="s">
        <v>51</v>
      </c>
      <c r="E220" s="91" t="s">
        <v>1</v>
      </c>
      <c r="F220" s="91" t="s">
        <v>3</v>
      </c>
      <c r="G220" s="448"/>
      <c r="H220" s="448"/>
      <c r="I220" s="448"/>
      <c r="J220" s="147">
        <f>SUM(J221)</f>
        <v>330</v>
      </c>
      <c r="K220" s="147">
        <f t="shared" si="60"/>
        <v>330</v>
      </c>
      <c r="L220" s="147">
        <f t="shared" si="60"/>
        <v>330</v>
      </c>
    </row>
    <row r="221" spans="1:15" s="82" customFormat="1" ht="33">
      <c r="A221" s="16"/>
      <c r="B221" s="41" t="s">
        <v>71</v>
      </c>
      <c r="C221" s="326" t="s">
        <v>28</v>
      </c>
      <c r="D221" s="326" t="s">
        <v>51</v>
      </c>
      <c r="E221" s="81" t="s">
        <v>1</v>
      </c>
      <c r="F221" s="81" t="s">
        <v>70</v>
      </c>
      <c r="G221" s="446"/>
      <c r="H221" s="446"/>
      <c r="I221" s="446"/>
      <c r="J221" s="107">
        <f>SUM(J222)</f>
        <v>330</v>
      </c>
      <c r="K221" s="107">
        <f t="shared" si="60"/>
        <v>330</v>
      </c>
      <c r="L221" s="107">
        <f t="shared" si="60"/>
        <v>330</v>
      </c>
    </row>
    <row r="222" spans="1:15" s="8" customFormat="1" ht="17.25">
      <c r="A222" s="16"/>
      <c r="B222" s="17" t="s">
        <v>215</v>
      </c>
      <c r="C222" s="327" t="s">
        <v>28</v>
      </c>
      <c r="D222" s="327" t="s">
        <v>51</v>
      </c>
      <c r="E222" s="27" t="s">
        <v>1</v>
      </c>
      <c r="F222" s="27" t="s">
        <v>70</v>
      </c>
      <c r="G222" s="169" t="s">
        <v>216</v>
      </c>
      <c r="H222" s="169" t="s">
        <v>28</v>
      </c>
      <c r="I222" s="169" t="s">
        <v>98</v>
      </c>
      <c r="J222" s="28">
        <v>330</v>
      </c>
      <c r="K222" s="28">
        <v>330</v>
      </c>
      <c r="L222" s="28">
        <v>330</v>
      </c>
    </row>
    <row r="223" spans="1:15" s="8" customFormat="1" ht="103.5">
      <c r="A223" s="203" t="s">
        <v>463</v>
      </c>
      <c r="B223" s="238" t="s">
        <v>459</v>
      </c>
      <c r="C223" s="334" t="s">
        <v>28</v>
      </c>
      <c r="D223" s="335" t="s">
        <v>51</v>
      </c>
      <c r="E223" s="240" t="s">
        <v>12</v>
      </c>
      <c r="F223" s="244" t="s">
        <v>3</v>
      </c>
      <c r="G223" s="241"/>
      <c r="H223" s="234"/>
      <c r="I223" s="234"/>
      <c r="J223" s="108">
        <f>+J224</f>
        <v>14300</v>
      </c>
      <c r="K223" s="108">
        <f t="shared" ref="K223:L223" si="62">+K224</f>
        <v>14850</v>
      </c>
      <c r="L223" s="108">
        <f t="shared" si="62"/>
        <v>15290</v>
      </c>
    </row>
    <row r="224" spans="1:15" s="8" customFormat="1" ht="47.25">
      <c r="A224" s="16"/>
      <c r="B224" s="119" t="s">
        <v>460</v>
      </c>
      <c r="C224" s="336" t="s">
        <v>28</v>
      </c>
      <c r="D224" s="337" t="s">
        <v>51</v>
      </c>
      <c r="E224" s="242" t="s">
        <v>12</v>
      </c>
      <c r="F224" s="245" t="s">
        <v>70</v>
      </c>
      <c r="G224" s="243" t="s">
        <v>216</v>
      </c>
      <c r="H224" s="234" t="s">
        <v>28</v>
      </c>
      <c r="I224" s="234" t="s">
        <v>98</v>
      </c>
      <c r="J224" s="28">
        <v>14300</v>
      </c>
      <c r="K224" s="28">
        <v>14850</v>
      </c>
      <c r="L224" s="28">
        <v>15290</v>
      </c>
    </row>
    <row r="225" spans="1:15" s="2" customFormat="1" ht="93.75">
      <c r="A225" s="12" t="s">
        <v>30</v>
      </c>
      <c r="B225" s="20" t="s">
        <v>72</v>
      </c>
      <c r="C225" s="323" t="s">
        <v>43</v>
      </c>
      <c r="D225" s="323" t="s">
        <v>49</v>
      </c>
      <c r="E225" s="24" t="s">
        <v>2</v>
      </c>
      <c r="F225" s="24" t="s">
        <v>3</v>
      </c>
      <c r="G225" s="447"/>
      <c r="H225" s="447"/>
      <c r="I225" s="447"/>
      <c r="J225" s="146">
        <f>SUM(J226)</f>
        <v>100</v>
      </c>
      <c r="K225" s="146">
        <f t="shared" ref="K225:L228" si="63">SUM(K226)</f>
        <v>6142.6</v>
      </c>
      <c r="L225" s="146">
        <f t="shared" si="63"/>
        <v>6142.6</v>
      </c>
    </row>
    <row r="226" spans="1:15" s="2" customFormat="1" ht="75">
      <c r="A226" s="13" t="s">
        <v>182</v>
      </c>
      <c r="B226" s="18" t="s">
        <v>73</v>
      </c>
      <c r="C226" s="139" t="s">
        <v>43</v>
      </c>
      <c r="D226" s="139" t="s">
        <v>51</v>
      </c>
      <c r="E226" s="170" t="s">
        <v>2</v>
      </c>
      <c r="F226" s="34" t="s">
        <v>3</v>
      </c>
      <c r="G226" s="447"/>
      <c r="H226" s="447"/>
      <c r="I226" s="447"/>
      <c r="J226" s="145">
        <f>SUM(J227)</f>
        <v>100</v>
      </c>
      <c r="K226" s="145">
        <f t="shared" si="63"/>
        <v>6142.6</v>
      </c>
      <c r="L226" s="145">
        <f t="shared" si="63"/>
        <v>6142.6</v>
      </c>
    </row>
    <row r="227" spans="1:15" s="78" customFormat="1" ht="78">
      <c r="A227" s="74" t="s">
        <v>183</v>
      </c>
      <c r="B227" s="75" t="s">
        <v>74</v>
      </c>
      <c r="C227" s="338" t="s">
        <v>43</v>
      </c>
      <c r="D227" s="338" t="s">
        <v>51</v>
      </c>
      <c r="E227" s="166" t="s">
        <v>1</v>
      </c>
      <c r="F227" s="93" t="s">
        <v>3</v>
      </c>
      <c r="G227" s="448"/>
      <c r="H227" s="448"/>
      <c r="I227" s="448"/>
      <c r="J227" s="147">
        <f>SUM(J228)</f>
        <v>100</v>
      </c>
      <c r="K227" s="147">
        <f t="shared" si="63"/>
        <v>6142.6</v>
      </c>
      <c r="L227" s="147">
        <f t="shared" si="63"/>
        <v>6142.6</v>
      </c>
    </row>
    <row r="228" spans="1:15" s="82" customFormat="1" ht="49.5">
      <c r="A228" s="16"/>
      <c r="B228" s="41" t="s">
        <v>76</v>
      </c>
      <c r="C228" s="318" t="s">
        <v>43</v>
      </c>
      <c r="D228" s="318" t="s">
        <v>51</v>
      </c>
      <c r="E228" s="165" t="s">
        <v>1</v>
      </c>
      <c r="F228" s="73" t="s">
        <v>75</v>
      </c>
      <c r="G228" s="446"/>
      <c r="H228" s="446"/>
      <c r="I228" s="446"/>
      <c r="J228" s="107">
        <f>SUM(J229)</f>
        <v>100</v>
      </c>
      <c r="K228" s="107">
        <f t="shared" si="63"/>
        <v>6142.6</v>
      </c>
      <c r="L228" s="107">
        <f t="shared" si="63"/>
        <v>6142.6</v>
      </c>
    </row>
    <row r="229" spans="1:15" s="8" customFormat="1" ht="17.25">
      <c r="A229" s="14"/>
      <c r="B229" s="17" t="s">
        <v>224</v>
      </c>
      <c r="C229" s="112" t="s">
        <v>43</v>
      </c>
      <c r="D229" s="112" t="s">
        <v>51</v>
      </c>
      <c r="E229" s="169" t="s">
        <v>1</v>
      </c>
      <c r="F229" s="33" t="s">
        <v>75</v>
      </c>
      <c r="G229" s="169" t="s">
        <v>223</v>
      </c>
      <c r="H229" s="169" t="s">
        <v>7</v>
      </c>
      <c r="I229" s="169" t="s">
        <v>48</v>
      </c>
      <c r="J229" s="28">
        <v>100</v>
      </c>
      <c r="K229" s="28">
        <v>6142.6</v>
      </c>
      <c r="L229" s="28">
        <v>6142.6</v>
      </c>
    </row>
    <row r="230" spans="1:15" s="2" customFormat="1" ht="37.5">
      <c r="A230" s="12" t="s">
        <v>184</v>
      </c>
      <c r="B230" s="20" t="s">
        <v>77</v>
      </c>
      <c r="C230" s="319" t="s">
        <v>8</v>
      </c>
      <c r="D230" s="319" t="s">
        <v>49</v>
      </c>
      <c r="E230" s="168" t="s">
        <v>2</v>
      </c>
      <c r="F230" s="35" t="s">
        <v>3</v>
      </c>
      <c r="G230" s="447"/>
      <c r="H230" s="447"/>
      <c r="I230" s="447"/>
      <c r="J230" s="146">
        <f>SUM(J231)</f>
        <v>6151.3</v>
      </c>
      <c r="K230" s="146">
        <f t="shared" ref="K230:L242" si="64">SUM(K231)</f>
        <v>3588</v>
      </c>
      <c r="L230" s="146">
        <f t="shared" si="64"/>
        <v>3685</v>
      </c>
    </row>
    <row r="231" spans="1:15" s="2" customFormat="1">
      <c r="A231" s="13" t="s">
        <v>185</v>
      </c>
      <c r="B231" s="18" t="s">
        <v>79</v>
      </c>
      <c r="C231" s="139" t="s">
        <v>8</v>
      </c>
      <c r="D231" s="139" t="s">
        <v>51</v>
      </c>
      <c r="E231" s="170" t="s">
        <v>2</v>
      </c>
      <c r="F231" s="34" t="s">
        <v>78</v>
      </c>
      <c r="G231" s="447"/>
      <c r="H231" s="447"/>
      <c r="I231" s="447"/>
      <c r="J231" s="145">
        <f>SUM(J232+J235+J238+J241)</f>
        <v>6151.3</v>
      </c>
      <c r="K231" s="145">
        <f t="shared" ref="K231:L231" si="65">SUM(K232+K235+K238+K241)</f>
        <v>3588</v>
      </c>
      <c r="L231" s="145">
        <f t="shared" si="65"/>
        <v>3685</v>
      </c>
    </row>
    <row r="232" spans="1:15" s="90" customFormat="1" ht="58.5">
      <c r="A232" s="74" t="s">
        <v>186</v>
      </c>
      <c r="B232" s="75" t="s">
        <v>312</v>
      </c>
      <c r="C232" s="338" t="s">
        <v>8</v>
      </c>
      <c r="D232" s="338" t="s">
        <v>51</v>
      </c>
      <c r="E232" s="166" t="s">
        <v>1</v>
      </c>
      <c r="F232" s="93" t="s">
        <v>3</v>
      </c>
      <c r="G232" s="448"/>
      <c r="H232" s="448"/>
      <c r="I232" s="448"/>
      <c r="J232" s="147">
        <f>SUM(J233)</f>
        <v>690</v>
      </c>
      <c r="K232" s="147">
        <f t="shared" si="64"/>
        <v>786</v>
      </c>
      <c r="L232" s="147">
        <f t="shared" si="64"/>
        <v>817</v>
      </c>
    </row>
    <row r="233" spans="1:15" s="82" customFormat="1" ht="17.25">
      <c r="A233" s="16"/>
      <c r="B233" s="41" t="s">
        <v>81</v>
      </c>
      <c r="C233" s="318" t="s">
        <v>8</v>
      </c>
      <c r="D233" s="318" t="s">
        <v>51</v>
      </c>
      <c r="E233" s="165" t="s">
        <v>1</v>
      </c>
      <c r="F233" s="73" t="s">
        <v>80</v>
      </c>
      <c r="G233" s="446"/>
      <c r="H233" s="446"/>
      <c r="I233" s="446"/>
      <c r="J233" s="107">
        <f>SUM(J234)</f>
        <v>690</v>
      </c>
      <c r="K233" s="107">
        <f t="shared" si="64"/>
        <v>786</v>
      </c>
      <c r="L233" s="107">
        <f t="shared" si="64"/>
        <v>817</v>
      </c>
    </row>
    <row r="234" spans="1:15" s="8" customFormat="1" ht="17.25">
      <c r="A234" s="14"/>
      <c r="B234" s="17" t="s">
        <v>211</v>
      </c>
      <c r="C234" s="112" t="s">
        <v>8</v>
      </c>
      <c r="D234" s="112" t="s">
        <v>51</v>
      </c>
      <c r="E234" s="169" t="s">
        <v>1</v>
      </c>
      <c r="F234" s="33" t="s">
        <v>80</v>
      </c>
      <c r="G234" s="169" t="s">
        <v>212</v>
      </c>
      <c r="H234" s="169" t="s">
        <v>1</v>
      </c>
      <c r="I234" s="169" t="s">
        <v>101</v>
      </c>
      <c r="J234" s="28">
        <v>690</v>
      </c>
      <c r="K234" s="28">
        <v>786</v>
      </c>
      <c r="L234" s="28">
        <v>817</v>
      </c>
    </row>
    <row r="235" spans="1:15" s="90" customFormat="1" ht="19.5">
      <c r="A235" s="74" t="s">
        <v>310</v>
      </c>
      <c r="B235" s="75" t="s">
        <v>313</v>
      </c>
      <c r="C235" s="338" t="s">
        <v>8</v>
      </c>
      <c r="D235" s="338" t="s">
        <v>51</v>
      </c>
      <c r="E235" s="166" t="s">
        <v>12</v>
      </c>
      <c r="F235" s="93" t="s">
        <v>3</v>
      </c>
      <c r="G235" s="448"/>
      <c r="H235" s="448"/>
      <c r="I235" s="448"/>
      <c r="J235" s="147">
        <f>SUM(J236)</f>
        <v>4932.3</v>
      </c>
      <c r="K235" s="147">
        <f t="shared" ref="K235:L236" si="66">SUM(K236)</f>
        <v>2779</v>
      </c>
      <c r="L235" s="147">
        <f t="shared" si="66"/>
        <v>2845</v>
      </c>
    </row>
    <row r="236" spans="1:15" s="82" customFormat="1" ht="17.25">
      <c r="A236" s="16"/>
      <c r="B236" s="41" t="s">
        <v>81</v>
      </c>
      <c r="C236" s="318" t="s">
        <v>8</v>
      </c>
      <c r="D236" s="318" t="s">
        <v>51</v>
      </c>
      <c r="E236" s="165" t="s">
        <v>12</v>
      </c>
      <c r="F236" s="73" t="s">
        <v>80</v>
      </c>
      <c r="G236" s="446"/>
      <c r="H236" s="446"/>
      <c r="I236" s="446"/>
      <c r="J236" s="107">
        <f>SUM(J237)</f>
        <v>4932.3</v>
      </c>
      <c r="K236" s="107">
        <f t="shared" si="66"/>
        <v>2779</v>
      </c>
      <c r="L236" s="107">
        <f t="shared" si="66"/>
        <v>2845</v>
      </c>
    </row>
    <row r="237" spans="1:15" s="8" customFormat="1" ht="17.25">
      <c r="A237" s="14"/>
      <c r="B237" s="17" t="s">
        <v>211</v>
      </c>
      <c r="C237" s="112" t="s">
        <v>8</v>
      </c>
      <c r="D237" s="112" t="s">
        <v>51</v>
      </c>
      <c r="E237" s="169" t="s">
        <v>12</v>
      </c>
      <c r="F237" s="56" t="s">
        <v>80</v>
      </c>
      <c r="G237" s="169" t="s">
        <v>212</v>
      </c>
      <c r="H237" s="169" t="s">
        <v>1</v>
      </c>
      <c r="I237" s="169" t="s">
        <v>101</v>
      </c>
      <c r="J237" s="28">
        <v>4932.3</v>
      </c>
      <c r="K237" s="28">
        <v>2779</v>
      </c>
      <c r="L237" s="28">
        <v>2845</v>
      </c>
      <c r="M237" s="8">
        <v>2700</v>
      </c>
      <c r="N237" s="8">
        <v>1000</v>
      </c>
      <c r="O237" s="8">
        <v>1000</v>
      </c>
    </row>
    <row r="238" spans="1:15" s="8" customFormat="1" ht="58.5">
      <c r="A238" s="74" t="s">
        <v>316</v>
      </c>
      <c r="B238" s="75" t="s">
        <v>389</v>
      </c>
      <c r="C238" s="339" t="s">
        <v>8</v>
      </c>
      <c r="D238" s="339" t="s">
        <v>51</v>
      </c>
      <c r="E238" s="120" t="s">
        <v>7</v>
      </c>
      <c r="F238" s="120" t="s">
        <v>3</v>
      </c>
      <c r="G238" s="419"/>
      <c r="H238" s="420"/>
      <c r="I238" s="421"/>
      <c r="J238" s="108">
        <f t="shared" ref="J238:L239" si="67">J239</f>
        <v>506</v>
      </c>
      <c r="K238" s="108">
        <f t="shared" si="67"/>
        <v>0</v>
      </c>
      <c r="L238" s="108">
        <f t="shared" si="67"/>
        <v>0</v>
      </c>
    </row>
    <row r="239" spans="1:15" s="8" customFormat="1" ht="17.25">
      <c r="A239" s="16"/>
      <c r="B239" s="41" t="s">
        <v>81</v>
      </c>
      <c r="C239" s="318" t="s">
        <v>8</v>
      </c>
      <c r="D239" s="318" t="s">
        <v>51</v>
      </c>
      <c r="E239" s="165" t="s">
        <v>7</v>
      </c>
      <c r="F239" s="163" t="s">
        <v>80</v>
      </c>
      <c r="G239" s="419"/>
      <c r="H239" s="420"/>
      <c r="I239" s="421"/>
      <c r="J239" s="107">
        <f t="shared" si="67"/>
        <v>506</v>
      </c>
      <c r="K239" s="107">
        <f t="shared" si="67"/>
        <v>0</v>
      </c>
      <c r="L239" s="107">
        <f t="shared" si="67"/>
        <v>0</v>
      </c>
    </row>
    <row r="240" spans="1:15" s="8" customFormat="1" ht="17.25">
      <c r="A240" s="14"/>
      <c r="B240" s="17" t="s">
        <v>215</v>
      </c>
      <c r="C240" s="112" t="s">
        <v>8</v>
      </c>
      <c r="D240" s="112" t="s">
        <v>51</v>
      </c>
      <c r="E240" s="169" t="s">
        <v>7</v>
      </c>
      <c r="F240" s="164" t="s">
        <v>80</v>
      </c>
      <c r="G240" s="350" t="s">
        <v>216</v>
      </c>
      <c r="H240" s="350" t="s">
        <v>28</v>
      </c>
      <c r="I240" s="350" t="s">
        <v>47</v>
      </c>
      <c r="J240" s="28">
        <v>506</v>
      </c>
      <c r="K240" s="28"/>
      <c r="L240" s="28"/>
    </row>
    <row r="241" spans="1:17" s="96" customFormat="1" ht="39">
      <c r="A241" s="74" t="s">
        <v>388</v>
      </c>
      <c r="B241" s="75" t="s">
        <v>314</v>
      </c>
      <c r="C241" s="338" t="s">
        <v>8</v>
      </c>
      <c r="D241" s="338" t="s">
        <v>51</v>
      </c>
      <c r="E241" s="166" t="s">
        <v>43</v>
      </c>
      <c r="F241" s="93" t="s">
        <v>3</v>
      </c>
      <c r="G241" s="468"/>
      <c r="H241" s="469"/>
      <c r="I241" s="470"/>
      <c r="J241" s="147">
        <f>SUM(J242)</f>
        <v>23</v>
      </c>
      <c r="K241" s="147">
        <f t="shared" ref="K241:L241" si="68">SUM(K242)</f>
        <v>23</v>
      </c>
      <c r="L241" s="147">
        <f t="shared" si="68"/>
        <v>23</v>
      </c>
    </row>
    <row r="242" spans="1:17" s="82" customFormat="1" ht="33">
      <c r="A242" s="16"/>
      <c r="B242" s="41" t="s">
        <v>296</v>
      </c>
      <c r="C242" s="318" t="s">
        <v>8</v>
      </c>
      <c r="D242" s="318" t="s">
        <v>51</v>
      </c>
      <c r="E242" s="165" t="s">
        <v>43</v>
      </c>
      <c r="F242" s="73" t="s">
        <v>295</v>
      </c>
      <c r="G242" s="471"/>
      <c r="H242" s="472"/>
      <c r="I242" s="473"/>
      <c r="J242" s="107">
        <f>SUM(J243)</f>
        <v>23</v>
      </c>
      <c r="K242" s="107">
        <f t="shared" si="64"/>
        <v>23</v>
      </c>
      <c r="L242" s="107">
        <f t="shared" si="64"/>
        <v>23</v>
      </c>
    </row>
    <row r="243" spans="1:17" s="8" customFormat="1" ht="17.25">
      <c r="A243" s="14"/>
      <c r="B243" s="17" t="s">
        <v>224</v>
      </c>
      <c r="C243" s="112" t="s">
        <v>8</v>
      </c>
      <c r="D243" s="112" t="s">
        <v>51</v>
      </c>
      <c r="E243" s="169" t="s">
        <v>43</v>
      </c>
      <c r="F243" s="43" t="s">
        <v>295</v>
      </c>
      <c r="G243" s="58" t="s">
        <v>223</v>
      </c>
      <c r="H243" s="58" t="s">
        <v>28</v>
      </c>
      <c r="I243" s="58" t="s">
        <v>98</v>
      </c>
      <c r="J243" s="28">
        <v>23</v>
      </c>
      <c r="K243" s="28">
        <v>23</v>
      </c>
      <c r="L243" s="28">
        <v>23</v>
      </c>
    </row>
    <row r="244" spans="1:17" s="2" customFormat="1" ht="75">
      <c r="A244" s="12" t="s">
        <v>187</v>
      </c>
      <c r="B244" s="20" t="s">
        <v>83</v>
      </c>
      <c r="C244" s="319" t="s">
        <v>47</v>
      </c>
      <c r="D244" s="319" t="s">
        <v>49</v>
      </c>
      <c r="E244" s="168" t="s">
        <v>2</v>
      </c>
      <c r="F244" s="35" t="s">
        <v>3</v>
      </c>
      <c r="G244" s="447"/>
      <c r="H244" s="447"/>
      <c r="I244" s="447"/>
      <c r="J244" s="146">
        <f>SUM(J245+J251)</f>
        <v>87677.4</v>
      </c>
      <c r="K244" s="146">
        <f t="shared" ref="K244:L244" si="69">SUM(K245+K251)</f>
        <v>33088.400000000001</v>
      </c>
      <c r="L244" s="146">
        <f t="shared" si="69"/>
        <v>9400</v>
      </c>
    </row>
    <row r="245" spans="1:17" s="2" customFormat="1" ht="37.5">
      <c r="A245" s="13" t="s">
        <v>188</v>
      </c>
      <c r="B245" s="18" t="s">
        <v>84</v>
      </c>
      <c r="C245" s="139" t="s">
        <v>47</v>
      </c>
      <c r="D245" s="139" t="s">
        <v>51</v>
      </c>
      <c r="E245" s="170" t="s">
        <v>2</v>
      </c>
      <c r="F245" s="34" t="s">
        <v>3</v>
      </c>
      <c r="G245" s="447"/>
      <c r="H245" s="447"/>
      <c r="I245" s="447"/>
      <c r="J245" s="145">
        <f>SUM(J246)</f>
        <v>7916</v>
      </c>
      <c r="K245" s="145">
        <f t="shared" ref="K245:L247" si="70">SUM(K246)</f>
        <v>6917</v>
      </c>
      <c r="L245" s="145">
        <f t="shared" si="70"/>
        <v>6918</v>
      </c>
    </row>
    <row r="246" spans="1:17" s="78" customFormat="1" ht="39">
      <c r="A246" s="74" t="s">
        <v>189</v>
      </c>
      <c r="B246" s="75" t="s">
        <v>265</v>
      </c>
      <c r="C246" s="338" t="s">
        <v>47</v>
      </c>
      <c r="D246" s="338" t="s">
        <v>51</v>
      </c>
      <c r="E246" s="166" t="s">
        <v>1</v>
      </c>
      <c r="F246" s="93" t="s">
        <v>3</v>
      </c>
      <c r="G246" s="448"/>
      <c r="H246" s="448"/>
      <c r="I246" s="448"/>
      <c r="J246" s="147">
        <f>+J247+J249</f>
        <v>7916</v>
      </c>
      <c r="K246" s="147">
        <f t="shared" si="70"/>
        <v>6917</v>
      </c>
      <c r="L246" s="147">
        <f t="shared" si="70"/>
        <v>6918</v>
      </c>
    </row>
    <row r="247" spans="1:17" s="82" customFormat="1" ht="33">
      <c r="A247" s="16"/>
      <c r="B247" s="41" t="s">
        <v>17</v>
      </c>
      <c r="C247" s="318" t="s">
        <v>47</v>
      </c>
      <c r="D247" s="318" t="s">
        <v>51</v>
      </c>
      <c r="E247" s="165" t="s">
        <v>1</v>
      </c>
      <c r="F247" s="73" t="s">
        <v>16</v>
      </c>
      <c r="G247" s="446"/>
      <c r="H247" s="446"/>
      <c r="I247" s="446"/>
      <c r="J247" s="107">
        <f>SUM(J248)</f>
        <v>7416</v>
      </c>
      <c r="K247" s="107">
        <f t="shared" si="70"/>
        <v>6917</v>
      </c>
      <c r="L247" s="107">
        <f t="shared" si="70"/>
        <v>6918</v>
      </c>
    </row>
    <row r="248" spans="1:17" s="8" customFormat="1" ht="32.450000000000003" customHeight="1">
      <c r="A248" s="14"/>
      <c r="B248" s="17" t="s">
        <v>222</v>
      </c>
      <c r="C248" s="112" t="s">
        <v>47</v>
      </c>
      <c r="D248" s="112" t="s">
        <v>51</v>
      </c>
      <c r="E248" s="169" t="s">
        <v>1</v>
      </c>
      <c r="F248" s="33" t="s">
        <v>16</v>
      </c>
      <c r="G248" s="169" t="s">
        <v>221</v>
      </c>
      <c r="H248" s="169" t="s">
        <v>28</v>
      </c>
      <c r="I248" s="169" t="s">
        <v>43</v>
      </c>
      <c r="J248" s="28">
        <v>7416</v>
      </c>
      <c r="K248" s="28">
        <v>6917</v>
      </c>
      <c r="L248" s="28">
        <v>6918</v>
      </c>
    </row>
    <row r="249" spans="1:17" s="8" customFormat="1" ht="63">
      <c r="A249" s="14"/>
      <c r="B249" s="53" t="s">
        <v>452</v>
      </c>
      <c r="C249" s="318" t="s">
        <v>47</v>
      </c>
      <c r="D249" s="318" t="s">
        <v>51</v>
      </c>
      <c r="E249" s="226" t="s">
        <v>1</v>
      </c>
      <c r="F249" s="226" t="s">
        <v>453</v>
      </c>
      <c r="G249" s="226"/>
      <c r="H249" s="226"/>
      <c r="I249" s="226"/>
      <c r="J249" s="107">
        <f>+J250</f>
        <v>500</v>
      </c>
      <c r="K249" s="107"/>
      <c r="L249" s="107"/>
    </row>
    <row r="250" spans="1:17" s="8" customFormat="1" ht="78.75">
      <c r="A250" s="14"/>
      <c r="B250" s="119" t="s">
        <v>451</v>
      </c>
      <c r="C250" s="112" t="s">
        <v>47</v>
      </c>
      <c r="D250" s="112" t="s">
        <v>51</v>
      </c>
      <c r="E250" s="228" t="s">
        <v>1</v>
      </c>
      <c r="F250" s="228" t="s">
        <v>453</v>
      </c>
      <c r="G250" s="228" t="s">
        <v>221</v>
      </c>
      <c r="H250" s="228" t="s">
        <v>28</v>
      </c>
      <c r="I250" s="228" t="s">
        <v>43</v>
      </c>
      <c r="J250" s="28">
        <v>500</v>
      </c>
      <c r="K250" s="28"/>
      <c r="L250" s="28"/>
    </row>
    <row r="251" spans="1:17" s="2" customFormat="1" ht="37.5">
      <c r="A251" s="13" t="s">
        <v>227</v>
      </c>
      <c r="B251" s="18" t="s">
        <v>501</v>
      </c>
      <c r="C251" s="139" t="s">
        <v>47</v>
      </c>
      <c r="D251" s="139" t="s">
        <v>85</v>
      </c>
      <c r="E251" s="170" t="s">
        <v>2</v>
      </c>
      <c r="F251" s="34" t="s">
        <v>3</v>
      </c>
      <c r="G251" s="447"/>
      <c r="H251" s="447"/>
      <c r="I251" s="447"/>
      <c r="J251" s="145">
        <f>+J252</f>
        <v>79761.399999999994</v>
      </c>
      <c r="K251" s="145">
        <f>+K252</f>
        <v>26171.4</v>
      </c>
      <c r="L251" s="145">
        <f t="shared" ref="L251" si="71">SUM(L252+L259)</f>
        <v>2482</v>
      </c>
    </row>
    <row r="252" spans="1:17" s="78" customFormat="1" ht="39">
      <c r="A252" s="74" t="s">
        <v>228</v>
      </c>
      <c r="B252" s="75" t="s">
        <v>502</v>
      </c>
      <c r="C252" s="338" t="s">
        <v>47</v>
      </c>
      <c r="D252" s="338" t="s">
        <v>85</v>
      </c>
      <c r="E252" s="166" t="s">
        <v>1</v>
      </c>
      <c r="F252" s="93" t="s">
        <v>3</v>
      </c>
      <c r="G252" s="448"/>
      <c r="H252" s="448"/>
      <c r="I252" s="448"/>
      <c r="J252" s="147">
        <f>+J253+J255</f>
        <v>79761.399999999994</v>
      </c>
      <c r="K252" s="147">
        <f t="shared" ref="K252:L252" si="72">+K253+K255</f>
        <v>26171.4</v>
      </c>
      <c r="L252" s="147">
        <f t="shared" si="72"/>
        <v>2482</v>
      </c>
    </row>
    <row r="253" spans="1:17" s="384" customFormat="1" ht="19.5">
      <c r="A253" s="383"/>
      <c r="B253" s="407" t="s">
        <v>81</v>
      </c>
      <c r="C253" s="343" t="s">
        <v>47</v>
      </c>
      <c r="D253" s="343" t="s">
        <v>85</v>
      </c>
      <c r="E253" s="51" t="s">
        <v>1</v>
      </c>
      <c r="F253" s="51" t="s">
        <v>80</v>
      </c>
      <c r="G253" s="51"/>
      <c r="H253" s="51"/>
      <c r="I253" s="51"/>
      <c r="J253" s="159">
        <f>+J254</f>
        <v>1800</v>
      </c>
      <c r="K253" s="159"/>
      <c r="L253" s="159"/>
    </row>
    <row r="254" spans="1:17" s="386" customFormat="1" ht="31.5">
      <c r="A254" s="385"/>
      <c r="B254" s="285" t="s">
        <v>623</v>
      </c>
      <c r="C254" s="345" t="s">
        <v>47</v>
      </c>
      <c r="D254" s="345" t="s">
        <v>85</v>
      </c>
      <c r="E254" s="50" t="s">
        <v>1</v>
      </c>
      <c r="F254" s="50" t="s">
        <v>80</v>
      </c>
      <c r="G254" s="50" t="s">
        <v>218</v>
      </c>
      <c r="H254" s="50" t="s">
        <v>86</v>
      </c>
      <c r="I254" s="50" t="s">
        <v>7</v>
      </c>
      <c r="J254" s="155">
        <v>1800</v>
      </c>
      <c r="K254" s="155"/>
      <c r="L254" s="155"/>
      <c r="Q254" s="386">
        <v>-931.3</v>
      </c>
    </row>
    <row r="255" spans="1:17" s="82" customFormat="1" ht="31.5">
      <c r="A255" s="16"/>
      <c r="B255" s="110" t="s">
        <v>503</v>
      </c>
      <c r="C255" s="318" t="s">
        <v>47</v>
      </c>
      <c r="D255" s="318" t="s">
        <v>85</v>
      </c>
      <c r="E255" s="165" t="s">
        <v>1</v>
      </c>
      <c r="F255" s="73" t="s">
        <v>303</v>
      </c>
      <c r="G255" s="446"/>
      <c r="H255" s="446"/>
      <c r="I255" s="446"/>
      <c r="J255" s="107">
        <f>+J256+J257+J258+J259</f>
        <v>77961.399999999994</v>
      </c>
      <c r="K255" s="107">
        <f t="shared" ref="K255:L255" si="73">+K256+K257+K258+K259</f>
        <v>26171.4</v>
      </c>
      <c r="L255" s="107">
        <f t="shared" si="73"/>
        <v>2482</v>
      </c>
    </row>
    <row r="256" spans="1:17" s="8" customFormat="1" ht="17.25">
      <c r="A256" s="14"/>
      <c r="B256" s="17" t="s">
        <v>622</v>
      </c>
      <c r="C256" s="112" t="s">
        <v>47</v>
      </c>
      <c r="D256" s="112" t="s">
        <v>85</v>
      </c>
      <c r="E256" s="169" t="s">
        <v>1</v>
      </c>
      <c r="F256" s="47" t="s">
        <v>303</v>
      </c>
      <c r="G256" s="169" t="s">
        <v>218</v>
      </c>
      <c r="H256" s="169" t="s">
        <v>86</v>
      </c>
      <c r="I256" s="169" t="s">
        <v>7</v>
      </c>
      <c r="J256" s="28">
        <v>51159.199999999997</v>
      </c>
      <c r="K256" s="28">
        <v>21780.400000000001</v>
      </c>
      <c r="L256" s="28"/>
    </row>
    <row r="257" spans="1:13" s="8" customFormat="1" ht="17.25">
      <c r="A257" s="14"/>
      <c r="B257" s="17" t="s">
        <v>327</v>
      </c>
      <c r="C257" s="112" t="s">
        <v>47</v>
      </c>
      <c r="D257" s="112" t="s">
        <v>85</v>
      </c>
      <c r="E257" s="169" t="s">
        <v>1</v>
      </c>
      <c r="F257" s="47" t="s">
        <v>303</v>
      </c>
      <c r="G257" s="169" t="s">
        <v>219</v>
      </c>
      <c r="H257" s="169" t="s">
        <v>86</v>
      </c>
      <c r="I257" s="169" t="s">
        <v>7</v>
      </c>
      <c r="J257" s="28">
        <v>2970</v>
      </c>
      <c r="K257" s="28">
        <v>891</v>
      </c>
      <c r="L257" s="28">
        <v>1782</v>
      </c>
    </row>
    <row r="258" spans="1:13" s="8" customFormat="1" ht="16.899999999999999" customHeight="1">
      <c r="A258" s="14"/>
      <c r="B258" s="17" t="s">
        <v>328</v>
      </c>
      <c r="C258" s="112" t="s">
        <v>47</v>
      </c>
      <c r="D258" s="112" t="s">
        <v>85</v>
      </c>
      <c r="E258" s="169" t="s">
        <v>1</v>
      </c>
      <c r="F258" s="47" t="s">
        <v>303</v>
      </c>
      <c r="G258" s="169" t="s">
        <v>219</v>
      </c>
      <c r="H258" s="169" t="s">
        <v>86</v>
      </c>
      <c r="I258" s="169" t="s">
        <v>7</v>
      </c>
      <c r="J258" s="28">
        <v>500</v>
      </c>
      <c r="K258" s="28">
        <v>500</v>
      </c>
      <c r="L258" s="28">
        <v>700</v>
      </c>
    </row>
    <row r="259" spans="1:13" s="78" customFormat="1" ht="17.45" customHeight="1">
      <c r="A259" s="74"/>
      <c r="B259" s="17" t="s">
        <v>622</v>
      </c>
      <c r="C259" s="345" t="s">
        <v>47</v>
      </c>
      <c r="D259" s="345" t="s">
        <v>85</v>
      </c>
      <c r="E259" s="50" t="s">
        <v>1</v>
      </c>
      <c r="F259" s="382" t="s">
        <v>303</v>
      </c>
      <c r="G259" s="50" t="s">
        <v>218</v>
      </c>
      <c r="H259" s="50" t="s">
        <v>86</v>
      </c>
      <c r="I259" s="50" t="s">
        <v>7</v>
      </c>
      <c r="J259" s="155">
        <v>23332.2</v>
      </c>
      <c r="K259" s="155">
        <v>3000</v>
      </c>
      <c r="L259" s="155">
        <f t="shared" ref="L259" si="74">SUM(L260+L262)</f>
        <v>0</v>
      </c>
    </row>
    <row r="260" spans="1:13" s="42" customFormat="1" ht="16.899999999999999" hidden="1" customHeight="1">
      <c r="A260" s="40"/>
      <c r="B260" s="41"/>
      <c r="C260" s="318"/>
      <c r="D260" s="318"/>
      <c r="E260" s="165"/>
      <c r="F260" s="73"/>
      <c r="G260" s="92"/>
      <c r="H260" s="92"/>
      <c r="I260" s="92"/>
      <c r="J260" s="107"/>
      <c r="K260" s="107"/>
      <c r="L260" s="107"/>
    </row>
    <row r="261" spans="1:13" s="8" customFormat="1" ht="17.25" hidden="1">
      <c r="A261" s="14"/>
      <c r="B261" s="17"/>
      <c r="C261" s="112"/>
      <c r="D261" s="112"/>
      <c r="E261" s="169"/>
      <c r="F261" s="33"/>
      <c r="G261" s="169"/>
      <c r="H261" s="169"/>
      <c r="I261" s="169"/>
      <c r="J261" s="28"/>
      <c r="K261" s="28"/>
      <c r="L261" s="28"/>
    </row>
    <row r="262" spans="1:13" s="82" customFormat="1" ht="0.6" hidden="1" customHeight="1">
      <c r="A262" s="87"/>
      <c r="B262" s="41"/>
      <c r="C262" s="318"/>
      <c r="D262" s="318"/>
      <c r="E262" s="165"/>
      <c r="F262" s="88"/>
      <c r="G262" s="446"/>
      <c r="H262" s="446"/>
      <c r="I262" s="446"/>
      <c r="J262" s="107"/>
      <c r="K262" s="107"/>
      <c r="L262" s="107"/>
    </row>
    <row r="263" spans="1:13" s="8" customFormat="1" ht="17.25" hidden="1">
      <c r="A263" s="15"/>
      <c r="B263" s="17"/>
      <c r="C263" s="112"/>
      <c r="D263" s="112"/>
      <c r="E263" s="169"/>
      <c r="F263" s="38"/>
      <c r="G263" s="169"/>
      <c r="H263" s="169"/>
      <c r="I263" s="169"/>
      <c r="J263" s="28"/>
      <c r="K263" s="28"/>
      <c r="L263" s="28"/>
    </row>
    <row r="264" spans="1:13" s="8" customFormat="1" ht="17.25" hidden="1">
      <c r="A264" s="15"/>
      <c r="B264" s="17"/>
      <c r="C264" s="112"/>
      <c r="D264" s="112"/>
      <c r="E264" s="169"/>
      <c r="F264" s="38"/>
      <c r="G264" s="169"/>
      <c r="H264" s="169"/>
      <c r="I264" s="169"/>
      <c r="J264" s="28"/>
      <c r="K264" s="28"/>
      <c r="L264" s="28"/>
    </row>
    <row r="265" spans="1:13" s="8" customFormat="1" ht="16.899999999999999" hidden="1" customHeight="1">
      <c r="A265" s="15"/>
      <c r="B265" s="17"/>
      <c r="C265" s="112"/>
      <c r="D265" s="112"/>
      <c r="E265" s="169"/>
      <c r="F265" s="38"/>
      <c r="G265" s="169"/>
      <c r="H265" s="169"/>
      <c r="I265" s="169"/>
      <c r="J265" s="28"/>
      <c r="K265" s="28"/>
      <c r="L265" s="28"/>
    </row>
    <row r="266" spans="1:13" s="5" customFormat="1" ht="37.5">
      <c r="A266" s="12" t="s">
        <v>36</v>
      </c>
      <c r="B266" s="20" t="s">
        <v>87</v>
      </c>
      <c r="C266" s="319" t="s">
        <v>86</v>
      </c>
      <c r="D266" s="319" t="s">
        <v>49</v>
      </c>
      <c r="E266" s="168" t="s">
        <v>2</v>
      </c>
      <c r="F266" s="35" t="s">
        <v>3</v>
      </c>
      <c r="G266" s="449"/>
      <c r="H266" s="449"/>
      <c r="I266" s="449"/>
      <c r="J266" s="146">
        <f>+J267++J275</f>
        <v>117025.40000000001</v>
      </c>
      <c r="K266" s="146">
        <f t="shared" ref="K266:L266" si="75">+K267+K275</f>
        <v>66775</v>
      </c>
      <c r="L266" s="146">
        <f t="shared" si="75"/>
        <v>72322</v>
      </c>
    </row>
    <row r="267" spans="1:13" s="2" customFormat="1" ht="54" customHeight="1">
      <c r="A267" s="13" t="s">
        <v>190</v>
      </c>
      <c r="B267" s="18" t="s">
        <v>248</v>
      </c>
      <c r="C267" s="139" t="s">
        <v>86</v>
      </c>
      <c r="D267" s="139" t="s">
        <v>51</v>
      </c>
      <c r="E267" s="170" t="s">
        <v>2</v>
      </c>
      <c r="F267" s="34" t="s">
        <v>3</v>
      </c>
      <c r="G267" s="447"/>
      <c r="H267" s="447"/>
      <c r="I267" s="447"/>
      <c r="J267" s="145">
        <f>+J268+J271</f>
        <v>21.1</v>
      </c>
      <c r="K267" s="145">
        <f t="shared" ref="K267:L269" si="76">SUM(K268)</f>
        <v>0</v>
      </c>
      <c r="L267" s="145">
        <f t="shared" si="76"/>
        <v>0</v>
      </c>
    </row>
    <row r="268" spans="1:13" s="78" customFormat="1" ht="36.6" hidden="1" customHeight="1">
      <c r="A268" s="74" t="s">
        <v>191</v>
      </c>
      <c r="B268" s="75" t="s">
        <v>249</v>
      </c>
      <c r="C268" s="338" t="s">
        <v>86</v>
      </c>
      <c r="D268" s="338" t="s">
        <v>51</v>
      </c>
      <c r="E268" s="166" t="s">
        <v>1</v>
      </c>
      <c r="F268" s="93" t="s">
        <v>3</v>
      </c>
      <c r="G268" s="448"/>
      <c r="H268" s="448"/>
      <c r="I268" s="448"/>
      <c r="J268" s="147">
        <f>SUM(J269)</f>
        <v>0</v>
      </c>
      <c r="K268" s="147">
        <f t="shared" si="76"/>
        <v>0</v>
      </c>
      <c r="L268" s="147">
        <f t="shared" si="76"/>
        <v>0</v>
      </c>
    </row>
    <row r="269" spans="1:13" s="82" customFormat="1" ht="33" hidden="1">
      <c r="A269" s="16"/>
      <c r="B269" s="41" t="s">
        <v>250</v>
      </c>
      <c r="C269" s="318" t="s">
        <v>86</v>
      </c>
      <c r="D269" s="318" t="s">
        <v>51</v>
      </c>
      <c r="E269" s="165" t="s">
        <v>1</v>
      </c>
      <c r="F269" s="73" t="s">
        <v>251</v>
      </c>
      <c r="G269" s="446"/>
      <c r="H269" s="446"/>
      <c r="I269" s="446"/>
      <c r="J269" s="107">
        <f>SUM(J270)</f>
        <v>0</v>
      </c>
      <c r="K269" s="107">
        <f t="shared" si="76"/>
        <v>0</v>
      </c>
      <c r="L269" s="107">
        <f t="shared" si="76"/>
        <v>0</v>
      </c>
    </row>
    <row r="270" spans="1:13" s="8" customFormat="1" ht="16.899999999999999" hidden="1" customHeight="1">
      <c r="A270" s="16"/>
      <c r="B270" s="17" t="s">
        <v>211</v>
      </c>
      <c r="C270" s="112" t="s">
        <v>86</v>
      </c>
      <c r="D270" s="112" t="s">
        <v>51</v>
      </c>
      <c r="E270" s="169" t="s">
        <v>1</v>
      </c>
      <c r="F270" s="33" t="s">
        <v>251</v>
      </c>
      <c r="G270" s="169" t="s">
        <v>212</v>
      </c>
      <c r="H270" s="169" t="s">
        <v>28</v>
      </c>
      <c r="I270" s="169" t="s">
        <v>47</v>
      </c>
      <c r="J270" s="28"/>
      <c r="K270" s="28"/>
      <c r="L270" s="28"/>
      <c r="M270" s="8" t="s">
        <v>341</v>
      </c>
    </row>
    <row r="271" spans="1:13" s="8" customFormat="1" ht="34.5">
      <c r="A271" s="74" t="s">
        <v>191</v>
      </c>
      <c r="B271" s="403" t="s">
        <v>648</v>
      </c>
      <c r="C271" s="339" t="s">
        <v>86</v>
      </c>
      <c r="D271" s="339" t="s">
        <v>51</v>
      </c>
      <c r="E271" s="120" t="s">
        <v>12</v>
      </c>
      <c r="F271" s="120" t="s">
        <v>80</v>
      </c>
      <c r="G271" s="120"/>
      <c r="H271" s="120"/>
      <c r="I271" s="120"/>
      <c r="J271" s="108">
        <f>+J272</f>
        <v>21.1</v>
      </c>
      <c r="K271" s="108"/>
      <c r="L271" s="108"/>
    </row>
    <row r="272" spans="1:13" s="8" customFormat="1" ht="31.5">
      <c r="A272" s="74"/>
      <c r="B272" s="183" t="s">
        <v>649</v>
      </c>
      <c r="C272" s="112" t="s">
        <v>86</v>
      </c>
      <c r="D272" s="112" t="s">
        <v>51</v>
      </c>
      <c r="E272" s="169" t="s">
        <v>12</v>
      </c>
      <c r="F272" s="106" t="s">
        <v>80</v>
      </c>
      <c r="G272" s="169" t="s">
        <v>212</v>
      </c>
      <c r="H272" s="169" t="s">
        <v>28</v>
      </c>
      <c r="I272" s="169" t="s">
        <v>47</v>
      </c>
      <c r="J272" s="156">
        <v>21.1</v>
      </c>
      <c r="K272" s="404"/>
      <c r="L272" s="404"/>
    </row>
    <row r="273" spans="1:16" s="8" customFormat="1" ht="17.25" hidden="1">
      <c r="A273" s="16"/>
      <c r="B273" s="110"/>
      <c r="C273" s="112"/>
      <c r="D273" s="112"/>
      <c r="E273" s="169"/>
      <c r="F273" s="106"/>
      <c r="G273" s="169"/>
      <c r="H273" s="169"/>
      <c r="I273" s="169"/>
      <c r="J273" s="107"/>
      <c r="K273" s="28"/>
      <c r="L273" s="28"/>
    </row>
    <row r="274" spans="1:16" s="8" customFormat="1" ht="17.25" hidden="1">
      <c r="A274" s="16"/>
      <c r="B274" s="111"/>
      <c r="C274" s="112"/>
      <c r="D274" s="112"/>
      <c r="E274" s="169"/>
      <c r="F274" s="106"/>
      <c r="G274" s="169"/>
      <c r="H274" s="169"/>
      <c r="I274" s="169"/>
      <c r="J274" s="28"/>
      <c r="K274" s="28"/>
      <c r="L274" s="28"/>
      <c r="M274" s="8">
        <v>699.5</v>
      </c>
    </row>
    <row r="275" spans="1:16" s="2" customFormat="1" ht="37.5">
      <c r="A275" s="13" t="s">
        <v>583</v>
      </c>
      <c r="B275" s="18" t="s">
        <v>88</v>
      </c>
      <c r="C275" s="139" t="s">
        <v>86</v>
      </c>
      <c r="D275" s="139" t="s">
        <v>85</v>
      </c>
      <c r="E275" s="170" t="s">
        <v>2</v>
      </c>
      <c r="F275" s="34" t="s">
        <v>3</v>
      </c>
      <c r="G275" s="447"/>
      <c r="H275" s="447"/>
      <c r="I275" s="447"/>
      <c r="J275" s="145">
        <f>+J276+J279+J284</f>
        <v>117004.3</v>
      </c>
      <c r="K275" s="145">
        <f t="shared" ref="K275:P275" si="77">+K276+K279+K284</f>
        <v>66775</v>
      </c>
      <c r="L275" s="145">
        <f t="shared" si="77"/>
        <v>72322</v>
      </c>
      <c r="M275" s="293">
        <f t="shared" si="77"/>
        <v>0</v>
      </c>
      <c r="N275" s="26">
        <f t="shared" si="77"/>
        <v>0</v>
      </c>
      <c r="O275" s="26">
        <f t="shared" si="77"/>
        <v>0</v>
      </c>
      <c r="P275" s="26">
        <f t="shared" si="77"/>
        <v>0</v>
      </c>
    </row>
    <row r="276" spans="1:16" s="78" customFormat="1" ht="39">
      <c r="A276" s="74" t="s">
        <v>584</v>
      </c>
      <c r="B276" s="97" t="s">
        <v>297</v>
      </c>
      <c r="C276" s="338" t="s">
        <v>86</v>
      </c>
      <c r="D276" s="338" t="s">
        <v>85</v>
      </c>
      <c r="E276" s="166" t="s">
        <v>1</v>
      </c>
      <c r="F276" s="93" t="s">
        <v>3</v>
      </c>
      <c r="G276" s="448"/>
      <c r="H276" s="448"/>
      <c r="I276" s="448"/>
      <c r="J276" s="147">
        <f>SUM(J277)</f>
        <v>773</v>
      </c>
      <c r="K276" s="147">
        <f t="shared" ref="K276:L276" si="78">SUM(K277)</f>
        <v>779</v>
      </c>
      <c r="L276" s="147">
        <f t="shared" si="78"/>
        <v>779</v>
      </c>
    </row>
    <row r="277" spans="1:16" s="82" customFormat="1" ht="17.25">
      <c r="A277" s="16"/>
      <c r="B277" s="41" t="s">
        <v>257</v>
      </c>
      <c r="C277" s="318" t="s">
        <v>86</v>
      </c>
      <c r="D277" s="318" t="s">
        <v>85</v>
      </c>
      <c r="E277" s="165" t="s">
        <v>1</v>
      </c>
      <c r="F277" s="73" t="s">
        <v>256</v>
      </c>
      <c r="G277" s="446"/>
      <c r="H277" s="446"/>
      <c r="I277" s="446"/>
      <c r="J277" s="107">
        <f>SUM(J278:J278)</f>
        <v>773</v>
      </c>
      <c r="K277" s="107">
        <f>SUM(K278:K278)</f>
        <v>779</v>
      </c>
      <c r="L277" s="107">
        <f>SUM(L278:L278)</f>
        <v>779</v>
      </c>
    </row>
    <row r="278" spans="1:16" s="8" customFormat="1" ht="17.25">
      <c r="A278" s="16"/>
      <c r="B278" s="17" t="s">
        <v>220</v>
      </c>
      <c r="C278" s="112" t="s">
        <v>86</v>
      </c>
      <c r="D278" s="112" t="s">
        <v>85</v>
      </c>
      <c r="E278" s="169" t="s">
        <v>1</v>
      </c>
      <c r="F278" s="33" t="s">
        <v>256</v>
      </c>
      <c r="G278" s="169" t="s">
        <v>219</v>
      </c>
      <c r="H278" s="169" t="s">
        <v>86</v>
      </c>
      <c r="I278" s="169" t="s">
        <v>7</v>
      </c>
      <c r="J278" s="28">
        <v>773</v>
      </c>
      <c r="K278" s="28">
        <v>779</v>
      </c>
      <c r="L278" s="28">
        <v>779</v>
      </c>
      <c r="M278" s="8">
        <v>139</v>
      </c>
      <c r="N278" s="8">
        <v>139</v>
      </c>
      <c r="O278" s="8">
        <v>139</v>
      </c>
    </row>
    <row r="279" spans="1:16" s="78" customFormat="1" ht="39">
      <c r="A279" s="74" t="s">
        <v>585</v>
      </c>
      <c r="B279" s="75" t="s">
        <v>252</v>
      </c>
      <c r="C279" s="338" t="s">
        <v>86</v>
      </c>
      <c r="D279" s="338" t="s">
        <v>85</v>
      </c>
      <c r="E279" s="166" t="s">
        <v>12</v>
      </c>
      <c r="F279" s="93" t="s">
        <v>3</v>
      </c>
      <c r="G279" s="448"/>
      <c r="H279" s="448"/>
      <c r="I279" s="448"/>
      <c r="J279" s="147">
        <f>+J280+J287</f>
        <v>116231.3</v>
      </c>
      <c r="K279" s="147">
        <f t="shared" ref="K279:P279" si="79">+K280+K287</f>
        <v>65996</v>
      </c>
      <c r="L279" s="147">
        <f t="shared" si="79"/>
        <v>71543</v>
      </c>
      <c r="M279" s="147">
        <f t="shared" si="79"/>
        <v>0</v>
      </c>
      <c r="N279" s="147">
        <f t="shared" si="79"/>
        <v>0</v>
      </c>
      <c r="O279" s="147">
        <f t="shared" si="79"/>
        <v>0</v>
      </c>
      <c r="P279" s="147">
        <f t="shared" si="79"/>
        <v>0</v>
      </c>
    </row>
    <row r="280" spans="1:16" s="82" customFormat="1" ht="33">
      <c r="A280" s="124"/>
      <c r="B280" s="41" t="s">
        <v>255</v>
      </c>
      <c r="C280" s="318" t="s">
        <v>86</v>
      </c>
      <c r="D280" s="318" t="s">
        <v>85</v>
      </c>
      <c r="E280" s="165" t="s">
        <v>12</v>
      </c>
      <c r="F280" s="73" t="s">
        <v>253</v>
      </c>
      <c r="G280" s="446"/>
      <c r="H280" s="446"/>
      <c r="I280" s="446"/>
      <c r="J280" s="107">
        <f>+J282+J283+J281</f>
        <v>77099.8</v>
      </c>
      <c r="K280" s="107">
        <f t="shared" ref="K280:L280" si="80">+K282+K283+K281</f>
        <v>65996</v>
      </c>
      <c r="L280" s="107">
        <f t="shared" si="80"/>
        <v>71543</v>
      </c>
    </row>
    <row r="281" spans="1:16" s="82" customFormat="1">
      <c r="A281" s="124"/>
      <c r="B281" s="17" t="s">
        <v>211</v>
      </c>
      <c r="C281" s="112" t="s">
        <v>86</v>
      </c>
      <c r="D281" s="112" t="s">
        <v>85</v>
      </c>
      <c r="E281" s="378" t="s">
        <v>12</v>
      </c>
      <c r="F281" s="378" t="s">
        <v>253</v>
      </c>
      <c r="G281" s="378" t="s">
        <v>212</v>
      </c>
      <c r="H281" s="378" t="s">
        <v>28</v>
      </c>
      <c r="I281" s="378" t="s">
        <v>48</v>
      </c>
      <c r="J281" s="28">
        <v>17747.900000000001</v>
      </c>
      <c r="K281" s="107"/>
      <c r="L281" s="107"/>
    </row>
    <row r="282" spans="1:16" s="8" customFormat="1" ht="16.149999999999999" customHeight="1">
      <c r="A282" s="370"/>
      <c r="B282" s="371" t="s">
        <v>579</v>
      </c>
      <c r="C282" s="112" t="s">
        <v>86</v>
      </c>
      <c r="D282" s="112" t="s">
        <v>85</v>
      </c>
      <c r="E282" s="112" t="s">
        <v>12</v>
      </c>
      <c r="F282" s="112" t="s">
        <v>253</v>
      </c>
      <c r="G282" s="112" t="s">
        <v>223</v>
      </c>
      <c r="H282" s="112" t="s">
        <v>28</v>
      </c>
      <c r="I282" s="112" t="s">
        <v>48</v>
      </c>
      <c r="J282" s="372">
        <v>59351.9</v>
      </c>
      <c r="K282" s="372">
        <v>65996</v>
      </c>
      <c r="L282" s="372">
        <v>71543</v>
      </c>
      <c r="M282" s="8">
        <v>-52397</v>
      </c>
      <c r="N282" s="8">
        <v>-56656</v>
      </c>
      <c r="O282" s="8">
        <v>-58856</v>
      </c>
    </row>
    <row r="283" spans="1:16" s="251" customFormat="1">
      <c r="A283" s="124"/>
      <c r="B283" s="371" t="s">
        <v>579</v>
      </c>
      <c r="C283" s="112" t="s">
        <v>86</v>
      </c>
      <c r="D283" s="112" t="s">
        <v>85</v>
      </c>
      <c r="E283" s="236" t="s">
        <v>12</v>
      </c>
      <c r="F283" s="236" t="s">
        <v>523</v>
      </c>
      <c r="G283" s="236" t="s">
        <v>223</v>
      </c>
      <c r="H283" s="236" t="s">
        <v>28</v>
      </c>
      <c r="I283" s="236" t="s">
        <v>48</v>
      </c>
      <c r="J283" s="28"/>
      <c r="K283" s="28">
        <v>0</v>
      </c>
      <c r="L283" s="28">
        <v>0</v>
      </c>
      <c r="M283" s="251">
        <v>52397</v>
      </c>
      <c r="N283" s="251">
        <v>56656</v>
      </c>
      <c r="O283" s="251">
        <v>58856</v>
      </c>
    </row>
    <row r="284" spans="1:16" s="251" customFormat="1" ht="58.5" hidden="1">
      <c r="A284" s="74" t="s">
        <v>360</v>
      </c>
      <c r="B284" s="75" t="s">
        <v>343</v>
      </c>
      <c r="C284" s="338" t="s">
        <v>86</v>
      </c>
      <c r="D284" s="338" t="s">
        <v>85</v>
      </c>
      <c r="E284" s="235" t="s">
        <v>28</v>
      </c>
      <c r="F284" s="235" t="s">
        <v>345</v>
      </c>
      <c r="G284" s="236"/>
      <c r="H284" s="236"/>
      <c r="I284" s="236"/>
      <c r="J284" s="108"/>
      <c r="K284" s="108">
        <f>K285</f>
        <v>0</v>
      </c>
      <c r="L284" s="108">
        <f>L285</f>
        <v>0</v>
      </c>
    </row>
    <row r="285" spans="1:16" s="251" customFormat="1" ht="17.25" hidden="1">
      <c r="A285" s="16"/>
      <c r="B285" s="110" t="s">
        <v>344</v>
      </c>
      <c r="C285" s="112" t="s">
        <v>86</v>
      </c>
      <c r="D285" s="112" t="s">
        <v>85</v>
      </c>
      <c r="E285" s="236" t="s">
        <v>28</v>
      </c>
      <c r="F285" s="236" t="s">
        <v>346</v>
      </c>
      <c r="G285" s="236"/>
      <c r="H285" s="236"/>
      <c r="I285" s="236"/>
      <c r="J285" s="107"/>
      <c r="K285" s="28">
        <v>0</v>
      </c>
      <c r="L285" s="28">
        <v>0</v>
      </c>
    </row>
    <row r="286" spans="1:16" s="251" customFormat="1" ht="17.25" hidden="1">
      <c r="A286" s="16"/>
      <c r="B286" s="111" t="s">
        <v>215</v>
      </c>
      <c r="C286" s="112" t="s">
        <v>86</v>
      </c>
      <c r="D286" s="112" t="s">
        <v>85</v>
      </c>
      <c r="E286" s="236" t="s">
        <v>28</v>
      </c>
      <c r="F286" s="236" t="s">
        <v>346</v>
      </c>
      <c r="G286" s="236" t="s">
        <v>216</v>
      </c>
      <c r="H286" s="236" t="s">
        <v>28</v>
      </c>
      <c r="I286" s="236" t="s">
        <v>47</v>
      </c>
      <c r="J286" s="28"/>
      <c r="K286" s="28">
        <v>0</v>
      </c>
      <c r="L286" s="28">
        <v>0</v>
      </c>
    </row>
    <row r="287" spans="1:16" s="252" customFormat="1" ht="47.25">
      <c r="A287" s="16"/>
      <c r="B287" s="233" t="s">
        <v>454</v>
      </c>
      <c r="C287" s="318" t="s">
        <v>86</v>
      </c>
      <c r="D287" s="318" t="s">
        <v>85</v>
      </c>
      <c r="E287" s="237" t="s">
        <v>12</v>
      </c>
      <c r="F287" s="237" t="s">
        <v>456</v>
      </c>
      <c r="G287" s="457"/>
      <c r="H287" s="457"/>
      <c r="I287" s="457"/>
      <c r="J287" s="107">
        <f>+J288</f>
        <v>39131.5</v>
      </c>
      <c r="K287" s="107">
        <f t="shared" ref="K287:L287" si="81">+K288</f>
        <v>0</v>
      </c>
      <c r="L287" s="107">
        <f t="shared" si="81"/>
        <v>0</v>
      </c>
    </row>
    <row r="288" spans="1:16" s="8" customFormat="1" ht="65.25">
      <c r="A288" s="247"/>
      <c r="B288" s="248" t="s">
        <v>455</v>
      </c>
      <c r="C288" s="249" t="s">
        <v>86</v>
      </c>
      <c r="D288" s="249" t="s">
        <v>85</v>
      </c>
      <c r="E288" s="249" t="s">
        <v>12</v>
      </c>
      <c r="F288" s="249" t="s">
        <v>456</v>
      </c>
      <c r="G288" s="250" t="s">
        <v>223</v>
      </c>
      <c r="H288" s="250" t="s">
        <v>28</v>
      </c>
      <c r="I288" s="250" t="s">
        <v>48</v>
      </c>
      <c r="J288" s="28">
        <v>39131.5</v>
      </c>
      <c r="K288" s="28"/>
      <c r="L288" s="28"/>
    </row>
    <row r="289" spans="1:15" s="2" customFormat="1" ht="56.25">
      <c r="A289" s="12" t="s">
        <v>194</v>
      </c>
      <c r="B289" s="20" t="s">
        <v>90</v>
      </c>
      <c r="C289" s="319" t="s">
        <v>89</v>
      </c>
      <c r="D289" s="319" t="s">
        <v>49</v>
      </c>
      <c r="E289" s="168" t="s">
        <v>2</v>
      </c>
      <c r="F289" s="35" t="s">
        <v>3</v>
      </c>
      <c r="G289" s="447"/>
      <c r="H289" s="447"/>
      <c r="I289" s="447"/>
      <c r="J289" s="146">
        <f>SUM(J290+J310+J318+J329+J333+J340)</f>
        <v>94867.7</v>
      </c>
      <c r="K289" s="146">
        <f>SUM(K290+K310+K318+K329+K333+K340)</f>
        <v>92978</v>
      </c>
      <c r="L289" s="146">
        <f>SUM(L290+L310+L318+L329+L333+L340)</f>
        <v>99121</v>
      </c>
    </row>
    <row r="290" spans="1:15" s="2" customFormat="1">
      <c r="A290" s="13" t="s">
        <v>195</v>
      </c>
      <c r="B290" s="18" t="s">
        <v>91</v>
      </c>
      <c r="C290" s="139" t="s">
        <v>89</v>
      </c>
      <c r="D290" s="139" t="s">
        <v>51</v>
      </c>
      <c r="E290" s="170" t="s">
        <v>2</v>
      </c>
      <c r="F290" s="34" t="s">
        <v>3</v>
      </c>
      <c r="G290" s="447"/>
      <c r="H290" s="447"/>
      <c r="I290" s="447"/>
      <c r="J290" s="145">
        <f>SUM(J291)</f>
        <v>23332.1</v>
      </c>
      <c r="K290" s="145">
        <f t="shared" ref="K290:L290" si="82">SUM(K291)</f>
        <v>24864</v>
      </c>
      <c r="L290" s="145">
        <f t="shared" si="82"/>
        <v>25500</v>
      </c>
    </row>
    <row r="291" spans="1:15" s="78" customFormat="1" ht="58.5">
      <c r="A291" s="74" t="s">
        <v>196</v>
      </c>
      <c r="B291" s="75" t="s">
        <v>92</v>
      </c>
      <c r="C291" s="338" t="s">
        <v>89</v>
      </c>
      <c r="D291" s="338" t="s">
        <v>51</v>
      </c>
      <c r="E291" s="166" t="s">
        <v>1</v>
      </c>
      <c r="F291" s="93" t="s">
        <v>3</v>
      </c>
      <c r="G291" s="448"/>
      <c r="H291" s="448"/>
      <c r="I291" s="448"/>
      <c r="J291" s="147">
        <f>+J292+J296+J300+J302+J306</f>
        <v>23332.1</v>
      </c>
      <c r="K291" s="147">
        <f t="shared" ref="K291:L291" si="83">SUM(K292+K296+K300)</f>
        <v>24864</v>
      </c>
      <c r="L291" s="147">
        <f t="shared" si="83"/>
        <v>25500</v>
      </c>
    </row>
    <row r="292" spans="1:15" s="82" customFormat="1" ht="33">
      <c r="A292" s="16"/>
      <c r="B292" s="41" t="s">
        <v>17</v>
      </c>
      <c r="C292" s="318" t="s">
        <v>89</v>
      </c>
      <c r="D292" s="318" t="s">
        <v>51</v>
      </c>
      <c r="E292" s="165" t="s">
        <v>1</v>
      </c>
      <c r="F292" s="73" t="s">
        <v>16</v>
      </c>
      <c r="G292" s="446"/>
      <c r="H292" s="446"/>
      <c r="I292" s="446"/>
      <c r="J292" s="107">
        <f>SUM(J293:J295)</f>
        <v>11934.8</v>
      </c>
      <c r="K292" s="107">
        <f>SUM(K293:K295)</f>
        <v>12855</v>
      </c>
      <c r="L292" s="107">
        <f>SUM(L293:L295)</f>
        <v>12979</v>
      </c>
    </row>
    <row r="293" spans="1:15" s="8" customFormat="1" ht="33">
      <c r="A293" s="14"/>
      <c r="B293" s="17" t="s">
        <v>244</v>
      </c>
      <c r="C293" s="112" t="s">
        <v>89</v>
      </c>
      <c r="D293" s="112" t="s">
        <v>51</v>
      </c>
      <c r="E293" s="169" t="s">
        <v>1</v>
      </c>
      <c r="F293" s="33" t="s">
        <v>16</v>
      </c>
      <c r="G293" s="169" t="s">
        <v>214</v>
      </c>
      <c r="H293" s="169" t="s">
        <v>47</v>
      </c>
      <c r="I293" s="169" t="s">
        <v>1</v>
      </c>
      <c r="J293" s="28">
        <v>9256</v>
      </c>
      <c r="K293" s="28">
        <v>9746</v>
      </c>
      <c r="L293" s="28">
        <v>9746</v>
      </c>
      <c r="M293" s="8">
        <v>494</v>
      </c>
      <c r="N293" s="8">
        <v>494</v>
      </c>
      <c r="O293" s="8">
        <v>494</v>
      </c>
    </row>
    <row r="294" spans="1:15" s="8" customFormat="1" ht="17.25">
      <c r="A294" s="14"/>
      <c r="B294" s="17" t="s">
        <v>211</v>
      </c>
      <c r="C294" s="112" t="s">
        <v>89</v>
      </c>
      <c r="D294" s="112" t="s">
        <v>51</v>
      </c>
      <c r="E294" s="169" t="s">
        <v>1</v>
      </c>
      <c r="F294" s="33" t="s">
        <v>16</v>
      </c>
      <c r="G294" s="169" t="s">
        <v>212</v>
      </c>
      <c r="H294" s="169" t="s">
        <v>47</v>
      </c>
      <c r="I294" s="169" t="s">
        <v>1</v>
      </c>
      <c r="J294" s="28">
        <v>2658.8</v>
      </c>
      <c r="K294" s="28">
        <v>3089</v>
      </c>
      <c r="L294" s="28">
        <v>3213</v>
      </c>
      <c r="M294" s="8">
        <v>-618</v>
      </c>
      <c r="N294" s="8">
        <v>-618</v>
      </c>
      <c r="O294" s="8">
        <v>-618</v>
      </c>
    </row>
    <row r="295" spans="1:15" s="8" customFormat="1" ht="17.25">
      <c r="A295" s="14"/>
      <c r="B295" s="17" t="s">
        <v>215</v>
      </c>
      <c r="C295" s="112" t="s">
        <v>89</v>
      </c>
      <c r="D295" s="112" t="s">
        <v>51</v>
      </c>
      <c r="E295" s="169" t="s">
        <v>1</v>
      </c>
      <c r="F295" s="33" t="s">
        <v>16</v>
      </c>
      <c r="G295" s="169" t="s">
        <v>216</v>
      </c>
      <c r="H295" s="169" t="s">
        <v>47</v>
      </c>
      <c r="I295" s="169" t="s">
        <v>1</v>
      </c>
      <c r="J295" s="28">
        <v>20</v>
      </c>
      <c r="K295" s="28">
        <v>20</v>
      </c>
      <c r="L295" s="28">
        <v>20</v>
      </c>
    </row>
    <row r="296" spans="1:15" s="82" customFormat="1" ht="31.5" hidden="1">
      <c r="A296" s="16"/>
      <c r="B296" s="53" t="s">
        <v>383</v>
      </c>
      <c r="C296" s="318" t="s">
        <v>89</v>
      </c>
      <c r="D296" s="318" t="s">
        <v>51</v>
      </c>
      <c r="E296" s="165" t="s">
        <v>1</v>
      </c>
      <c r="F296" s="73" t="s">
        <v>280</v>
      </c>
      <c r="G296" s="446"/>
      <c r="H296" s="446"/>
      <c r="I296" s="446"/>
      <c r="J296" s="107">
        <f>SUM(J297:J299)</f>
        <v>0</v>
      </c>
      <c r="K296" s="107">
        <f t="shared" ref="K296:L296" si="84">SUM(K297:K299)</f>
        <v>0</v>
      </c>
      <c r="L296" s="107">
        <f t="shared" si="84"/>
        <v>0</v>
      </c>
    </row>
    <row r="297" spans="1:15" s="8" customFormat="1" ht="47.25" hidden="1">
      <c r="A297" s="14"/>
      <c r="B297" s="53" t="s">
        <v>438</v>
      </c>
      <c r="C297" s="112" t="s">
        <v>89</v>
      </c>
      <c r="D297" s="112" t="s">
        <v>51</v>
      </c>
      <c r="E297" s="169" t="s">
        <v>1</v>
      </c>
      <c r="F297" s="33" t="s">
        <v>280</v>
      </c>
      <c r="G297" s="169" t="s">
        <v>212</v>
      </c>
      <c r="H297" s="169" t="s">
        <v>47</v>
      </c>
      <c r="I297" s="169" t="s">
        <v>1</v>
      </c>
      <c r="J297" s="28"/>
      <c r="K297" s="28"/>
      <c r="L297" s="28"/>
    </row>
    <row r="298" spans="1:15" s="8" customFormat="1" ht="47.25" hidden="1">
      <c r="A298" s="14"/>
      <c r="B298" s="53" t="s">
        <v>439</v>
      </c>
      <c r="C298" s="112" t="s">
        <v>89</v>
      </c>
      <c r="D298" s="112" t="s">
        <v>51</v>
      </c>
      <c r="E298" s="169" t="s">
        <v>1</v>
      </c>
      <c r="F298" s="44" t="s">
        <v>280</v>
      </c>
      <c r="G298" s="169" t="s">
        <v>212</v>
      </c>
      <c r="H298" s="169" t="s">
        <v>47</v>
      </c>
      <c r="I298" s="169" t="s">
        <v>1</v>
      </c>
      <c r="J298" s="28"/>
      <c r="K298" s="28"/>
      <c r="L298" s="28"/>
    </row>
    <row r="299" spans="1:15" s="8" customFormat="1" ht="47.25" hidden="1">
      <c r="A299" s="14"/>
      <c r="B299" s="53" t="s">
        <v>440</v>
      </c>
      <c r="C299" s="112" t="s">
        <v>89</v>
      </c>
      <c r="D299" s="112" t="s">
        <v>51</v>
      </c>
      <c r="E299" s="169" t="s">
        <v>1</v>
      </c>
      <c r="F299" s="44" t="s">
        <v>280</v>
      </c>
      <c r="G299" s="169" t="s">
        <v>212</v>
      </c>
      <c r="H299" s="169" t="s">
        <v>47</v>
      </c>
      <c r="I299" s="169" t="s">
        <v>1</v>
      </c>
      <c r="J299" s="28"/>
      <c r="K299" s="28"/>
      <c r="L299" s="28" t="s">
        <v>361</v>
      </c>
      <c r="M299" s="8">
        <v>0.3</v>
      </c>
    </row>
    <row r="300" spans="1:15" s="82" customFormat="1" ht="17.25">
      <c r="A300" s="16"/>
      <c r="B300" s="41" t="s">
        <v>292</v>
      </c>
      <c r="C300" s="318" t="s">
        <v>89</v>
      </c>
      <c r="D300" s="318" t="s">
        <v>51</v>
      </c>
      <c r="E300" s="165" t="s">
        <v>1</v>
      </c>
      <c r="F300" s="73" t="s">
        <v>291</v>
      </c>
      <c r="G300" s="446"/>
      <c r="H300" s="446"/>
      <c r="I300" s="446"/>
      <c r="J300" s="107">
        <f>+J301</f>
        <v>11300</v>
      </c>
      <c r="K300" s="107">
        <f>SUM(K301:K301)</f>
        <v>12009</v>
      </c>
      <c r="L300" s="107">
        <f>SUM(L301:L301)</f>
        <v>12521</v>
      </c>
    </row>
    <row r="301" spans="1:15" s="8" customFormat="1" ht="33">
      <c r="A301" s="14"/>
      <c r="B301" s="41" t="s">
        <v>441</v>
      </c>
      <c r="C301" s="112" t="s">
        <v>89</v>
      </c>
      <c r="D301" s="112" t="s">
        <v>51</v>
      </c>
      <c r="E301" s="169" t="s">
        <v>1</v>
      </c>
      <c r="F301" s="39" t="s">
        <v>291</v>
      </c>
      <c r="G301" s="169" t="s">
        <v>223</v>
      </c>
      <c r="H301" s="169" t="s">
        <v>47</v>
      </c>
      <c r="I301" s="169" t="s">
        <v>1</v>
      </c>
      <c r="J301" s="28">
        <v>11300</v>
      </c>
      <c r="K301" s="28">
        <v>12009</v>
      </c>
      <c r="L301" s="28">
        <v>12521</v>
      </c>
    </row>
    <row r="302" spans="1:15" s="82" customFormat="1" ht="78.75">
      <c r="A302" s="16"/>
      <c r="B302" s="191" t="s">
        <v>419</v>
      </c>
      <c r="C302" s="318" t="s">
        <v>89</v>
      </c>
      <c r="D302" s="318" t="s">
        <v>51</v>
      </c>
      <c r="E302" s="165" t="s">
        <v>1</v>
      </c>
      <c r="F302" s="165" t="s">
        <v>280</v>
      </c>
      <c r="G302" s="413"/>
      <c r="H302" s="414"/>
      <c r="I302" s="415"/>
      <c r="J302" s="107">
        <f>+J303+J304+J305</f>
        <v>97.3</v>
      </c>
      <c r="K302" s="107"/>
      <c r="L302" s="107"/>
    </row>
    <row r="303" spans="1:15" s="8" customFormat="1" ht="94.5">
      <c r="A303" s="14"/>
      <c r="B303" s="129" t="s">
        <v>366</v>
      </c>
      <c r="C303" s="112" t="s">
        <v>89</v>
      </c>
      <c r="D303" s="112" t="s">
        <v>51</v>
      </c>
      <c r="E303" s="169" t="s">
        <v>1</v>
      </c>
      <c r="F303" s="125" t="s">
        <v>280</v>
      </c>
      <c r="G303" s="169" t="s">
        <v>223</v>
      </c>
      <c r="H303" s="169" t="s">
        <v>47</v>
      </c>
      <c r="I303" s="169" t="s">
        <v>1</v>
      </c>
      <c r="J303" s="28">
        <v>80.900000000000006</v>
      </c>
      <c r="K303" s="28"/>
      <c r="L303" s="28"/>
    </row>
    <row r="304" spans="1:15" s="8" customFormat="1" ht="94.5">
      <c r="A304" s="14"/>
      <c r="B304" s="129" t="s">
        <v>367</v>
      </c>
      <c r="C304" s="112" t="s">
        <v>89</v>
      </c>
      <c r="D304" s="112" t="s">
        <v>51</v>
      </c>
      <c r="E304" s="169" t="s">
        <v>1</v>
      </c>
      <c r="F304" s="125" t="s">
        <v>280</v>
      </c>
      <c r="G304" s="169" t="s">
        <v>223</v>
      </c>
      <c r="H304" s="169" t="s">
        <v>47</v>
      </c>
      <c r="I304" s="169" t="s">
        <v>1</v>
      </c>
      <c r="J304" s="28">
        <v>14.3</v>
      </c>
      <c r="K304" s="28"/>
      <c r="L304" s="28"/>
    </row>
    <row r="305" spans="1:16" s="8" customFormat="1" ht="95.45" customHeight="1">
      <c r="A305" s="14"/>
      <c r="B305" s="129" t="s">
        <v>368</v>
      </c>
      <c r="C305" s="112" t="s">
        <v>89</v>
      </c>
      <c r="D305" s="112" t="s">
        <v>51</v>
      </c>
      <c r="E305" s="169" t="s">
        <v>1</v>
      </c>
      <c r="F305" s="125" t="s">
        <v>280</v>
      </c>
      <c r="G305" s="169" t="s">
        <v>223</v>
      </c>
      <c r="H305" s="169" t="s">
        <v>47</v>
      </c>
      <c r="I305" s="169" t="s">
        <v>1</v>
      </c>
      <c r="J305" s="28">
        <v>2.1</v>
      </c>
      <c r="K305" s="28"/>
      <c r="L305" s="28"/>
    </row>
    <row r="306" spans="1:16" s="82" customFormat="1" ht="0.6" hidden="1" customHeight="1">
      <c r="A306" s="16"/>
      <c r="B306" s="185" t="s">
        <v>532</v>
      </c>
      <c r="C306" s="318" t="s">
        <v>89</v>
      </c>
      <c r="D306" s="318" t="s">
        <v>51</v>
      </c>
      <c r="E306" s="165" t="s">
        <v>1</v>
      </c>
      <c r="F306" s="165" t="s">
        <v>280</v>
      </c>
      <c r="G306" s="413"/>
      <c r="H306" s="414"/>
      <c r="I306" s="415"/>
      <c r="J306" s="107">
        <f>+J307+J308+J309</f>
        <v>0</v>
      </c>
      <c r="K306" s="107">
        <f t="shared" ref="K306:P306" si="85">+K307+K308+K309</f>
        <v>0</v>
      </c>
      <c r="L306" s="107">
        <f t="shared" si="85"/>
        <v>0</v>
      </c>
      <c r="M306" s="152">
        <f t="shared" si="85"/>
        <v>0</v>
      </c>
      <c r="N306" s="107">
        <f t="shared" si="85"/>
        <v>0</v>
      </c>
      <c r="O306" s="107">
        <f t="shared" si="85"/>
        <v>0</v>
      </c>
      <c r="P306" s="107">
        <f t="shared" si="85"/>
        <v>0</v>
      </c>
    </row>
    <row r="307" spans="1:16" s="8" customFormat="1" ht="31.5" hidden="1">
      <c r="A307" s="14"/>
      <c r="B307" s="185" t="s">
        <v>533</v>
      </c>
      <c r="C307" s="112" t="s">
        <v>89</v>
      </c>
      <c r="D307" s="112" t="s">
        <v>51</v>
      </c>
      <c r="E307" s="169" t="s">
        <v>1</v>
      </c>
      <c r="F307" s="169" t="s">
        <v>280</v>
      </c>
      <c r="G307" s="169" t="s">
        <v>212</v>
      </c>
      <c r="H307" s="169" t="s">
        <v>47</v>
      </c>
      <c r="I307" s="169" t="s">
        <v>1</v>
      </c>
      <c r="J307" s="28"/>
      <c r="K307" s="28"/>
      <c r="L307" s="28"/>
    </row>
    <row r="308" spans="1:16" s="8" customFormat="1" ht="31.5" hidden="1">
      <c r="A308" s="14"/>
      <c r="B308" s="185" t="s">
        <v>534</v>
      </c>
      <c r="C308" s="112" t="s">
        <v>89</v>
      </c>
      <c r="D308" s="112" t="s">
        <v>51</v>
      </c>
      <c r="E308" s="169" t="s">
        <v>1</v>
      </c>
      <c r="F308" s="169" t="s">
        <v>280</v>
      </c>
      <c r="G308" s="169" t="s">
        <v>212</v>
      </c>
      <c r="H308" s="169" t="s">
        <v>47</v>
      </c>
      <c r="I308" s="169" t="s">
        <v>1</v>
      </c>
      <c r="J308" s="28"/>
      <c r="K308" s="28"/>
      <c r="L308" s="28"/>
    </row>
    <row r="309" spans="1:16" s="8" customFormat="1" ht="31.5" hidden="1">
      <c r="A309" s="14"/>
      <c r="B309" s="185" t="s">
        <v>535</v>
      </c>
      <c r="C309" s="112" t="s">
        <v>89</v>
      </c>
      <c r="D309" s="112" t="s">
        <v>51</v>
      </c>
      <c r="E309" s="169" t="s">
        <v>1</v>
      </c>
      <c r="F309" s="125" t="s">
        <v>280</v>
      </c>
      <c r="G309" s="169" t="s">
        <v>212</v>
      </c>
      <c r="H309" s="169" t="s">
        <v>47</v>
      </c>
      <c r="I309" s="169" t="s">
        <v>1</v>
      </c>
      <c r="J309" s="28"/>
      <c r="K309" s="28"/>
      <c r="L309" s="28"/>
    </row>
    <row r="310" spans="1:16" s="2" customFormat="1">
      <c r="A310" s="13" t="s">
        <v>197</v>
      </c>
      <c r="B310" s="18" t="s">
        <v>93</v>
      </c>
      <c r="C310" s="139" t="s">
        <v>89</v>
      </c>
      <c r="D310" s="139" t="s">
        <v>85</v>
      </c>
      <c r="E310" s="170" t="s">
        <v>2</v>
      </c>
      <c r="F310" s="34" t="s">
        <v>3</v>
      </c>
      <c r="G310" s="447"/>
      <c r="H310" s="447"/>
      <c r="I310" s="447"/>
      <c r="J310" s="145">
        <f>SUM(J311)</f>
        <v>6666</v>
      </c>
      <c r="K310" s="145">
        <f t="shared" ref="K310:L310" si="86">SUM(K311)</f>
        <v>7348</v>
      </c>
      <c r="L310" s="145">
        <f t="shared" si="86"/>
        <v>7475</v>
      </c>
    </row>
    <row r="311" spans="1:16" s="78" customFormat="1" ht="58.5">
      <c r="A311" s="74" t="s">
        <v>198</v>
      </c>
      <c r="B311" s="75" t="s">
        <v>92</v>
      </c>
      <c r="C311" s="338" t="s">
        <v>89</v>
      </c>
      <c r="D311" s="338" t="s">
        <v>85</v>
      </c>
      <c r="E311" s="166" t="s">
        <v>1</v>
      </c>
      <c r="F311" s="93" t="s">
        <v>3</v>
      </c>
      <c r="G311" s="448"/>
      <c r="H311" s="448"/>
      <c r="I311" s="448"/>
      <c r="J311" s="147">
        <f>SUM(J312+J316)</f>
        <v>6666</v>
      </c>
      <c r="K311" s="147">
        <f t="shared" ref="K311:L311" si="87">SUM(K312+K316)</f>
        <v>7348</v>
      </c>
      <c r="L311" s="147">
        <f t="shared" si="87"/>
        <v>7475</v>
      </c>
    </row>
    <row r="312" spans="1:16" s="82" customFormat="1" ht="33">
      <c r="A312" s="16"/>
      <c r="B312" s="41" t="s">
        <v>17</v>
      </c>
      <c r="C312" s="318" t="s">
        <v>89</v>
      </c>
      <c r="D312" s="318" t="s">
        <v>85</v>
      </c>
      <c r="E312" s="165" t="s">
        <v>1</v>
      </c>
      <c r="F312" s="73" t="s">
        <v>16</v>
      </c>
      <c r="G312" s="446"/>
      <c r="H312" s="446"/>
      <c r="I312" s="446"/>
      <c r="J312" s="107">
        <f>SUM(J315+J314+J313)</f>
        <v>6666</v>
      </c>
      <c r="K312" s="107">
        <f t="shared" ref="K312:L312" si="88">SUM(K315+K314+K313)</f>
        <v>7348</v>
      </c>
      <c r="L312" s="107">
        <f t="shared" si="88"/>
        <v>7475</v>
      </c>
    </row>
    <row r="313" spans="1:16" s="8" customFormat="1" ht="33">
      <c r="A313" s="14"/>
      <c r="B313" s="17" t="s">
        <v>213</v>
      </c>
      <c r="C313" s="112" t="s">
        <v>89</v>
      </c>
      <c r="D313" s="112" t="s">
        <v>85</v>
      </c>
      <c r="E313" s="169" t="s">
        <v>1</v>
      </c>
      <c r="F313" s="33" t="s">
        <v>16</v>
      </c>
      <c r="G313" s="169" t="s">
        <v>214</v>
      </c>
      <c r="H313" s="169" t="s">
        <v>47</v>
      </c>
      <c r="I313" s="169" t="s">
        <v>1</v>
      </c>
      <c r="J313" s="28">
        <v>3863</v>
      </c>
      <c r="K313" s="28">
        <v>3943</v>
      </c>
      <c r="L313" s="28">
        <v>3943</v>
      </c>
      <c r="M313" s="8">
        <v>654</v>
      </c>
      <c r="N313" s="8">
        <v>654</v>
      </c>
      <c r="O313" s="8">
        <v>654</v>
      </c>
    </row>
    <row r="314" spans="1:16" s="8" customFormat="1" ht="17.25">
      <c r="A314" s="14"/>
      <c r="B314" s="17" t="s">
        <v>211</v>
      </c>
      <c r="C314" s="112" t="s">
        <v>89</v>
      </c>
      <c r="D314" s="112" t="s">
        <v>85</v>
      </c>
      <c r="E314" s="169" t="s">
        <v>1</v>
      </c>
      <c r="F314" s="33" t="s">
        <v>16</v>
      </c>
      <c r="G314" s="169" t="s">
        <v>212</v>
      </c>
      <c r="H314" s="169" t="s">
        <v>47</v>
      </c>
      <c r="I314" s="169" t="s">
        <v>1</v>
      </c>
      <c r="J314" s="28">
        <v>2565</v>
      </c>
      <c r="K314" s="28">
        <v>3167</v>
      </c>
      <c r="L314" s="28">
        <v>3294</v>
      </c>
      <c r="M314" s="8">
        <f>-598+(-530)</f>
        <v>-1128</v>
      </c>
    </row>
    <row r="315" spans="1:16" s="8" customFormat="1" ht="17.25">
      <c r="A315" s="14"/>
      <c r="B315" s="17" t="s">
        <v>215</v>
      </c>
      <c r="C315" s="112" t="s">
        <v>89</v>
      </c>
      <c r="D315" s="112" t="s">
        <v>85</v>
      </c>
      <c r="E315" s="169" t="s">
        <v>1</v>
      </c>
      <c r="F315" s="33" t="s">
        <v>16</v>
      </c>
      <c r="G315" s="169" t="s">
        <v>216</v>
      </c>
      <c r="H315" s="169" t="s">
        <v>47</v>
      </c>
      <c r="I315" s="169" t="s">
        <v>1</v>
      </c>
      <c r="J315" s="28">
        <v>238</v>
      </c>
      <c r="K315" s="28">
        <v>238</v>
      </c>
      <c r="L315" s="28">
        <v>238</v>
      </c>
    </row>
    <row r="316" spans="1:16" s="82" customFormat="1" ht="17.25" hidden="1">
      <c r="A316" s="16"/>
      <c r="B316" s="41" t="s">
        <v>34</v>
      </c>
      <c r="C316" s="318" t="s">
        <v>89</v>
      </c>
      <c r="D316" s="318" t="s">
        <v>85</v>
      </c>
      <c r="E316" s="165" t="s">
        <v>1</v>
      </c>
      <c r="F316" s="73" t="s">
        <v>82</v>
      </c>
      <c r="G316" s="446"/>
      <c r="H316" s="446"/>
      <c r="I316" s="446"/>
      <c r="J316" s="107">
        <f>SUM(J317)</f>
        <v>0</v>
      </c>
      <c r="K316" s="107">
        <f t="shared" ref="K316:L316" si="89">SUM(K317)</f>
        <v>0</v>
      </c>
      <c r="L316" s="107">
        <f t="shared" si="89"/>
        <v>0</v>
      </c>
    </row>
    <row r="317" spans="1:16" s="8" customFormat="1" ht="17.25" hidden="1">
      <c r="A317" s="14"/>
      <c r="B317" s="17" t="s">
        <v>34</v>
      </c>
      <c r="C317" s="112" t="s">
        <v>89</v>
      </c>
      <c r="D317" s="112" t="s">
        <v>85</v>
      </c>
      <c r="E317" s="169" t="s">
        <v>1</v>
      </c>
      <c r="F317" s="33" t="s">
        <v>82</v>
      </c>
      <c r="G317" s="169" t="s">
        <v>218</v>
      </c>
      <c r="H317" s="169" t="s">
        <v>47</v>
      </c>
      <c r="I317" s="169" t="s">
        <v>1</v>
      </c>
      <c r="J317" s="28"/>
      <c r="K317" s="28"/>
      <c r="L317" s="28"/>
    </row>
    <row r="318" spans="1:16" s="7" customFormat="1" ht="37.5">
      <c r="A318" s="13" t="s">
        <v>229</v>
      </c>
      <c r="B318" s="18" t="s">
        <v>95</v>
      </c>
      <c r="C318" s="139" t="s">
        <v>89</v>
      </c>
      <c r="D318" s="139" t="s">
        <v>94</v>
      </c>
      <c r="E318" s="170" t="s">
        <v>2</v>
      </c>
      <c r="F318" s="34" t="s">
        <v>3</v>
      </c>
      <c r="G318" s="453"/>
      <c r="H318" s="453"/>
      <c r="I318" s="453"/>
      <c r="J318" s="145">
        <f>SUM(J319)</f>
        <v>62869.599999999999</v>
      </c>
      <c r="K318" s="145">
        <f t="shared" ref="K318" si="90">SUM(K319)</f>
        <v>58685</v>
      </c>
      <c r="L318" s="145">
        <f t="shared" ref="L318" si="91">SUM(L319)</f>
        <v>63982</v>
      </c>
    </row>
    <row r="319" spans="1:16" s="78" customFormat="1" ht="58.5">
      <c r="A319" s="74" t="s">
        <v>230</v>
      </c>
      <c r="B319" s="75" t="s">
        <v>289</v>
      </c>
      <c r="C319" s="338" t="s">
        <v>89</v>
      </c>
      <c r="D319" s="338" t="s">
        <v>94</v>
      </c>
      <c r="E319" s="166" t="s">
        <v>1</v>
      </c>
      <c r="F319" s="93" t="s">
        <v>3</v>
      </c>
      <c r="G319" s="448"/>
      <c r="H319" s="448"/>
      <c r="I319" s="448"/>
      <c r="J319" s="147">
        <f>+J320+J325</f>
        <v>62869.599999999999</v>
      </c>
      <c r="K319" s="147">
        <f t="shared" ref="K319:P319" si="92">+K320+K325</f>
        <v>58685</v>
      </c>
      <c r="L319" s="147">
        <f t="shared" si="92"/>
        <v>63982</v>
      </c>
      <c r="M319" s="158">
        <f t="shared" si="92"/>
        <v>1500</v>
      </c>
      <c r="N319" s="147">
        <f t="shared" si="92"/>
        <v>0</v>
      </c>
      <c r="O319" s="147">
        <f t="shared" si="92"/>
        <v>0</v>
      </c>
      <c r="P319" s="147">
        <f t="shared" si="92"/>
        <v>0</v>
      </c>
    </row>
    <row r="320" spans="1:16" s="82" customFormat="1" ht="33">
      <c r="A320" s="16"/>
      <c r="B320" s="41" t="s">
        <v>17</v>
      </c>
      <c r="C320" s="318" t="s">
        <v>89</v>
      </c>
      <c r="D320" s="318" t="s">
        <v>94</v>
      </c>
      <c r="E320" s="165" t="s">
        <v>1</v>
      </c>
      <c r="F320" s="73" t="s">
        <v>16</v>
      </c>
      <c r="G320" s="446"/>
      <c r="H320" s="446"/>
      <c r="I320" s="446"/>
      <c r="J320" s="107">
        <f>+J321+J322+J323+J324</f>
        <v>62869.599999999999</v>
      </c>
      <c r="K320" s="107">
        <f t="shared" ref="K320:L320" si="93">+K321+K322+K324</f>
        <v>58685</v>
      </c>
      <c r="L320" s="107">
        <f t="shared" si="93"/>
        <v>58982</v>
      </c>
    </row>
    <row r="321" spans="1:16" s="8" customFormat="1" ht="33">
      <c r="A321" s="14"/>
      <c r="B321" s="17" t="s">
        <v>213</v>
      </c>
      <c r="C321" s="112" t="s">
        <v>89</v>
      </c>
      <c r="D321" s="112" t="s">
        <v>94</v>
      </c>
      <c r="E321" s="169" t="s">
        <v>1</v>
      </c>
      <c r="F321" s="33" t="s">
        <v>16</v>
      </c>
      <c r="G321" s="169" t="s">
        <v>214</v>
      </c>
      <c r="H321" s="169" t="s">
        <v>46</v>
      </c>
      <c r="I321" s="169" t="s">
        <v>7</v>
      </c>
      <c r="J321" s="28">
        <v>50066</v>
      </c>
      <c r="K321" s="28">
        <v>50216</v>
      </c>
      <c r="L321" s="28">
        <v>50216</v>
      </c>
      <c r="M321" s="8" t="s">
        <v>347</v>
      </c>
      <c r="N321" s="8">
        <v>1616</v>
      </c>
      <c r="O321" s="8">
        <v>1616</v>
      </c>
    </row>
    <row r="322" spans="1:16" s="8" customFormat="1" ht="17.25">
      <c r="A322" s="14"/>
      <c r="B322" s="17" t="s">
        <v>211</v>
      </c>
      <c r="C322" s="112" t="s">
        <v>89</v>
      </c>
      <c r="D322" s="112" t="s">
        <v>94</v>
      </c>
      <c r="E322" s="169" t="s">
        <v>1</v>
      </c>
      <c r="F322" s="33" t="s">
        <v>16</v>
      </c>
      <c r="G322" s="169" t="s">
        <v>212</v>
      </c>
      <c r="H322" s="169" t="s">
        <v>46</v>
      </c>
      <c r="I322" s="169" t="s">
        <v>7</v>
      </c>
      <c r="J322" s="28">
        <v>7201</v>
      </c>
      <c r="K322" s="28">
        <v>7407</v>
      </c>
      <c r="L322" s="28">
        <v>7704</v>
      </c>
    </row>
    <row r="323" spans="1:16" s="8" customFormat="1" ht="17.25">
      <c r="A323" s="14"/>
      <c r="B323" s="17" t="s">
        <v>650</v>
      </c>
      <c r="C323" s="112" t="s">
        <v>89</v>
      </c>
      <c r="D323" s="112" t="s">
        <v>94</v>
      </c>
      <c r="E323" s="400" t="s">
        <v>1</v>
      </c>
      <c r="F323" s="400" t="s">
        <v>16</v>
      </c>
      <c r="G323" s="400" t="s">
        <v>218</v>
      </c>
      <c r="H323" s="400" t="s">
        <v>46</v>
      </c>
      <c r="I323" s="400" t="s">
        <v>7</v>
      </c>
      <c r="J323" s="28">
        <v>4430</v>
      </c>
      <c r="K323" s="28"/>
      <c r="L323" s="28"/>
    </row>
    <row r="324" spans="1:16" s="8" customFormat="1" ht="17.25">
      <c r="A324" s="14"/>
      <c r="B324" s="17" t="s">
        <v>215</v>
      </c>
      <c r="C324" s="112" t="s">
        <v>89</v>
      </c>
      <c r="D324" s="112" t="s">
        <v>94</v>
      </c>
      <c r="E324" s="169" t="s">
        <v>1</v>
      </c>
      <c r="F324" s="33" t="s">
        <v>16</v>
      </c>
      <c r="G324" s="169" t="s">
        <v>216</v>
      </c>
      <c r="H324" s="169" t="s">
        <v>46</v>
      </c>
      <c r="I324" s="169" t="s">
        <v>7</v>
      </c>
      <c r="J324" s="28">
        <v>1172.5999999999999</v>
      </c>
      <c r="K324" s="28">
        <v>1062</v>
      </c>
      <c r="L324" s="28">
        <v>1062</v>
      </c>
    </row>
    <row r="325" spans="1:16" s="82" customFormat="1" ht="29.45" customHeight="1">
      <c r="A325" s="16"/>
      <c r="B325" s="130" t="s">
        <v>636</v>
      </c>
      <c r="C325" s="318" t="s">
        <v>89</v>
      </c>
      <c r="D325" s="318" t="s">
        <v>94</v>
      </c>
      <c r="E325" s="165" t="s">
        <v>1</v>
      </c>
      <c r="F325" s="390" t="s">
        <v>640</v>
      </c>
      <c r="G325" s="413"/>
      <c r="H325" s="414"/>
      <c r="I325" s="415"/>
      <c r="J325" s="107">
        <f>+J326+J327+J328</f>
        <v>0</v>
      </c>
      <c r="K325" s="107">
        <f t="shared" ref="K325:L325" si="94">+K326+K327+K328</f>
        <v>0</v>
      </c>
      <c r="L325" s="107">
        <f t="shared" si="94"/>
        <v>5000</v>
      </c>
      <c r="M325" s="152">
        <f t="shared" ref="M325:P325" si="95">+M326+M327+M328</f>
        <v>1500</v>
      </c>
      <c r="N325" s="107">
        <f t="shared" si="95"/>
        <v>0</v>
      </c>
      <c r="O325" s="107">
        <f t="shared" si="95"/>
        <v>0</v>
      </c>
      <c r="P325" s="107">
        <f t="shared" si="95"/>
        <v>0</v>
      </c>
    </row>
    <row r="326" spans="1:16" s="8" customFormat="1" ht="47.25" hidden="1">
      <c r="A326" s="14"/>
      <c r="B326" s="130" t="s">
        <v>637</v>
      </c>
      <c r="C326" s="112" t="s">
        <v>89</v>
      </c>
      <c r="D326" s="112" t="s">
        <v>94</v>
      </c>
      <c r="E326" s="169" t="s">
        <v>1</v>
      </c>
      <c r="F326" s="230" t="s">
        <v>640</v>
      </c>
      <c r="G326" s="112" t="s">
        <v>212</v>
      </c>
      <c r="H326" s="112" t="s">
        <v>46</v>
      </c>
      <c r="I326" s="112" t="s">
        <v>7</v>
      </c>
      <c r="J326" s="28"/>
      <c r="K326" s="28"/>
      <c r="L326" s="28"/>
    </row>
    <row r="327" spans="1:16" s="8" customFormat="1" ht="45.6" customHeight="1">
      <c r="A327" s="14"/>
      <c r="B327" s="130" t="s">
        <v>638</v>
      </c>
      <c r="C327" s="112" t="s">
        <v>89</v>
      </c>
      <c r="D327" s="112" t="s">
        <v>94</v>
      </c>
      <c r="E327" s="169" t="s">
        <v>1</v>
      </c>
      <c r="F327" s="230" t="s">
        <v>640</v>
      </c>
      <c r="G327" s="112" t="s">
        <v>212</v>
      </c>
      <c r="H327" s="112" t="s">
        <v>46</v>
      </c>
      <c r="I327" s="112" t="s">
        <v>7</v>
      </c>
      <c r="J327" s="28"/>
      <c r="K327" s="28"/>
      <c r="L327" s="28">
        <v>5000</v>
      </c>
    </row>
    <row r="328" spans="1:16" s="8" customFormat="1" ht="47.25" hidden="1">
      <c r="A328" s="14"/>
      <c r="B328" s="130" t="s">
        <v>639</v>
      </c>
      <c r="C328" s="112" t="s">
        <v>89</v>
      </c>
      <c r="D328" s="112" t="s">
        <v>94</v>
      </c>
      <c r="E328" s="112" t="s">
        <v>1</v>
      </c>
      <c r="F328" s="230" t="s">
        <v>640</v>
      </c>
      <c r="G328" s="112" t="s">
        <v>212</v>
      </c>
      <c r="H328" s="112" t="s">
        <v>46</v>
      </c>
      <c r="I328" s="112" t="s">
        <v>7</v>
      </c>
      <c r="J328" s="28"/>
      <c r="K328" s="28"/>
      <c r="L328" s="28"/>
      <c r="M328" s="8">
        <v>1500</v>
      </c>
    </row>
    <row r="329" spans="1:16" s="7" customFormat="1" ht="37.5">
      <c r="A329" s="13" t="s">
        <v>231</v>
      </c>
      <c r="B329" s="18" t="s">
        <v>97</v>
      </c>
      <c r="C329" s="139" t="s">
        <v>89</v>
      </c>
      <c r="D329" s="139" t="s">
        <v>96</v>
      </c>
      <c r="E329" s="170" t="s">
        <v>2</v>
      </c>
      <c r="F329" s="34" t="s">
        <v>3</v>
      </c>
      <c r="G329" s="453"/>
      <c r="H329" s="453"/>
      <c r="I329" s="453"/>
      <c r="J329" s="145">
        <f>J330+J334</f>
        <v>2000</v>
      </c>
      <c r="K329" s="145">
        <f t="shared" ref="K329:L329" si="96">K330+K334</f>
        <v>2081</v>
      </c>
      <c r="L329" s="145">
        <f t="shared" si="96"/>
        <v>2164</v>
      </c>
    </row>
    <row r="330" spans="1:16" s="78" customFormat="1" ht="39">
      <c r="A330" s="74" t="s">
        <v>232</v>
      </c>
      <c r="B330" s="75" t="s">
        <v>290</v>
      </c>
      <c r="C330" s="338" t="s">
        <v>89</v>
      </c>
      <c r="D330" s="338" t="s">
        <v>96</v>
      </c>
      <c r="E330" s="166" t="s">
        <v>12</v>
      </c>
      <c r="F330" s="93" t="s">
        <v>3</v>
      </c>
      <c r="G330" s="448"/>
      <c r="H330" s="448"/>
      <c r="I330" s="448"/>
      <c r="J330" s="147">
        <f>SUM(J331)</f>
        <v>2000</v>
      </c>
      <c r="K330" s="147">
        <f t="shared" ref="K330:L330" si="97">SUM(K331)</f>
        <v>2081</v>
      </c>
      <c r="L330" s="147">
        <f t="shared" si="97"/>
        <v>2164</v>
      </c>
    </row>
    <row r="331" spans="1:16" s="82" customFormat="1" ht="17.25">
      <c r="A331" s="16"/>
      <c r="B331" s="41" t="s">
        <v>81</v>
      </c>
      <c r="C331" s="318" t="s">
        <v>89</v>
      </c>
      <c r="D331" s="318" t="s">
        <v>96</v>
      </c>
      <c r="E331" s="165" t="s">
        <v>12</v>
      </c>
      <c r="F331" s="73" t="s">
        <v>80</v>
      </c>
      <c r="G331" s="446"/>
      <c r="H331" s="446"/>
      <c r="I331" s="446"/>
      <c r="J331" s="107">
        <f>SUM(J332:J332)</f>
        <v>2000</v>
      </c>
      <c r="K331" s="107">
        <f>SUM(K332:K332)</f>
        <v>2081</v>
      </c>
      <c r="L331" s="107">
        <f>SUM(L332:L332)</f>
        <v>2164</v>
      </c>
    </row>
    <row r="332" spans="1:16" s="8" customFormat="1" ht="19.899999999999999" customHeight="1">
      <c r="A332" s="14"/>
      <c r="B332" s="17" t="s">
        <v>211</v>
      </c>
      <c r="C332" s="112" t="s">
        <v>89</v>
      </c>
      <c r="D332" s="112" t="s">
        <v>96</v>
      </c>
      <c r="E332" s="169" t="s">
        <v>12</v>
      </c>
      <c r="F332" s="33" t="s">
        <v>80</v>
      </c>
      <c r="G332" s="169" t="s">
        <v>212</v>
      </c>
      <c r="H332" s="169" t="s">
        <v>47</v>
      </c>
      <c r="I332" s="169" t="s">
        <v>1</v>
      </c>
      <c r="J332" s="28">
        <v>2000</v>
      </c>
      <c r="K332" s="28">
        <v>2081</v>
      </c>
      <c r="L332" s="28">
        <v>2164</v>
      </c>
    </row>
    <row r="333" spans="1:16" s="7" customFormat="1" hidden="1">
      <c r="A333" s="13"/>
      <c r="B333" s="18"/>
      <c r="C333" s="348"/>
      <c r="D333" s="348"/>
      <c r="E333" s="349"/>
      <c r="F333" s="349"/>
      <c r="G333" s="453"/>
      <c r="H333" s="453"/>
      <c r="I333" s="453"/>
      <c r="J333" s="145"/>
      <c r="K333" s="145"/>
      <c r="L333" s="145"/>
    </row>
    <row r="334" spans="1:16" s="78" customFormat="1" ht="19.5" hidden="1">
      <c r="A334" s="74" t="s">
        <v>551</v>
      </c>
      <c r="B334" s="75" t="s">
        <v>420</v>
      </c>
      <c r="C334" s="338" t="s">
        <v>89</v>
      </c>
      <c r="D334" s="338" t="s">
        <v>96</v>
      </c>
      <c r="E334" s="166" t="s">
        <v>342</v>
      </c>
      <c r="F334" s="93" t="s">
        <v>3</v>
      </c>
      <c r="G334" s="448"/>
      <c r="H334" s="448"/>
      <c r="I334" s="448"/>
      <c r="J334" s="147"/>
      <c r="K334" s="147"/>
      <c r="L334" s="147"/>
    </row>
    <row r="335" spans="1:16" s="82" customFormat="1" ht="33" hidden="1">
      <c r="A335" s="16"/>
      <c r="B335" s="41" t="s">
        <v>549</v>
      </c>
      <c r="C335" s="318" t="s">
        <v>89</v>
      </c>
      <c r="D335" s="318" t="s">
        <v>96</v>
      </c>
      <c r="E335" s="165" t="s">
        <v>342</v>
      </c>
      <c r="F335" s="73" t="s">
        <v>528</v>
      </c>
      <c r="G335" s="446"/>
      <c r="H335" s="446"/>
      <c r="I335" s="446"/>
      <c r="J335" s="107"/>
      <c r="K335" s="107"/>
      <c r="L335" s="107"/>
    </row>
    <row r="336" spans="1:16" s="82" customFormat="1" ht="53.45" hidden="1" customHeight="1">
      <c r="A336" s="16"/>
      <c r="B336" s="17" t="s">
        <v>548</v>
      </c>
      <c r="C336" s="112" t="s">
        <v>89</v>
      </c>
      <c r="D336" s="112" t="s">
        <v>96</v>
      </c>
      <c r="E336" s="320" t="s">
        <v>342</v>
      </c>
      <c r="F336" s="320" t="s">
        <v>528</v>
      </c>
      <c r="G336" s="320" t="s">
        <v>223</v>
      </c>
      <c r="H336" s="320" t="s">
        <v>47</v>
      </c>
      <c r="I336" s="320" t="s">
        <v>1</v>
      </c>
      <c r="J336" s="28"/>
      <c r="K336" s="28"/>
      <c r="L336" s="28"/>
    </row>
    <row r="337" spans="1:12" s="8" customFormat="1" ht="49.9" hidden="1" customHeight="1">
      <c r="A337" s="14"/>
      <c r="B337" s="17" t="s">
        <v>550</v>
      </c>
      <c r="C337" s="112" t="s">
        <v>89</v>
      </c>
      <c r="D337" s="112" t="s">
        <v>96</v>
      </c>
      <c r="E337" s="169" t="s">
        <v>342</v>
      </c>
      <c r="F337" s="33" t="s">
        <v>528</v>
      </c>
      <c r="G337" s="169" t="s">
        <v>223</v>
      </c>
      <c r="H337" s="169" t="s">
        <v>47</v>
      </c>
      <c r="I337" s="169" t="s">
        <v>1</v>
      </c>
      <c r="J337" s="28"/>
      <c r="K337" s="28"/>
      <c r="L337" s="28"/>
    </row>
    <row r="338" spans="1:12" s="82" customFormat="1" ht="66" hidden="1">
      <c r="A338" s="16"/>
      <c r="B338" s="41" t="s">
        <v>279</v>
      </c>
      <c r="C338" s="318" t="s">
        <v>89</v>
      </c>
      <c r="D338" s="318" t="s">
        <v>30</v>
      </c>
      <c r="E338" s="165" t="s">
        <v>1</v>
      </c>
      <c r="F338" s="73" t="s">
        <v>276</v>
      </c>
      <c r="G338" s="446"/>
      <c r="H338" s="446"/>
      <c r="I338" s="446"/>
      <c r="J338" s="107">
        <f>SUM(J339:J339)</f>
        <v>0</v>
      </c>
      <c r="K338" s="107">
        <f t="shared" ref="K338:L338" si="98">SUM(K339:K339)</f>
        <v>0</v>
      </c>
      <c r="L338" s="107">
        <f t="shared" si="98"/>
        <v>0</v>
      </c>
    </row>
    <row r="339" spans="1:12" s="8" customFormat="1" ht="17.25" hidden="1">
      <c r="A339" s="14"/>
      <c r="B339" s="17" t="s">
        <v>34</v>
      </c>
      <c r="C339" s="112" t="s">
        <v>89</v>
      </c>
      <c r="D339" s="112" t="s">
        <v>30</v>
      </c>
      <c r="E339" s="169" t="s">
        <v>1</v>
      </c>
      <c r="F339" s="33" t="s">
        <v>276</v>
      </c>
      <c r="G339" s="169" t="s">
        <v>218</v>
      </c>
      <c r="H339" s="169" t="s">
        <v>47</v>
      </c>
      <c r="I339" s="169" t="s">
        <v>1</v>
      </c>
      <c r="J339" s="28"/>
      <c r="K339" s="28"/>
      <c r="L339" s="28"/>
    </row>
    <row r="340" spans="1:12" s="8" customFormat="1" hidden="1">
      <c r="A340" s="13" t="s">
        <v>464</v>
      </c>
      <c r="B340" s="18" t="s">
        <v>261</v>
      </c>
      <c r="C340" s="139" t="s">
        <v>89</v>
      </c>
      <c r="D340" s="139" t="s">
        <v>184</v>
      </c>
      <c r="E340" s="170" t="s">
        <v>2</v>
      </c>
      <c r="F340" s="34" t="s">
        <v>3</v>
      </c>
      <c r="G340" s="453"/>
      <c r="H340" s="453"/>
      <c r="I340" s="453"/>
      <c r="J340" s="145">
        <f>SUM(J341)</f>
        <v>0</v>
      </c>
      <c r="K340" s="145">
        <f t="shared" ref="K340:L342" si="99">SUM(K341)</f>
        <v>0</v>
      </c>
      <c r="L340" s="145">
        <f t="shared" si="99"/>
        <v>0</v>
      </c>
    </row>
    <row r="341" spans="1:12" s="94" customFormat="1" ht="58.5" hidden="1">
      <c r="A341" s="74" t="s">
        <v>465</v>
      </c>
      <c r="B341" s="75" t="s">
        <v>284</v>
      </c>
      <c r="C341" s="338" t="s">
        <v>89</v>
      </c>
      <c r="D341" s="338" t="s">
        <v>184</v>
      </c>
      <c r="E341" s="166" t="s">
        <v>1</v>
      </c>
      <c r="F341" s="93" t="s">
        <v>3</v>
      </c>
      <c r="G341" s="448"/>
      <c r="H341" s="448"/>
      <c r="I341" s="448"/>
      <c r="J341" s="147">
        <f>SUM(J342)</f>
        <v>0</v>
      </c>
      <c r="K341" s="147">
        <f t="shared" si="99"/>
        <v>0</v>
      </c>
      <c r="L341" s="147">
        <f t="shared" si="99"/>
        <v>0</v>
      </c>
    </row>
    <row r="342" spans="1:12" s="82" customFormat="1" ht="17.25" hidden="1">
      <c r="A342" s="16"/>
      <c r="B342" s="41" t="s">
        <v>81</v>
      </c>
      <c r="C342" s="318" t="s">
        <v>89</v>
      </c>
      <c r="D342" s="318" t="s">
        <v>184</v>
      </c>
      <c r="E342" s="165" t="s">
        <v>1</v>
      </c>
      <c r="F342" s="73" t="s">
        <v>80</v>
      </c>
      <c r="G342" s="446"/>
      <c r="H342" s="446"/>
      <c r="I342" s="446"/>
      <c r="J342" s="107">
        <f>SUM(J343)</f>
        <v>0</v>
      </c>
      <c r="K342" s="107">
        <f t="shared" si="99"/>
        <v>0</v>
      </c>
      <c r="L342" s="107">
        <f t="shared" si="99"/>
        <v>0</v>
      </c>
    </row>
    <row r="343" spans="1:12" s="8" customFormat="1" ht="17.25" hidden="1">
      <c r="A343" s="14"/>
      <c r="B343" s="17" t="s">
        <v>211</v>
      </c>
      <c r="C343" s="112" t="s">
        <v>89</v>
      </c>
      <c r="D343" s="112" t="s">
        <v>184</v>
      </c>
      <c r="E343" s="169" t="s">
        <v>1</v>
      </c>
      <c r="F343" s="33" t="s">
        <v>80</v>
      </c>
      <c r="G343" s="169" t="s">
        <v>212</v>
      </c>
      <c r="H343" s="169" t="s">
        <v>47</v>
      </c>
      <c r="I343" s="169" t="s">
        <v>28</v>
      </c>
      <c r="J343" s="28">
        <v>0</v>
      </c>
      <c r="K343" s="28"/>
      <c r="L343" s="28"/>
    </row>
    <row r="344" spans="1:12" s="2" customFormat="1" ht="37.5">
      <c r="A344" s="12" t="s">
        <v>86</v>
      </c>
      <c r="B344" s="20" t="s">
        <v>99</v>
      </c>
      <c r="C344" s="319" t="s">
        <v>98</v>
      </c>
      <c r="D344" s="319" t="s">
        <v>49</v>
      </c>
      <c r="E344" s="168" t="s">
        <v>2</v>
      </c>
      <c r="F344" s="35" t="s">
        <v>3</v>
      </c>
      <c r="G344" s="447"/>
      <c r="H344" s="447"/>
      <c r="I344" s="447"/>
      <c r="J344" s="146">
        <f>SUM(J345)</f>
        <v>1290</v>
      </c>
      <c r="K344" s="146">
        <f t="shared" ref="K344:L346" si="100">SUM(K345)</f>
        <v>1360</v>
      </c>
      <c r="L344" s="146">
        <f t="shared" si="100"/>
        <v>1410</v>
      </c>
    </row>
    <row r="345" spans="1:12" s="2" customFormat="1" ht="37.5">
      <c r="A345" s="13" t="s">
        <v>192</v>
      </c>
      <c r="B345" s="18" t="s">
        <v>100</v>
      </c>
      <c r="C345" s="139" t="s">
        <v>98</v>
      </c>
      <c r="D345" s="139" t="s">
        <v>51</v>
      </c>
      <c r="E345" s="170" t="s">
        <v>2</v>
      </c>
      <c r="F345" s="34" t="s">
        <v>3</v>
      </c>
      <c r="G345" s="447"/>
      <c r="H345" s="447"/>
      <c r="I345" s="447"/>
      <c r="J345" s="145">
        <f>SUM(J346)</f>
        <v>1290</v>
      </c>
      <c r="K345" s="145">
        <f t="shared" si="100"/>
        <v>1360</v>
      </c>
      <c r="L345" s="145">
        <f t="shared" si="100"/>
        <v>1410</v>
      </c>
    </row>
    <row r="346" spans="1:12" s="78" customFormat="1" ht="39">
      <c r="A346" s="74" t="s">
        <v>193</v>
      </c>
      <c r="B346" s="75" t="s">
        <v>254</v>
      </c>
      <c r="C346" s="338" t="s">
        <v>98</v>
      </c>
      <c r="D346" s="338" t="s">
        <v>51</v>
      </c>
      <c r="E346" s="166" t="s">
        <v>1</v>
      </c>
      <c r="F346" s="93" t="s">
        <v>3</v>
      </c>
      <c r="G346" s="448"/>
      <c r="H346" s="448"/>
      <c r="I346" s="448"/>
      <c r="J346" s="147">
        <f>SUM(J347)</f>
        <v>1290</v>
      </c>
      <c r="K346" s="147">
        <f t="shared" si="100"/>
        <v>1360</v>
      </c>
      <c r="L346" s="147">
        <f t="shared" si="100"/>
        <v>1410</v>
      </c>
    </row>
    <row r="347" spans="1:12" s="82" customFormat="1" ht="33">
      <c r="A347" s="16"/>
      <c r="B347" s="41" t="s">
        <v>17</v>
      </c>
      <c r="C347" s="318" t="s">
        <v>98</v>
      </c>
      <c r="D347" s="318" t="s">
        <v>51</v>
      </c>
      <c r="E347" s="165" t="s">
        <v>1</v>
      </c>
      <c r="F347" s="73" t="s">
        <v>16</v>
      </c>
      <c r="G347" s="446"/>
      <c r="H347" s="446"/>
      <c r="I347" s="446"/>
      <c r="J347" s="107">
        <f>SUM(J348:J349)</f>
        <v>1290</v>
      </c>
      <c r="K347" s="107">
        <f t="shared" ref="K347:L347" si="101">SUM(K348:K349)</f>
        <v>1360</v>
      </c>
      <c r="L347" s="107">
        <f t="shared" si="101"/>
        <v>1410</v>
      </c>
    </row>
    <row r="348" spans="1:12" s="8" customFormat="1" ht="33">
      <c r="A348" s="14"/>
      <c r="B348" s="17" t="s">
        <v>222</v>
      </c>
      <c r="C348" s="112" t="s">
        <v>98</v>
      </c>
      <c r="D348" s="112" t="s">
        <v>51</v>
      </c>
      <c r="E348" s="169" t="s">
        <v>1</v>
      </c>
      <c r="F348" s="33" t="s">
        <v>16</v>
      </c>
      <c r="G348" s="169" t="s">
        <v>221</v>
      </c>
      <c r="H348" s="169" t="s">
        <v>46</v>
      </c>
      <c r="I348" s="169" t="s">
        <v>12</v>
      </c>
      <c r="J348" s="28">
        <v>1280</v>
      </c>
      <c r="K348" s="28">
        <v>1350</v>
      </c>
      <c r="L348" s="28">
        <v>1400</v>
      </c>
    </row>
    <row r="349" spans="1:12" s="8" customFormat="1" ht="17.25">
      <c r="A349" s="14"/>
      <c r="B349" s="17" t="s">
        <v>211</v>
      </c>
      <c r="C349" s="112" t="s">
        <v>98</v>
      </c>
      <c r="D349" s="112" t="s">
        <v>51</v>
      </c>
      <c r="E349" s="169" t="s">
        <v>1</v>
      </c>
      <c r="F349" s="33" t="s">
        <v>16</v>
      </c>
      <c r="G349" s="169" t="s">
        <v>212</v>
      </c>
      <c r="H349" s="169" t="s">
        <v>47</v>
      </c>
      <c r="I349" s="169" t="s">
        <v>1</v>
      </c>
      <c r="J349" s="28">
        <v>10</v>
      </c>
      <c r="K349" s="28">
        <v>10</v>
      </c>
      <c r="L349" s="28">
        <v>10</v>
      </c>
    </row>
    <row r="350" spans="1:12" s="5" customFormat="1" ht="43.15" customHeight="1">
      <c r="A350" s="12" t="s">
        <v>233</v>
      </c>
      <c r="B350" s="20" t="s">
        <v>102</v>
      </c>
      <c r="C350" s="319" t="s">
        <v>101</v>
      </c>
      <c r="D350" s="319" t="s">
        <v>49</v>
      </c>
      <c r="E350" s="168" t="s">
        <v>2</v>
      </c>
      <c r="F350" s="35" t="s">
        <v>3</v>
      </c>
      <c r="G350" s="449"/>
      <c r="H350" s="449"/>
      <c r="I350" s="449"/>
      <c r="J350" s="146">
        <f>SUM(J351)</f>
        <v>19083.099999999999</v>
      </c>
      <c r="K350" s="146">
        <f t="shared" ref="K350:L351" si="102">SUM(K351)</f>
        <v>14360</v>
      </c>
      <c r="L350" s="146">
        <f t="shared" si="102"/>
        <v>14364</v>
      </c>
    </row>
    <row r="351" spans="1:12" s="2" customFormat="1">
      <c r="A351" s="13" t="s">
        <v>199</v>
      </c>
      <c r="B351" s="29" t="s">
        <v>103</v>
      </c>
      <c r="C351" s="139" t="s">
        <v>101</v>
      </c>
      <c r="D351" s="139" t="s">
        <v>51</v>
      </c>
      <c r="E351" s="170" t="s">
        <v>2</v>
      </c>
      <c r="F351" s="34" t="s">
        <v>3</v>
      </c>
      <c r="G351" s="447"/>
      <c r="H351" s="447"/>
      <c r="I351" s="447"/>
      <c r="J351" s="145">
        <f>SUM(J352)</f>
        <v>19083.099999999999</v>
      </c>
      <c r="K351" s="145">
        <f t="shared" si="102"/>
        <v>14360</v>
      </c>
      <c r="L351" s="145">
        <f t="shared" si="102"/>
        <v>14364</v>
      </c>
    </row>
    <row r="352" spans="1:12" s="78" customFormat="1" ht="39">
      <c r="A352" s="74" t="s">
        <v>200</v>
      </c>
      <c r="B352" s="75" t="s">
        <v>104</v>
      </c>
      <c r="C352" s="338" t="s">
        <v>101</v>
      </c>
      <c r="D352" s="338" t="s">
        <v>51</v>
      </c>
      <c r="E352" s="166" t="s">
        <v>1</v>
      </c>
      <c r="F352" s="93" t="s">
        <v>3</v>
      </c>
      <c r="G352" s="448"/>
      <c r="H352" s="448"/>
      <c r="I352" s="448"/>
      <c r="J352" s="147">
        <f>+J353+J356+J358+J360</f>
        <v>19083.099999999999</v>
      </c>
      <c r="K352" s="147">
        <f t="shared" ref="K352:L352" si="103">SUM(K353+K356+K358)</f>
        <v>14360</v>
      </c>
      <c r="L352" s="147">
        <f t="shared" si="103"/>
        <v>14364</v>
      </c>
    </row>
    <row r="353" spans="1:12" s="82" customFormat="1" ht="33">
      <c r="A353" s="16"/>
      <c r="B353" s="41" t="s">
        <v>17</v>
      </c>
      <c r="C353" s="318" t="s">
        <v>101</v>
      </c>
      <c r="D353" s="318" t="s">
        <v>51</v>
      </c>
      <c r="E353" s="165" t="s">
        <v>1</v>
      </c>
      <c r="F353" s="73" t="s">
        <v>16</v>
      </c>
      <c r="G353" s="446"/>
      <c r="H353" s="446"/>
      <c r="I353" s="446"/>
      <c r="J353" s="107">
        <f>SUM(J354:J355)</f>
        <v>14112</v>
      </c>
      <c r="K353" s="107">
        <f t="shared" ref="K353:L353" si="104">SUM(K354:K355)</f>
        <v>13812</v>
      </c>
      <c r="L353" s="107">
        <f t="shared" si="104"/>
        <v>13812</v>
      </c>
    </row>
    <row r="354" spans="1:12" s="8" customFormat="1" ht="31.15" customHeight="1">
      <c r="A354" s="14"/>
      <c r="B354" s="17" t="s">
        <v>222</v>
      </c>
      <c r="C354" s="112" t="s">
        <v>101</v>
      </c>
      <c r="D354" s="112" t="s">
        <v>51</v>
      </c>
      <c r="E354" s="169" t="s">
        <v>1</v>
      </c>
      <c r="F354" s="33" t="s">
        <v>16</v>
      </c>
      <c r="G354" s="169" t="s">
        <v>221</v>
      </c>
      <c r="H354" s="169" t="s">
        <v>89</v>
      </c>
      <c r="I354" s="169" t="s">
        <v>12</v>
      </c>
      <c r="J354" s="28">
        <v>14112</v>
      </c>
      <c r="K354" s="28">
        <v>13812</v>
      </c>
      <c r="L354" s="28">
        <v>13812</v>
      </c>
    </row>
    <row r="355" spans="1:12" s="8" customFormat="1" ht="17.25" hidden="1">
      <c r="A355" s="14"/>
      <c r="B355" s="17"/>
      <c r="C355" s="112"/>
      <c r="D355" s="112"/>
      <c r="E355" s="169"/>
      <c r="F355" s="52"/>
      <c r="G355" s="169"/>
      <c r="H355" s="169"/>
      <c r="I355" s="169"/>
      <c r="J355" s="28"/>
      <c r="K355" s="28"/>
      <c r="L355" s="28"/>
    </row>
    <row r="356" spans="1:12" s="82" customFormat="1" ht="17.25">
      <c r="A356" s="16"/>
      <c r="B356" s="41" t="s">
        <v>106</v>
      </c>
      <c r="C356" s="318" t="s">
        <v>101</v>
      </c>
      <c r="D356" s="318" t="s">
        <v>51</v>
      </c>
      <c r="E356" s="165" t="s">
        <v>1</v>
      </c>
      <c r="F356" s="73" t="s">
        <v>105</v>
      </c>
      <c r="G356" s="446"/>
      <c r="H356" s="446"/>
      <c r="I356" s="446"/>
      <c r="J356" s="107">
        <f>SUM(J357)</f>
        <v>944</v>
      </c>
      <c r="K356" s="107">
        <f t="shared" ref="K356:L356" si="105">SUM(K357)</f>
        <v>548</v>
      </c>
      <c r="L356" s="107">
        <f t="shared" si="105"/>
        <v>552</v>
      </c>
    </row>
    <row r="357" spans="1:12" s="8" customFormat="1" ht="17.25">
      <c r="A357" s="14"/>
      <c r="B357" s="17" t="s">
        <v>211</v>
      </c>
      <c r="C357" s="112" t="s">
        <v>101</v>
      </c>
      <c r="D357" s="112" t="s">
        <v>51</v>
      </c>
      <c r="E357" s="169" t="s">
        <v>1</v>
      </c>
      <c r="F357" s="33" t="s">
        <v>105</v>
      </c>
      <c r="G357" s="169" t="s">
        <v>212</v>
      </c>
      <c r="H357" s="169" t="s">
        <v>89</v>
      </c>
      <c r="I357" s="169" t="s">
        <v>1</v>
      </c>
      <c r="J357" s="28">
        <v>944</v>
      </c>
      <c r="K357" s="28">
        <v>548</v>
      </c>
      <c r="L357" s="28">
        <v>552</v>
      </c>
    </row>
    <row r="358" spans="1:12" s="82" customFormat="1" ht="17.25">
      <c r="A358" s="16"/>
      <c r="B358" s="41" t="s">
        <v>34</v>
      </c>
      <c r="C358" s="318" t="s">
        <v>101</v>
      </c>
      <c r="D358" s="318" t="s">
        <v>51</v>
      </c>
      <c r="E358" s="165" t="s">
        <v>1</v>
      </c>
      <c r="F358" s="73" t="s">
        <v>82</v>
      </c>
      <c r="G358" s="446"/>
      <c r="H358" s="446"/>
      <c r="I358" s="446"/>
      <c r="J358" s="107">
        <f>+J359</f>
        <v>1174.8</v>
      </c>
      <c r="K358" s="107">
        <f>SUM(K359:K359)</f>
        <v>0</v>
      </c>
      <c r="L358" s="107">
        <f>SUM(L359:L359)</f>
        <v>0</v>
      </c>
    </row>
    <row r="359" spans="1:12" s="8" customFormat="1" ht="28.15" customHeight="1">
      <c r="A359" s="14"/>
      <c r="B359" s="17" t="s">
        <v>211</v>
      </c>
      <c r="C359" s="112" t="s">
        <v>101</v>
      </c>
      <c r="D359" s="112" t="s">
        <v>51</v>
      </c>
      <c r="E359" s="169" t="s">
        <v>1</v>
      </c>
      <c r="F359" s="33" t="s">
        <v>82</v>
      </c>
      <c r="G359" s="169" t="s">
        <v>212</v>
      </c>
      <c r="H359" s="169" t="s">
        <v>89</v>
      </c>
      <c r="I359" s="169" t="s">
        <v>43</v>
      </c>
      <c r="J359" s="28">
        <v>1174.8</v>
      </c>
      <c r="K359" s="28"/>
      <c r="L359" s="28"/>
    </row>
    <row r="360" spans="1:12" s="8" customFormat="1" ht="28.15" customHeight="1">
      <c r="A360" s="14"/>
      <c r="B360" s="405" t="s">
        <v>651</v>
      </c>
      <c r="C360" s="112" t="s">
        <v>101</v>
      </c>
      <c r="D360" s="112" t="s">
        <v>51</v>
      </c>
      <c r="E360" s="400" t="s">
        <v>1</v>
      </c>
      <c r="F360" s="401" t="s">
        <v>652</v>
      </c>
      <c r="G360" s="400"/>
      <c r="H360" s="400"/>
      <c r="I360" s="400"/>
      <c r="J360" s="107">
        <f>+J361+J362</f>
        <v>2852.3</v>
      </c>
      <c r="K360" s="28"/>
      <c r="L360" s="28"/>
    </row>
    <row r="361" spans="1:12" s="8" customFormat="1" ht="24" customHeight="1">
      <c r="A361" s="14"/>
      <c r="B361" s="17" t="s">
        <v>34</v>
      </c>
      <c r="C361" s="112" t="s">
        <v>101</v>
      </c>
      <c r="D361" s="112" t="s">
        <v>51</v>
      </c>
      <c r="E361" s="367" t="s">
        <v>1</v>
      </c>
      <c r="F361" s="230" t="s">
        <v>652</v>
      </c>
      <c r="G361" s="367" t="s">
        <v>218</v>
      </c>
      <c r="H361" s="367" t="s">
        <v>89</v>
      </c>
      <c r="I361" s="367" t="s">
        <v>43</v>
      </c>
      <c r="J361" s="28">
        <v>571.20000000000005</v>
      </c>
      <c r="K361" s="28"/>
      <c r="L361" s="28"/>
    </row>
    <row r="362" spans="1:12" s="8" customFormat="1" ht="22.9" customHeight="1">
      <c r="A362" s="14"/>
      <c r="B362" s="17" t="s">
        <v>34</v>
      </c>
      <c r="C362" s="112" t="s">
        <v>101</v>
      </c>
      <c r="D362" s="112" t="s">
        <v>51</v>
      </c>
      <c r="E362" s="288" t="s">
        <v>1</v>
      </c>
      <c r="F362" s="230" t="s">
        <v>652</v>
      </c>
      <c r="G362" s="288" t="s">
        <v>218</v>
      </c>
      <c r="H362" s="288" t="s">
        <v>89</v>
      </c>
      <c r="I362" s="288" t="s">
        <v>43</v>
      </c>
      <c r="J362" s="28">
        <v>2281.1</v>
      </c>
      <c r="K362" s="28"/>
      <c r="L362" s="28"/>
    </row>
    <row r="363" spans="1:12" s="2" customFormat="1" ht="56.25" hidden="1">
      <c r="A363" s="12" t="s">
        <v>98</v>
      </c>
      <c r="B363" s="20" t="s">
        <v>108</v>
      </c>
      <c r="C363" s="319" t="s">
        <v>107</v>
      </c>
      <c r="D363" s="319" t="s">
        <v>49</v>
      </c>
      <c r="E363" s="168" t="s">
        <v>2</v>
      </c>
      <c r="F363" s="35" t="s">
        <v>3</v>
      </c>
      <c r="G363" s="447"/>
      <c r="H363" s="447"/>
      <c r="I363" s="447"/>
      <c r="J363" s="146">
        <f>SUM(J364+J370)</f>
        <v>0</v>
      </c>
      <c r="K363" s="146">
        <f>SUM(K364+K370)</f>
        <v>0</v>
      </c>
      <c r="L363" s="146">
        <f>SUM(L364+L370)</f>
        <v>0</v>
      </c>
    </row>
    <row r="364" spans="1:12" s="2" customFormat="1" ht="37.5" hidden="1">
      <c r="A364" s="13" t="s">
        <v>201</v>
      </c>
      <c r="B364" s="18" t="s">
        <v>354</v>
      </c>
      <c r="C364" s="139" t="s">
        <v>107</v>
      </c>
      <c r="D364" s="139" t="s">
        <v>51</v>
      </c>
      <c r="E364" s="170" t="s">
        <v>2</v>
      </c>
      <c r="F364" s="34" t="s">
        <v>3</v>
      </c>
      <c r="G364" s="447"/>
      <c r="H364" s="447"/>
      <c r="I364" s="447"/>
      <c r="J364" s="145">
        <f>SUM(J365)</f>
        <v>0</v>
      </c>
      <c r="K364" s="145">
        <f t="shared" ref="K364:L364" si="106">SUM(K365)</f>
        <v>0</v>
      </c>
      <c r="L364" s="145">
        <f t="shared" si="106"/>
        <v>0</v>
      </c>
    </row>
    <row r="365" spans="1:12" s="78" customFormat="1" ht="39" hidden="1">
      <c r="A365" s="74" t="s">
        <v>202</v>
      </c>
      <c r="B365" s="75" t="s">
        <v>109</v>
      </c>
      <c r="C365" s="338" t="s">
        <v>107</v>
      </c>
      <c r="D365" s="338" t="s">
        <v>51</v>
      </c>
      <c r="E365" s="166" t="s">
        <v>1</v>
      </c>
      <c r="F365" s="93" t="s">
        <v>3</v>
      </c>
      <c r="G365" s="448"/>
      <c r="H365" s="448"/>
      <c r="I365" s="448"/>
      <c r="J365" s="147">
        <f>SUM(J366+J368)</f>
        <v>0</v>
      </c>
      <c r="K365" s="147">
        <f t="shared" ref="K365:L365" si="107">SUM(K366+K368)</f>
        <v>0</v>
      </c>
      <c r="L365" s="147">
        <f t="shared" si="107"/>
        <v>0</v>
      </c>
    </row>
    <row r="366" spans="1:12" s="82" customFormat="1" ht="17.25" hidden="1">
      <c r="A366" s="16"/>
      <c r="B366" s="41" t="s">
        <v>34</v>
      </c>
      <c r="C366" s="318" t="s">
        <v>107</v>
      </c>
      <c r="D366" s="318" t="s">
        <v>51</v>
      </c>
      <c r="E366" s="165" t="s">
        <v>1</v>
      </c>
      <c r="F366" s="73" t="s">
        <v>82</v>
      </c>
      <c r="G366" s="446"/>
      <c r="H366" s="446"/>
      <c r="I366" s="446"/>
      <c r="J366" s="107">
        <f>SUM(J367)</f>
        <v>0</v>
      </c>
      <c r="K366" s="107">
        <f t="shared" ref="K366:L366" si="108">SUM(K367)</f>
        <v>0</v>
      </c>
      <c r="L366" s="107">
        <f t="shared" si="108"/>
        <v>0</v>
      </c>
    </row>
    <row r="367" spans="1:12" s="8" customFormat="1" ht="19.149999999999999" hidden="1" customHeight="1">
      <c r="A367" s="14"/>
      <c r="B367" s="17" t="s">
        <v>211</v>
      </c>
      <c r="C367" s="112" t="s">
        <v>107</v>
      </c>
      <c r="D367" s="112" t="s">
        <v>51</v>
      </c>
      <c r="E367" s="169" t="s">
        <v>1</v>
      </c>
      <c r="F367" s="33" t="s">
        <v>82</v>
      </c>
      <c r="G367" s="169" t="s">
        <v>212</v>
      </c>
      <c r="H367" s="169" t="s">
        <v>48</v>
      </c>
      <c r="I367" s="169" t="s">
        <v>48</v>
      </c>
      <c r="J367" s="28">
        <v>0</v>
      </c>
      <c r="K367" s="28"/>
      <c r="L367" s="28"/>
    </row>
    <row r="368" spans="1:12" s="82" customFormat="1" ht="33" hidden="1">
      <c r="A368" s="16"/>
      <c r="B368" s="41" t="s">
        <v>17</v>
      </c>
      <c r="C368" s="318" t="s">
        <v>107</v>
      </c>
      <c r="D368" s="318" t="s">
        <v>51</v>
      </c>
      <c r="E368" s="165" t="s">
        <v>1</v>
      </c>
      <c r="F368" s="73" t="s">
        <v>16</v>
      </c>
      <c r="G368" s="446"/>
      <c r="H368" s="446"/>
      <c r="I368" s="446"/>
      <c r="J368" s="107">
        <f>SUM(J369)</f>
        <v>0</v>
      </c>
      <c r="K368" s="107">
        <f t="shared" ref="K368:L368" si="109">SUM(K369)</f>
        <v>0</v>
      </c>
      <c r="L368" s="107">
        <f t="shared" si="109"/>
        <v>0</v>
      </c>
    </row>
    <row r="369" spans="1:15" s="8" customFormat="1" ht="33" hidden="1">
      <c r="A369" s="14"/>
      <c r="B369" s="17" t="s">
        <v>222</v>
      </c>
      <c r="C369" s="112" t="s">
        <v>107</v>
      </c>
      <c r="D369" s="112" t="s">
        <v>51</v>
      </c>
      <c r="E369" s="169" t="s">
        <v>1</v>
      </c>
      <c r="F369" s="33" t="s">
        <v>16</v>
      </c>
      <c r="G369" s="169" t="s">
        <v>221</v>
      </c>
      <c r="H369" s="169" t="s">
        <v>28</v>
      </c>
      <c r="I369" s="169" t="s">
        <v>98</v>
      </c>
      <c r="J369" s="28"/>
      <c r="K369" s="28"/>
      <c r="L369" s="28"/>
    </row>
    <row r="370" spans="1:15" s="8" customFormat="1" ht="43.15" hidden="1" customHeight="1">
      <c r="A370" s="74" t="s">
        <v>355</v>
      </c>
      <c r="B370" s="75" t="s">
        <v>391</v>
      </c>
      <c r="C370" s="339" t="s">
        <v>107</v>
      </c>
      <c r="D370" s="339" t="s">
        <v>356</v>
      </c>
      <c r="E370" s="120" t="s">
        <v>12</v>
      </c>
      <c r="F370" s="120" t="s">
        <v>3</v>
      </c>
      <c r="G370" s="169"/>
      <c r="H370" s="169"/>
      <c r="I370" s="169"/>
      <c r="J370" s="147">
        <f t="shared" ref="J370:L371" si="110">J371</f>
        <v>0</v>
      </c>
      <c r="K370" s="147">
        <f t="shared" si="110"/>
        <v>0</v>
      </c>
      <c r="L370" s="147">
        <f t="shared" si="110"/>
        <v>0</v>
      </c>
    </row>
    <row r="371" spans="1:15" s="8" customFormat="1" ht="33" hidden="1">
      <c r="A371" s="74"/>
      <c r="B371" s="41" t="s">
        <v>17</v>
      </c>
      <c r="C371" s="340" t="s">
        <v>107</v>
      </c>
      <c r="D371" s="340" t="s">
        <v>51</v>
      </c>
      <c r="E371" s="121" t="s">
        <v>12</v>
      </c>
      <c r="F371" s="121" t="s">
        <v>16</v>
      </c>
      <c r="G371" s="169"/>
      <c r="H371" s="169"/>
      <c r="I371" s="169"/>
      <c r="J371" s="107">
        <f t="shared" si="110"/>
        <v>0</v>
      </c>
      <c r="K371" s="107">
        <f t="shared" si="110"/>
        <v>0</v>
      </c>
      <c r="L371" s="107">
        <f t="shared" si="110"/>
        <v>0</v>
      </c>
    </row>
    <row r="372" spans="1:15" s="8" customFormat="1" ht="4.9000000000000004" hidden="1" customHeight="1">
      <c r="A372" s="14"/>
      <c r="B372" s="119" t="s">
        <v>222</v>
      </c>
      <c r="C372" s="112" t="s">
        <v>107</v>
      </c>
      <c r="D372" s="112" t="s">
        <v>51</v>
      </c>
      <c r="E372" s="169" t="s">
        <v>12</v>
      </c>
      <c r="F372" s="118" t="s">
        <v>16</v>
      </c>
      <c r="G372" s="169" t="s">
        <v>221</v>
      </c>
      <c r="H372" s="169" t="s">
        <v>28</v>
      </c>
      <c r="I372" s="169" t="s">
        <v>98</v>
      </c>
      <c r="J372" s="28"/>
      <c r="K372" s="28"/>
      <c r="L372" s="28"/>
      <c r="M372" s="8">
        <v>966</v>
      </c>
      <c r="N372" s="8">
        <v>966</v>
      </c>
      <c r="O372" s="8">
        <v>966</v>
      </c>
    </row>
    <row r="373" spans="1:15" s="2" customFormat="1" ht="112.5">
      <c r="A373" s="12" t="s">
        <v>98</v>
      </c>
      <c r="B373" s="20" t="s">
        <v>111</v>
      </c>
      <c r="C373" s="319" t="s">
        <v>110</v>
      </c>
      <c r="D373" s="319" t="s">
        <v>49</v>
      </c>
      <c r="E373" s="168" t="s">
        <v>2</v>
      </c>
      <c r="F373" s="35" t="s">
        <v>3</v>
      </c>
      <c r="G373" s="447"/>
      <c r="H373" s="447"/>
      <c r="I373" s="447"/>
      <c r="J373" s="146">
        <f>+J374+J384+J399</f>
        <v>204325.4</v>
      </c>
      <c r="K373" s="146">
        <f t="shared" ref="K373:L373" si="111">+K374+K384+K399</f>
        <v>118825</v>
      </c>
      <c r="L373" s="146">
        <f t="shared" si="111"/>
        <v>121539.9</v>
      </c>
    </row>
    <row r="374" spans="1:15" s="2" customFormat="1">
      <c r="A374" s="13" t="s">
        <v>201</v>
      </c>
      <c r="B374" s="18" t="s">
        <v>112</v>
      </c>
      <c r="C374" s="139" t="s">
        <v>110</v>
      </c>
      <c r="D374" s="139" t="s">
        <v>51</v>
      </c>
      <c r="E374" s="170" t="s">
        <v>2</v>
      </c>
      <c r="F374" s="34" t="s">
        <v>3</v>
      </c>
      <c r="G374" s="447"/>
      <c r="H374" s="447"/>
      <c r="I374" s="447"/>
      <c r="J374" s="145">
        <f>SUM(J375+J378+J381)</f>
        <v>7564</v>
      </c>
      <c r="K374" s="145">
        <f t="shared" ref="K374:L374" si="112">SUM(K375+K378+K381)</f>
        <v>10300</v>
      </c>
      <c r="L374" s="145">
        <f t="shared" si="112"/>
        <v>10300</v>
      </c>
    </row>
    <row r="375" spans="1:15" s="78" customFormat="1" ht="19.5">
      <c r="A375" s="74" t="s">
        <v>202</v>
      </c>
      <c r="B375" s="75" t="s">
        <v>113</v>
      </c>
      <c r="C375" s="338" t="s">
        <v>110</v>
      </c>
      <c r="D375" s="338" t="s">
        <v>51</v>
      </c>
      <c r="E375" s="166" t="s">
        <v>28</v>
      </c>
      <c r="F375" s="93" t="s">
        <v>3</v>
      </c>
      <c r="G375" s="448"/>
      <c r="H375" s="448"/>
      <c r="I375" s="448"/>
      <c r="J375" s="147">
        <f>SUM(J376)</f>
        <v>1300</v>
      </c>
      <c r="K375" s="147">
        <f t="shared" ref="K375:L376" si="113">SUM(K376)</f>
        <v>1300</v>
      </c>
      <c r="L375" s="147">
        <f t="shared" si="113"/>
        <v>1300</v>
      </c>
    </row>
    <row r="376" spans="1:15" s="82" customFormat="1" ht="33">
      <c r="A376" s="16"/>
      <c r="B376" s="41" t="s">
        <v>115</v>
      </c>
      <c r="C376" s="318" t="s">
        <v>110</v>
      </c>
      <c r="D376" s="318" t="s">
        <v>51</v>
      </c>
      <c r="E376" s="165" t="s">
        <v>28</v>
      </c>
      <c r="F376" s="73" t="s">
        <v>114</v>
      </c>
      <c r="G376" s="446"/>
      <c r="H376" s="446"/>
      <c r="I376" s="446"/>
      <c r="J376" s="107">
        <f>SUM(J377)</f>
        <v>1300</v>
      </c>
      <c r="K376" s="107">
        <f t="shared" si="113"/>
        <v>1300</v>
      </c>
      <c r="L376" s="107">
        <f t="shared" si="113"/>
        <v>1300</v>
      </c>
    </row>
    <row r="377" spans="1:15" s="8" customFormat="1" ht="17.25">
      <c r="A377" s="14"/>
      <c r="B377" s="17" t="s">
        <v>215</v>
      </c>
      <c r="C377" s="112" t="s">
        <v>110</v>
      </c>
      <c r="D377" s="112" t="s">
        <v>51</v>
      </c>
      <c r="E377" s="169" t="s">
        <v>28</v>
      </c>
      <c r="F377" s="33" t="s">
        <v>114</v>
      </c>
      <c r="G377" s="169" t="s">
        <v>216</v>
      </c>
      <c r="H377" s="169" t="s">
        <v>1</v>
      </c>
      <c r="I377" s="169" t="s">
        <v>89</v>
      </c>
      <c r="J377" s="28">
        <v>1300</v>
      </c>
      <c r="K377" s="28">
        <v>1300</v>
      </c>
      <c r="L377" s="28">
        <v>1300</v>
      </c>
    </row>
    <row r="378" spans="1:15" s="78" customFormat="1" ht="39">
      <c r="A378" s="74" t="s">
        <v>355</v>
      </c>
      <c r="B378" s="75" t="s">
        <v>116</v>
      </c>
      <c r="C378" s="338" t="s">
        <v>110</v>
      </c>
      <c r="D378" s="338" t="s">
        <v>51</v>
      </c>
      <c r="E378" s="166" t="s">
        <v>43</v>
      </c>
      <c r="F378" s="93" t="s">
        <v>3</v>
      </c>
      <c r="G378" s="448"/>
      <c r="H378" s="448"/>
      <c r="I378" s="448"/>
      <c r="J378" s="147">
        <f>SUM(J379)</f>
        <v>5264</v>
      </c>
      <c r="K378" s="147">
        <f t="shared" ref="K378:L379" si="114">SUM(K379)</f>
        <v>8000</v>
      </c>
      <c r="L378" s="147">
        <f t="shared" si="114"/>
        <v>8000</v>
      </c>
    </row>
    <row r="379" spans="1:15" s="82" customFormat="1" ht="33">
      <c r="A379" s="16"/>
      <c r="B379" s="41" t="s">
        <v>118</v>
      </c>
      <c r="C379" s="318" t="s">
        <v>110</v>
      </c>
      <c r="D379" s="318" t="s">
        <v>51</v>
      </c>
      <c r="E379" s="165" t="s">
        <v>43</v>
      </c>
      <c r="F379" s="73" t="s">
        <v>117</v>
      </c>
      <c r="G379" s="446"/>
      <c r="H379" s="446"/>
      <c r="I379" s="446"/>
      <c r="J379" s="107">
        <f>SUM(J380)</f>
        <v>5264</v>
      </c>
      <c r="K379" s="107">
        <f t="shared" si="114"/>
        <v>8000</v>
      </c>
      <c r="L379" s="107">
        <f t="shared" si="114"/>
        <v>8000</v>
      </c>
    </row>
    <row r="380" spans="1:15" s="8" customFormat="1" ht="17.25">
      <c r="A380" s="14"/>
      <c r="B380" s="17" t="s">
        <v>226</v>
      </c>
      <c r="C380" s="112" t="s">
        <v>110</v>
      </c>
      <c r="D380" s="112" t="s">
        <v>51</v>
      </c>
      <c r="E380" s="169" t="s">
        <v>43</v>
      </c>
      <c r="F380" s="33" t="s">
        <v>117</v>
      </c>
      <c r="G380" s="169" t="s">
        <v>225</v>
      </c>
      <c r="H380" s="169" t="s">
        <v>101</v>
      </c>
      <c r="I380" s="169" t="s">
        <v>1</v>
      </c>
      <c r="J380" s="28">
        <v>5264</v>
      </c>
      <c r="K380" s="28">
        <v>8000</v>
      </c>
      <c r="L380" s="28">
        <v>8000</v>
      </c>
      <c r="M380" s="8">
        <v>-4400</v>
      </c>
      <c r="N380" s="8">
        <v>-3000</v>
      </c>
      <c r="O380" s="8">
        <v>-3000</v>
      </c>
    </row>
    <row r="381" spans="1:15" s="94" customFormat="1" ht="39">
      <c r="A381" s="74" t="s">
        <v>599</v>
      </c>
      <c r="B381" s="75" t="s">
        <v>262</v>
      </c>
      <c r="C381" s="338" t="s">
        <v>110</v>
      </c>
      <c r="D381" s="338" t="s">
        <v>51</v>
      </c>
      <c r="E381" s="166" t="s">
        <v>47</v>
      </c>
      <c r="F381" s="93" t="s">
        <v>3</v>
      </c>
      <c r="G381" s="454"/>
      <c r="H381" s="454"/>
      <c r="I381" s="454"/>
      <c r="J381" s="147">
        <f>SUM(J382)</f>
        <v>1000</v>
      </c>
      <c r="K381" s="147">
        <f t="shared" ref="K381:L382" si="115">SUM(K382)</f>
        <v>1000</v>
      </c>
      <c r="L381" s="147">
        <f t="shared" si="115"/>
        <v>1000</v>
      </c>
    </row>
    <row r="382" spans="1:15" s="82" customFormat="1" ht="33">
      <c r="A382" s="16"/>
      <c r="B382" s="41" t="s">
        <v>263</v>
      </c>
      <c r="C382" s="318" t="s">
        <v>110</v>
      </c>
      <c r="D382" s="318" t="s">
        <v>51</v>
      </c>
      <c r="E382" s="165" t="s">
        <v>47</v>
      </c>
      <c r="F382" s="69" t="s">
        <v>264</v>
      </c>
      <c r="G382" s="172"/>
      <c r="H382" s="173"/>
      <c r="I382" s="174"/>
      <c r="J382" s="107">
        <f>SUM(J383)</f>
        <v>1000</v>
      </c>
      <c r="K382" s="107">
        <f t="shared" si="115"/>
        <v>1000</v>
      </c>
      <c r="L382" s="107">
        <f t="shared" si="115"/>
        <v>1000</v>
      </c>
    </row>
    <row r="383" spans="1:15" s="8" customFormat="1" ht="17.25">
      <c r="A383" s="14"/>
      <c r="B383" s="17" t="s">
        <v>215</v>
      </c>
      <c r="C383" s="112" t="s">
        <v>110</v>
      </c>
      <c r="D383" s="112" t="s">
        <v>51</v>
      </c>
      <c r="E383" s="169" t="s">
        <v>47</v>
      </c>
      <c r="F383" s="33" t="s">
        <v>264</v>
      </c>
      <c r="G383" s="58" t="s">
        <v>216</v>
      </c>
      <c r="H383" s="58" t="s">
        <v>1</v>
      </c>
      <c r="I383" s="58" t="s">
        <v>101</v>
      </c>
      <c r="J383" s="28">
        <v>1000</v>
      </c>
      <c r="K383" s="28">
        <v>1000</v>
      </c>
      <c r="L383" s="28">
        <v>1000</v>
      </c>
    </row>
    <row r="384" spans="1:15" s="2" customFormat="1" ht="75">
      <c r="A384" s="13" t="s">
        <v>600</v>
      </c>
      <c r="B384" s="18" t="s">
        <v>119</v>
      </c>
      <c r="C384" s="139" t="s">
        <v>110</v>
      </c>
      <c r="D384" s="139" t="s">
        <v>85</v>
      </c>
      <c r="E384" s="170" t="s">
        <v>2</v>
      </c>
      <c r="F384" s="34" t="s">
        <v>3</v>
      </c>
      <c r="G384" s="447"/>
      <c r="H384" s="447"/>
      <c r="I384" s="447"/>
      <c r="J384" s="145">
        <f>+J385+J393+J396</f>
        <v>177986.4</v>
      </c>
      <c r="K384" s="145">
        <f t="shared" ref="K384:L384" si="116">SUM(K385+K390+K393+K396)</f>
        <v>89227</v>
      </c>
      <c r="L384" s="145">
        <f t="shared" si="116"/>
        <v>91234.9</v>
      </c>
    </row>
    <row r="385" spans="1:13" s="78" customFormat="1" ht="58.5">
      <c r="A385" s="74" t="s">
        <v>601</v>
      </c>
      <c r="B385" s="75" t="s">
        <v>120</v>
      </c>
      <c r="C385" s="338" t="s">
        <v>110</v>
      </c>
      <c r="D385" s="338" t="s">
        <v>85</v>
      </c>
      <c r="E385" s="166" t="s">
        <v>12</v>
      </c>
      <c r="F385" s="93" t="s">
        <v>3</v>
      </c>
      <c r="G385" s="448"/>
      <c r="H385" s="448"/>
      <c r="I385" s="448"/>
      <c r="J385" s="147">
        <f>SUM(J386+J388)</f>
        <v>40310</v>
      </c>
      <c r="K385" s="147">
        <f t="shared" ref="K385:L385" si="117">SUM(K386+K388)</f>
        <v>38798</v>
      </c>
      <c r="L385" s="147">
        <f t="shared" si="117"/>
        <v>41245</v>
      </c>
    </row>
    <row r="386" spans="1:13" s="82" customFormat="1" ht="49.5">
      <c r="A386" s="16"/>
      <c r="B386" s="41" t="s">
        <v>384</v>
      </c>
      <c r="C386" s="318" t="s">
        <v>110</v>
      </c>
      <c r="D386" s="318" t="s">
        <v>85</v>
      </c>
      <c r="E386" s="165" t="s">
        <v>12</v>
      </c>
      <c r="F386" s="73" t="s">
        <v>121</v>
      </c>
      <c r="G386" s="446"/>
      <c r="H386" s="446"/>
      <c r="I386" s="446"/>
      <c r="J386" s="107">
        <f>SUM(J387)</f>
        <v>15310</v>
      </c>
      <c r="K386" s="107">
        <f t="shared" ref="K386:L386" si="118">SUM(K387)</f>
        <v>12798</v>
      </c>
      <c r="L386" s="107">
        <f t="shared" si="118"/>
        <v>13245</v>
      </c>
    </row>
    <row r="387" spans="1:13" s="8" customFormat="1" ht="17.25">
      <c r="A387" s="14"/>
      <c r="B387" s="17" t="s">
        <v>224</v>
      </c>
      <c r="C387" s="112" t="s">
        <v>110</v>
      </c>
      <c r="D387" s="112" t="s">
        <v>85</v>
      </c>
      <c r="E387" s="169" t="s">
        <v>12</v>
      </c>
      <c r="F387" s="33" t="s">
        <v>121</v>
      </c>
      <c r="G387" s="169" t="s">
        <v>223</v>
      </c>
      <c r="H387" s="169" t="s">
        <v>107</v>
      </c>
      <c r="I387" s="169" t="s">
        <v>1</v>
      </c>
      <c r="J387" s="28">
        <v>15310</v>
      </c>
      <c r="K387" s="28">
        <v>12798</v>
      </c>
      <c r="L387" s="28">
        <v>13245</v>
      </c>
    </row>
    <row r="388" spans="1:13" s="82" customFormat="1" ht="17.25">
      <c r="A388" s="16"/>
      <c r="B388" s="41" t="s">
        <v>123</v>
      </c>
      <c r="C388" s="318" t="s">
        <v>110</v>
      </c>
      <c r="D388" s="318" t="s">
        <v>85</v>
      </c>
      <c r="E388" s="165" t="s">
        <v>12</v>
      </c>
      <c r="F388" s="73" t="s">
        <v>122</v>
      </c>
      <c r="G388" s="446"/>
      <c r="H388" s="446"/>
      <c r="I388" s="446"/>
      <c r="J388" s="107">
        <f>SUM(J389)</f>
        <v>25000</v>
      </c>
      <c r="K388" s="107">
        <f t="shared" ref="K388:L388" si="119">SUM(K389)</f>
        <v>26000</v>
      </c>
      <c r="L388" s="107">
        <f t="shared" si="119"/>
        <v>28000</v>
      </c>
    </row>
    <row r="389" spans="1:13" s="8" customFormat="1" ht="22.15" customHeight="1">
      <c r="A389" s="14"/>
      <c r="B389" s="17" t="s">
        <v>224</v>
      </c>
      <c r="C389" s="112" t="s">
        <v>110</v>
      </c>
      <c r="D389" s="112" t="s">
        <v>85</v>
      </c>
      <c r="E389" s="169" t="s">
        <v>12</v>
      </c>
      <c r="F389" s="33" t="s">
        <v>122</v>
      </c>
      <c r="G389" s="169" t="s">
        <v>223</v>
      </c>
      <c r="H389" s="169" t="s">
        <v>107</v>
      </c>
      <c r="I389" s="169" t="s">
        <v>1</v>
      </c>
      <c r="J389" s="28">
        <v>25000</v>
      </c>
      <c r="K389" s="28">
        <v>26000</v>
      </c>
      <c r="L389" s="28">
        <v>28000</v>
      </c>
    </row>
    <row r="390" spans="1:13" s="78" customFormat="1" ht="0.6" hidden="1" customHeight="1">
      <c r="A390" s="74" t="s">
        <v>236</v>
      </c>
      <c r="B390" s="75" t="s">
        <v>124</v>
      </c>
      <c r="C390" s="338" t="s">
        <v>110</v>
      </c>
      <c r="D390" s="338" t="s">
        <v>85</v>
      </c>
      <c r="E390" s="166" t="s">
        <v>7</v>
      </c>
      <c r="F390" s="93" t="s">
        <v>3</v>
      </c>
      <c r="G390" s="448"/>
      <c r="H390" s="448"/>
      <c r="I390" s="448"/>
      <c r="J390" s="147">
        <f>SUM(J391)</f>
        <v>0</v>
      </c>
      <c r="K390" s="147">
        <f t="shared" ref="K390:L391" si="120">SUM(K391)</f>
        <v>0</v>
      </c>
      <c r="L390" s="147">
        <f t="shared" si="120"/>
        <v>0</v>
      </c>
    </row>
    <row r="391" spans="1:13" s="82" customFormat="1" ht="3.6" hidden="1" customHeight="1">
      <c r="A391" s="16"/>
      <c r="B391" s="41" t="s">
        <v>126</v>
      </c>
      <c r="C391" s="318" t="s">
        <v>110</v>
      </c>
      <c r="D391" s="318" t="s">
        <v>85</v>
      </c>
      <c r="E391" s="165" t="s">
        <v>7</v>
      </c>
      <c r="F391" s="73" t="s">
        <v>125</v>
      </c>
      <c r="G391" s="446"/>
      <c r="H391" s="446"/>
      <c r="I391" s="446"/>
      <c r="J391" s="107">
        <f>SUM(J392)</f>
        <v>0</v>
      </c>
      <c r="K391" s="107">
        <f t="shared" si="120"/>
        <v>0</v>
      </c>
      <c r="L391" s="107">
        <f t="shared" si="120"/>
        <v>0</v>
      </c>
    </row>
    <row r="392" spans="1:13" s="8" customFormat="1" ht="17.25" hidden="1">
      <c r="A392" s="14"/>
      <c r="B392" s="17" t="s">
        <v>224</v>
      </c>
      <c r="C392" s="112" t="s">
        <v>110</v>
      </c>
      <c r="D392" s="112" t="s">
        <v>85</v>
      </c>
      <c r="E392" s="169" t="s">
        <v>7</v>
      </c>
      <c r="F392" s="33" t="s">
        <v>125</v>
      </c>
      <c r="G392" s="169" t="s">
        <v>223</v>
      </c>
      <c r="H392" s="169" t="s">
        <v>107</v>
      </c>
      <c r="I392" s="169" t="s">
        <v>12</v>
      </c>
      <c r="J392" s="28"/>
      <c r="K392" s="28"/>
      <c r="L392" s="28"/>
    </row>
    <row r="393" spans="1:13" s="78" customFormat="1" ht="39">
      <c r="A393" s="74" t="s">
        <v>602</v>
      </c>
      <c r="B393" s="75" t="s">
        <v>240</v>
      </c>
      <c r="C393" s="338" t="s">
        <v>110</v>
      </c>
      <c r="D393" s="338" t="s">
        <v>85</v>
      </c>
      <c r="E393" s="166" t="s">
        <v>28</v>
      </c>
      <c r="F393" s="93" t="s">
        <v>3</v>
      </c>
      <c r="G393" s="448"/>
      <c r="H393" s="448"/>
      <c r="I393" s="448"/>
      <c r="J393" s="147">
        <f>SUM(J394)</f>
        <v>270</v>
      </c>
      <c r="K393" s="147">
        <f t="shared" ref="K393:L397" si="121">SUM(K394)</f>
        <v>270</v>
      </c>
      <c r="L393" s="147">
        <f t="shared" si="121"/>
        <v>270</v>
      </c>
    </row>
    <row r="394" spans="1:13" s="82" customFormat="1" ht="82.5">
      <c r="A394" s="16"/>
      <c r="B394" s="41" t="s">
        <v>241</v>
      </c>
      <c r="C394" s="318" t="s">
        <v>110</v>
      </c>
      <c r="D394" s="318" t="s">
        <v>85</v>
      </c>
      <c r="E394" s="165" t="s">
        <v>28</v>
      </c>
      <c r="F394" s="73" t="s">
        <v>239</v>
      </c>
      <c r="G394" s="446"/>
      <c r="H394" s="446"/>
      <c r="I394" s="446"/>
      <c r="J394" s="107">
        <f>SUM(J395)</f>
        <v>270</v>
      </c>
      <c r="K394" s="107">
        <f t="shared" si="121"/>
        <v>270</v>
      </c>
      <c r="L394" s="107">
        <f t="shared" si="121"/>
        <v>270</v>
      </c>
    </row>
    <row r="395" spans="1:13" s="8" customFormat="1" ht="17.25">
      <c r="A395" s="14"/>
      <c r="B395" s="17" t="s">
        <v>224</v>
      </c>
      <c r="C395" s="112" t="s">
        <v>110</v>
      </c>
      <c r="D395" s="112" t="s">
        <v>85</v>
      </c>
      <c r="E395" s="169" t="s">
        <v>28</v>
      </c>
      <c r="F395" s="33" t="s">
        <v>239</v>
      </c>
      <c r="G395" s="169" t="s">
        <v>223</v>
      </c>
      <c r="H395" s="169" t="s">
        <v>107</v>
      </c>
      <c r="I395" s="169" t="s">
        <v>7</v>
      </c>
      <c r="J395" s="28">
        <v>270</v>
      </c>
      <c r="K395" s="28">
        <v>270</v>
      </c>
      <c r="L395" s="28">
        <v>270</v>
      </c>
    </row>
    <row r="396" spans="1:13" s="78" customFormat="1" ht="78">
      <c r="A396" s="74" t="s">
        <v>603</v>
      </c>
      <c r="B396" s="75" t="s">
        <v>299</v>
      </c>
      <c r="C396" s="338" t="s">
        <v>110</v>
      </c>
      <c r="D396" s="338" t="s">
        <v>85</v>
      </c>
      <c r="E396" s="166" t="s">
        <v>43</v>
      </c>
      <c r="F396" s="93" t="s">
        <v>3</v>
      </c>
      <c r="G396" s="448"/>
      <c r="H396" s="448"/>
      <c r="I396" s="448"/>
      <c r="J396" s="147">
        <f>SUM(J397)</f>
        <v>137406.39999999999</v>
      </c>
      <c r="K396" s="147">
        <f t="shared" si="121"/>
        <v>50159</v>
      </c>
      <c r="L396" s="147">
        <f t="shared" si="121"/>
        <v>49719.9</v>
      </c>
    </row>
    <row r="397" spans="1:13" s="82" customFormat="1" ht="33">
      <c r="A397" s="16"/>
      <c r="B397" s="41" t="s">
        <v>504</v>
      </c>
      <c r="C397" s="318" t="s">
        <v>110</v>
      </c>
      <c r="D397" s="318" t="s">
        <v>85</v>
      </c>
      <c r="E397" s="165" t="s">
        <v>43</v>
      </c>
      <c r="F397" s="73" t="s">
        <v>298</v>
      </c>
      <c r="G397" s="446"/>
      <c r="H397" s="446"/>
      <c r="I397" s="446"/>
      <c r="J397" s="107">
        <f>SUM(J398)</f>
        <v>137406.39999999999</v>
      </c>
      <c r="K397" s="107">
        <f t="shared" si="121"/>
        <v>50159</v>
      </c>
      <c r="L397" s="107">
        <f t="shared" si="121"/>
        <v>49719.9</v>
      </c>
    </row>
    <row r="398" spans="1:13" s="8" customFormat="1" ht="17.25">
      <c r="A398" s="14"/>
      <c r="B398" s="17" t="s">
        <v>224</v>
      </c>
      <c r="C398" s="112" t="s">
        <v>110</v>
      </c>
      <c r="D398" s="112" t="s">
        <v>85</v>
      </c>
      <c r="E398" s="169" t="s">
        <v>43</v>
      </c>
      <c r="F398" s="44" t="s">
        <v>298</v>
      </c>
      <c r="G398" s="169" t="s">
        <v>223</v>
      </c>
      <c r="H398" s="169" t="s">
        <v>107</v>
      </c>
      <c r="I398" s="169" t="s">
        <v>7</v>
      </c>
      <c r="J398" s="28">
        <v>137406.39999999999</v>
      </c>
      <c r="K398" s="28">
        <v>50159</v>
      </c>
      <c r="L398" s="28">
        <v>49719.9</v>
      </c>
      <c r="M398" s="8">
        <v>7907.8</v>
      </c>
    </row>
    <row r="399" spans="1:13" s="2" customFormat="1" ht="37.5">
      <c r="A399" s="13" t="s">
        <v>604</v>
      </c>
      <c r="B399" s="18" t="s">
        <v>97</v>
      </c>
      <c r="C399" s="139" t="s">
        <v>110</v>
      </c>
      <c r="D399" s="139" t="s">
        <v>94</v>
      </c>
      <c r="E399" s="170" t="s">
        <v>2</v>
      </c>
      <c r="F399" s="34" t="s">
        <v>3</v>
      </c>
      <c r="G399" s="447"/>
      <c r="H399" s="447"/>
      <c r="I399" s="447"/>
      <c r="J399" s="145">
        <f>SUM(J400)</f>
        <v>18775</v>
      </c>
      <c r="K399" s="145">
        <f t="shared" ref="K399:L400" si="122">SUM(K400)</f>
        <v>19298</v>
      </c>
      <c r="L399" s="145">
        <f t="shared" si="122"/>
        <v>20005</v>
      </c>
    </row>
    <row r="400" spans="1:13" s="78" customFormat="1" ht="58.5">
      <c r="A400" s="74" t="s">
        <v>605</v>
      </c>
      <c r="B400" s="75" t="s">
        <v>127</v>
      </c>
      <c r="C400" s="338" t="s">
        <v>110</v>
      </c>
      <c r="D400" s="338" t="s">
        <v>94</v>
      </c>
      <c r="E400" s="166" t="s">
        <v>1</v>
      </c>
      <c r="F400" s="93" t="s">
        <v>3</v>
      </c>
      <c r="G400" s="448"/>
      <c r="H400" s="448"/>
      <c r="I400" s="448"/>
      <c r="J400" s="147">
        <f>SUM(J401)</f>
        <v>18775</v>
      </c>
      <c r="K400" s="147">
        <f t="shared" si="122"/>
        <v>19298</v>
      </c>
      <c r="L400" s="147">
        <f t="shared" si="122"/>
        <v>20005</v>
      </c>
    </row>
    <row r="401" spans="1:13" s="82" customFormat="1" ht="17.25">
      <c r="A401" s="16"/>
      <c r="B401" s="41" t="s">
        <v>129</v>
      </c>
      <c r="C401" s="318" t="s">
        <v>110</v>
      </c>
      <c r="D401" s="318" t="s">
        <v>94</v>
      </c>
      <c r="E401" s="165" t="s">
        <v>1</v>
      </c>
      <c r="F401" s="73" t="s">
        <v>128</v>
      </c>
      <c r="G401" s="446"/>
      <c r="H401" s="446"/>
      <c r="I401" s="446"/>
      <c r="J401" s="107">
        <f>SUM(J402:J404)</f>
        <v>18775</v>
      </c>
      <c r="K401" s="107">
        <f t="shared" ref="K401:L401" si="123">SUM(K402:K404)</f>
        <v>19298</v>
      </c>
      <c r="L401" s="107">
        <f t="shared" si="123"/>
        <v>20005</v>
      </c>
    </row>
    <row r="402" spans="1:13" s="8" customFormat="1" ht="33">
      <c r="A402" s="14"/>
      <c r="B402" s="17" t="s">
        <v>213</v>
      </c>
      <c r="C402" s="112" t="s">
        <v>110</v>
      </c>
      <c r="D402" s="112" t="s">
        <v>94</v>
      </c>
      <c r="E402" s="169" t="s">
        <v>1</v>
      </c>
      <c r="F402" s="33" t="s">
        <v>128</v>
      </c>
      <c r="G402" s="169" t="s">
        <v>214</v>
      </c>
      <c r="H402" s="169" t="s">
        <v>1</v>
      </c>
      <c r="I402" s="169" t="s">
        <v>8</v>
      </c>
      <c r="J402" s="28">
        <v>16778</v>
      </c>
      <c r="K402" s="28">
        <v>17301</v>
      </c>
      <c r="L402" s="28">
        <v>18008</v>
      </c>
    </row>
    <row r="403" spans="1:13" s="8" customFormat="1" ht="17.25">
      <c r="A403" s="14"/>
      <c r="B403" s="17" t="s">
        <v>211</v>
      </c>
      <c r="C403" s="112" t="s">
        <v>110</v>
      </c>
      <c r="D403" s="112" t="s">
        <v>94</v>
      </c>
      <c r="E403" s="169" t="s">
        <v>1</v>
      </c>
      <c r="F403" s="33" t="s">
        <v>128</v>
      </c>
      <c r="G403" s="169" t="s">
        <v>212</v>
      </c>
      <c r="H403" s="169" t="s">
        <v>1</v>
      </c>
      <c r="I403" s="169" t="s">
        <v>8</v>
      </c>
      <c r="J403" s="28">
        <v>1983</v>
      </c>
      <c r="K403" s="28">
        <v>1983</v>
      </c>
      <c r="L403" s="28">
        <v>1983</v>
      </c>
    </row>
    <row r="404" spans="1:13" s="8" customFormat="1" ht="17.25">
      <c r="A404" s="14"/>
      <c r="B404" s="17" t="s">
        <v>215</v>
      </c>
      <c r="C404" s="112" t="s">
        <v>110</v>
      </c>
      <c r="D404" s="112" t="s">
        <v>94</v>
      </c>
      <c r="E404" s="169" t="s">
        <v>1</v>
      </c>
      <c r="F404" s="33" t="s">
        <v>128</v>
      </c>
      <c r="G404" s="169" t="s">
        <v>216</v>
      </c>
      <c r="H404" s="169" t="s">
        <v>1</v>
      </c>
      <c r="I404" s="169" t="s">
        <v>8</v>
      </c>
      <c r="J404" s="28">
        <v>14</v>
      </c>
      <c r="K404" s="28">
        <v>14</v>
      </c>
      <c r="L404" s="28">
        <v>14</v>
      </c>
    </row>
    <row r="405" spans="1:13" s="2" customFormat="1" ht="56.25">
      <c r="A405" s="12" t="s">
        <v>101</v>
      </c>
      <c r="B405" s="20" t="s">
        <v>131</v>
      </c>
      <c r="C405" s="319" t="s">
        <v>130</v>
      </c>
      <c r="D405" s="319" t="s">
        <v>49</v>
      </c>
      <c r="E405" s="168" t="s">
        <v>2</v>
      </c>
      <c r="F405" s="35" t="s">
        <v>3</v>
      </c>
      <c r="G405" s="447"/>
      <c r="H405" s="447"/>
      <c r="I405" s="447"/>
      <c r="J405" s="146">
        <f>+J406+J411+J415+J438</f>
        <v>121211.7</v>
      </c>
      <c r="K405" s="146">
        <f>SUM(K406+K411+K415+K438)</f>
        <v>124516</v>
      </c>
      <c r="L405" s="146">
        <f>SUM(L406+L411+L415+L438)</f>
        <v>129552</v>
      </c>
    </row>
    <row r="406" spans="1:13" s="2" customFormat="1" ht="37.5">
      <c r="A406" s="13" t="s">
        <v>203</v>
      </c>
      <c r="B406" s="18" t="s">
        <v>132</v>
      </c>
      <c r="C406" s="139" t="s">
        <v>130</v>
      </c>
      <c r="D406" s="139" t="s">
        <v>51</v>
      </c>
      <c r="E406" s="170" t="s">
        <v>2</v>
      </c>
      <c r="F406" s="34" t="s">
        <v>3</v>
      </c>
      <c r="G406" s="447"/>
      <c r="H406" s="447"/>
      <c r="I406" s="447"/>
      <c r="J406" s="145">
        <f>SUM(J407)</f>
        <v>74</v>
      </c>
      <c r="K406" s="145">
        <f t="shared" ref="K406:L407" si="124">SUM(K407)</f>
        <v>74</v>
      </c>
      <c r="L406" s="145">
        <f t="shared" si="124"/>
        <v>74</v>
      </c>
    </row>
    <row r="407" spans="1:13" s="78" customFormat="1" ht="19.5">
      <c r="A407" s="74" t="s">
        <v>204</v>
      </c>
      <c r="B407" s="114" t="s">
        <v>338</v>
      </c>
      <c r="C407" s="338" t="s">
        <v>130</v>
      </c>
      <c r="D407" s="338" t="s">
        <v>51</v>
      </c>
      <c r="E407" s="166" t="s">
        <v>1</v>
      </c>
      <c r="F407" s="93" t="s">
        <v>3</v>
      </c>
      <c r="G407" s="448"/>
      <c r="H407" s="448"/>
      <c r="I407" s="448"/>
      <c r="J407" s="147">
        <f>SUM(J408)</f>
        <v>74</v>
      </c>
      <c r="K407" s="147">
        <f t="shared" si="124"/>
        <v>74</v>
      </c>
      <c r="L407" s="147">
        <f t="shared" si="124"/>
        <v>74</v>
      </c>
    </row>
    <row r="408" spans="1:13" s="8" customFormat="1" ht="17.25">
      <c r="A408" s="14"/>
      <c r="B408" s="17" t="s">
        <v>129</v>
      </c>
      <c r="C408" s="112" t="s">
        <v>130</v>
      </c>
      <c r="D408" s="112" t="s">
        <v>51</v>
      </c>
      <c r="E408" s="169" t="s">
        <v>1</v>
      </c>
      <c r="F408" s="33" t="s">
        <v>128</v>
      </c>
      <c r="G408" s="450"/>
      <c r="H408" s="450"/>
      <c r="I408" s="450"/>
      <c r="J408" s="28">
        <f>SUM(J409:J410)</f>
        <v>74</v>
      </c>
      <c r="K408" s="28">
        <f t="shared" ref="K408:L408" si="125">SUM(K409:K410)</f>
        <v>74</v>
      </c>
      <c r="L408" s="28">
        <f t="shared" si="125"/>
        <v>74</v>
      </c>
    </row>
    <row r="409" spans="1:13" s="8" customFormat="1" ht="33">
      <c r="A409" s="14"/>
      <c r="B409" s="17" t="s">
        <v>213</v>
      </c>
      <c r="C409" s="112" t="s">
        <v>130</v>
      </c>
      <c r="D409" s="112" t="s">
        <v>51</v>
      </c>
      <c r="E409" s="169" t="s">
        <v>1</v>
      </c>
      <c r="F409" s="33" t="s">
        <v>128</v>
      </c>
      <c r="G409" s="169" t="s">
        <v>214</v>
      </c>
      <c r="H409" s="169" t="s">
        <v>1</v>
      </c>
      <c r="I409" s="169" t="s">
        <v>28</v>
      </c>
      <c r="J409" s="28">
        <v>12</v>
      </c>
      <c r="K409" s="28">
        <v>12</v>
      </c>
      <c r="L409" s="28">
        <v>12</v>
      </c>
    </row>
    <row r="410" spans="1:13" s="8" customFormat="1" ht="17.25">
      <c r="A410" s="14"/>
      <c r="B410" s="17" t="s">
        <v>211</v>
      </c>
      <c r="C410" s="112" t="s">
        <v>130</v>
      </c>
      <c r="D410" s="112" t="s">
        <v>51</v>
      </c>
      <c r="E410" s="169" t="s">
        <v>1</v>
      </c>
      <c r="F410" s="33" t="s">
        <v>128</v>
      </c>
      <c r="G410" s="169" t="s">
        <v>212</v>
      </c>
      <c r="H410" s="169" t="s">
        <v>1</v>
      </c>
      <c r="I410" s="169" t="s">
        <v>28</v>
      </c>
      <c r="J410" s="28">
        <v>62</v>
      </c>
      <c r="K410" s="28">
        <v>62</v>
      </c>
      <c r="L410" s="28">
        <v>62</v>
      </c>
      <c r="M410" s="8">
        <v>17</v>
      </c>
    </row>
    <row r="411" spans="1:13" s="2" customFormat="1">
      <c r="A411" s="13" t="s">
        <v>234</v>
      </c>
      <c r="B411" s="18" t="s">
        <v>133</v>
      </c>
      <c r="C411" s="139" t="s">
        <v>130</v>
      </c>
      <c r="D411" s="139" t="s">
        <v>85</v>
      </c>
      <c r="E411" s="170" t="s">
        <v>2</v>
      </c>
      <c r="F411" s="34" t="s">
        <v>3</v>
      </c>
      <c r="G411" s="447"/>
      <c r="H411" s="447"/>
      <c r="I411" s="447"/>
      <c r="J411" s="145">
        <f>SUM(J412)</f>
        <v>500</v>
      </c>
      <c r="K411" s="145">
        <f t="shared" ref="K411:L413" si="126">SUM(K412)</f>
        <v>500</v>
      </c>
      <c r="L411" s="145">
        <f t="shared" si="126"/>
        <v>500</v>
      </c>
    </row>
    <row r="412" spans="1:13" s="78" customFormat="1" ht="34.9" customHeight="1">
      <c r="A412" s="74" t="s">
        <v>235</v>
      </c>
      <c r="B412" s="114" t="s">
        <v>339</v>
      </c>
      <c r="C412" s="338" t="s">
        <v>130</v>
      </c>
      <c r="D412" s="338" t="s">
        <v>85</v>
      </c>
      <c r="E412" s="166" t="s">
        <v>1</v>
      </c>
      <c r="F412" s="93" t="s">
        <v>3</v>
      </c>
      <c r="G412" s="448"/>
      <c r="H412" s="448"/>
      <c r="I412" s="448"/>
      <c r="J412" s="147">
        <f>SUM(J413)</f>
        <v>500</v>
      </c>
      <c r="K412" s="147">
        <f t="shared" si="126"/>
        <v>500</v>
      </c>
      <c r="L412" s="147">
        <f t="shared" si="126"/>
        <v>500</v>
      </c>
    </row>
    <row r="413" spans="1:13" s="8" customFormat="1" ht="17.25">
      <c r="A413" s="14"/>
      <c r="B413" s="17" t="s">
        <v>129</v>
      </c>
      <c r="C413" s="315" t="s">
        <v>130</v>
      </c>
      <c r="D413" s="315" t="s">
        <v>85</v>
      </c>
      <c r="E413" s="30" t="s">
        <v>1</v>
      </c>
      <c r="F413" s="30" t="s">
        <v>128</v>
      </c>
      <c r="G413" s="450"/>
      <c r="H413" s="450"/>
      <c r="I413" s="450"/>
      <c r="J413" s="28">
        <f>SUM(J414)</f>
        <v>500</v>
      </c>
      <c r="K413" s="28">
        <f t="shared" si="126"/>
        <v>500</v>
      </c>
      <c r="L413" s="28">
        <f t="shared" si="126"/>
        <v>500</v>
      </c>
    </row>
    <row r="414" spans="1:13" s="8" customFormat="1" ht="17.25">
      <c r="A414" s="14"/>
      <c r="B414" s="17" t="s">
        <v>211</v>
      </c>
      <c r="C414" s="112" t="s">
        <v>130</v>
      </c>
      <c r="D414" s="112" t="s">
        <v>85</v>
      </c>
      <c r="E414" s="169" t="s">
        <v>1</v>
      </c>
      <c r="F414" s="33" t="s">
        <v>128</v>
      </c>
      <c r="G414" s="169" t="s">
        <v>212</v>
      </c>
      <c r="H414" s="169" t="s">
        <v>1</v>
      </c>
      <c r="I414" s="169" t="s">
        <v>28</v>
      </c>
      <c r="J414" s="28">
        <v>500</v>
      </c>
      <c r="K414" s="28">
        <v>500</v>
      </c>
      <c r="L414" s="28">
        <v>500</v>
      </c>
    </row>
    <row r="415" spans="1:13" s="2" customFormat="1" ht="56.25">
      <c r="A415" s="13" t="s">
        <v>237</v>
      </c>
      <c r="B415" s="18" t="s">
        <v>134</v>
      </c>
      <c r="C415" s="139" t="s">
        <v>130</v>
      </c>
      <c r="D415" s="139" t="s">
        <v>94</v>
      </c>
      <c r="E415" s="170" t="s">
        <v>2</v>
      </c>
      <c r="F415" s="34" t="s">
        <v>3</v>
      </c>
      <c r="G415" s="447"/>
      <c r="H415" s="447"/>
      <c r="I415" s="447"/>
      <c r="J415" s="145">
        <f>SUM(J416)</f>
        <v>62193</v>
      </c>
      <c r="K415" s="145">
        <f t="shared" ref="K415:L415" si="127">SUM(K416)</f>
        <v>63032</v>
      </c>
      <c r="L415" s="145">
        <f t="shared" si="127"/>
        <v>65537</v>
      </c>
    </row>
    <row r="416" spans="1:13" s="78" customFormat="1" ht="58.5">
      <c r="A416" s="74" t="s">
        <v>238</v>
      </c>
      <c r="B416" s="75" t="s">
        <v>135</v>
      </c>
      <c r="C416" s="338" t="s">
        <v>130</v>
      </c>
      <c r="D416" s="338" t="s">
        <v>94</v>
      </c>
      <c r="E416" s="166" t="s">
        <v>1</v>
      </c>
      <c r="F416" s="93" t="s">
        <v>3</v>
      </c>
      <c r="G416" s="448"/>
      <c r="H416" s="448"/>
      <c r="I416" s="448"/>
      <c r="J416" s="147">
        <f>J417+J425+J432+J435</f>
        <v>62193</v>
      </c>
      <c r="K416" s="147">
        <f>K417+K425+K432+K435</f>
        <v>63032</v>
      </c>
      <c r="L416" s="147">
        <f>L417+L425+L432+L435</f>
        <v>65537</v>
      </c>
    </row>
    <row r="417" spans="1:15" s="82" customFormat="1" ht="17.25">
      <c r="A417" s="16"/>
      <c r="B417" s="41" t="s">
        <v>129</v>
      </c>
      <c r="C417" s="318" t="s">
        <v>130</v>
      </c>
      <c r="D417" s="318" t="s">
        <v>94</v>
      </c>
      <c r="E417" s="165" t="s">
        <v>1</v>
      </c>
      <c r="F417" s="73" t="s">
        <v>128</v>
      </c>
      <c r="G417" s="446"/>
      <c r="H417" s="446"/>
      <c r="I417" s="446"/>
      <c r="J417" s="107">
        <f>SUM(J418:J424)</f>
        <v>57469</v>
      </c>
      <c r="K417" s="107">
        <f t="shared" ref="K417:L417" si="128">SUM(K418:K424)</f>
        <v>58164</v>
      </c>
      <c r="L417" s="107">
        <f t="shared" si="128"/>
        <v>60485</v>
      </c>
    </row>
    <row r="418" spans="1:15" s="8" customFormat="1" ht="33">
      <c r="A418" s="14"/>
      <c r="B418" s="17" t="s">
        <v>244</v>
      </c>
      <c r="C418" s="112" t="s">
        <v>130</v>
      </c>
      <c r="D418" s="112" t="s">
        <v>94</v>
      </c>
      <c r="E418" s="169" t="s">
        <v>1</v>
      </c>
      <c r="F418" s="33" t="s">
        <v>128</v>
      </c>
      <c r="G418" s="169" t="s">
        <v>214</v>
      </c>
      <c r="H418" s="169" t="s">
        <v>1</v>
      </c>
      <c r="I418" s="169" t="s">
        <v>12</v>
      </c>
      <c r="J418" s="28">
        <v>2954</v>
      </c>
      <c r="K418" s="28">
        <v>3091</v>
      </c>
      <c r="L418" s="28">
        <v>3214</v>
      </c>
    </row>
    <row r="419" spans="1:15" s="8" customFormat="1" ht="33">
      <c r="A419" s="14"/>
      <c r="B419" s="17" t="s">
        <v>244</v>
      </c>
      <c r="C419" s="112" t="s">
        <v>130</v>
      </c>
      <c r="D419" s="112" t="s">
        <v>94</v>
      </c>
      <c r="E419" s="169" t="s">
        <v>1</v>
      </c>
      <c r="F419" s="33" t="s">
        <v>128</v>
      </c>
      <c r="G419" s="169" t="s">
        <v>214</v>
      </c>
      <c r="H419" s="169" t="s">
        <v>1</v>
      </c>
      <c r="I419" s="169" t="s">
        <v>7</v>
      </c>
      <c r="J419" s="28">
        <v>1311</v>
      </c>
      <c r="K419" s="28">
        <v>1361</v>
      </c>
      <c r="L419" s="28">
        <v>1415</v>
      </c>
    </row>
    <row r="420" spans="1:15" s="8" customFormat="1" ht="14.45" customHeight="1">
      <c r="A420" s="14"/>
      <c r="B420" s="17" t="s">
        <v>211</v>
      </c>
      <c r="C420" s="112" t="s">
        <v>130</v>
      </c>
      <c r="D420" s="112" t="s">
        <v>94</v>
      </c>
      <c r="E420" s="169" t="s">
        <v>1</v>
      </c>
      <c r="F420" s="33" t="s">
        <v>128</v>
      </c>
      <c r="G420" s="169" t="s">
        <v>212</v>
      </c>
      <c r="H420" s="169" t="s">
        <v>1</v>
      </c>
      <c r="I420" s="169" t="s">
        <v>7</v>
      </c>
      <c r="J420" s="28">
        <v>808</v>
      </c>
      <c r="K420" s="28">
        <v>830</v>
      </c>
      <c r="L420" s="28">
        <v>863</v>
      </c>
    </row>
    <row r="421" spans="1:15" s="8" customFormat="1" ht="17.25" hidden="1">
      <c r="A421" s="14"/>
      <c r="B421" s="17"/>
      <c r="C421" s="112"/>
      <c r="D421" s="112"/>
      <c r="E421" s="169"/>
      <c r="F421" s="33"/>
      <c r="G421" s="169"/>
      <c r="H421" s="169"/>
      <c r="I421" s="169"/>
      <c r="J421" s="28"/>
      <c r="K421" s="28"/>
      <c r="L421" s="28"/>
    </row>
    <row r="422" spans="1:15" s="8" customFormat="1" ht="33">
      <c r="A422" s="14"/>
      <c r="B422" s="17" t="s">
        <v>244</v>
      </c>
      <c r="C422" s="112" t="s">
        <v>130</v>
      </c>
      <c r="D422" s="112" t="s">
        <v>94</v>
      </c>
      <c r="E422" s="169" t="s">
        <v>1</v>
      </c>
      <c r="F422" s="33" t="s">
        <v>128</v>
      </c>
      <c r="G422" s="169" t="s">
        <v>214</v>
      </c>
      <c r="H422" s="169" t="s">
        <v>1</v>
      </c>
      <c r="I422" s="169" t="s">
        <v>28</v>
      </c>
      <c r="J422" s="28">
        <v>42887</v>
      </c>
      <c r="K422" s="28">
        <v>44492</v>
      </c>
      <c r="L422" s="28">
        <v>46269</v>
      </c>
      <c r="M422" s="8">
        <v>-4100</v>
      </c>
      <c r="N422" s="8">
        <v>-4100</v>
      </c>
      <c r="O422" s="8">
        <v>-4100</v>
      </c>
    </row>
    <row r="423" spans="1:15" s="8" customFormat="1" ht="17.25">
      <c r="A423" s="14"/>
      <c r="B423" s="17" t="s">
        <v>211</v>
      </c>
      <c r="C423" s="112" t="s">
        <v>130</v>
      </c>
      <c r="D423" s="112" t="s">
        <v>94</v>
      </c>
      <c r="E423" s="169" t="s">
        <v>1</v>
      </c>
      <c r="F423" s="33" t="s">
        <v>128</v>
      </c>
      <c r="G423" s="169" t="s">
        <v>212</v>
      </c>
      <c r="H423" s="169" t="s">
        <v>1</v>
      </c>
      <c r="I423" s="169" t="s">
        <v>28</v>
      </c>
      <c r="J423" s="28">
        <v>9427</v>
      </c>
      <c r="K423" s="28">
        <v>8308</v>
      </c>
      <c r="L423" s="28">
        <v>8642</v>
      </c>
      <c r="M423" s="8" t="s">
        <v>340</v>
      </c>
      <c r="N423" s="8">
        <v>267</v>
      </c>
    </row>
    <row r="424" spans="1:15" s="8" customFormat="1" ht="17.25">
      <c r="A424" s="14"/>
      <c r="B424" s="17" t="s">
        <v>215</v>
      </c>
      <c r="C424" s="112" t="s">
        <v>130</v>
      </c>
      <c r="D424" s="112" t="s">
        <v>94</v>
      </c>
      <c r="E424" s="169" t="s">
        <v>1</v>
      </c>
      <c r="F424" s="33" t="s">
        <v>128</v>
      </c>
      <c r="G424" s="169" t="s">
        <v>216</v>
      </c>
      <c r="H424" s="169" t="s">
        <v>1</v>
      </c>
      <c r="I424" s="169" t="s">
        <v>28</v>
      </c>
      <c r="J424" s="28">
        <v>82</v>
      </c>
      <c r="K424" s="28">
        <v>82</v>
      </c>
      <c r="L424" s="28">
        <v>82</v>
      </c>
    </row>
    <row r="425" spans="1:15" s="8" customFormat="1" ht="103.9" customHeight="1">
      <c r="A425" s="14"/>
      <c r="B425" s="41" t="s">
        <v>385</v>
      </c>
      <c r="C425" s="318" t="s">
        <v>130</v>
      </c>
      <c r="D425" s="318" t="s">
        <v>94</v>
      </c>
      <c r="E425" s="165" t="s">
        <v>1</v>
      </c>
      <c r="F425" s="123" t="s">
        <v>359</v>
      </c>
      <c r="G425" s="419"/>
      <c r="H425" s="420"/>
      <c r="I425" s="421"/>
      <c r="J425" s="107">
        <f>J426+J429</f>
        <v>3823</v>
      </c>
      <c r="K425" s="107">
        <f>K426+K429</f>
        <v>3938</v>
      </c>
      <c r="L425" s="107">
        <f>L426+L429</f>
        <v>4086</v>
      </c>
    </row>
    <row r="426" spans="1:15" s="82" customFormat="1" ht="82.5">
      <c r="A426" s="16"/>
      <c r="B426" s="41" t="s">
        <v>386</v>
      </c>
      <c r="C426" s="318" t="s">
        <v>130</v>
      </c>
      <c r="D426" s="318" t="s">
        <v>94</v>
      </c>
      <c r="E426" s="165" t="s">
        <v>1</v>
      </c>
      <c r="F426" s="73" t="s">
        <v>351</v>
      </c>
      <c r="G426" s="446"/>
      <c r="H426" s="446"/>
      <c r="I426" s="446"/>
      <c r="J426" s="107">
        <f>J427+J428</f>
        <v>918</v>
      </c>
      <c r="K426" s="107">
        <f>K427+K428</f>
        <v>944</v>
      </c>
      <c r="L426" s="107">
        <f>L427+L428</f>
        <v>976</v>
      </c>
    </row>
    <row r="427" spans="1:15" s="8" customFormat="1" ht="33">
      <c r="A427" s="14"/>
      <c r="B427" s="17" t="s">
        <v>244</v>
      </c>
      <c r="C427" s="112" t="s">
        <v>130</v>
      </c>
      <c r="D427" s="112" t="s">
        <v>94</v>
      </c>
      <c r="E427" s="169" t="s">
        <v>1</v>
      </c>
      <c r="F427" s="33" t="s">
        <v>351</v>
      </c>
      <c r="G427" s="169" t="s">
        <v>214</v>
      </c>
      <c r="H427" s="169" t="s">
        <v>1</v>
      </c>
      <c r="I427" s="169" t="s">
        <v>101</v>
      </c>
      <c r="J427" s="28">
        <v>914</v>
      </c>
      <c r="K427" s="28">
        <v>940</v>
      </c>
      <c r="L427" s="28">
        <v>972</v>
      </c>
    </row>
    <row r="428" spans="1:15" s="8" customFormat="1" ht="24.6" customHeight="1">
      <c r="A428" s="14"/>
      <c r="B428" s="17" t="s">
        <v>211</v>
      </c>
      <c r="C428" s="112" t="s">
        <v>130</v>
      </c>
      <c r="D428" s="112" t="s">
        <v>94</v>
      </c>
      <c r="E428" s="169" t="s">
        <v>1</v>
      </c>
      <c r="F428" s="33" t="s">
        <v>351</v>
      </c>
      <c r="G428" s="169" t="s">
        <v>212</v>
      </c>
      <c r="H428" s="169" t="s">
        <v>1</v>
      </c>
      <c r="I428" s="169" t="s">
        <v>101</v>
      </c>
      <c r="J428" s="28">
        <v>4</v>
      </c>
      <c r="K428" s="28">
        <v>4</v>
      </c>
      <c r="L428" s="28">
        <v>4</v>
      </c>
    </row>
    <row r="429" spans="1:15" s="8" customFormat="1" ht="67.900000000000006" customHeight="1">
      <c r="A429" s="14"/>
      <c r="B429" s="41" t="s">
        <v>387</v>
      </c>
      <c r="C429" s="318" t="s">
        <v>130</v>
      </c>
      <c r="D429" s="318" t="s">
        <v>94</v>
      </c>
      <c r="E429" s="165" t="s">
        <v>1</v>
      </c>
      <c r="F429" s="122" t="s">
        <v>352</v>
      </c>
      <c r="G429" s="169"/>
      <c r="H429" s="169"/>
      <c r="I429" s="169"/>
      <c r="J429" s="107">
        <f>J430+J431</f>
        <v>2905</v>
      </c>
      <c r="K429" s="107">
        <f>K430+K431</f>
        <v>2994</v>
      </c>
      <c r="L429" s="107">
        <f>L430+L431</f>
        <v>3110</v>
      </c>
    </row>
    <row r="430" spans="1:15" s="8" customFormat="1" ht="33">
      <c r="A430" s="14"/>
      <c r="B430" s="17" t="s">
        <v>244</v>
      </c>
      <c r="C430" s="112" t="s">
        <v>130</v>
      </c>
      <c r="D430" s="112" t="s">
        <v>94</v>
      </c>
      <c r="E430" s="169" t="s">
        <v>1</v>
      </c>
      <c r="F430" s="113" t="s">
        <v>352</v>
      </c>
      <c r="G430" s="169" t="s">
        <v>214</v>
      </c>
      <c r="H430" s="169" t="s">
        <v>1</v>
      </c>
      <c r="I430" s="169" t="s">
        <v>101</v>
      </c>
      <c r="J430" s="28">
        <v>2805</v>
      </c>
      <c r="K430" s="28">
        <v>2891</v>
      </c>
      <c r="L430" s="28">
        <v>3002</v>
      </c>
    </row>
    <row r="431" spans="1:15" s="8" customFormat="1" ht="17.25">
      <c r="A431" s="14"/>
      <c r="B431" s="17" t="s">
        <v>211</v>
      </c>
      <c r="C431" s="112" t="s">
        <v>130</v>
      </c>
      <c r="D431" s="112" t="s">
        <v>94</v>
      </c>
      <c r="E431" s="169" t="s">
        <v>1</v>
      </c>
      <c r="F431" s="113" t="s">
        <v>352</v>
      </c>
      <c r="G431" s="169" t="s">
        <v>212</v>
      </c>
      <c r="H431" s="169" t="s">
        <v>1</v>
      </c>
      <c r="I431" s="169" t="s">
        <v>101</v>
      </c>
      <c r="J431" s="28">
        <v>100</v>
      </c>
      <c r="K431" s="28">
        <v>103</v>
      </c>
      <c r="L431" s="28">
        <v>108</v>
      </c>
    </row>
    <row r="432" spans="1:15" s="82" customFormat="1" ht="49.5">
      <c r="A432" s="16"/>
      <c r="B432" s="41" t="s">
        <v>137</v>
      </c>
      <c r="C432" s="318" t="s">
        <v>130</v>
      </c>
      <c r="D432" s="318" t="s">
        <v>94</v>
      </c>
      <c r="E432" s="165" t="s">
        <v>1</v>
      </c>
      <c r="F432" s="73" t="s">
        <v>136</v>
      </c>
      <c r="G432" s="446"/>
      <c r="H432" s="446"/>
      <c r="I432" s="446"/>
      <c r="J432" s="107">
        <f>SUM(J433:J434)</f>
        <v>501</v>
      </c>
      <c r="K432" s="107">
        <f t="shared" ref="K432:L432" si="129">SUM(K433:K434)</f>
        <v>517</v>
      </c>
      <c r="L432" s="107">
        <f t="shared" si="129"/>
        <v>536</v>
      </c>
    </row>
    <row r="433" spans="1:15" s="8" customFormat="1" ht="33">
      <c r="A433" s="14"/>
      <c r="B433" s="17" t="s">
        <v>244</v>
      </c>
      <c r="C433" s="112" t="s">
        <v>130</v>
      </c>
      <c r="D433" s="112" t="s">
        <v>94</v>
      </c>
      <c r="E433" s="169" t="s">
        <v>1</v>
      </c>
      <c r="F433" s="33" t="s">
        <v>136</v>
      </c>
      <c r="G433" s="169" t="s">
        <v>214</v>
      </c>
      <c r="H433" s="169" t="s">
        <v>1</v>
      </c>
      <c r="I433" s="169" t="s">
        <v>101</v>
      </c>
      <c r="J433" s="28">
        <v>492</v>
      </c>
      <c r="K433" s="28">
        <v>508</v>
      </c>
      <c r="L433" s="28">
        <v>527</v>
      </c>
    </row>
    <row r="434" spans="1:15" s="8" customFormat="1" ht="17.25">
      <c r="A434" s="14"/>
      <c r="B434" s="17" t="s">
        <v>211</v>
      </c>
      <c r="C434" s="112" t="s">
        <v>130</v>
      </c>
      <c r="D434" s="112" t="s">
        <v>94</v>
      </c>
      <c r="E434" s="169" t="s">
        <v>1</v>
      </c>
      <c r="F434" s="33" t="s">
        <v>136</v>
      </c>
      <c r="G434" s="169" t="s">
        <v>212</v>
      </c>
      <c r="H434" s="169" t="s">
        <v>1</v>
      </c>
      <c r="I434" s="169" t="s">
        <v>101</v>
      </c>
      <c r="J434" s="28">
        <v>9</v>
      </c>
      <c r="K434" s="28">
        <v>9</v>
      </c>
      <c r="L434" s="28">
        <v>9</v>
      </c>
    </row>
    <row r="435" spans="1:15" s="82" customFormat="1" ht="33">
      <c r="A435" s="16"/>
      <c r="B435" s="41" t="s">
        <v>139</v>
      </c>
      <c r="C435" s="318" t="s">
        <v>130</v>
      </c>
      <c r="D435" s="318" t="s">
        <v>94</v>
      </c>
      <c r="E435" s="165" t="s">
        <v>1</v>
      </c>
      <c r="F435" s="73" t="s">
        <v>138</v>
      </c>
      <c r="G435" s="446"/>
      <c r="H435" s="446"/>
      <c r="I435" s="446"/>
      <c r="J435" s="107">
        <f>SUM(J436:J437)</f>
        <v>400</v>
      </c>
      <c r="K435" s="107">
        <f t="shared" ref="K435:L435" si="130">SUM(K436:K437)</f>
        <v>413</v>
      </c>
      <c r="L435" s="107">
        <f t="shared" si="130"/>
        <v>430</v>
      </c>
    </row>
    <row r="436" spans="1:15" s="8" customFormat="1" ht="33">
      <c r="A436" s="14"/>
      <c r="B436" s="17" t="s">
        <v>244</v>
      </c>
      <c r="C436" s="112" t="s">
        <v>130</v>
      </c>
      <c r="D436" s="112" t="s">
        <v>94</v>
      </c>
      <c r="E436" s="169" t="s">
        <v>1</v>
      </c>
      <c r="F436" s="33" t="s">
        <v>138</v>
      </c>
      <c r="G436" s="169" t="s">
        <v>214</v>
      </c>
      <c r="H436" s="169" t="s">
        <v>1</v>
      </c>
      <c r="I436" s="169" t="s">
        <v>101</v>
      </c>
      <c r="J436" s="28">
        <v>385</v>
      </c>
      <c r="K436" s="28">
        <v>397</v>
      </c>
      <c r="L436" s="28">
        <v>412</v>
      </c>
    </row>
    <row r="437" spans="1:15" s="8" customFormat="1" ht="17.25">
      <c r="A437" s="14"/>
      <c r="B437" s="17" t="s">
        <v>211</v>
      </c>
      <c r="C437" s="112" t="s">
        <v>130</v>
      </c>
      <c r="D437" s="112" t="s">
        <v>94</v>
      </c>
      <c r="E437" s="169" t="s">
        <v>1</v>
      </c>
      <c r="F437" s="33" t="s">
        <v>138</v>
      </c>
      <c r="G437" s="169" t="s">
        <v>212</v>
      </c>
      <c r="H437" s="169" t="s">
        <v>1</v>
      </c>
      <c r="I437" s="169" t="s">
        <v>101</v>
      </c>
      <c r="J437" s="28">
        <v>15</v>
      </c>
      <c r="K437" s="28">
        <v>16</v>
      </c>
      <c r="L437" s="28">
        <v>18</v>
      </c>
    </row>
    <row r="438" spans="1:15" s="2" customFormat="1" ht="36.6" customHeight="1">
      <c r="A438" s="13" t="s">
        <v>606</v>
      </c>
      <c r="B438" s="18" t="s">
        <v>580</v>
      </c>
      <c r="C438" s="139" t="s">
        <v>130</v>
      </c>
      <c r="D438" s="139" t="s">
        <v>96</v>
      </c>
      <c r="E438" s="170" t="s">
        <v>2</v>
      </c>
      <c r="F438" s="34" t="s">
        <v>3</v>
      </c>
      <c r="G438" s="447"/>
      <c r="H438" s="447"/>
      <c r="I438" s="447"/>
      <c r="J438" s="145">
        <f>+J439+J445</f>
        <v>58444.7</v>
      </c>
      <c r="K438" s="145">
        <f t="shared" ref="K438:L438" si="131">+K439+K445</f>
        <v>60910</v>
      </c>
      <c r="L438" s="145">
        <f t="shared" si="131"/>
        <v>63441</v>
      </c>
    </row>
    <row r="439" spans="1:15" s="78" customFormat="1" ht="39">
      <c r="A439" s="74" t="s">
        <v>607</v>
      </c>
      <c r="B439" s="75" t="s">
        <v>140</v>
      </c>
      <c r="C439" s="338" t="s">
        <v>130</v>
      </c>
      <c r="D439" s="338" t="s">
        <v>96</v>
      </c>
      <c r="E439" s="166" t="s">
        <v>1</v>
      </c>
      <c r="F439" s="93" t="s">
        <v>3</v>
      </c>
      <c r="G439" s="448"/>
      <c r="H439" s="448"/>
      <c r="I439" s="448"/>
      <c r="J439" s="147">
        <f>SUM(J440)</f>
        <v>50325.7</v>
      </c>
      <c r="K439" s="147">
        <f t="shared" ref="K439:L439" si="132">SUM(K440)</f>
        <v>52975</v>
      </c>
      <c r="L439" s="147">
        <f t="shared" si="132"/>
        <v>55188</v>
      </c>
    </row>
    <row r="440" spans="1:15" s="82" customFormat="1" ht="33">
      <c r="A440" s="16"/>
      <c r="B440" s="41" t="s">
        <v>17</v>
      </c>
      <c r="C440" s="318" t="s">
        <v>130</v>
      </c>
      <c r="D440" s="318" t="s">
        <v>96</v>
      </c>
      <c r="E440" s="165" t="s">
        <v>1</v>
      </c>
      <c r="F440" s="73" t="s">
        <v>16</v>
      </c>
      <c r="G440" s="446"/>
      <c r="H440" s="446"/>
      <c r="I440" s="446"/>
      <c r="J440" s="107">
        <f>SUM(J441:J444)</f>
        <v>50325.7</v>
      </c>
      <c r="K440" s="107">
        <f t="shared" ref="K440:L440" si="133">SUM(K441:K444)</f>
        <v>52975</v>
      </c>
      <c r="L440" s="107">
        <f t="shared" si="133"/>
        <v>55188</v>
      </c>
    </row>
    <row r="441" spans="1:15" s="8" customFormat="1" ht="33">
      <c r="A441" s="14"/>
      <c r="B441" s="17" t="s">
        <v>244</v>
      </c>
      <c r="C441" s="112" t="s">
        <v>130</v>
      </c>
      <c r="D441" s="112" t="s">
        <v>96</v>
      </c>
      <c r="E441" s="169" t="s">
        <v>1</v>
      </c>
      <c r="F441" s="33" t="s">
        <v>16</v>
      </c>
      <c r="G441" s="169" t="s">
        <v>214</v>
      </c>
      <c r="H441" s="169" t="s">
        <v>1</v>
      </c>
      <c r="I441" s="169" t="s">
        <v>101</v>
      </c>
      <c r="J441" s="28">
        <v>36030</v>
      </c>
      <c r="K441" s="28">
        <v>37307</v>
      </c>
      <c r="L441" s="28">
        <v>38895</v>
      </c>
      <c r="M441" s="8">
        <v>2331</v>
      </c>
      <c r="N441" s="8">
        <v>2419</v>
      </c>
      <c r="O441" s="8">
        <v>2517</v>
      </c>
    </row>
    <row r="442" spans="1:15" s="8" customFormat="1" ht="17.25">
      <c r="A442" s="14"/>
      <c r="B442" s="17" t="s">
        <v>211</v>
      </c>
      <c r="C442" s="112" t="s">
        <v>130</v>
      </c>
      <c r="D442" s="112" t="s">
        <v>96</v>
      </c>
      <c r="E442" s="169" t="s">
        <v>1</v>
      </c>
      <c r="F442" s="33" t="s">
        <v>16</v>
      </c>
      <c r="G442" s="169" t="s">
        <v>212</v>
      </c>
      <c r="H442" s="169" t="s">
        <v>1</v>
      </c>
      <c r="I442" s="169" t="s">
        <v>101</v>
      </c>
      <c r="J442" s="28">
        <v>14268.7</v>
      </c>
      <c r="K442" s="28">
        <v>15641</v>
      </c>
      <c r="L442" s="28">
        <v>16266</v>
      </c>
      <c r="M442" s="8">
        <f>-2158-966</f>
        <v>-3124</v>
      </c>
      <c r="N442" s="8">
        <v>-966</v>
      </c>
      <c r="O442" s="8">
        <v>-966</v>
      </c>
    </row>
    <row r="443" spans="1:15" s="8" customFormat="1" ht="17.25" hidden="1">
      <c r="A443" s="14"/>
      <c r="B443" s="17"/>
      <c r="C443" s="112"/>
      <c r="D443" s="112"/>
      <c r="E443" s="284"/>
      <c r="F443" s="284"/>
      <c r="G443" s="284"/>
      <c r="H443" s="284"/>
      <c r="I443" s="284"/>
      <c r="J443" s="28"/>
      <c r="K443" s="28"/>
      <c r="L443" s="28"/>
    </row>
    <row r="444" spans="1:15" s="8" customFormat="1" ht="17.25">
      <c r="A444" s="14"/>
      <c r="B444" s="17" t="s">
        <v>215</v>
      </c>
      <c r="C444" s="112" t="s">
        <v>130</v>
      </c>
      <c r="D444" s="112" t="s">
        <v>96</v>
      </c>
      <c r="E444" s="169" t="s">
        <v>1</v>
      </c>
      <c r="F444" s="33" t="s">
        <v>16</v>
      </c>
      <c r="G444" s="169" t="s">
        <v>216</v>
      </c>
      <c r="H444" s="169" t="s">
        <v>1</v>
      </c>
      <c r="I444" s="169" t="s">
        <v>101</v>
      </c>
      <c r="J444" s="28">
        <v>27</v>
      </c>
      <c r="K444" s="28">
        <v>27</v>
      </c>
      <c r="L444" s="28">
        <v>27</v>
      </c>
    </row>
    <row r="445" spans="1:15" s="8" customFormat="1" ht="58.5">
      <c r="A445" s="74" t="s">
        <v>608</v>
      </c>
      <c r="B445" s="75" t="s">
        <v>495</v>
      </c>
      <c r="C445" s="338" t="s">
        <v>130</v>
      </c>
      <c r="D445" s="338" t="s">
        <v>96</v>
      </c>
      <c r="E445" s="286" t="s">
        <v>12</v>
      </c>
      <c r="F445" s="286" t="s">
        <v>3</v>
      </c>
      <c r="G445" s="448"/>
      <c r="H445" s="448"/>
      <c r="I445" s="448"/>
      <c r="J445" s="147">
        <f>SUM(J446)</f>
        <v>8119</v>
      </c>
      <c r="K445" s="147">
        <f t="shared" ref="K445:L445" si="134">SUM(K446)</f>
        <v>7935</v>
      </c>
      <c r="L445" s="147">
        <f t="shared" si="134"/>
        <v>8253</v>
      </c>
    </row>
    <row r="446" spans="1:15" s="8" customFormat="1" ht="33">
      <c r="A446" s="14"/>
      <c r="B446" s="41" t="s">
        <v>17</v>
      </c>
      <c r="C446" s="318" t="s">
        <v>130</v>
      </c>
      <c r="D446" s="318" t="s">
        <v>96</v>
      </c>
      <c r="E446" s="287" t="s">
        <v>12</v>
      </c>
      <c r="F446" s="287" t="s">
        <v>16</v>
      </c>
      <c r="G446" s="446"/>
      <c r="H446" s="446"/>
      <c r="I446" s="446"/>
      <c r="J446" s="107">
        <f>SUM(J447:J450)</f>
        <v>8119</v>
      </c>
      <c r="K446" s="107">
        <f t="shared" ref="K446:L446" si="135">SUM(K447:K450)</f>
        <v>7935</v>
      </c>
      <c r="L446" s="107">
        <f t="shared" si="135"/>
        <v>8253</v>
      </c>
    </row>
    <row r="447" spans="1:15" s="8" customFormat="1" ht="33">
      <c r="A447" s="14"/>
      <c r="B447" s="17" t="s">
        <v>244</v>
      </c>
      <c r="C447" s="112" t="s">
        <v>130</v>
      </c>
      <c r="D447" s="112" t="s">
        <v>96</v>
      </c>
      <c r="E447" s="288" t="s">
        <v>12</v>
      </c>
      <c r="F447" s="288" t="s">
        <v>16</v>
      </c>
      <c r="G447" s="288" t="s">
        <v>214</v>
      </c>
      <c r="H447" s="288" t="s">
        <v>1</v>
      </c>
      <c r="I447" s="288" t="s">
        <v>101</v>
      </c>
      <c r="J447" s="28">
        <v>7184</v>
      </c>
      <c r="K447" s="28">
        <v>7290</v>
      </c>
      <c r="L447" s="28">
        <v>7582</v>
      </c>
    </row>
    <row r="448" spans="1:15" s="8" customFormat="1" ht="16.899999999999999" customHeight="1">
      <c r="A448" s="14"/>
      <c r="B448" s="17" t="s">
        <v>211</v>
      </c>
      <c r="C448" s="112" t="s">
        <v>130</v>
      </c>
      <c r="D448" s="112" t="s">
        <v>96</v>
      </c>
      <c r="E448" s="288" t="s">
        <v>12</v>
      </c>
      <c r="F448" s="288" t="s">
        <v>16</v>
      </c>
      <c r="G448" s="288" t="s">
        <v>212</v>
      </c>
      <c r="H448" s="288" t="s">
        <v>1</v>
      </c>
      <c r="I448" s="288" t="s">
        <v>101</v>
      </c>
      <c r="J448" s="28">
        <v>934</v>
      </c>
      <c r="K448" s="28">
        <v>644</v>
      </c>
      <c r="L448" s="28">
        <v>670</v>
      </c>
    </row>
    <row r="449" spans="1:12" s="8" customFormat="1" ht="17.25" hidden="1">
      <c r="A449" s="14"/>
      <c r="B449" s="17"/>
      <c r="C449" s="112"/>
      <c r="D449" s="112"/>
      <c r="E449" s="288"/>
      <c r="F449" s="288"/>
      <c r="G449" s="288"/>
      <c r="H449" s="288"/>
      <c r="I449" s="288"/>
      <c r="J449" s="28"/>
      <c r="K449" s="28"/>
      <c r="L449" s="28"/>
    </row>
    <row r="450" spans="1:12" s="8" customFormat="1" ht="17.25">
      <c r="A450" s="14"/>
      <c r="B450" s="17" t="s">
        <v>215</v>
      </c>
      <c r="C450" s="112" t="s">
        <v>130</v>
      </c>
      <c r="D450" s="112" t="s">
        <v>96</v>
      </c>
      <c r="E450" s="288" t="s">
        <v>12</v>
      </c>
      <c r="F450" s="288" t="s">
        <v>16</v>
      </c>
      <c r="G450" s="288" t="s">
        <v>216</v>
      </c>
      <c r="H450" s="288" t="s">
        <v>1</v>
      </c>
      <c r="I450" s="288" t="s">
        <v>101</v>
      </c>
      <c r="J450" s="28">
        <v>1</v>
      </c>
      <c r="K450" s="28">
        <v>1</v>
      </c>
      <c r="L450" s="28">
        <v>1</v>
      </c>
    </row>
    <row r="451" spans="1:12" s="2" customFormat="1" ht="75">
      <c r="A451" s="12" t="s">
        <v>107</v>
      </c>
      <c r="B451" s="20" t="s">
        <v>142</v>
      </c>
      <c r="C451" s="319" t="s">
        <v>141</v>
      </c>
      <c r="D451" s="319" t="s">
        <v>49</v>
      </c>
      <c r="E451" s="168" t="s">
        <v>2</v>
      </c>
      <c r="F451" s="35" t="s">
        <v>3</v>
      </c>
      <c r="G451" s="447"/>
      <c r="H451" s="447"/>
      <c r="I451" s="447"/>
      <c r="J451" s="146">
        <f>+J452+J458</f>
        <v>18829.2</v>
      </c>
      <c r="K451" s="146">
        <f t="shared" ref="K451:L451" si="136">SUM(K452)</f>
        <v>10706.2</v>
      </c>
      <c r="L451" s="146">
        <f t="shared" si="136"/>
        <v>11147.5</v>
      </c>
    </row>
    <row r="452" spans="1:12" s="2" customFormat="1" ht="56.25">
      <c r="A452" s="13" t="s">
        <v>205</v>
      </c>
      <c r="B452" s="18" t="s">
        <v>143</v>
      </c>
      <c r="C452" s="139" t="s">
        <v>141</v>
      </c>
      <c r="D452" s="139" t="s">
        <v>51</v>
      </c>
      <c r="E452" s="170" t="s">
        <v>2</v>
      </c>
      <c r="F452" s="34" t="s">
        <v>3</v>
      </c>
      <c r="G452" s="447"/>
      <c r="H452" s="447"/>
      <c r="I452" s="447"/>
      <c r="J452" s="145">
        <f>SUM(J453)</f>
        <v>11029.2</v>
      </c>
      <c r="K452" s="145">
        <f t="shared" ref="K452:L453" si="137">SUM(K453)</f>
        <v>10706.2</v>
      </c>
      <c r="L452" s="145">
        <f t="shared" si="137"/>
        <v>11147.5</v>
      </c>
    </row>
    <row r="453" spans="1:12" s="78" customFormat="1" ht="58.5">
      <c r="A453" s="74" t="s">
        <v>206</v>
      </c>
      <c r="B453" s="75" t="s">
        <v>144</v>
      </c>
      <c r="C453" s="338" t="s">
        <v>141</v>
      </c>
      <c r="D453" s="338" t="s">
        <v>51</v>
      </c>
      <c r="E453" s="166" t="s">
        <v>1</v>
      </c>
      <c r="F453" s="93" t="s">
        <v>3</v>
      </c>
      <c r="G453" s="448"/>
      <c r="H453" s="448"/>
      <c r="I453" s="448"/>
      <c r="J453" s="147">
        <f>SUM(J454)</f>
        <v>11029.2</v>
      </c>
      <c r="K453" s="147">
        <f t="shared" si="137"/>
        <v>10706.2</v>
      </c>
      <c r="L453" s="147">
        <f t="shared" si="137"/>
        <v>11147.5</v>
      </c>
    </row>
    <row r="454" spans="1:12" s="82" customFormat="1" ht="37.9" customHeight="1">
      <c r="A454" s="16"/>
      <c r="B454" s="41" t="s">
        <v>277</v>
      </c>
      <c r="C454" s="318" t="s">
        <v>141</v>
      </c>
      <c r="D454" s="318" t="s">
        <v>51</v>
      </c>
      <c r="E454" s="165" t="s">
        <v>1</v>
      </c>
      <c r="F454" s="73" t="s">
        <v>304</v>
      </c>
      <c r="G454" s="446"/>
      <c r="H454" s="446"/>
      <c r="I454" s="446"/>
      <c r="J454" s="107">
        <f>SUM(J455:J457)</f>
        <v>11029.2</v>
      </c>
      <c r="K454" s="107">
        <f t="shared" ref="K454:L454" si="138">SUM(K455:K457)</f>
        <v>10706.2</v>
      </c>
      <c r="L454" s="107">
        <f t="shared" si="138"/>
        <v>11147.5</v>
      </c>
    </row>
    <row r="455" spans="1:12" s="8" customFormat="1" ht="17.25" hidden="1">
      <c r="A455" s="16"/>
      <c r="B455" s="17" t="s">
        <v>326</v>
      </c>
      <c r="C455" s="112" t="s">
        <v>141</v>
      </c>
      <c r="D455" s="112" t="s">
        <v>51</v>
      </c>
      <c r="E455" s="169" t="s">
        <v>1</v>
      </c>
      <c r="F455" s="47" t="s">
        <v>304</v>
      </c>
      <c r="G455" s="169" t="s">
        <v>219</v>
      </c>
      <c r="H455" s="169" t="s">
        <v>86</v>
      </c>
      <c r="I455" s="169" t="s">
        <v>28</v>
      </c>
      <c r="J455" s="28"/>
      <c r="K455" s="28"/>
      <c r="L455" s="28"/>
    </row>
    <row r="456" spans="1:12" s="8" customFormat="1" ht="17.25">
      <c r="A456" s="16"/>
      <c r="B456" s="17" t="s">
        <v>327</v>
      </c>
      <c r="C456" s="112" t="s">
        <v>141</v>
      </c>
      <c r="D456" s="112" t="s">
        <v>51</v>
      </c>
      <c r="E456" s="169" t="s">
        <v>1</v>
      </c>
      <c r="F456" s="47" t="s">
        <v>304</v>
      </c>
      <c r="G456" s="169" t="s">
        <v>219</v>
      </c>
      <c r="H456" s="169" t="s">
        <v>86</v>
      </c>
      <c r="I456" s="169" t="s">
        <v>28</v>
      </c>
      <c r="J456" s="28">
        <v>8865.4</v>
      </c>
      <c r="K456" s="28">
        <v>9706.2000000000007</v>
      </c>
      <c r="L456" s="28">
        <v>10147.5</v>
      </c>
    </row>
    <row r="457" spans="1:12" s="8" customFormat="1" ht="18.75" customHeight="1">
      <c r="A457" s="16"/>
      <c r="B457" s="17" t="s">
        <v>328</v>
      </c>
      <c r="C457" s="112" t="s">
        <v>141</v>
      </c>
      <c r="D457" s="112" t="s">
        <v>51</v>
      </c>
      <c r="E457" s="169" t="s">
        <v>1</v>
      </c>
      <c r="F457" s="47" t="s">
        <v>304</v>
      </c>
      <c r="G457" s="169" t="s">
        <v>219</v>
      </c>
      <c r="H457" s="169" t="s">
        <v>86</v>
      </c>
      <c r="I457" s="169" t="s">
        <v>28</v>
      </c>
      <c r="J457" s="28">
        <v>2163.8000000000002</v>
      </c>
      <c r="K457" s="28">
        <v>1000</v>
      </c>
      <c r="L457" s="28">
        <v>1000</v>
      </c>
    </row>
    <row r="458" spans="1:12" s="2" customFormat="1" ht="37.5">
      <c r="A458" s="13" t="s">
        <v>207</v>
      </c>
      <c r="B458" s="18" t="s">
        <v>491</v>
      </c>
      <c r="C458" s="139" t="s">
        <v>141</v>
      </c>
      <c r="D458" s="139" t="s">
        <v>85</v>
      </c>
      <c r="E458" s="283" t="s">
        <v>2</v>
      </c>
      <c r="F458" s="283" t="s">
        <v>3</v>
      </c>
      <c r="G458" s="447"/>
      <c r="H458" s="447"/>
      <c r="I458" s="447"/>
      <c r="J458" s="145">
        <f>SUM(J459)</f>
        <v>7800</v>
      </c>
      <c r="K458" s="145">
        <f t="shared" ref="K458:L459" si="139">SUM(K459)</f>
        <v>0</v>
      </c>
      <c r="L458" s="145">
        <f t="shared" si="139"/>
        <v>0</v>
      </c>
    </row>
    <row r="459" spans="1:12" s="78" customFormat="1" ht="39">
      <c r="A459" s="74" t="s">
        <v>208</v>
      </c>
      <c r="B459" s="75" t="s">
        <v>496</v>
      </c>
      <c r="C459" s="338" t="s">
        <v>141</v>
      </c>
      <c r="D459" s="338" t="s">
        <v>51</v>
      </c>
      <c r="E459" s="282" t="s">
        <v>1</v>
      </c>
      <c r="F459" s="282" t="s">
        <v>3</v>
      </c>
      <c r="G459" s="448"/>
      <c r="H459" s="448"/>
      <c r="I459" s="448"/>
      <c r="J459" s="147">
        <f>SUM(J460)</f>
        <v>7800</v>
      </c>
      <c r="K459" s="147">
        <f t="shared" si="139"/>
        <v>0</v>
      </c>
      <c r="L459" s="147">
        <f t="shared" si="139"/>
        <v>0</v>
      </c>
    </row>
    <row r="460" spans="1:12" s="8" customFormat="1" ht="18.600000000000001" customHeight="1">
      <c r="A460" s="16"/>
      <c r="B460" s="17" t="s">
        <v>34</v>
      </c>
      <c r="C460" s="112" t="s">
        <v>141</v>
      </c>
      <c r="D460" s="112" t="s">
        <v>85</v>
      </c>
      <c r="E460" s="284" t="s">
        <v>1</v>
      </c>
      <c r="F460" s="284" t="s">
        <v>82</v>
      </c>
      <c r="G460" s="284" t="s">
        <v>218</v>
      </c>
      <c r="H460" s="284" t="s">
        <v>43</v>
      </c>
      <c r="I460" s="284" t="s">
        <v>43</v>
      </c>
      <c r="J460" s="28">
        <v>7800</v>
      </c>
      <c r="K460" s="28"/>
      <c r="L460" s="28"/>
    </row>
    <row r="461" spans="1:12" s="8" customFormat="1" ht="66" customHeight="1">
      <c r="A461" s="200" t="s">
        <v>110</v>
      </c>
      <c r="B461" s="20" t="s">
        <v>505</v>
      </c>
      <c r="C461" s="319" t="s">
        <v>272</v>
      </c>
      <c r="D461" s="319" t="s">
        <v>49</v>
      </c>
      <c r="E461" s="211" t="s">
        <v>2</v>
      </c>
      <c r="F461" s="254" t="s">
        <v>3</v>
      </c>
      <c r="G461" s="422"/>
      <c r="H461" s="423"/>
      <c r="I461" s="424"/>
      <c r="J461" s="213">
        <f>SUM(J462)</f>
        <v>13.7</v>
      </c>
      <c r="K461" s="213">
        <f t="shared" ref="K461:L463" si="140">SUM(K462)</f>
        <v>9.5</v>
      </c>
      <c r="L461" s="213">
        <f t="shared" si="140"/>
        <v>10</v>
      </c>
    </row>
    <row r="462" spans="1:12" s="8" customFormat="1" ht="33" customHeight="1">
      <c r="A462" s="116" t="s">
        <v>209</v>
      </c>
      <c r="B462" s="37" t="s">
        <v>506</v>
      </c>
      <c r="C462" s="139" t="s">
        <v>272</v>
      </c>
      <c r="D462" s="139" t="s">
        <v>51</v>
      </c>
      <c r="E462" s="216" t="s">
        <v>2</v>
      </c>
      <c r="F462" s="253" t="s">
        <v>3</v>
      </c>
      <c r="G462" s="425"/>
      <c r="H462" s="426"/>
      <c r="I462" s="427"/>
      <c r="J462" s="26">
        <f>SUM(J463)</f>
        <v>13.7</v>
      </c>
      <c r="K462" s="26">
        <f t="shared" si="140"/>
        <v>9.5</v>
      </c>
      <c r="L462" s="26">
        <f t="shared" si="140"/>
        <v>10</v>
      </c>
    </row>
    <row r="463" spans="1:12" s="8" customFormat="1" ht="39" customHeight="1">
      <c r="A463" s="203" t="s">
        <v>210</v>
      </c>
      <c r="B463" s="204" t="s">
        <v>507</v>
      </c>
      <c r="C463" s="341" t="s">
        <v>272</v>
      </c>
      <c r="D463" s="341" t="s">
        <v>51</v>
      </c>
      <c r="E463" s="258" t="s">
        <v>1</v>
      </c>
      <c r="F463" s="256" t="s">
        <v>3</v>
      </c>
      <c r="G463" s="428"/>
      <c r="H463" s="429"/>
      <c r="I463" s="430"/>
      <c r="J463" s="259">
        <f>SUM(J464)</f>
        <v>13.7</v>
      </c>
      <c r="K463" s="259">
        <f t="shared" si="140"/>
        <v>9.5</v>
      </c>
      <c r="L463" s="259">
        <f t="shared" si="140"/>
        <v>10</v>
      </c>
    </row>
    <row r="464" spans="1:12" s="8" customFormat="1" ht="35.450000000000003" customHeight="1">
      <c r="A464" s="16"/>
      <c r="B464" s="53" t="s">
        <v>508</v>
      </c>
      <c r="C464" s="342" t="s">
        <v>272</v>
      </c>
      <c r="D464" s="342" t="s">
        <v>51</v>
      </c>
      <c r="E464" s="230" t="s">
        <v>1</v>
      </c>
      <c r="F464" s="54" t="s">
        <v>80</v>
      </c>
      <c r="G464" s="255" t="s">
        <v>212</v>
      </c>
      <c r="H464" s="255" t="s">
        <v>28</v>
      </c>
      <c r="I464" s="255" t="s">
        <v>98</v>
      </c>
      <c r="J464" s="260">
        <v>13.7</v>
      </c>
      <c r="K464" s="260">
        <v>9.5</v>
      </c>
      <c r="L464" s="260">
        <v>10</v>
      </c>
    </row>
    <row r="465" spans="1:17" s="8" customFormat="1" ht="33">
      <c r="A465" s="12" t="s">
        <v>130</v>
      </c>
      <c r="B465" s="36" t="s">
        <v>300</v>
      </c>
      <c r="C465" s="319" t="s">
        <v>89</v>
      </c>
      <c r="D465" s="319" t="s">
        <v>49</v>
      </c>
      <c r="E465" s="168" t="s">
        <v>2</v>
      </c>
      <c r="F465" s="46" t="s">
        <v>3</v>
      </c>
      <c r="G465" s="447"/>
      <c r="H465" s="447"/>
      <c r="I465" s="447"/>
      <c r="J465" s="146">
        <f>SUM(J466+J479)</f>
        <v>11817.099999999999</v>
      </c>
      <c r="K465" s="146">
        <f>SUM(K466+K479)</f>
        <v>4560</v>
      </c>
      <c r="L465" s="146">
        <f>SUM(L466+L479)</f>
        <v>52058.1</v>
      </c>
    </row>
    <row r="466" spans="1:17" s="8" customFormat="1">
      <c r="A466" s="13" t="s">
        <v>266</v>
      </c>
      <c r="B466" s="37" t="s">
        <v>301</v>
      </c>
      <c r="C466" s="139" t="s">
        <v>89</v>
      </c>
      <c r="D466" s="139" t="s">
        <v>51</v>
      </c>
      <c r="E466" s="170" t="s">
        <v>2</v>
      </c>
      <c r="F466" s="45" t="s">
        <v>3</v>
      </c>
      <c r="G466" s="447"/>
      <c r="H466" s="447"/>
      <c r="I466" s="447"/>
      <c r="J466" s="145">
        <f>SUM(J467+J568)</f>
        <v>4777.0999999999995</v>
      </c>
      <c r="K466" s="145">
        <f>SUM(K467+K568)</f>
        <v>4560</v>
      </c>
      <c r="L466" s="145">
        <f>SUM(L467+L568)</f>
        <v>4507</v>
      </c>
    </row>
    <row r="467" spans="1:17" s="96" customFormat="1" ht="78">
      <c r="A467" s="74" t="s">
        <v>285</v>
      </c>
      <c r="B467" s="75" t="s">
        <v>302</v>
      </c>
      <c r="C467" s="338" t="s">
        <v>89</v>
      </c>
      <c r="D467" s="338" t="s">
        <v>51</v>
      </c>
      <c r="E467" s="166" t="s">
        <v>28</v>
      </c>
      <c r="F467" s="98" t="s">
        <v>3</v>
      </c>
      <c r="G467" s="448"/>
      <c r="H467" s="448"/>
      <c r="I467" s="448"/>
      <c r="J467" s="147">
        <f>+J472+J476</f>
        <v>4777.0999999999995</v>
      </c>
      <c r="K467" s="147">
        <f t="shared" ref="K467:L467" si="141">SUM(K472)</f>
        <v>4560</v>
      </c>
      <c r="L467" s="147">
        <f t="shared" si="141"/>
        <v>4507</v>
      </c>
    </row>
    <row r="468" spans="1:17" s="96" customFormat="1" ht="58.5" hidden="1">
      <c r="A468" s="74"/>
      <c r="B468" s="131" t="s">
        <v>437</v>
      </c>
      <c r="C468" s="343" t="s">
        <v>89</v>
      </c>
      <c r="D468" s="343" t="s">
        <v>51</v>
      </c>
      <c r="E468" s="51" t="s">
        <v>28</v>
      </c>
      <c r="F468" s="121" t="s">
        <v>369</v>
      </c>
      <c r="G468" s="460"/>
      <c r="H468" s="461"/>
      <c r="I468" s="462"/>
      <c r="J468" s="159">
        <f>+J469+J470+J471</f>
        <v>0</v>
      </c>
      <c r="K468" s="159"/>
      <c r="L468" s="159"/>
    </row>
    <row r="469" spans="1:17" s="96" customFormat="1" ht="69" hidden="1" customHeight="1">
      <c r="A469" s="74"/>
      <c r="B469" s="129" t="s">
        <v>435</v>
      </c>
      <c r="C469" s="315" t="s">
        <v>89</v>
      </c>
      <c r="D469" s="315" t="s">
        <v>96</v>
      </c>
      <c r="E469" s="30" t="s">
        <v>12</v>
      </c>
      <c r="F469" s="30" t="s">
        <v>369</v>
      </c>
      <c r="G469" s="50" t="s">
        <v>223</v>
      </c>
      <c r="H469" s="50" t="s">
        <v>47</v>
      </c>
      <c r="I469" s="50" t="s">
        <v>1</v>
      </c>
      <c r="J469" s="155"/>
      <c r="K469" s="155"/>
      <c r="L469" s="155"/>
    </row>
    <row r="470" spans="1:17" s="96" customFormat="1" ht="47.25" hidden="1">
      <c r="A470" s="74"/>
      <c r="B470" s="129" t="s">
        <v>436</v>
      </c>
      <c r="C470" s="315" t="s">
        <v>89</v>
      </c>
      <c r="D470" s="315" t="s">
        <v>96</v>
      </c>
      <c r="E470" s="30" t="s">
        <v>12</v>
      </c>
      <c r="F470" s="30" t="s">
        <v>369</v>
      </c>
      <c r="G470" s="50" t="s">
        <v>223</v>
      </c>
      <c r="H470" s="50" t="s">
        <v>47</v>
      </c>
      <c r="I470" s="50" t="s">
        <v>1</v>
      </c>
      <c r="J470" s="155"/>
      <c r="K470" s="155"/>
      <c r="L470" s="155"/>
      <c r="M470" s="199"/>
      <c r="N470" s="199"/>
      <c r="O470" s="199"/>
      <c r="P470" s="199"/>
      <c r="Q470" s="199"/>
    </row>
    <row r="471" spans="1:17" s="133" customFormat="1" ht="47.25" hidden="1">
      <c r="A471" s="132"/>
      <c r="B471" s="129" t="s">
        <v>434</v>
      </c>
      <c r="C471" s="315" t="s">
        <v>89</v>
      </c>
      <c r="D471" s="315" t="s">
        <v>96</v>
      </c>
      <c r="E471" s="30" t="s">
        <v>12</v>
      </c>
      <c r="F471" s="30" t="s">
        <v>369</v>
      </c>
      <c r="G471" s="30" t="s">
        <v>223</v>
      </c>
      <c r="H471" s="30" t="s">
        <v>47</v>
      </c>
      <c r="I471" s="30" t="s">
        <v>1</v>
      </c>
      <c r="J471" s="156"/>
      <c r="K471" s="156"/>
      <c r="L471" s="156"/>
    </row>
    <row r="472" spans="1:17" s="82" customFormat="1" ht="37.9" customHeight="1">
      <c r="A472" s="16"/>
      <c r="B472" s="89" t="s">
        <v>616</v>
      </c>
      <c r="C472" s="318" t="s">
        <v>89</v>
      </c>
      <c r="D472" s="318" t="s">
        <v>51</v>
      </c>
      <c r="E472" s="165" t="s">
        <v>28</v>
      </c>
      <c r="F472" s="99" t="s">
        <v>337</v>
      </c>
      <c r="G472" s="446"/>
      <c r="H472" s="446"/>
      <c r="I472" s="446"/>
      <c r="J472" s="107">
        <f>SUM(J473:J475)</f>
        <v>4656.8999999999996</v>
      </c>
      <c r="K472" s="107">
        <f t="shared" ref="K472:L472" si="142">SUM(K473:K475)</f>
        <v>4560</v>
      </c>
      <c r="L472" s="107">
        <f t="shared" si="142"/>
        <v>4507</v>
      </c>
    </row>
    <row r="473" spans="1:17" s="8" customFormat="1" ht="49.5">
      <c r="A473" s="16"/>
      <c r="B473" s="89" t="s">
        <v>617</v>
      </c>
      <c r="C473" s="112" t="s">
        <v>89</v>
      </c>
      <c r="D473" s="112" t="s">
        <v>51</v>
      </c>
      <c r="E473" s="169" t="s">
        <v>28</v>
      </c>
      <c r="F473" s="101" t="s">
        <v>337</v>
      </c>
      <c r="G473" s="169" t="s">
        <v>223</v>
      </c>
      <c r="H473" s="169" t="s">
        <v>47</v>
      </c>
      <c r="I473" s="169" t="s">
        <v>1</v>
      </c>
      <c r="J473" s="28">
        <v>3876</v>
      </c>
      <c r="K473" s="28"/>
      <c r="L473" s="28"/>
    </row>
    <row r="474" spans="1:17" s="8" customFormat="1" ht="47.45" customHeight="1">
      <c r="A474" s="16"/>
      <c r="B474" s="89" t="s">
        <v>618</v>
      </c>
      <c r="C474" s="112" t="s">
        <v>89</v>
      </c>
      <c r="D474" s="112" t="s">
        <v>51</v>
      </c>
      <c r="E474" s="169" t="s">
        <v>28</v>
      </c>
      <c r="F474" s="101" t="s">
        <v>337</v>
      </c>
      <c r="G474" s="169" t="s">
        <v>223</v>
      </c>
      <c r="H474" s="169" t="s">
        <v>47</v>
      </c>
      <c r="I474" s="169" t="s">
        <v>1</v>
      </c>
      <c r="J474" s="28">
        <v>684</v>
      </c>
      <c r="K474" s="28">
        <v>4560</v>
      </c>
      <c r="L474" s="28">
        <v>4507</v>
      </c>
    </row>
    <row r="475" spans="1:17" s="8" customFormat="1" ht="49.5">
      <c r="A475" s="16"/>
      <c r="B475" s="89" t="s">
        <v>619</v>
      </c>
      <c r="C475" s="112" t="s">
        <v>89</v>
      </c>
      <c r="D475" s="112" t="s">
        <v>51</v>
      </c>
      <c r="E475" s="169" t="s">
        <v>28</v>
      </c>
      <c r="F475" s="101" t="s">
        <v>337</v>
      </c>
      <c r="G475" s="169" t="s">
        <v>223</v>
      </c>
      <c r="H475" s="169" t="s">
        <v>47</v>
      </c>
      <c r="I475" s="169" t="s">
        <v>1</v>
      </c>
      <c r="J475" s="28">
        <v>96.9</v>
      </c>
      <c r="K475" s="28"/>
      <c r="L475" s="28"/>
    </row>
    <row r="476" spans="1:17" s="82" customFormat="1" ht="47.25">
      <c r="A476" s="16"/>
      <c r="B476" s="191" t="s">
        <v>620</v>
      </c>
      <c r="C476" s="380" t="s">
        <v>89</v>
      </c>
      <c r="D476" s="380" t="s">
        <v>51</v>
      </c>
      <c r="E476" s="379" t="s">
        <v>28</v>
      </c>
      <c r="F476" s="379" t="s">
        <v>369</v>
      </c>
      <c r="G476" s="379"/>
      <c r="H476" s="379"/>
      <c r="I476" s="379"/>
      <c r="J476" s="107">
        <f>+J477+J478</f>
        <v>120.2</v>
      </c>
      <c r="K476" s="107"/>
      <c r="L476" s="107"/>
    </row>
    <row r="477" spans="1:17" s="82" customFormat="1" ht="47.25">
      <c r="A477" s="16"/>
      <c r="B477" s="129" t="s">
        <v>626</v>
      </c>
      <c r="C477" s="112" t="s">
        <v>89</v>
      </c>
      <c r="D477" s="112" t="s">
        <v>51</v>
      </c>
      <c r="E477" s="388" t="s">
        <v>28</v>
      </c>
      <c r="F477" s="388" t="s">
        <v>369</v>
      </c>
      <c r="G477" s="388" t="s">
        <v>223</v>
      </c>
      <c r="H477" s="388" t="s">
        <v>47</v>
      </c>
      <c r="I477" s="388" t="s">
        <v>1</v>
      </c>
      <c r="J477" s="28">
        <v>117.7</v>
      </c>
      <c r="K477" s="107"/>
      <c r="L477" s="107"/>
    </row>
    <row r="478" spans="1:17" s="8" customFormat="1" ht="47.25">
      <c r="A478" s="16"/>
      <c r="B478" s="129" t="s">
        <v>621</v>
      </c>
      <c r="C478" s="112" t="s">
        <v>89</v>
      </c>
      <c r="D478" s="112" t="s">
        <v>51</v>
      </c>
      <c r="E478" s="381" t="s">
        <v>28</v>
      </c>
      <c r="F478" s="381" t="s">
        <v>369</v>
      </c>
      <c r="G478" s="381" t="s">
        <v>223</v>
      </c>
      <c r="H478" s="381" t="s">
        <v>47</v>
      </c>
      <c r="I478" s="381" t="s">
        <v>1</v>
      </c>
      <c r="J478" s="28">
        <v>2.5</v>
      </c>
      <c r="K478" s="28"/>
      <c r="L478" s="28"/>
    </row>
    <row r="479" spans="1:17" s="8" customFormat="1" ht="33">
      <c r="A479" s="351" t="s">
        <v>609</v>
      </c>
      <c r="B479" s="352" t="s">
        <v>353</v>
      </c>
      <c r="C479" s="344" t="s">
        <v>89</v>
      </c>
      <c r="D479" s="344" t="s">
        <v>96</v>
      </c>
      <c r="E479" s="344" t="s">
        <v>2</v>
      </c>
      <c r="F479" s="344" t="s">
        <v>3</v>
      </c>
      <c r="G479" s="344"/>
      <c r="H479" s="344"/>
      <c r="I479" s="344"/>
      <c r="J479" s="353">
        <f>J480+J491</f>
        <v>7040</v>
      </c>
      <c r="K479" s="353">
        <f t="shared" ref="K479:L479" si="143">K480+K491</f>
        <v>0</v>
      </c>
      <c r="L479" s="353">
        <f t="shared" si="143"/>
        <v>47551.1</v>
      </c>
    </row>
    <row r="480" spans="1:17" s="8" customFormat="1" ht="34.9" customHeight="1">
      <c r="A480" s="314" t="s">
        <v>610</v>
      </c>
      <c r="B480" s="204" t="s">
        <v>529</v>
      </c>
      <c r="C480" s="309" t="s">
        <v>89</v>
      </c>
      <c r="D480" s="309" t="s">
        <v>96</v>
      </c>
      <c r="E480" s="309" t="s">
        <v>12</v>
      </c>
      <c r="F480" s="310" t="s">
        <v>3</v>
      </c>
      <c r="G480" s="310"/>
      <c r="H480" s="311"/>
      <c r="I480" s="312"/>
      <c r="J480" s="313">
        <f>+J481+J489+J485</f>
        <v>7040</v>
      </c>
      <c r="K480" s="313">
        <f t="shared" ref="K480:L480" si="144">+K481+K489+K485</f>
        <v>0</v>
      </c>
      <c r="L480" s="313">
        <f t="shared" si="144"/>
        <v>0</v>
      </c>
    </row>
    <row r="481" spans="1:16" s="8" customFormat="1" ht="34.9" customHeight="1">
      <c r="A481" s="314"/>
      <c r="B481" s="129" t="s">
        <v>586</v>
      </c>
      <c r="C481" s="340" t="s">
        <v>89</v>
      </c>
      <c r="D481" s="340" t="s">
        <v>96</v>
      </c>
      <c r="E481" s="340" t="s">
        <v>12</v>
      </c>
      <c r="F481" s="340" t="s">
        <v>369</v>
      </c>
      <c r="G481" s="340"/>
      <c r="H481" s="340"/>
      <c r="I481" s="340"/>
      <c r="J481" s="395">
        <f>+J482+J483+J484</f>
        <v>2040</v>
      </c>
      <c r="K481" s="395">
        <v>0</v>
      </c>
      <c r="L481" s="395">
        <v>0</v>
      </c>
    </row>
    <row r="482" spans="1:16" s="8" customFormat="1" ht="58.15" customHeight="1">
      <c r="A482" s="314"/>
      <c r="B482" s="129" t="s">
        <v>587</v>
      </c>
      <c r="C482" s="315" t="s">
        <v>89</v>
      </c>
      <c r="D482" s="315" t="s">
        <v>96</v>
      </c>
      <c r="E482" s="315" t="s">
        <v>12</v>
      </c>
      <c r="F482" s="315" t="s">
        <v>369</v>
      </c>
      <c r="G482" s="315" t="s">
        <v>223</v>
      </c>
      <c r="H482" s="315" t="s">
        <v>47</v>
      </c>
      <c r="I482" s="315" t="s">
        <v>1</v>
      </c>
      <c r="J482" s="316">
        <v>1700</v>
      </c>
      <c r="K482" s="316"/>
      <c r="L482" s="316"/>
    </row>
    <row r="483" spans="1:16" s="8" customFormat="1" ht="48" customHeight="1">
      <c r="A483" s="314"/>
      <c r="B483" s="129" t="s">
        <v>530</v>
      </c>
      <c r="C483" s="315" t="s">
        <v>89</v>
      </c>
      <c r="D483" s="315" t="s">
        <v>96</v>
      </c>
      <c r="E483" s="315" t="s">
        <v>12</v>
      </c>
      <c r="F483" s="315" t="s">
        <v>369</v>
      </c>
      <c r="G483" s="315" t="s">
        <v>223</v>
      </c>
      <c r="H483" s="315" t="s">
        <v>47</v>
      </c>
      <c r="I483" s="315" t="s">
        <v>1</v>
      </c>
      <c r="J483" s="316">
        <v>300</v>
      </c>
      <c r="K483" s="316">
        <v>0</v>
      </c>
      <c r="L483" s="316">
        <v>0</v>
      </c>
    </row>
    <row r="484" spans="1:16" s="8" customFormat="1" ht="44.45" customHeight="1">
      <c r="A484" s="314"/>
      <c r="B484" s="129" t="s">
        <v>531</v>
      </c>
      <c r="C484" s="315" t="s">
        <v>89</v>
      </c>
      <c r="D484" s="315" t="s">
        <v>96</v>
      </c>
      <c r="E484" s="315" t="s">
        <v>12</v>
      </c>
      <c r="F484" s="315" t="s">
        <v>369</v>
      </c>
      <c r="G484" s="315" t="s">
        <v>223</v>
      </c>
      <c r="H484" s="315" t="s">
        <v>47</v>
      </c>
      <c r="I484" s="315" t="s">
        <v>1</v>
      </c>
      <c r="J484" s="316">
        <v>40</v>
      </c>
      <c r="K484" s="316">
        <v>0</v>
      </c>
      <c r="L484" s="316">
        <v>0</v>
      </c>
    </row>
    <row r="485" spans="1:16" s="8" customFormat="1" ht="1.1499999999999999" hidden="1" customHeight="1">
      <c r="A485" s="314"/>
      <c r="B485" s="130" t="s">
        <v>632</v>
      </c>
      <c r="C485" s="340" t="s">
        <v>89</v>
      </c>
      <c r="D485" s="340" t="s">
        <v>96</v>
      </c>
      <c r="E485" s="340" t="s">
        <v>12</v>
      </c>
      <c r="F485" s="340" t="s">
        <v>369</v>
      </c>
      <c r="G485" s="340"/>
      <c r="H485" s="340"/>
      <c r="I485" s="340"/>
      <c r="J485" s="395">
        <f>+J486+J487+J488</f>
        <v>0</v>
      </c>
      <c r="K485" s="395">
        <f t="shared" ref="K485:P485" si="145">+K486+K487+K488</f>
        <v>0</v>
      </c>
      <c r="L485" s="395">
        <f t="shared" si="145"/>
        <v>0</v>
      </c>
      <c r="M485" s="395">
        <f t="shared" si="145"/>
        <v>0</v>
      </c>
      <c r="N485" s="395">
        <f t="shared" si="145"/>
        <v>0</v>
      </c>
      <c r="O485" s="395">
        <f t="shared" si="145"/>
        <v>0</v>
      </c>
      <c r="P485" s="395">
        <f t="shared" si="145"/>
        <v>0</v>
      </c>
    </row>
    <row r="486" spans="1:16" s="8" customFormat="1" ht="46.9" hidden="1" customHeight="1">
      <c r="A486" s="314"/>
      <c r="B486" s="130" t="s">
        <v>633</v>
      </c>
      <c r="C486" s="315" t="s">
        <v>89</v>
      </c>
      <c r="D486" s="315" t="s">
        <v>96</v>
      </c>
      <c r="E486" s="315" t="s">
        <v>12</v>
      </c>
      <c r="F486" s="315" t="s">
        <v>369</v>
      </c>
      <c r="G486" s="315" t="s">
        <v>223</v>
      </c>
      <c r="H486" s="315" t="s">
        <v>47</v>
      </c>
      <c r="I486" s="315" t="s">
        <v>1</v>
      </c>
      <c r="J486" s="316"/>
      <c r="K486" s="316"/>
      <c r="L486" s="316"/>
    </row>
    <row r="487" spans="1:16" s="8" customFormat="1" ht="46.9" hidden="1" customHeight="1">
      <c r="A487" s="314"/>
      <c r="B487" s="130" t="s">
        <v>634</v>
      </c>
      <c r="C487" s="315" t="s">
        <v>89</v>
      </c>
      <c r="D487" s="315" t="s">
        <v>96</v>
      </c>
      <c r="E487" s="315" t="s">
        <v>12</v>
      </c>
      <c r="F487" s="315" t="s">
        <v>369</v>
      </c>
      <c r="G487" s="315" t="s">
        <v>223</v>
      </c>
      <c r="H487" s="315" t="s">
        <v>47</v>
      </c>
      <c r="I487" s="315" t="s">
        <v>1</v>
      </c>
      <c r="J487" s="316"/>
      <c r="K487" s="316"/>
      <c r="L487" s="316"/>
    </row>
    <row r="488" spans="1:16" s="8" customFormat="1" ht="46.9" hidden="1" customHeight="1">
      <c r="A488" s="314"/>
      <c r="B488" s="130" t="s">
        <v>635</v>
      </c>
      <c r="C488" s="315" t="s">
        <v>89</v>
      </c>
      <c r="D488" s="315" t="s">
        <v>96</v>
      </c>
      <c r="E488" s="315" t="s">
        <v>12</v>
      </c>
      <c r="F488" s="315" t="s">
        <v>369</v>
      </c>
      <c r="G488" s="315" t="s">
        <v>223</v>
      </c>
      <c r="H488" s="315" t="s">
        <v>47</v>
      </c>
      <c r="I488" s="315" t="s">
        <v>1</v>
      </c>
      <c r="J488" s="316"/>
      <c r="K488" s="316"/>
      <c r="L488" s="316"/>
    </row>
    <row r="489" spans="1:16" s="8" customFormat="1" ht="46.9" customHeight="1">
      <c r="A489" s="314"/>
      <c r="B489" s="129" t="s">
        <v>570</v>
      </c>
      <c r="C489" s="340" t="s">
        <v>89</v>
      </c>
      <c r="D489" s="340" t="s">
        <v>96</v>
      </c>
      <c r="E489" s="340" t="s">
        <v>12</v>
      </c>
      <c r="F489" s="392" t="s">
        <v>571</v>
      </c>
      <c r="G489" s="392"/>
      <c r="H489" s="393"/>
      <c r="I489" s="394"/>
      <c r="J489" s="395">
        <f>+J490</f>
        <v>5000</v>
      </c>
      <c r="K489" s="395"/>
      <c r="L489" s="395"/>
    </row>
    <row r="490" spans="1:16" s="8" customFormat="1" ht="46.9" customHeight="1">
      <c r="A490" s="314"/>
      <c r="B490" s="129" t="s">
        <v>530</v>
      </c>
      <c r="C490" s="315" t="s">
        <v>89</v>
      </c>
      <c r="D490" s="315" t="s">
        <v>96</v>
      </c>
      <c r="E490" s="315" t="s">
        <v>12</v>
      </c>
      <c r="F490" s="366" t="s">
        <v>571</v>
      </c>
      <c r="G490" s="315" t="s">
        <v>223</v>
      </c>
      <c r="H490" s="315" t="s">
        <v>47</v>
      </c>
      <c r="I490" s="315" t="s">
        <v>1</v>
      </c>
      <c r="J490" s="316">
        <v>5000</v>
      </c>
      <c r="K490" s="316"/>
      <c r="L490" s="316"/>
    </row>
    <row r="491" spans="1:16" s="8" customFormat="1" ht="19.5">
      <c r="A491" s="117" t="s">
        <v>611</v>
      </c>
      <c r="B491" s="75" t="s">
        <v>420</v>
      </c>
      <c r="C491" s="309" t="s">
        <v>89</v>
      </c>
      <c r="D491" s="309" t="s">
        <v>96</v>
      </c>
      <c r="E491" s="309" t="s">
        <v>342</v>
      </c>
      <c r="F491" s="310" t="s">
        <v>3</v>
      </c>
      <c r="G491" s="310"/>
      <c r="H491" s="311"/>
      <c r="I491" s="312"/>
      <c r="J491" s="313">
        <f>J492+J493</f>
        <v>0</v>
      </c>
      <c r="K491" s="313">
        <f t="shared" ref="K491:L491" si="146">K492+K493</f>
        <v>0</v>
      </c>
      <c r="L491" s="313">
        <f t="shared" si="146"/>
        <v>47551.1</v>
      </c>
      <c r="M491" s="8">
        <v>7971.6</v>
      </c>
    </row>
    <row r="492" spans="1:16" s="8" customFormat="1" ht="45" customHeight="1">
      <c r="A492" s="16"/>
      <c r="B492" s="129" t="s">
        <v>526</v>
      </c>
      <c r="C492" s="112" t="s">
        <v>89</v>
      </c>
      <c r="D492" s="112" t="s">
        <v>96</v>
      </c>
      <c r="E492" s="112" t="s">
        <v>342</v>
      </c>
      <c r="F492" s="112" t="s">
        <v>528</v>
      </c>
      <c r="G492" s="249" t="s">
        <v>223</v>
      </c>
      <c r="H492" s="249" t="s">
        <v>47</v>
      </c>
      <c r="I492" s="249" t="s">
        <v>1</v>
      </c>
      <c r="J492" s="28">
        <v>0</v>
      </c>
      <c r="K492" s="28">
        <v>0</v>
      </c>
      <c r="L492" s="28">
        <v>47551.1</v>
      </c>
    </row>
    <row r="493" spans="1:16" s="8" customFormat="1" ht="47.25" hidden="1">
      <c r="A493" s="16"/>
      <c r="B493" s="129" t="s">
        <v>527</v>
      </c>
      <c r="C493" s="112" t="s">
        <v>89</v>
      </c>
      <c r="D493" s="112" t="s">
        <v>96</v>
      </c>
      <c r="E493" s="112" t="s">
        <v>342</v>
      </c>
      <c r="F493" s="112" t="s">
        <v>528</v>
      </c>
      <c r="G493" s="112" t="s">
        <v>223</v>
      </c>
      <c r="H493" s="112" t="s">
        <v>47</v>
      </c>
      <c r="I493" s="112" t="s">
        <v>1</v>
      </c>
      <c r="J493" s="28">
        <v>0</v>
      </c>
      <c r="K493" s="28">
        <v>0</v>
      </c>
      <c r="L493" s="28">
        <v>0</v>
      </c>
      <c r="M493" s="8">
        <v>59.8</v>
      </c>
    </row>
    <row r="494" spans="1:16" s="8" customFormat="1" ht="37.5">
      <c r="A494" s="134" t="s">
        <v>141</v>
      </c>
      <c r="B494" s="135" t="s">
        <v>370</v>
      </c>
      <c r="C494" s="319" t="s">
        <v>371</v>
      </c>
      <c r="D494" s="319" t="s">
        <v>49</v>
      </c>
      <c r="E494" s="171" t="s">
        <v>2</v>
      </c>
      <c r="F494" s="136" t="s">
        <v>3</v>
      </c>
      <c r="G494" s="455"/>
      <c r="H494" s="455"/>
      <c r="I494" s="455"/>
      <c r="J494" s="146">
        <f>SUM(J495)</f>
        <v>109883.8</v>
      </c>
      <c r="K494" s="146">
        <f t="shared" ref="K494:L494" si="147">SUM(K495)</f>
        <v>60052.4</v>
      </c>
      <c r="L494" s="146">
        <f t="shared" si="147"/>
        <v>65242.3</v>
      </c>
    </row>
    <row r="495" spans="1:16" s="8" customFormat="1" ht="37.5">
      <c r="A495" s="137" t="s">
        <v>271</v>
      </c>
      <c r="B495" s="138" t="s">
        <v>372</v>
      </c>
      <c r="C495" s="139" t="s">
        <v>371</v>
      </c>
      <c r="D495" s="139" t="s">
        <v>51</v>
      </c>
      <c r="E495" s="139" t="s">
        <v>2</v>
      </c>
      <c r="F495" s="139" t="s">
        <v>3</v>
      </c>
      <c r="G495" s="455"/>
      <c r="H495" s="455"/>
      <c r="I495" s="455"/>
      <c r="J495" s="145">
        <f>SUM(J496+J604)</f>
        <v>109883.8</v>
      </c>
      <c r="K495" s="145">
        <f>SUM(K496+K604)</f>
        <v>60052.4</v>
      </c>
      <c r="L495" s="145">
        <f>SUM(L496+L604)</f>
        <v>65242.3</v>
      </c>
    </row>
    <row r="496" spans="1:16" s="8" customFormat="1" ht="39">
      <c r="A496" s="140" t="s">
        <v>320</v>
      </c>
      <c r="B496" s="141" t="s">
        <v>374</v>
      </c>
      <c r="C496" s="317" t="s">
        <v>371</v>
      </c>
      <c r="D496" s="317" t="s">
        <v>51</v>
      </c>
      <c r="E496" s="192" t="s">
        <v>1</v>
      </c>
      <c r="F496" s="304" t="s">
        <v>3</v>
      </c>
      <c r="G496" s="456"/>
      <c r="H496" s="456"/>
      <c r="I496" s="456"/>
      <c r="J496" s="197">
        <f>+J497</f>
        <v>109883.8</v>
      </c>
      <c r="K496" s="197">
        <f t="shared" ref="K496:L496" si="148">+K497</f>
        <v>60052.4</v>
      </c>
      <c r="L496" s="197">
        <f t="shared" si="148"/>
        <v>65242.3</v>
      </c>
    </row>
    <row r="497" spans="1:12" s="8" customFormat="1" ht="47.25">
      <c r="A497" s="142"/>
      <c r="B497" s="233" t="s">
        <v>454</v>
      </c>
      <c r="C497" s="318" t="s">
        <v>371</v>
      </c>
      <c r="D497" s="318" t="s">
        <v>51</v>
      </c>
      <c r="E497" s="167" t="s">
        <v>1</v>
      </c>
      <c r="F497" s="143" t="s">
        <v>3</v>
      </c>
      <c r="G497" s="457"/>
      <c r="H497" s="457"/>
      <c r="I497" s="457"/>
      <c r="J497" s="107">
        <f>+J498+J499+J500</f>
        <v>109883.8</v>
      </c>
      <c r="K497" s="107">
        <f t="shared" ref="K497:L497" si="149">+K498+K499+K500</f>
        <v>60052.4</v>
      </c>
      <c r="L497" s="107">
        <f t="shared" si="149"/>
        <v>65242.3</v>
      </c>
    </row>
    <row r="498" spans="1:12" s="8" customFormat="1" ht="49.5">
      <c r="A498" s="142"/>
      <c r="B498" s="233" t="s">
        <v>525</v>
      </c>
      <c r="C498" s="112" t="s">
        <v>371</v>
      </c>
      <c r="D498" s="112" t="s">
        <v>51</v>
      </c>
      <c r="E498" s="112" t="s">
        <v>1</v>
      </c>
      <c r="F498" s="112" t="s">
        <v>375</v>
      </c>
      <c r="G498" s="144" t="s">
        <v>223</v>
      </c>
      <c r="H498" s="144" t="s">
        <v>28</v>
      </c>
      <c r="I498" s="144" t="s">
        <v>48</v>
      </c>
      <c r="J498" s="28">
        <v>56583.8</v>
      </c>
      <c r="K498" s="28">
        <v>60052.4</v>
      </c>
      <c r="L498" s="28">
        <v>65242.3</v>
      </c>
    </row>
    <row r="499" spans="1:12" s="8" customFormat="1" ht="45.6" customHeight="1">
      <c r="A499" s="142"/>
      <c r="B499" s="53" t="s">
        <v>524</v>
      </c>
      <c r="C499" s="112" t="s">
        <v>371</v>
      </c>
      <c r="D499" s="112" t="s">
        <v>51</v>
      </c>
      <c r="E499" s="112" t="s">
        <v>1</v>
      </c>
      <c r="F499" s="112" t="s">
        <v>457</v>
      </c>
      <c r="G499" s="144" t="s">
        <v>223</v>
      </c>
      <c r="H499" s="144" t="s">
        <v>28</v>
      </c>
      <c r="I499" s="144" t="s">
        <v>48</v>
      </c>
      <c r="J499" s="28">
        <v>53300</v>
      </c>
      <c r="K499" s="28"/>
      <c r="L499" s="28"/>
    </row>
    <row r="500" spans="1:12" s="8" customFormat="1" ht="78.75" hidden="1">
      <c r="A500" s="142"/>
      <c r="B500" s="53" t="s">
        <v>522</v>
      </c>
      <c r="C500" s="112" t="s">
        <v>371</v>
      </c>
      <c r="D500" s="112" t="s">
        <v>51</v>
      </c>
      <c r="E500" s="112" t="s">
        <v>1</v>
      </c>
      <c r="F500" s="112" t="s">
        <v>523</v>
      </c>
      <c r="G500" s="144" t="s">
        <v>223</v>
      </c>
      <c r="H500" s="144" t="s">
        <v>28</v>
      </c>
      <c r="I500" s="144" t="s">
        <v>48</v>
      </c>
      <c r="J500" s="28">
        <v>0</v>
      </c>
      <c r="K500" s="28"/>
      <c r="L500" s="28"/>
    </row>
    <row r="501" spans="1:12" s="8" customFormat="1" ht="75">
      <c r="A501" s="12" t="s">
        <v>272</v>
      </c>
      <c r="B501" s="354" t="s">
        <v>267</v>
      </c>
      <c r="C501" s="319" t="s">
        <v>268</v>
      </c>
      <c r="D501" s="319" t="s">
        <v>49</v>
      </c>
      <c r="E501" s="211" t="s">
        <v>2</v>
      </c>
      <c r="F501" s="211" t="s">
        <v>3</v>
      </c>
      <c r="G501" s="458"/>
      <c r="H501" s="458"/>
      <c r="I501" s="458"/>
      <c r="J501" s="146">
        <f>J502+J507</f>
        <v>104694.1</v>
      </c>
      <c r="K501" s="146">
        <f t="shared" ref="K501:L501" si="150">K502+K507</f>
        <v>365971.5</v>
      </c>
      <c r="L501" s="146">
        <f t="shared" si="150"/>
        <v>156700.29999999999</v>
      </c>
    </row>
    <row r="502" spans="1:12" s="8" customFormat="1" ht="56.25">
      <c r="A502" s="13" t="s">
        <v>273</v>
      </c>
      <c r="B502" s="355" t="s">
        <v>269</v>
      </c>
      <c r="C502" s="139" t="s">
        <v>268</v>
      </c>
      <c r="D502" s="139" t="s">
        <v>555</v>
      </c>
      <c r="E502" s="216" t="s">
        <v>2</v>
      </c>
      <c r="F502" s="216" t="s">
        <v>3</v>
      </c>
      <c r="G502" s="458"/>
      <c r="H502" s="458"/>
      <c r="I502" s="458"/>
      <c r="J502" s="145">
        <f>SUM(J503+J577)</f>
        <v>2531.5</v>
      </c>
      <c r="K502" s="145">
        <f>SUM(K503+K577)</f>
        <v>2531.5</v>
      </c>
      <c r="L502" s="145">
        <f>SUM(L503+L577)</f>
        <v>2531.5</v>
      </c>
    </row>
    <row r="503" spans="1:12" s="94" customFormat="1" ht="39">
      <c r="A503" s="74" t="s">
        <v>557</v>
      </c>
      <c r="B503" s="356" t="s">
        <v>270</v>
      </c>
      <c r="C503" s="338" t="s">
        <v>268</v>
      </c>
      <c r="D503" s="338" t="s">
        <v>555</v>
      </c>
      <c r="E503" s="214" t="s">
        <v>1</v>
      </c>
      <c r="F503" s="359" t="s">
        <v>3</v>
      </c>
      <c r="G503" s="459"/>
      <c r="H503" s="459"/>
      <c r="I503" s="459"/>
      <c r="J503" s="147">
        <f>SUM(J504)</f>
        <v>2531.5</v>
      </c>
      <c r="K503" s="147">
        <f t="shared" ref="K503:L504" si="151">SUM(K504)</f>
        <v>2531.5</v>
      </c>
      <c r="L503" s="147">
        <f t="shared" si="151"/>
        <v>2531.5</v>
      </c>
    </row>
    <row r="504" spans="1:12" s="82" customFormat="1" ht="49.5">
      <c r="A504" s="16"/>
      <c r="B504" s="357" t="s">
        <v>421</v>
      </c>
      <c r="C504" s="318" t="s">
        <v>268</v>
      </c>
      <c r="D504" s="318" t="s">
        <v>555</v>
      </c>
      <c r="E504" s="360" t="s">
        <v>1</v>
      </c>
      <c r="F504" s="360" t="s">
        <v>554</v>
      </c>
      <c r="G504" s="483"/>
      <c r="H504" s="483"/>
      <c r="I504" s="483"/>
      <c r="J504" s="107">
        <f>SUM(J505)</f>
        <v>2531.5</v>
      </c>
      <c r="K504" s="107">
        <f t="shared" si="151"/>
        <v>2531.5</v>
      </c>
      <c r="L504" s="107">
        <f t="shared" si="151"/>
        <v>2531.5</v>
      </c>
    </row>
    <row r="505" spans="1:12" s="8" customFormat="1" ht="49.5">
      <c r="A505" s="16"/>
      <c r="B505" s="358" t="s">
        <v>553</v>
      </c>
      <c r="C505" s="112" t="s">
        <v>268</v>
      </c>
      <c r="D505" s="112" t="s">
        <v>555</v>
      </c>
      <c r="E505" s="266" t="s">
        <v>1</v>
      </c>
      <c r="F505" s="266" t="s">
        <v>554</v>
      </c>
      <c r="G505" s="266" t="s">
        <v>212</v>
      </c>
      <c r="H505" s="266" t="s">
        <v>28</v>
      </c>
      <c r="I505" s="266" t="s">
        <v>43</v>
      </c>
      <c r="J505" s="28">
        <v>2531.5</v>
      </c>
      <c r="K505" s="28">
        <v>2531.5</v>
      </c>
      <c r="L505" s="28">
        <v>2531.5</v>
      </c>
    </row>
    <row r="506" spans="1:12" s="201" customFormat="1" hidden="1">
      <c r="A506" s="200"/>
      <c r="B506" s="36"/>
      <c r="C506" s="319"/>
      <c r="D506" s="319"/>
      <c r="E506" s="211"/>
      <c r="F506" s="212"/>
      <c r="G506" s="463"/>
      <c r="H506" s="464"/>
      <c r="I506" s="465"/>
      <c r="J506" s="146"/>
      <c r="K506" s="213"/>
      <c r="L506" s="213"/>
    </row>
    <row r="507" spans="1:12" s="202" customFormat="1">
      <c r="A507" s="116" t="s">
        <v>612</v>
      </c>
      <c r="B507" s="37" t="s">
        <v>510</v>
      </c>
      <c r="C507" s="139" t="s">
        <v>268</v>
      </c>
      <c r="D507" s="139" t="s">
        <v>511</v>
      </c>
      <c r="E507" s="216" t="s">
        <v>2</v>
      </c>
      <c r="F507" s="217" t="s">
        <v>3</v>
      </c>
      <c r="G507" s="431"/>
      <c r="H507" s="432"/>
      <c r="I507" s="433"/>
      <c r="J507" s="145">
        <f>+J508</f>
        <v>102162.6</v>
      </c>
      <c r="K507" s="26">
        <f t="shared" ref="K507:L507" si="152">+K508</f>
        <v>363440</v>
      </c>
      <c r="L507" s="26">
        <f t="shared" si="152"/>
        <v>154168.79999999999</v>
      </c>
    </row>
    <row r="508" spans="1:12" s="182" customFormat="1" ht="34.5">
      <c r="A508" s="203" t="s">
        <v>613</v>
      </c>
      <c r="B508" s="204" t="s">
        <v>512</v>
      </c>
      <c r="C508" s="338" t="s">
        <v>268</v>
      </c>
      <c r="D508" s="338" t="s">
        <v>511</v>
      </c>
      <c r="E508" s="214" t="s">
        <v>7</v>
      </c>
      <c r="F508" s="95" t="s">
        <v>3</v>
      </c>
      <c r="G508" s="434"/>
      <c r="H508" s="435"/>
      <c r="I508" s="436"/>
      <c r="J508" s="147">
        <f>J509+J510+J514+J515+J516+J517</f>
        <v>102162.6</v>
      </c>
      <c r="K508" s="147">
        <f t="shared" ref="K508:L508" si="153">K509+K510+K514+K515</f>
        <v>363440</v>
      </c>
      <c r="L508" s="147">
        <f t="shared" si="153"/>
        <v>154168.79999999999</v>
      </c>
    </row>
    <row r="509" spans="1:12" s="182" customFormat="1" ht="63">
      <c r="A509" s="203"/>
      <c r="B509" s="285" t="s">
        <v>514</v>
      </c>
      <c r="C509" s="345" t="s">
        <v>268</v>
      </c>
      <c r="D509" s="345" t="s">
        <v>511</v>
      </c>
      <c r="E509" s="210" t="s">
        <v>7</v>
      </c>
      <c r="F509" s="50" t="s">
        <v>515</v>
      </c>
      <c r="G509" s="30" t="s">
        <v>223</v>
      </c>
      <c r="H509" s="30" t="s">
        <v>28</v>
      </c>
      <c r="I509" s="30" t="s">
        <v>48</v>
      </c>
      <c r="J509" s="155">
        <v>0</v>
      </c>
      <c r="K509" s="208">
        <v>162470.29999999999</v>
      </c>
      <c r="L509" s="208">
        <v>94774.3</v>
      </c>
    </row>
    <row r="510" spans="1:12" s="8" customFormat="1" ht="38.450000000000003" customHeight="1">
      <c r="A510" s="16"/>
      <c r="B510" s="285" t="s">
        <v>513</v>
      </c>
      <c r="C510" s="345" t="s">
        <v>268</v>
      </c>
      <c r="D510" s="345" t="s">
        <v>511</v>
      </c>
      <c r="E510" s="210" t="s">
        <v>7</v>
      </c>
      <c r="F510" s="207" t="s">
        <v>425</v>
      </c>
      <c r="G510" s="169" t="s">
        <v>223</v>
      </c>
      <c r="H510" s="50" t="s">
        <v>28</v>
      </c>
      <c r="I510" s="206" t="s">
        <v>98</v>
      </c>
      <c r="J510" s="155">
        <v>13960.8</v>
      </c>
      <c r="K510" s="208">
        <v>0</v>
      </c>
      <c r="L510" s="208">
        <v>0</v>
      </c>
    </row>
    <row r="511" spans="1:12" s="8" customFormat="1" ht="31.5" hidden="1">
      <c r="A511" s="16"/>
      <c r="B511" s="285" t="s">
        <v>513</v>
      </c>
      <c r="C511" s="345" t="s">
        <v>268</v>
      </c>
      <c r="D511" s="345" t="s">
        <v>187</v>
      </c>
      <c r="E511" s="210" t="s">
        <v>12</v>
      </c>
      <c r="F511" s="207" t="s">
        <v>567</v>
      </c>
      <c r="G511" s="169" t="s">
        <v>223</v>
      </c>
      <c r="H511" s="50" t="s">
        <v>43</v>
      </c>
      <c r="I511" s="206" t="s">
        <v>43</v>
      </c>
      <c r="J511" s="155"/>
      <c r="K511" s="209"/>
      <c r="L511" s="209"/>
    </row>
    <row r="512" spans="1:12" s="8" customFormat="1" ht="31.5" hidden="1">
      <c r="A512" s="16"/>
      <c r="B512" s="285" t="s">
        <v>513</v>
      </c>
      <c r="C512" s="345" t="s">
        <v>268</v>
      </c>
      <c r="D512" s="345" t="s">
        <v>187</v>
      </c>
      <c r="E512" s="210" t="s">
        <v>12</v>
      </c>
      <c r="F512" s="207" t="s">
        <v>568</v>
      </c>
      <c r="G512" s="236" t="s">
        <v>223</v>
      </c>
      <c r="H512" s="50" t="s">
        <v>43</v>
      </c>
      <c r="I512" s="206" t="s">
        <v>43</v>
      </c>
      <c r="J512" s="155"/>
      <c r="K512" s="209"/>
      <c r="L512" s="209"/>
    </row>
    <row r="513" spans="1:12" s="8" customFormat="1" ht="40.9" hidden="1" customHeight="1">
      <c r="A513" s="16"/>
      <c r="B513" s="285" t="s">
        <v>513</v>
      </c>
      <c r="C513" s="345" t="s">
        <v>268</v>
      </c>
      <c r="D513" s="345" t="s">
        <v>187</v>
      </c>
      <c r="E513" s="210" t="s">
        <v>12</v>
      </c>
      <c r="F513" s="207" t="s">
        <v>569</v>
      </c>
      <c r="G513" s="278" t="s">
        <v>223</v>
      </c>
      <c r="H513" s="50" t="s">
        <v>43</v>
      </c>
      <c r="I513" s="50" t="s">
        <v>43</v>
      </c>
      <c r="J513" s="155"/>
      <c r="K513" s="209"/>
      <c r="L513" s="209"/>
    </row>
    <row r="514" spans="1:12" s="8" customFormat="1" ht="40.9" customHeight="1">
      <c r="A514" s="16"/>
      <c r="B514" s="285" t="s">
        <v>513</v>
      </c>
      <c r="C514" s="345" t="s">
        <v>268</v>
      </c>
      <c r="D514" s="345" t="s">
        <v>511</v>
      </c>
      <c r="E514" s="210" t="s">
        <v>7</v>
      </c>
      <c r="F514" s="207" t="s">
        <v>425</v>
      </c>
      <c r="G514" s="361" t="s">
        <v>223</v>
      </c>
      <c r="H514" s="50" t="s">
        <v>28</v>
      </c>
      <c r="I514" s="50" t="s">
        <v>98</v>
      </c>
      <c r="J514" s="155">
        <v>4025.9</v>
      </c>
      <c r="K514" s="209"/>
      <c r="L514" s="209"/>
    </row>
    <row r="515" spans="1:12" s="8" customFormat="1" ht="40.9" customHeight="1">
      <c r="A515" s="16"/>
      <c r="B515" s="285" t="s">
        <v>644</v>
      </c>
      <c r="C515" s="345" t="s">
        <v>268</v>
      </c>
      <c r="D515" s="345" t="s">
        <v>511</v>
      </c>
      <c r="E515" s="210" t="s">
        <v>7</v>
      </c>
      <c r="F515" s="207" t="s">
        <v>578</v>
      </c>
      <c r="G515" s="362" t="s">
        <v>223</v>
      </c>
      <c r="H515" s="50" t="s">
        <v>43</v>
      </c>
      <c r="I515" s="50" t="s">
        <v>43</v>
      </c>
      <c r="J515" s="155">
        <v>52293.3</v>
      </c>
      <c r="K515" s="209">
        <v>200969.7</v>
      </c>
      <c r="L515" s="209">
        <v>59394.5</v>
      </c>
    </row>
    <row r="516" spans="1:12" s="8" customFormat="1" ht="40.9" customHeight="1">
      <c r="A516" s="16"/>
      <c r="B516" s="285" t="s">
        <v>645</v>
      </c>
      <c r="C516" s="345" t="s">
        <v>268</v>
      </c>
      <c r="D516" s="345" t="s">
        <v>511</v>
      </c>
      <c r="E516" s="210" t="s">
        <v>7</v>
      </c>
      <c r="F516" s="207" t="s">
        <v>578</v>
      </c>
      <c r="G516" s="369" t="s">
        <v>223</v>
      </c>
      <c r="H516" s="50" t="s">
        <v>47</v>
      </c>
      <c r="I516" s="50" t="s">
        <v>28</v>
      </c>
      <c r="J516" s="155">
        <v>7273.2</v>
      </c>
      <c r="K516" s="209"/>
      <c r="L516" s="209"/>
    </row>
    <row r="517" spans="1:12" s="8" customFormat="1" ht="40.9" customHeight="1">
      <c r="A517" s="16"/>
      <c r="B517" s="285" t="s">
        <v>645</v>
      </c>
      <c r="C517" s="345" t="s">
        <v>268</v>
      </c>
      <c r="D517" s="345" t="s">
        <v>511</v>
      </c>
      <c r="E517" s="210" t="s">
        <v>7</v>
      </c>
      <c r="F517" s="207" t="s">
        <v>578</v>
      </c>
      <c r="G517" s="399" t="s">
        <v>223</v>
      </c>
      <c r="H517" s="50" t="s">
        <v>47</v>
      </c>
      <c r="I517" s="50" t="s">
        <v>28</v>
      </c>
      <c r="J517" s="155">
        <v>24609.4</v>
      </c>
      <c r="K517" s="209"/>
      <c r="L517" s="209"/>
    </row>
    <row r="518" spans="1:12" s="8" customFormat="1" ht="36.6" customHeight="1">
      <c r="A518" s="12" t="s">
        <v>509</v>
      </c>
      <c r="B518" s="36" t="s">
        <v>477</v>
      </c>
      <c r="C518" s="319" t="s">
        <v>481</v>
      </c>
      <c r="D518" s="319" t="s">
        <v>49</v>
      </c>
      <c r="E518" s="211" t="s">
        <v>2</v>
      </c>
      <c r="F518" s="270" t="s">
        <v>3</v>
      </c>
      <c r="G518" s="422"/>
      <c r="H518" s="423"/>
      <c r="I518" s="424"/>
      <c r="J518" s="213">
        <f>+J519</f>
        <v>4701.2</v>
      </c>
      <c r="K518" s="213">
        <f t="shared" ref="K518:L520" si="154">K519</f>
        <v>4701.2</v>
      </c>
      <c r="L518" s="213">
        <f t="shared" si="154"/>
        <v>4701.2</v>
      </c>
    </row>
    <row r="519" spans="1:12" s="8" customFormat="1" ht="49.5">
      <c r="A519" s="13" t="s">
        <v>334</v>
      </c>
      <c r="B519" s="37" t="s">
        <v>478</v>
      </c>
      <c r="C519" s="139" t="s">
        <v>481</v>
      </c>
      <c r="D519" s="139" t="s">
        <v>51</v>
      </c>
      <c r="E519" s="216" t="s">
        <v>2</v>
      </c>
      <c r="F519" s="273" t="s">
        <v>3</v>
      </c>
      <c r="G519" s="425"/>
      <c r="H519" s="426"/>
      <c r="I519" s="427"/>
      <c r="J519" s="26">
        <f>+J520</f>
        <v>4701.2</v>
      </c>
      <c r="K519" s="26">
        <f t="shared" si="154"/>
        <v>4701.2</v>
      </c>
      <c r="L519" s="26">
        <f t="shared" si="154"/>
        <v>4701.2</v>
      </c>
    </row>
    <row r="520" spans="1:12" s="8" customFormat="1" ht="34.5">
      <c r="A520" s="203" t="s">
        <v>373</v>
      </c>
      <c r="B520" s="276" t="s">
        <v>479</v>
      </c>
      <c r="C520" s="341" t="s">
        <v>481</v>
      </c>
      <c r="D520" s="341" t="s">
        <v>51</v>
      </c>
      <c r="E520" s="258" t="s">
        <v>7</v>
      </c>
      <c r="F520" s="272" t="s">
        <v>3</v>
      </c>
      <c r="G520" s="428"/>
      <c r="H520" s="429"/>
      <c r="I520" s="430"/>
      <c r="J520" s="259">
        <f>+J521</f>
        <v>4701.2</v>
      </c>
      <c r="K520" s="259">
        <f t="shared" si="154"/>
        <v>4701.2</v>
      </c>
      <c r="L520" s="259">
        <f t="shared" si="154"/>
        <v>4701.2</v>
      </c>
    </row>
    <row r="521" spans="1:12" s="8" customFormat="1" ht="47.25">
      <c r="A521" s="16"/>
      <c r="B521" s="53" t="s">
        <v>480</v>
      </c>
      <c r="C521" s="342" t="s">
        <v>481</v>
      </c>
      <c r="D521" s="342" t="s">
        <v>51</v>
      </c>
      <c r="E521" s="230" t="s">
        <v>7</v>
      </c>
      <c r="F521" s="54" t="s">
        <v>482</v>
      </c>
      <c r="G521" s="271" t="s">
        <v>223</v>
      </c>
      <c r="H521" s="50" t="s">
        <v>43</v>
      </c>
      <c r="I521" s="50" t="s">
        <v>7</v>
      </c>
      <c r="J521" s="260">
        <v>4701.2</v>
      </c>
      <c r="K521" s="260">
        <v>4701.2</v>
      </c>
      <c r="L521" s="209">
        <v>4701.2</v>
      </c>
    </row>
    <row r="522" spans="1:12" s="8" customFormat="1" ht="82.5">
      <c r="A522" s="16"/>
      <c r="B522" s="36" t="s">
        <v>469</v>
      </c>
      <c r="C522" s="319" t="s">
        <v>474</v>
      </c>
      <c r="D522" s="319" t="s">
        <v>49</v>
      </c>
      <c r="E522" s="211" t="s">
        <v>2</v>
      </c>
      <c r="F522" s="262" t="s">
        <v>3</v>
      </c>
      <c r="G522" s="422"/>
      <c r="H522" s="423"/>
      <c r="I522" s="424"/>
      <c r="J522" s="213">
        <f>+J523</f>
        <v>320</v>
      </c>
      <c r="K522" s="213">
        <f t="shared" ref="K522:L522" si="155">+K523</f>
        <v>0</v>
      </c>
      <c r="L522" s="213">
        <f t="shared" si="155"/>
        <v>0</v>
      </c>
    </row>
    <row r="523" spans="1:12" s="8" customFormat="1">
      <c r="A523" s="13" t="s">
        <v>657</v>
      </c>
      <c r="B523" s="37" t="s">
        <v>470</v>
      </c>
      <c r="C523" s="344" t="s">
        <v>474</v>
      </c>
      <c r="D523" s="344" t="s">
        <v>51</v>
      </c>
      <c r="E523" s="265" t="s">
        <v>2</v>
      </c>
      <c r="F523" s="115" t="s">
        <v>3</v>
      </c>
      <c r="G523" s="425"/>
      <c r="H523" s="426"/>
      <c r="I523" s="427"/>
      <c r="J523" s="267">
        <f>SUM(J524)</f>
        <v>320</v>
      </c>
      <c r="K523" s="267">
        <f t="shared" ref="K523:L523" si="156">SUM(K524)</f>
        <v>0</v>
      </c>
      <c r="L523" s="267">
        <f t="shared" si="156"/>
        <v>0</v>
      </c>
    </row>
    <row r="524" spans="1:12" s="8" customFormat="1" ht="51.75">
      <c r="A524" s="203" t="s">
        <v>658</v>
      </c>
      <c r="B524" s="238" t="s">
        <v>471</v>
      </c>
      <c r="C524" s="309" t="s">
        <v>474</v>
      </c>
      <c r="D524" s="309" t="s">
        <v>51</v>
      </c>
      <c r="E524" s="241" t="s">
        <v>28</v>
      </c>
      <c r="F524" s="240" t="s">
        <v>3</v>
      </c>
      <c r="G524" s="428"/>
      <c r="H524" s="429"/>
      <c r="I524" s="430"/>
      <c r="J524" s="268">
        <f>+J525+J526</f>
        <v>320</v>
      </c>
      <c r="K524" s="268">
        <f t="shared" ref="K524:L524" si="157">+K525+K526</f>
        <v>0</v>
      </c>
      <c r="L524" s="268">
        <f t="shared" si="157"/>
        <v>0</v>
      </c>
    </row>
    <row r="525" spans="1:12" s="8" customFormat="1" ht="63">
      <c r="A525" s="16"/>
      <c r="B525" s="119" t="s">
        <v>472</v>
      </c>
      <c r="C525" s="112" t="s">
        <v>474</v>
      </c>
      <c r="D525" s="112" t="s">
        <v>51</v>
      </c>
      <c r="E525" s="266" t="s">
        <v>28</v>
      </c>
      <c r="F525" s="30" t="s">
        <v>468</v>
      </c>
      <c r="G525" s="263" t="s">
        <v>223</v>
      </c>
      <c r="H525" s="50" t="s">
        <v>107</v>
      </c>
      <c r="I525" s="50" t="s">
        <v>7</v>
      </c>
      <c r="J525" s="269">
        <v>220</v>
      </c>
      <c r="K525" s="269"/>
      <c r="L525" s="269"/>
    </row>
    <row r="526" spans="1:12" s="8" customFormat="1" ht="70.150000000000006" customHeight="1">
      <c r="A526" s="16"/>
      <c r="B526" s="119" t="s">
        <v>473</v>
      </c>
      <c r="C526" s="112" t="s">
        <v>474</v>
      </c>
      <c r="D526" s="112" t="s">
        <v>51</v>
      </c>
      <c r="E526" s="266" t="s">
        <v>28</v>
      </c>
      <c r="F526" s="30" t="s">
        <v>475</v>
      </c>
      <c r="G526" s="263" t="s">
        <v>223</v>
      </c>
      <c r="H526" s="50" t="s">
        <v>107</v>
      </c>
      <c r="I526" s="50" t="s">
        <v>7</v>
      </c>
      <c r="J526" s="269">
        <v>100</v>
      </c>
      <c r="K526" s="269"/>
      <c r="L526" s="269"/>
    </row>
    <row r="527" spans="1:12" s="201" customFormat="1" ht="49.5">
      <c r="A527" s="200" t="s">
        <v>558</v>
      </c>
      <c r="B527" s="36" t="s">
        <v>422</v>
      </c>
      <c r="C527" s="319" t="s">
        <v>426</v>
      </c>
      <c r="D527" s="319" t="s">
        <v>49</v>
      </c>
      <c r="E527" s="211" t="s">
        <v>2</v>
      </c>
      <c r="F527" s="212" t="s">
        <v>3</v>
      </c>
      <c r="G527" s="437"/>
      <c r="H527" s="438"/>
      <c r="I527" s="439"/>
      <c r="J527" s="146">
        <f>+J528+J535</f>
        <v>0</v>
      </c>
      <c r="K527" s="213">
        <f t="shared" ref="K527:L528" si="158">SUM(K528)</f>
        <v>102062.39999999999</v>
      </c>
      <c r="L527" s="213">
        <f t="shared" si="158"/>
        <v>0</v>
      </c>
    </row>
    <row r="528" spans="1:12" s="202" customFormat="1" ht="33">
      <c r="A528" s="13" t="s">
        <v>559</v>
      </c>
      <c r="B528" s="37" t="s">
        <v>423</v>
      </c>
      <c r="C528" s="139" t="s">
        <v>426</v>
      </c>
      <c r="D528" s="139" t="s">
        <v>51</v>
      </c>
      <c r="E528" s="216" t="s">
        <v>2</v>
      </c>
      <c r="F528" s="217" t="s">
        <v>3</v>
      </c>
      <c r="G528" s="440"/>
      <c r="H528" s="441"/>
      <c r="I528" s="442"/>
      <c r="J528" s="145">
        <f>+J529+J532</f>
        <v>0</v>
      </c>
      <c r="K528" s="26">
        <f t="shared" si="158"/>
        <v>102062.39999999999</v>
      </c>
      <c r="L528" s="26">
        <f t="shared" si="158"/>
        <v>0</v>
      </c>
    </row>
    <row r="529" spans="1:12" s="182" customFormat="1">
      <c r="A529" s="203" t="s">
        <v>560</v>
      </c>
      <c r="B529" s="205" t="s">
        <v>424</v>
      </c>
      <c r="C529" s="338" t="s">
        <v>426</v>
      </c>
      <c r="D529" s="338" t="s">
        <v>51</v>
      </c>
      <c r="E529" s="214" t="s">
        <v>427</v>
      </c>
      <c r="F529" s="95" t="s">
        <v>3</v>
      </c>
      <c r="G529" s="443"/>
      <c r="H529" s="444"/>
      <c r="I529" s="445"/>
      <c r="J529" s="147">
        <f>+J530</f>
        <v>0</v>
      </c>
      <c r="K529" s="215">
        <f t="shared" ref="K529:L529" si="159">+K530+K531</f>
        <v>102062.39999999999</v>
      </c>
      <c r="L529" s="215">
        <f t="shared" si="159"/>
        <v>0</v>
      </c>
    </row>
    <row r="530" spans="1:12" s="8" customFormat="1" ht="33">
      <c r="A530" s="16"/>
      <c r="B530" s="21" t="s">
        <v>521</v>
      </c>
      <c r="C530" s="345" t="s">
        <v>426</v>
      </c>
      <c r="D530" s="345" t="s">
        <v>51</v>
      </c>
      <c r="E530" s="210" t="s">
        <v>427</v>
      </c>
      <c r="F530" s="306" t="s">
        <v>428</v>
      </c>
      <c r="G530" s="419"/>
      <c r="H530" s="420"/>
      <c r="I530" s="421"/>
      <c r="J530" s="307">
        <f>J531</f>
        <v>0</v>
      </c>
      <c r="K530" s="208"/>
      <c r="L530" s="208"/>
    </row>
    <row r="531" spans="1:12" s="8" customFormat="1" ht="15.6" customHeight="1">
      <c r="A531" s="16"/>
      <c r="B531" s="21" t="s">
        <v>224</v>
      </c>
      <c r="C531" s="345" t="s">
        <v>426</v>
      </c>
      <c r="D531" s="345" t="s">
        <v>51</v>
      </c>
      <c r="E531" s="210" t="s">
        <v>427</v>
      </c>
      <c r="F531" s="207" t="s">
        <v>428</v>
      </c>
      <c r="G531" s="58" t="s">
        <v>223</v>
      </c>
      <c r="H531" s="308" t="s">
        <v>43</v>
      </c>
      <c r="I531" s="308" t="s">
        <v>43</v>
      </c>
      <c r="J531" s="155">
        <v>0</v>
      </c>
      <c r="K531" s="208">
        <v>102062.39999999999</v>
      </c>
      <c r="L531" s="208"/>
    </row>
    <row r="532" spans="1:12" s="8" customFormat="1" ht="33" hidden="1">
      <c r="A532" s="13" t="s">
        <v>581</v>
      </c>
      <c r="B532" s="37" t="s">
        <v>423</v>
      </c>
      <c r="C532" s="139" t="s">
        <v>426</v>
      </c>
      <c r="D532" s="139" t="s">
        <v>51</v>
      </c>
      <c r="E532" s="216" t="s">
        <v>2</v>
      </c>
      <c r="F532" s="280" t="s">
        <v>3</v>
      </c>
      <c r="G532" s="419"/>
      <c r="H532" s="420"/>
      <c r="I532" s="421"/>
      <c r="J532" s="145">
        <f>+J533</f>
        <v>0</v>
      </c>
      <c r="K532" s="26"/>
      <c r="L532" s="26"/>
    </row>
    <row r="533" spans="1:12" s="8" customFormat="1" ht="34.5" hidden="1">
      <c r="A533" s="203" t="s">
        <v>582</v>
      </c>
      <c r="B533" s="238" t="s">
        <v>486</v>
      </c>
      <c r="C533" s="341" t="s">
        <v>426</v>
      </c>
      <c r="D533" s="341" t="s">
        <v>51</v>
      </c>
      <c r="E533" s="258" t="s">
        <v>12</v>
      </c>
      <c r="F533" s="279" t="s">
        <v>3</v>
      </c>
      <c r="G533" s="419"/>
      <c r="H533" s="420"/>
      <c r="I533" s="421"/>
      <c r="J533" s="198">
        <f>+J534</f>
        <v>0</v>
      </c>
      <c r="K533" s="259"/>
      <c r="L533" s="259"/>
    </row>
    <row r="534" spans="1:12" s="8" customFormat="1" ht="85.15" hidden="1" customHeight="1">
      <c r="A534" s="16"/>
      <c r="B534" s="21" t="s">
        <v>556</v>
      </c>
      <c r="C534" s="345" t="s">
        <v>426</v>
      </c>
      <c r="D534" s="345" t="s">
        <v>51</v>
      </c>
      <c r="E534" s="210" t="s">
        <v>12</v>
      </c>
      <c r="F534" s="207" t="s">
        <v>520</v>
      </c>
      <c r="G534" s="278" t="s">
        <v>223</v>
      </c>
      <c r="H534" s="50" t="s">
        <v>43</v>
      </c>
      <c r="I534" s="50" t="s">
        <v>12</v>
      </c>
      <c r="J534" s="155">
        <v>0</v>
      </c>
      <c r="K534" s="208"/>
      <c r="L534" s="208"/>
    </row>
    <row r="535" spans="1:12" s="202" customFormat="1" ht="49.5" hidden="1">
      <c r="A535" s="116"/>
      <c r="B535" s="37" t="s">
        <v>450</v>
      </c>
      <c r="C535" s="139" t="s">
        <v>426</v>
      </c>
      <c r="D535" s="139" t="s">
        <v>85</v>
      </c>
      <c r="E535" s="216" t="s">
        <v>2</v>
      </c>
      <c r="F535" s="229" t="s">
        <v>3</v>
      </c>
      <c r="G535" s="484"/>
      <c r="H535" s="485"/>
      <c r="I535" s="486"/>
      <c r="J535" s="145">
        <f>+J536</f>
        <v>0</v>
      </c>
      <c r="K535" s="232"/>
      <c r="L535" s="232"/>
    </row>
    <row r="536" spans="1:12" s="8" customFormat="1" ht="34.5" hidden="1">
      <c r="A536" s="16"/>
      <c r="B536" s="204" t="s">
        <v>447</v>
      </c>
      <c r="C536" s="338" t="s">
        <v>426</v>
      </c>
      <c r="D536" s="338" t="s">
        <v>85</v>
      </c>
      <c r="E536" s="214" t="s">
        <v>8</v>
      </c>
      <c r="F536" s="227" t="s">
        <v>3</v>
      </c>
      <c r="G536" s="451"/>
      <c r="H536" s="451"/>
      <c r="I536" s="451"/>
      <c r="J536" s="147">
        <f>+J537</f>
        <v>0</v>
      </c>
      <c r="K536" s="231"/>
      <c r="L536" s="208"/>
    </row>
    <row r="537" spans="1:12" s="8" customFormat="1" ht="63" hidden="1">
      <c r="A537" s="16"/>
      <c r="B537" s="53" t="s">
        <v>448</v>
      </c>
      <c r="C537" s="342" t="s">
        <v>426</v>
      </c>
      <c r="D537" s="342" t="s">
        <v>85</v>
      </c>
      <c r="E537" s="230" t="s">
        <v>8</v>
      </c>
      <c r="F537" s="54" t="s">
        <v>449</v>
      </c>
      <c r="G537" s="228" t="s">
        <v>223</v>
      </c>
      <c r="H537" s="50" t="s">
        <v>43</v>
      </c>
      <c r="I537" s="50" t="s">
        <v>12</v>
      </c>
      <c r="J537" s="155"/>
      <c r="K537" s="208"/>
      <c r="L537" s="208"/>
    </row>
    <row r="538" spans="1:12" s="103" customFormat="1" ht="56.25">
      <c r="A538" s="12" t="s">
        <v>561</v>
      </c>
      <c r="B538" s="20" t="s">
        <v>329</v>
      </c>
      <c r="C538" s="319" t="s">
        <v>330</v>
      </c>
      <c r="D538" s="319" t="s">
        <v>49</v>
      </c>
      <c r="E538" s="168" t="s">
        <v>2</v>
      </c>
      <c r="F538" s="100" t="s">
        <v>3</v>
      </c>
      <c r="G538" s="447"/>
      <c r="H538" s="447"/>
      <c r="I538" s="447"/>
      <c r="J538" s="146">
        <f>SUM(J539)</f>
        <v>2413.6999999999998</v>
      </c>
      <c r="K538" s="146">
        <f t="shared" ref="K538:L538" si="160">SUM(K539)</f>
        <v>5896.7</v>
      </c>
      <c r="L538" s="146">
        <f t="shared" si="160"/>
        <v>5550</v>
      </c>
    </row>
    <row r="539" spans="1:12" s="103" customFormat="1" ht="56.25">
      <c r="A539" s="13" t="s">
        <v>562</v>
      </c>
      <c r="B539" s="18" t="s">
        <v>331</v>
      </c>
      <c r="C539" s="139" t="s">
        <v>330</v>
      </c>
      <c r="D539" s="139" t="s">
        <v>51</v>
      </c>
      <c r="E539" s="170" t="s">
        <v>2</v>
      </c>
      <c r="F539" s="102" t="s">
        <v>3</v>
      </c>
      <c r="G539" s="447"/>
      <c r="H539" s="447"/>
      <c r="I539" s="447"/>
      <c r="J539" s="145">
        <f>J540+J545</f>
        <v>2413.6999999999998</v>
      </c>
      <c r="K539" s="145">
        <f>K540+K545</f>
        <v>5896.7</v>
      </c>
      <c r="L539" s="145">
        <f>L540+L545</f>
        <v>5550</v>
      </c>
    </row>
    <row r="540" spans="1:12" s="105" customFormat="1" ht="39">
      <c r="A540" s="40" t="s">
        <v>563</v>
      </c>
      <c r="B540" s="104" t="s">
        <v>332</v>
      </c>
      <c r="C540" s="341" t="s">
        <v>330</v>
      </c>
      <c r="D540" s="341" t="s">
        <v>51</v>
      </c>
      <c r="E540" s="303" t="s">
        <v>1</v>
      </c>
      <c r="F540" s="303" t="s">
        <v>3</v>
      </c>
      <c r="G540" s="452"/>
      <c r="H540" s="452"/>
      <c r="I540" s="452"/>
      <c r="J540" s="198">
        <f>+J541+J543</f>
        <v>2413.6999999999998</v>
      </c>
      <c r="K540" s="198">
        <f t="shared" ref="K540:L540" si="161">SUM(K543)</f>
        <v>346.7</v>
      </c>
      <c r="L540" s="198">
        <f t="shared" si="161"/>
        <v>0</v>
      </c>
    </row>
    <row r="541" spans="1:12" s="105" customFormat="1" ht="33">
      <c r="A541" s="40"/>
      <c r="B541" s="41" t="s">
        <v>641</v>
      </c>
      <c r="C541" s="398" t="s">
        <v>330</v>
      </c>
      <c r="D541" s="398" t="s">
        <v>51</v>
      </c>
      <c r="E541" s="396" t="s">
        <v>1</v>
      </c>
      <c r="F541" s="396" t="s">
        <v>643</v>
      </c>
      <c r="G541" s="413"/>
      <c r="H541" s="414"/>
      <c r="I541" s="415"/>
      <c r="J541" s="107">
        <f>+J542</f>
        <v>1589.3</v>
      </c>
      <c r="K541" s="107"/>
      <c r="L541" s="107"/>
    </row>
    <row r="542" spans="1:12" s="105" customFormat="1" ht="19.5">
      <c r="A542" s="40"/>
      <c r="B542" s="17" t="s">
        <v>642</v>
      </c>
      <c r="C542" s="112" t="s">
        <v>330</v>
      </c>
      <c r="D542" s="112" t="s">
        <v>51</v>
      </c>
      <c r="E542" s="397" t="s">
        <v>1</v>
      </c>
      <c r="F542" s="397" t="s">
        <v>643</v>
      </c>
      <c r="G542" s="397" t="s">
        <v>212</v>
      </c>
      <c r="H542" s="397" t="s">
        <v>1</v>
      </c>
      <c r="I542" s="397" t="s">
        <v>101</v>
      </c>
      <c r="J542" s="28">
        <v>1589.3</v>
      </c>
      <c r="K542" s="28"/>
      <c r="L542" s="28"/>
    </row>
    <row r="543" spans="1:12" s="82" customFormat="1" ht="33">
      <c r="A543" s="16"/>
      <c r="B543" s="41" t="s">
        <v>516</v>
      </c>
      <c r="C543" s="318" t="s">
        <v>330</v>
      </c>
      <c r="D543" s="318" t="s">
        <v>51</v>
      </c>
      <c r="E543" s="165" t="s">
        <v>1</v>
      </c>
      <c r="F543" s="99" t="s">
        <v>333</v>
      </c>
      <c r="G543" s="446"/>
      <c r="H543" s="446"/>
      <c r="I543" s="446"/>
      <c r="J543" s="107">
        <f>SUM(J544:J544)</f>
        <v>824.4</v>
      </c>
      <c r="K543" s="107">
        <f>SUM(K544:K544)</f>
        <v>346.7</v>
      </c>
      <c r="L543" s="107">
        <f>SUM(L544:L544)</f>
        <v>0</v>
      </c>
    </row>
    <row r="544" spans="1:12" s="8" customFormat="1" ht="17.25">
      <c r="A544" s="16"/>
      <c r="B544" s="17" t="s">
        <v>224</v>
      </c>
      <c r="C544" s="112" t="s">
        <v>330</v>
      </c>
      <c r="D544" s="112" t="s">
        <v>51</v>
      </c>
      <c r="E544" s="169" t="s">
        <v>1</v>
      </c>
      <c r="F544" s="101" t="s">
        <v>333</v>
      </c>
      <c r="G544" s="169" t="s">
        <v>223</v>
      </c>
      <c r="H544" s="169" t="s">
        <v>107</v>
      </c>
      <c r="I544" s="169" t="s">
        <v>7</v>
      </c>
      <c r="J544" s="28">
        <v>824.4</v>
      </c>
      <c r="K544" s="28">
        <v>346.7</v>
      </c>
      <c r="L544" s="28"/>
    </row>
    <row r="545" spans="1:12" s="8" customFormat="1" ht="39">
      <c r="A545" s="40" t="s">
        <v>614</v>
      </c>
      <c r="B545" s="104" t="s">
        <v>517</v>
      </c>
      <c r="C545" s="341" t="s">
        <v>330</v>
      </c>
      <c r="D545" s="341" t="s">
        <v>51</v>
      </c>
      <c r="E545" s="303" t="s">
        <v>7</v>
      </c>
      <c r="F545" s="303" t="s">
        <v>3</v>
      </c>
      <c r="G545" s="302"/>
      <c r="H545" s="302"/>
      <c r="I545" s="302"/>
      <c r="J545" s="305">
        <f t="shared" ref="J545:L546" si="162">J546</f>
        <v>0</v>
      </c>
      <c r="K545" s="305">
        <f t="shared" si="162"/>
        <v>5550</v>
      </c>
      <c r="L545" s="305">
        <f t="shared" si="162"/>
        <v>5550</v>
      </c>
    </row>
    <row r="546" spans="1:12" s="8" customFormat="1" ht="49.5">
      <c r="A546" s="16"/>
      <c r="B546" s="41" t="s">
        <v>518</v>
      </c>
      <c r="C546" s="112" t="s">
        <v>330</v>
      </c>
      <c r="D546" s="112" t="s">
        <v>51</v>
      </c>
      <c r="E546" s="302" t="s">
        <v>7</v>
      </c>
      <c r="F546" s="302" t="s">
        <v>519</v>
      </c>
      <c r="G546" s="302"/>
      <c r="H546" s="302"/>
      <c r="I546" s="302"/>
      <c r="J546" s="107">
        <f t="shared" si="162"/>
        <v>0</v>
      </c>
      <c r="K546" s="107">
        <f t="shared" si="162"/>
        <v>5550</v>
      </c>
      <c r="L546" s="107">
        <f t="shared" si="162"/>
        <v>5550</v>
      </c>
    </row>
    <row r="547" spans="1:12" s="8" customFormat="1" ht="17.25">
      <c r="A547" s="16"/>
      <c r="B547" s="17" t="s">
        <v>224</v>
      </c>
      <c r="C547" s="112" t="s">
        <v>330</v>
      </c>
      <c r="D547" s="112" t="s">
        <v>51</v>
      </c>
      <c r="E547" s="302" t="s">
        <v>7</v>
      </c>
      <c r="F547" s="302" t="s">
        <v>519</v>
      </c>
      <c r="G547" s="302" t="s">
        <v>223</v>
      </c>
      <c r="H547" s="302" t="s">
        <v>43</v>
      </c>
      <c r="I547" s="302" t="s">
        <v>7</v>
      </c>
      <c r="J547" s="28">
        <v>0</v>
      </c>
      <c r="K547" s="28">
        <v>5550</v>
      </c>
      <c r="L547" s="28">
        <v>5550</v>
      </c>
    </row>
    <row r="548" spans="1:12" s="2" customFormat="1" ht="37.5">
      <c r="A548" s="12" t="s">
        <v>564</v>
      </c>
      <c r="B548" s="20" t="s">
        <v>286</v>
      </c>
      <c r="C548" s="319" t="s">
        <v>306</v>
      </c>
      <c r="D548" s="319" t="s">
        <v>49</v>
      </c>
      <c r="E548" s="168" t="s">
        <v>2</v>
      </c>
      <c r="F548" s="35" t="s">
        <v>3</v>
      </c>
      <c r="G548" s="447"/>
      <c r="H548" s="447"/>
      <c r="I548" s="447"/>
      <c r="J548" s="146">
        <f>+J549+J559</f>
        <v>5223.3999999999996</v>
      </c>
      <c r="K548" s="146">
        <f t="shared" ref="K548:L548" si="163">SUM(K549+K554)</f>
        <v>2059</v>
      </c>
      <c r="L548" s="146">
        <f t="shared" si="163"/>
        <v>2141</v>
      </c>
    </row>
    <row r="549" spans="1:12" s="2" customFormat="1" ht="37.5">
      <c r="A549" s="13" t="s">
        <v>565</v>
      </c>
      <c r="B549" s="18" t="s">
        <v>305</v>
      </c>
      <c r="C549" s="139" t="s">
        <v>306</v>
      </c>
      <c r="D549" s="139" t="s">
        <v>51</v>
      </c>
      <c r="E549" s="170" t="s">
        <v>2</v>
      </c>
      <c r="F549" s="49" t="s">
        <v>3</v>
      </c>
      <c r="G549" s="474"/>
      <c r="H549" s="474"/>
      <c r="I549" s="474"/>
      <c r="J549" s="145">
        <f>SUM(J550+J552)</f>
        <v>1983</v>
      </c>
      <c r="K549" s="145">
        <f t="shared" ref="K549:L549" si="164">SUM(K550+K552)</f>
        <v>2059</v>
      </c>
      <c r="L549" s="145">
        <f t="shared" si="164"/>
        <v>2141</v>
      </c>
    </row>
    <row r="550" spans="1:12" s="42" customFormat="1" ht="33">
      <c r="A550" s="40"/>
      <c r="B550" s="41" t="s">
        <v>307</v>
      </c>
      <c r="C550" s="318" t="s">
        <v>306</v>
      </c>
      <c r="D550" s="343" t="s">
        <v>51</v>
      </c>
      <c r="E550" s="165" t="s">
        <v>2</v>
      </c>
      <c r="F550" s="69" t="s">
        <v>308</v>
      </c>
      <c r="G550" s="70"/>
      <c r="H550" s="71"/>
      <c r="I550" s="72"/>
      <c r="J550" s="159">
        <f>SUM(J551)</f>
        <v>1288</v>
      </c>
      <c r="K550" s="159">
        <f t="shared" ref="K550:L550" si="165">SUM(K551)</f>
        <v>1337</v>
      </c>
      <c r="L550" s="159">
        <f t="shared" si="165"/>
        <v>1390</v>
      </c>
    </row>
    <row r="551" spans="1:12" s="8" customFormat="1" ht="33">
      <c r="A551" s="16"/>
      <c r="B551" s="17" t="s">
        <v>309</v>
      </c>
      <c r="C551" s="112" t="s">
        <v>306</v>
      </c>
      <c r="D551" s="345" t="s">
        <v>51</v>
      </c>
      <c r="E551" s="169" t="s">
        <v>2</v>
      </c>
      <c r="F551" s="48" t="s">
        <v>308</v>
      </c>
      <c r="G551" s="68" t="s">
        <v>214</v>
      </c>
      <c r="H551" s="68" t="s">
        <v>1</v>
      </c>
      <c r="I551" s="68" t="s">
        <v>8</v>
      </c>
      <c r="J551" s="28">
        <v>1288</v>
      </c>
      <c r="K551" s="28">
        <v>1337</v>
      </c>
      <c r="L551" s="28">
        <v>1390</v>
      </c>
    </row>
    <row r="552" spans="1:12" s="42" customFormat="1" ht="19.5">
      <c r="A552" s="40"/>
      <c r="B552" s="41" t="s">
        <v>311</v>
      </c>
      <c r="C552" s="318" t="s">
        <v>306</v>
      </c>
      <c r="D552" s="343" t="s">
        <v>194</v>
      </c>
      <c r="E552" s="165" t="s">
        <v>2</v>
      </c>
      <c r="F552" s="69" t="s">
        <v>128</v>
      </c>
      <c r="G552" s="70"/>
      <c r="H552" s="71"/>
      <c r="I552" s="72"/>
      <c r="J552" s="159">
        <f>SUM(J553)</f>
        <v>695</v>
      </c>
      <c r="K552" s="159">
        <f t="shared" ref="K552:L552" si="166">SUM(K553)</f>
        <v>722</v>
      </c>
      <c r="L552" s="159">
        <f t="shared" si="166"/>
        <v>751</v>
      </c>
    </row>
    <row r="553" spans="1:12" s="8" customFormat="1" ht="29.45" customHeight="1">
      <c r="A553" s="16"/>
      <c r="B553" s="17" t="s">
        <v>244</v>
      </c>
      <c r="C553" s="112" t="s">
        <v>306</v>
      </c>
      <c r="D553" s="345" t="s">
        <v>194</v>
      </c>
      <c r="E553" s="169" t="s">
        <v>2</v>
      </c>
      <c r="F553" s="48" t="s">
        <v>128</v>
      </c>
      <c r="G553" s="58" t="s">
        <v>214</v>
      </c>
      <c r="H553" s="58" t="s">
        <v>1</v>
      </c>
      <c r="I553" s="58" t="s">
        <v>8</v>
      </c>
      <c r="J553" s="28">
        <v>695</v>
      </c>
      <c r="K553" s="28">
        <v>722</v>
      </c>
      <c r="L553" s="28">
        <v>751</v>
      </c>
    </row>
    <row r="554" spans="1:12" s="2" customFormat="1" ht="0.6" hidden="1" customHeight="1">
      <c r="A554" s="13" t="s">
        <v>376</v>
      </c>
      <c r="B554" s="18" t="s">
        <v>293</v>
      </c>
      <c r="C554" s="139" t="s">
        <v>287</v>
      </c>
      <c r="D554" s="139" t="s">
        <v>94</v>
      </c>
      <c r="E554" s="170" t="s">
        <v>2</v>
      </c>
      <c r="F554" s="34" t="s">
        <v>3</v>
      </c>
      <c r="G554" s="474"/>
      <c r="H554" s="474"/>
      <c r="I554" s="474"/>
      <c r="J554" s="145">
        <f>SUM(J555)</f>
        <v>0</v>
      </c>
      <c r="K554" s="145">
        <f t="shared" ref="K554:L554" si="167">SUM(K555)</f>
        <v>0</v>
      </c>
      <c r="L554" s="145">
        <f t="shared" si="167"/>
        <v>0</v>
      </c>
    </row>
    <row r="555" spans="1:12" s="42" customFormat="1" ht="49.5" hidden="1">
      <c r="A555" s="40"/>
      <c r="B555" s="41" t="s">
        <v>294</v>
      </c>
      <c r="C555" s="318" t="s">
        <v>287</v>
      </c>
      <c r="D555" s="318" t="s">
        <v>94</v>
      </c>
      <c r="E555" s="165" t="s">
        <v>2</v>
      </c>
      <c r="F555" s="69" t="s">
        <v>288</v>
      </c>
      <c r="G555" s="70"/>
      <c r="H555" s="71"/>
      <c r="I555" s="72"/>
      <c r="J555" s="159">
        <f>SUM(J556)</f>
        <v>0</v>
      </c>
      <c r="K555" s="159">
        <f t="shared" ref="K555:L555" si="168">SUM(K556)</f>
        <v>0</v>
      </c>
      <c r="L555" s="159">
        <f t="shared" si="168"/>
        <v>0</v>
      </c>
    </row>
    <row r="556" spans="1:12" s="8" customFormat="1" ht="17.25" hidden="1">
      <c r="A556" s="16"/>
      <c r="B556" s="17" t="s">
        <v>211</v>
      </c>
      <c r="C556" s="112" t="s">
        <v>287</v>
      </c>
      <c r="D556" s="112" t="s">
        <v>94</v>
      </c>
      <c r="E556" s="169" t="s">
        <v>2</v>
      </c>
      <c r="F556" s="33" t="s">
        <v>288</v>
      </c>
      <c r="G556" s="58" t="s">
        <v>212</v>
      </c>
      <c r="H556" s="58" t="s">
        <v>1</v>
      </c>
      <c r="I556" s="58" t="s">
        <v>43</v>
      </c>
      <c r="J556" s="28"/>
      <c r="K556" s="28"/>
      <c r="L556" s="28"/>
    </row>
    <row r="557" spans="1:12" s="8" customFormat="1" ht="18" hidden="1" thickBot="1">
      <c r="A557" s="31"/>
      <c r="B557" s="32"/>
      <c r="C557" s="144"/>
      <c r="D557" s="144"/>
      <c r="E557" s="57"/>
      <c r="F557" s="57"/>
      <c r="G557" s="57"/>
      <c r="H557" s="57"/>
      <c r="I557" s="57"/>
      <c r="J557" s="28"/>
      <c r="K557" s="28"/>
      <c r="L557" s="28"/>
    </row>
    <row r="558" spans="1:12">
      <c r="B558" s="290" t="s">
        <v>497</v>
      </c>
      <c r="C558" s="346"/>
      <c r="D558" s="346"/>
      <c r="E558" s="291"/>
      <c r="F558" s="291"/>
      <c r="G558" s="291"/>
      <c r="H558" s="291"/>
      <c r="I558" s="291"/>
      <c r="J558" s="292"/>
      <c r="K558" s="292"/>
      <c r="L558" s="292"/>
    </row>
    <row r="559" spans="1:12">
      <c r="A559" s="298" t="s">
        <v>615</v>
      </c>
      <c r="B559" s="37" t="s">
        <v>498</v>
      </c>
      <c r="C559" s="139" t="s">
        <v>287</v>
      </c>
      <c r="D559" s="139" t="s">
        <v>51</v>
      </c>
      <c r="E559" s="216" t="s">
        <v>2</v>
      </c>
      <c r="F559" s="289" t="s">
        <v>3</v>
      </c>
      <c r="G559" s="291"/>
      <c r="H559" s="291"/>
      <c r="I559" s="291"/>
      <c r="J559" s="145">
        <f>SUM(J560+J562)</f>
        <v>3240.4</v>
      </c>
      <c r="K559" s="145">
        <f t="shared" ref="K559:L559" si="169">SUM(K560+K562)</f>
        <v>0</v>
      </c>
      <c r="L559" s="145">
        <f t="shared" si="169"/>
        <v>0</v>
      </c>
    </row>
    <row r="560" spans="1:12" ht="31.5">
      <c r="A560" s="297"/>
      <c r="B560" s="119" t="s">
        <v>499</v>
      </c>
      <c r="C560" s="342" t="s">
        <v>287</v>
      </c>
      <c r="D560" s="342" t="s">
        <v>51</v>
      </c>
      <c r="E560" s="230" t="s">
        <v>2</v>
      </c>
      <c r="F560" s="54" t="s">
        <v>500</v>
      </c>
      <c r="G560" s="58" t="s">
        <v>216</v>
      </c>
      <c r="H560" s="58" t="s">
        <v>1</v>
      </c>
      <c r="I560" s="58" t="s">
        <v>46</v>
      </c>
      <c r="J560" s="28">
        <v>3240.4</v>
      </c>
      <c r="K560" s="28"/>
      <c r="L560" s="28"/>
    </row>
  </sheetData>
  <mergeCells count="230">
    <mergeCell ref="G467:I467"/>
    <mergeCell ref="G472:I472"/>
    <mergeCell ref="G504:I504"/>
    <mergeCell ref="G548:I548"/>
    <mergeCell ref="G191:I191"/>
    <mergeCell ref="G334:I334"/>
    <mergeCell ref="G233:I233"/>
    <mergeCell ref="G244:I244"/>
    <mergeCell ref="G231:I231"/>
    <mergeCell ref="G247:I247"/>
    <mergeCell ref="G251:I251"/>
    <mergeCell ref="G252:I252"/>
    <mergeCell ref="G255:I255"/>
    <mergeCell ref="G232:I232"/>
    <mergeCell ref="G269:I269"/>
    <mergeCell ref="G290:I290"/>
    <mergeCell ref="G246:I246"/>
    <mergeCell ref="G319:I319"/>
    <mergeCell ref="G320:I320"/>
    <mergeCell ref="G235:I235"/>
    <mergeCell ref="G268:I268"/>
    <mergeCell ref="G535:I535"/>
    <mergeCell ref="G266:I266"/>
    <mergeCell ref="G289:I289"/>
    <mergeCell ref="A1:L1"/>
    <mergeCell ref="A2:L2"/>
    <mergeCell ref="G338:I338"/>
    <mergeCell ref="G391:I391"/>
    <mergeCell ref="G399:I399"/>
    <mergeCell ref="G128:I128"/>
    <mergeCell ref="G199:I199"/>
    <mergeCell ref="G133:I133"/>
    <mergeCell ref="G176:I176"/>
    <mergeCell ref="G171:I171"/>
    <mergeCell ref="G172:I172"/>
    <mergeCell ref="G335:I335"/>
    <mergeCell ref="G236:I236"/>
    <mergeCell ref="G275:I275"/>
    <mergeCell ref="G279:I279"/>
    <mergeCell ref="G280:I280"/>
    <mergeCell ref="G245:I245"/>
    <mergeCell ref="G195:I195"/>
    <mergeCell ref="G184:I184"/>
    <mergeCell ref="G185:I185"/>
    <mergeCell ref="G277:I277"/>
    <mergeCell ref="G330:I330"/>
    <mergeCell ref="G331:I331"/>
    <mergeCell ref="G310:I310"/>
    <mergeCell ref="G554:I554"/>
    <mergeCell ref="G351:I351"/>
    <mergeCell ref="G352:I352"/>
    <mergeCell ref="G353:I353"/>
    <mergeCell ref="G356:I356"/>
    <mergeCell ref="G358:I358"/>
    <mergeCell ref="G363:I363"/>
    <mergeCell ref="G364:I364"/>
    <mergeCell ref="G365:I365"/>
    <mergeCell ref="G366:I366"/>
    <mergeCell ref="G373:I373"/>
    <mergeCell ref="G411:I411"/>
    <mergeCell ref="G438:I438"/>
    <mergeCell ref="G408:I408"/>
    <mergeCell ref="G405:I405"/>
    <mergeCell ref="G406:I406"/>
    <mergeCell ref="G407:I407"/>
    <mergeCell ref="G401:I401"/>
    <mergeCell ref="G368:I368"/>
    <mergeCell ref="G375:I375"/>
    <mergeCell ref="G394:I394"/>
    <mergeCell ref="G549:I549"/>
    <mergeCell ref="G465:I465"/>
    <mergeCell ref="G466:I466"/>
    <mergeCell ref="G56:I56"/>
    <mergeCell ref="G196:I196"/>
    <mergeCell ref="G227:I227"/>
    <mergeCell ref="G228:I228"/>
    <mergeCell ref="G230:I230"/>
    <mergeCell ref="G226:I226"/>
    <mergeCell ref="G225:I225"/>
    <mergeCell ref="G198:I198"/>
    <mergeCell ref="G201:I201"/>
    <mergeCell ref="G203:I203"/>
    <mergeCell ref="G204:I204"/>
    <mergeCell ref="G208:I208"/>
    <mergeCell ref="G209:I209"/>
    <mergeCell ref="G214:I214"/>
    <mergeCell ref="G211:I211"/>
    <mergeCell ref="G212:I212"/>
    <mergeCell ref="G215:I215"/>
    <mergeCell ref="G220:I220"/>
    <mergeCell ref="G221:I221"/>
    <mergeCell ref="G200:I200"/>
    <mergeCell ref="G59:I59"/>
    <mergeCell ref="G68:I68"/>
    <mergeCell ref="G86:I86"/>
    <mergeCell ref="G127:I127"/>
    <mergeCell ref="G374:I374"/>
    <mergeCell ref="G267:I267"/>
    <mergeCell ref="G276:I276"/>
    <mergeCell ref="G287:I287"/>
    <mergeCell ref="G306:I306"/>
    <mergeCell ref="G302:I302"/>
    <mergeCell ref="G311:I311"/>
    <mergeCell ref="G312:I312"/>
    <mergeCell ref="G316:I316"/>
    <mergeCell ref="G318:I318"/>
    <mergeCell ref="G291:I291"/>
    <mergeCell ref="G292:I292"/>
    <mergeCell ref="G296:I296"/>
    <mergeCell ref="G329:I329"/>
    <mergeCell ref="G238:I238"/>
    <mergeCell ref="G239:I239"/>
    <mergeCell ref="G241:I241"/>
    <mergeCell ref="G73:I73"/>
    <mergeCell ref="G262:I262"/>
    <mergeCell ref="G177:I177"/>
    <mergeCell ref="G178:I178"/>
    <mergeCell ref="G187:I187"/>
    <mergeCell ref="G180:I180"/>
    <mergeCell ref="G181:I181"/>
    <mergeCell ref="G182:I182"/>
    <mergeCell ref="G188:I188"/>
    <mergeCell ref="G190:I190"/>
    <mergeCell ref="G242:I242"/>
    <mergeCell ref="G137:I137"/>
    <mergeCell ref="G138:I138"/>
    <mergeCell ref="G139:I139"/>
    <mergeCell ref="G142:I142"/>
    <mergeCell ref="G143:I143"/>
    <mergeCell ref="G147:I147"/>
    <mergeCell ref="G218:I218"/>
    <mergeCell ref="G219:I219"/>
    <mergeCell ref="G148:I148"/>
    <mergeCell ref="G149:I149"/>
    <mergeCell ref="C5:F5"/>
    <mergeCell ref="C4:F4"/>
    <mergeCell ref="G115:I115"/>
    <mergeCell ref="G117:I117"/>
    <mergeCell ref="G118:I118"/>
    <mergeCell ref="G126:I126"/>
    <mergeCell ref="G18:I18"/>
    <mergeCell ref="G19:I19"/>
    <mergeCell ref="G107:I107"/>
    <mergeCell ref="G108:I108"/>
    <mergeCell ref="G114:I114"/>
    <mergeCell ref="G106:I106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543:I543"/>
    <mergeCell ref="G378:I378"/>
    <mergeCell ref="G385:I385"/>
    <mergeCell ref="G386:I386"/>
    <mergeCell ref="G388:I388"/>
    <mergeCell ref="G381:I381"/>
    <mergeCell ref="G384:I384"/>
    <mergeCell ref="G379:I379"/>
    <mergeCell ref="G425:I425"/>
    <mergeCell ref="G494:I494"/>
    <mergeCell ref="G495:I495"/>
    <mergeCell ref="G496:I496"/>
    <mergeCell ref="G497:I497"/>
    <mergeCell ref="G417:I417"/>
    <mergeCell ref="G426:I426"/>
    <mergeCell ref="G502:I502"/>
    <mergeCell ref="G503:I503"/>
    <mergeCell ref="G439:I439"/>
    <mergeCell ref="G440:I440"/>
    <mergeCell ref="G468:I468"/>
    <mergeCell ref="G506:I506"/>
    <mergeCell ref="G454:I454"/>
    <mergeCell ref="G501:I501"/>
    <mergeCell ref="G396:I396"/>
    <mergeCell ref="G412:I412"/>
    <mergeCell ref="G413:I413"/>
    <mergeCell ref="G536:I536"/>
    <mergeCell ref="G539:I539"/>
    <mergeCell ref="G540:I540"/>
    <mergeCell ref="G325:I325"/>
    <mergeCell ref="G333:I333"/>
    <mergeCell ref="G397:I397"/>
    <mergeCell ref="G393:I393"/>
    <mergeCell ref="G390:I390"/>
    <mergeCell ref="G340:I340"/>
    <mergeCell ref="G341:I341"/>
    <mergeCell ref="G461:I463"/>
    <mergeCell ref="G458:I458"/>
    <mergeCell ref="G459:I459"/>
    <mergeCell ref="G445:I445"/>
    <mergeCell ref="G446:I446"/>
    <mergeCell ref="G530:I530"/>
    <mergeCell ref="G453:I453"/>
    <mergeCell ref="G415:I415"/>
    <mergeCell ref="G416:I416"/>
    <mergeCell ref="G342:I342"/>
    <mergeCell ref="G400:I400"/>
    <mergeCell ref="G538:I538"/>
    <mergeCell ref="G541:I541"/>
    <mergeCell ref="G83:I83"/>
    <mergeCell ref="G38:I38"/>
    <mergeCell ref="G532:I532"/>
    <mergeCell ref="G533:I533"/>
    <mergeCell ref="G51:I51"/>
    <mergeCell ref="G518:I520"/>
    <mergeCell ref="G522:I524"/>
    <mergeCell ref="G507:I507"/>
    <mergeCell ref="G508:I508"/>
    <mergeCell ref="G527:I527"/>
    <mergeCell ref="G528:I528"/>
    <mergeCell ref="G529:I529"/>
    <mergeCell ref="G300:I300"/>
    <mergeCell ref="G451:I451"/>
    <mergeCell ref="G452:I452"/>
    <mergeCell ref="G376:I376"/>
    <mergeCell ref="G344:I344"/>
    <mergeCell ref="G345:I345"/>
    <mergeCell ref="G346:I346"/>
    <mergeCell ref="G347:I347"/>
    <mergeCell ref="G350:I350"/>
    <mergeCell ref="G432:I432"/>
    <mergeCell ref="G435:I435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2020-06-17T11:32:17Z</cp:lastPrinted>
  <dcterms:created xsi:type="dcterms:W3CDTF">2015-10-05T11:25:45Z</dcterms:created>
  <dcterms:modified xsi:type="dcterms:W3CDTF">2020-06-29T06:39:19Z</dcterms:modified>
</cp:coreProperties>
</file>