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программы!$J$1:$J$674</definedName>
    <definedName name="sub_102" localSheetId="0">программы!$A$88</definedName>
    <definedName name="_xlnm.Print_Titles" localSheetId="0">программы!$4:$4</definedName>
    <definedName name="_xlnm.Print_Area" localSheetId="0">программы!$A$1:$L$674</definedName>
  </definedNames>
  <calcPr calcId="145621"/>
</workbook>
</file>

<file path=xl/calcChain.xml><?xml version="1.0" encoding="utf-8"?>
<calcChain xmlns="http://schemas.openxmlformats.org/spreadsheetml/2006/main">
  <c r="K563" i="1"/>
  <c r="L563"/>
  <c r="J145" l="1"/>
  <c r="J139"/>
  <c r="J534"/>
  <c r="J545"/>
  <c r="J563"/>
  <c r="J573"/>
  <c r="J598"/>
  <c r="J604"/>
  <c r="J655"/>
  <c r="L577" l="1"/>
  <c r="K577"/>
  <c r="J577"/>
  <c r="K519" l="1"/>
  <c r="L519"/>
  <c r="J519"/>
  <c r="L103" l="1"/>
  <c r="K103"/>
  <c r="J103"/>
  <c r="J449" l="1"/>
  <c r="J453" l="1"/>
  <c r="J452" s="1"/>
  <c r="J451" s="1"/>
  <c r="J247"/>
  <c r="J244" s="1"/>
  <c r="L390"/>
  <c r="L389" s="1"/>
  <c r="K390"/>
  <c r="K389" s="1"/>
  <c r="J390"/>
  <c r="J389" s="1"/>
  <c r="J564"/>
  <c r="L388" l="1"/>
  <c r="L387" s="1"/>
  <c r="L386" s="1"/>
  <c r="K388"/>
  <c r="K387" s="1"/>
  <c r="K386" s="1"/>
  <c r="J388"/>
  <c r="J387" s="1"/>
  <c r="J386" s="1"/>
  <c r="K66"/>
  <c r="L66"/>
  <c r="J68"/>
  <c r="J67" s="1"/>
  <c r="J66" l="1"/>
  <c r="K529"/>
  <c r="L529"/>
  <c r="J529"/>
  <c r="K147" l="1"/>
  <c r="L147"/>
  <c r="J374"/>
  <c r="K379"/>
  <c r="L379"/>
  <c r="J379"/>
  <c r="J373" l="1"/>
  <c r="J475"/>
  <c r="K502"/>
  <c r="L502"/>
  <c r="J502"/>
  <c r="J480"/>
  <c r="J213" l="1"/>
  <c r="K210"/>
  <c r="L210"/>
  <c r="J210"/>
  <c r="L209"/>
  <c r="L208" s="1"/>
  <c r="L207" s="1"/>
  <c r="K209"/>
  <c r="K208" s="1"/>
  <c r="K207" s="1"/>
  <c r="J209" l="1"/>
  <c r="J208" s="1"/>
  <c r="J207" s="1"/>
  <c r="K280"/>
  <c r="L280"/>
  <c r="K475" l="1"/>
  <c r="L475"/>
  <c r="J280"/>
  <c r="K564"/>
  <c r="L564"/>
  <c r="K545" l="1"/>
  <c r="L545"/>
  <c r="J403" l="1"/>
  <c r="J307"/>
  <c r="J541"/>
  <c r="J524" l="1"/>
  <c r="K491" l="1"/>
  <c r="L491"/>
  <c r="J509" l="1"/>
  <c r="K573" l="1"/>
  <c r="L573"/>
  <c r="K364" l="1"/>
  <c r="L364"/>
  <c r="K363" l="1"/>
  <c r="K362" s="1"/>
  <c r="L363"/>
  <c r="L362" s="1"/>
  <c r="K320"/>
  <c r="K319" s="1"/>
  <c r="K318" s="1"/>
  <c r="L320"/>
  <c r="L319" s="1"/>
  <c r="L318" s="1"/>
  <c r="L541"/>
  <c r="K541"/>
  <c r="K534"/>
  <c r="L534"/>
  <c r="K292" l="1"/>
  <c r="L292"/>
  <c r="J292"/>
  <c r="J291" s="1"/>
  <c r="J290" s="1"/>
  <c r="K286"/>
  <c r="L286"/>
  <c r="J286"/>
  <c r="L324"/>
  <c r="K324"/>
  <c r="J324"/>
  <c r="L323"/>
  <c r="L322" s="1"/>
  <c r="L317" s="1"/>
  <c r="K323"/>
  <c r="K322" s="1"/>
  <c r="K317" s="1"/>
  <c r="J323"/>
  <c r="J322" s="1"/>
  <c r="K383"/>
  <c r="K372" s="1"/>
  <c r="K361" s="1"/>
  <c r="L383"/>
  <c r="L372" s="1"/>
  <c r="L361" s="1"/>
  <c r="J383"/>
  <c r="K403" l="1"/>
  <c r="K402" s="1"/>
  <c r="K401" s="1"/>
  <c r="L403"/>
  <c r="L402" s="1"/>
  <c r="L401" s="1"/>
  <c r="J402"/>
  <c r="J401" s="1"/>
  <c r="K119" l="1"/>
  <c r="L119"/>
  <c r="L34" l="1"/>
  <c r="L33" s="1"/>
  <c r="L32" s="1"/>
  <c r="K34"/>
  <c r="K33" s="1"/>
  <c r="K32" s="1"/>
  <c r="J34"/>
  <c r="J33" s="1"/>
  <c r="J32" s="1"/>
  <c r="J39"/>
  <c r="K39"/>
  <c r="L39"/>
  <c r="L61"/>
  <c r="K61"/>
  <c r="J61"/>
  <c r="J79" l="1"/>
  <c r="K79"/>
  <c r="L79"/>
  <c r="J491" l="1"/>
  <c r="K345"/>
  <c r="K344" s="1"/>
  <c r="L345"/>
  <c r="L344" s="1"/>
  <c r="K313"/>
  <c r="L313"/>
  <c r="J345"/>
  <c r="J344" s="1"/>
  <c r="K338" l="1"/>
  <c r="L338"/>
  <c r="K334"/>
  <c r="L334"/>
  <c r="J338"/>
  <c r="J334"/>
  <c r="J333" l="1"/>
  <c r="L333"/>
  <c r="K333"/>
  <c r="J615"/>
  <c r="J611" l="1"/>
  <c r="J608"/>
  <c r="K312"/>
  <c r="K615" l="1"/>
  <c r="L615"/>
  <c r="K342" l="1"/>
  <c r="K341" s="1"/>
  <c r="L342"/>
  <c r="L341" s="1"/>
  <c r="J342"/>
  <c r="J341" s="1"/>
  <c r="J340" s="1"/>
  <c r="J637" l="1"/>
  <c r="J636" s="1"/>
  <c r="J635" s="1"/>
  <c r="J634" s="1"/>
  <c r="L635"/>
  <c r="K635"/>
  <c r="J56" l="1"/>
  <c r="J55" s="1"/>
  <c r="J644" l="1"/>
  <c r="K648"/>
  <c r="L648"/>
  <c r="J650"/>
  <c r="J648"/>
  <c r="J642"/>
  <c r="J320" l="1"/>
  <c r="J319" s="1"/>
  <c r="J318" s="1"/>
  <c r="J317" s="1"/>
  <c r="K449" l="1"/>
  <c r="K448" s="1"/>
  <c r="K447" s="1"/>
  <c r="L449"/>
  <c r="L448" s="1"/>
  <c r="L447" s="1"/>
  <c r="J448"/>
  <c r="J447" s="1"/>
  <c r="J227" l="1"/>
  <c r="J623" l="1"/>
  <c r="J303" l="1"/>
  <c r="J302" s="1"/>
  <c r="J301" s="1"/>
  <c r="K303"/>
  <c r="K302" s="1"/>
  <c r="K301" s="1"/>
  <c r="L303"/>
  <c r="L302" s="1"/>
  <c r="L301" s="1"/>
  <c r="K52" l="1"/>
  <c r="L52"/>
  <c r="J445" l="1"/>
  <c r="J622" l="1"/>
  <c r="J514"/>
  <c r="J119" l="1"/>
  <c r="J87" l="1"/>
  <c r="L514" l="1"/>
  <c r="K514"/>
  <c r="K332" l="1"/>
  <c r="K331" s="1"/>
  <c r="L332"/>
  <c r="L331" s="1"/>
  <c r="K604" l="1"/>
  <c r="L604"/>
  <c r="K611"/>
  <c r="K608" s="1"/>
  <c r="L611"/>
  <c r="L608" s="1"/>
  <c r="J603"/>
  <c r="L603" l="1"/>
  <c r="K603"/>
  <c r="K655"/>
  <c r="K654" s="1"/>
  <c r="K653" s="1"/>
  <c r="K652" s="1"/>
  <c r="L655"/>
  <c r="L654" s="1"/>
  <c r="L653" s="1"/>
  <c r="L652" s="1"/>
  <c r="J654"/>
  <c r="J653" s="1"/>
  <c r="J652" s="1"/>
  <c r="J505" l="1"/>
  <c r="J498"/>
  <c r="K467"/>
  <c r="L467"/>
  <c r="L466" s="1"/>
  <c r="J467"/>
  <c r="J466" s="1"/>
  <c r="K461"/>
  <c r="L461"/>
  <c r="J461"/>
  <c r="J52"/>
  <c r="K49"/>
  <c r="L49"/>
  <c r="J49"/>
  <c r="K46"/>
  <c r="L46"/>
  <c r="J46"/>
  <c r="K139"/>
  <c r="K138" s="1"/>
  <c r="L139"/>
  <c r="L138" s="1"/>
  <c r="J147"/>
  <c r="J138" s="1"/>
  <c r="K156"/>
  <c r="K155" s="1"/>
  <c r="L156"/>
  <c r="L155" s="1"/>
  <c r="J156"/>
  <c r="J163"/>
  <c r="K351"/>
  <c r="L351"/>
  <c r="J357"/>
  <c r="J353"/>
  <c r="J368"/>
  <c r="J364"/>
  <c r="K396"/>
  <c r="K395" s="1"/>
  <c r="L396"/>
  <c r="L395" s="1"/>
  <c r="J497" l="1"/>
  <c r="J363"/>
  <c r="J362" s="1"/>
  <c r="J351"/>
  <c r="K45"/>
  <c r="J45"/>
  <c r="J155"/>
  <c r="L45"/>
  <c r="K466"/>
  <c r="K465" s="1"/>
  <c r="K464" s="1"/>
  <c r="K463" s="1"/>
  <c r="L465"/>
  <c r="L464" s="1"/>
  <c r="L463" s="1"/>
  <c r="J465"/>
  <c r="J464" s="1"/>
  <c r="J463" s="1"/>
  <c r="K509"/>
  <c r="L509"/>
  <c r="K505"/>
  <c r="L505"/>
  <c r="K498"/>
  <c r="L498"/>
  <c r="L497" s="1"/>
  <c r="K486"/>
  <c r="L486"/>
  <c r="J486"/>
  <c r="K482"/>
  <c r="L482"/>
  <c r="J482"/>
  <c r="J474" s="1"/>
  <c r="K532"/>
  <c r="L532"/>
  <c r="J532"/>
  <c r="K497" l="1"/>
  <c r="L496"/>
  <c r="K496"/>
  <c r="J496"/>
  <c r="K474"/>
  <c r="K473" s="1"/>
  <c r="K472" s="1"/>
  <c r="K471" s="1"/>
  <c r="L474"/>
  <c r="L473" s="1"/>
  <c r="L472" s="1"/>
  <c r="L471" s="1"/>
  <c r="K97" l="1"/>
  <c r="K96" s="1"/>
  <c r="K95" s="1"/>
  <c r="L97"/>
  <c r="L96" s="1"/>
  <c r="L95" s="1"/>
  <c r="J97"/>
  <c r="J96" s="1"/>
  <c r="J95" s="1"/>
  <c r="J372" l="1"/>
  <c r="J361" s="1"/>
  <c r="J200" l="1"/>
  <c r="L76" l="1"/>
  <c r="K76"/>
  <c r="J76"/>
  <c r="J398" l="1"/>
  <c r="J397" s="1"/>
  <c r="J396" s="1"/>
  <c r="J395" s="1"/>
  <c r="L646" l="1"/>
  <c r="K646"/>
  <c r="J646"/>
  <c r="J641" l="1"/>
  <c r="J640" s="1"/>
  <c r="L123"/>
  <c r="L122" s="1"/>
  <c r="L121" s="1"/>
  <c r="K123"/>
  <c r="K122" s="1"/>
  <c r="K121" s="1"/>
  <c r="J123"/>
  <c r="J122" s="1"/>
  <c r="J121" s="1"/>
  <c r="L107" l="1"/>
  <c r="L106" s="1"/>
  <c r="L105" s="1"/>
  <c r="K107"/>
  <c r="K106" s="1"/>
  <c r="K105" s="1"/>
  <c r="J107"/>
  <c r="J106" s="1"/>
  <c r="J105" s="1"/>
  <c r="J174" l="1"/>
  <c r="L112" l="1"/>
  <c r="L111" s="1"/>
  <c r="L110" s="1"/>
  <c r="L109" s="1"/>
  <c r="K112"/>
  <c r="K111" s="1"/>
  <c r="K110" s="1"/>
  <c r="K109" s="1"/>
  <c r="J112"/>
  <c r="J111" s="1"/>
  <c r="J110" s="1"/>
  <c r="J109" s="1"/>
  <c r="J117"/>
  <c r="K117"/>
  <c r="K116" s="1"/>
  <c r="K115" s="1"/>
  <c r="K114" s="1"/>
  <c r="L117"/>
  <c r="L116" s="1"/>
  <c r="L115" s="1"/>
  <c r="L114" s="1"/>
  <c r="J116" l="1"/>
  <c r="J115" s="1"/>
  <c r="J114" s="1"/>
  <c r="L307"/>
  <c r="L306" s="1"/>
  <c r="L305" s="1"/>
  <c r="K307"/>
  <c r="K306" s="1"/>
  <c r="K305" s="1"/>
  <c r="J306"/>
  <c r="J305" s="1"/>
  <c r="J627" l="1"/>
  <c r="K627"/>
  <c r="L627"/>
  <c r="L101" l="1"/>
  <c r="L100" s="1"/>
  <c r="K101"/>
  <c r="K100" s="1"/>
  <c r="J101"/>
  <c r="J100" s="1"/>
  <c r="J99" l="1"/>
  <c r="J94" s="1"/>
  <c r="K99"/>
  <c r="K94" s="1"/>
  <c r="L99"/>
  <c r="L94" s="1"/>
  <c r="L227"/>
  <c r="K227"/>
  <c r="J582" l="1"/>
  <c r="J332"/>
  <c r="J331" s="1"/>
  <c r="J315"/>
  <c r="J314" s="1"/>
  <c r="J313" s="1"/>
  <c r="J312" l="1"/>
  <c r="J239" l="1"/>
  <c r="L553"/>
  <c r="L552" s="1"/>
  <c r="K553"/>
  <c r="K552" s="1"/>
  <c r="J553"/>
  <c r="J552" s="1"/>
  <c r="L417"/>
  <c r="K417"/>
  <c r="J417"/>
  <c r="L41"/>
  <c r="L38" s="1"/>
  <c r="L37" s="1"/>
  <c r="K41"/>
  <c r="K38" s="1"/>
  <c r="K37" s="1"/>
  <c r="J41"/>
  <c r="J38" s="1"/>
  <c r="J37" s="1"/>
  <c r="L673"/>
  <c r="K673"/>
  <c r="L671"/>
  <c r="K671"/>
  <c r="J673"/>
  <c r="J671"/>
  <c r="K670" l="1"/>
  <c r="K669" s="1"/>
  <c r="K668" s="1"/>
  <c r="L670"/>
  <c r="L669" s="1"/>
  <c r="L668" s="1"/>
  <c r="J670"/>
  <c r="J669" s="1"/>
  <c r="J668" s="1"/>
  <c r="L329"/>
  <c r="L328" s="1"/>
  <c r="L327" s="1"/>
  <c r="K329"/>
  <c r="K328" s="1"/>
  <c r="K327" s="1"/>
  <c r="J329"/>
  <c r="J328" s="1"/>
  <c r="J327" s="1"/>
  <c r="J326" s="1"/>
  <c r="J311" l="1"/>
  <c r="L445" l="1"/>
  <c r="K445"/>
  <c r="L569"/>
  <c r="K569"/>
  <c r="J569"/>
  <c r="J416" l="1"/>
  <c r="J415" s="1"/>
  <c r="J414" s="1"/>
  <c r="J285"/>
  <c r="J284" s="1"/>
  <c r="L285"/>
  <c r="L284" s="1"/>
  <c r="K285"/>
  <c r="K284" s="1"/>
  <c r="L291"/>
  <c r="L290" s="1"/>
  <c r="K291"/>
  <c r="K290" s="1"/>
  <c r="L416"/>
  <c r="L415" s="1"/>
  <c r="L414" s="1"/>
  <c r="K416"/>
  <c r="K415" s="1"/>
  <c r="K414" s="1"/>
  <c r="L631"/>
  <c r="K631"/>
  <c r="K602" s="1"/>
  <c r="J631"/>
  <c r="J602" s="1"/>
  <c r="L244" l="1"/>
  <c r="K244"/>
  <c r="L299"/>
  <c r="L298" s="1"/>
  <c r="L297" s="1"/>
  <c r="L296" s="1"/>
  <c r="K299"/>
  <c r="K298" s="1"/>
  <c r="K297" s="1"/>
  <c r="K296" s="1"/>
  <c r="J299"/>
  <c r="J298" s="1"/>
  <c r="J297" s="1"/>
  <c r="J296" s="1"/>
  <c r="L129" l="1"/>
  <c r="K129"/>
  <c r="J129"/>
  <c r="L30" l="1"/>
  <c r="L29" s="1"/>
  <c r="L28" s="1"/>
  <c r="K30"/>
  <c r="K29" s="1"/>
  <c r="K28" s="1"/>
  <c r="J30"/>
  <c r="J29" s="1"/>
  <c r="J28" s="1"/>
  <c r="L602" l="1"/>
  <c r="L350" l="1"/>
  <c r="L349" s="1"/>
  <c r="K350"/>
  <c r="K349" s="1"/>
  <c r="J350"/>
  <c r="J349" s="1"/>
  <c r="L222"/>
  <c r="L221" s="1"/>
  <c r="L220" s="1"/>
  <c r="L219" s="1"/>
  <c r="K222"/>
  <c r="K221" s="1"/>
  <c r="K220" s="1"/>
  <c r="K219" s="1"/>
  <c r="L183"/>
  <c r="L182" s="1"/>
  <c r="L181" s="1"/>
  <c r="L180" s="1"/>
  <c r="K183"/>
  <c r="K182" s="1"/>
  <c r="K181" s="1"/>
  <c r="K180" s="1"/>
  <c r="J183"/>
  <c r="J182" s="1"/>
  <c r="J181" s="1"/>
  <c r="J180" s="1"/>
  <c r="L650"/>
  <c r="K650"/>
  <c r="L644"/>
  <c r="K644"/>
  <c r="L642"/>
  <c r="K642"/>
  <c r="L598"/>
  <c r="K598"/>
  <c r="L595"/>
  <c r="K595"/>
  <c r="L590"/>
  <c r="L589" s="1"/>
  <c r="K590"/>
  <c r="K589" s="1"/>
  <c r="L582"/>
  <c r="L581" s="1"/>
  <c r="K582"/>
  <c r="K581" s="1"/>
  <c r="L571"/>
  <c r="K571"/>
  <c r="L559"/>
  <c r="L558" s="1"/>
  <c r="L557" s="1"/>
  <c r="K559"/>
  <c r="K558" s="1"/>
  <c r="K557" s="1"/>
  <c r="L495"/>
  <c r="K495"/>
  <c r="L460"/>
  <c r="L459" s="1"/>
  <c r="L458" s="1"/>
  <c r="L457" s="1"/>
  <c r="K460"/>
  <c r="K459" s="1"/>
  <c r="K458" s="1"/>
  <c r="K457" s="1"/>
  <c r="L239"/>
  <c r="L238" s="1"/>
  <c r="L237" s="1"/>
  <c r="L236" s="1"/>
  <c r="K239"/>
  <c r="K238" s="1"/>
  <c r="K237" s="1"/>
  <c r="K236" s="1"/>
  <c r="L226"/>
  <c r="L225" s="1"/>
  <c r="L224" s="1"/>
  <c r="K226"/>
  <c r="K225" s="1"/>
  <c r="K224" s="1"/>
  <c r="L87"/>
  <c r="L86" s="1"/>
  <c r="L85" s="1"/>
  <c r="K87"/>
  <c r="K86" s="1"/>
  <c r="K85" s="1"/>
  <c r="L443"/>
  <c r="K443"/>
  <c r="L438"/>
  <c r="L437" s="1"/>
  <c r="L436" s="1"/>
  <c r="K438"/>
  <c r="K437" s="1"/>
  <c r="K436" s="1"/>
  <c r="L435"/>
  <c r="K435"/>
  <c r="L432"/>
  <c r="L431" s="1"/>
  <c r="L430" s="1"/>
  <c r="K432"/>
  <c r="K431" s="1"/>
  <c r="K430" s="1"/>
  <c r="L429"/>
  <c r="K429"/>
  <c r="L426"/>
  <c r="L425" s="1"/>
  <c r="L424" s="1"/>
  <c r="L423" s="1"/>
  <c r="L422" s="1"/>
  <c r="K426"/>
  <c r="K425" s="1"/>
  <c r="K424" s="1"/>
  <c r="K423" s="1"/>
  <c r="K422" s="1"/>
  <c r="L410"/>
  <c r="L409" s="1"/>
  <c r="L408" s="1"/>
  <c r="L407" s="1"/>
  <c r="K410"/>
  <c r="K409" s="1"/>
  <c r="K408" s="1"/>
  <c r="K407" s="1"/>
  <c r="L400"/>
  <c r="K400"/>
  <c r="L279"/>
  <c r="L278" s="1"/>
  <c r="K279"/>
  <c r="K278" s="1"/>
  <c r="L274"/>
  <c r="L273" s="1"/>
  <c r="L272" s="1"/>
  <c r="L271" s="1"/>
  <c r="L270" s="1"/>
  <c r="K274"/>
  <c r="K273" s="1"/>
  <c r="K272" s="1"/>
  <c r="K271" s="1"/>
  <c r="K270" s="1"/>
  <c r="L268"/>
  <c r="L266" s="1"/>
  <c r="L265" s="1"/>
  <c r="K268"/>
  <c r="K266" s="1"/>
  <c r="K265" s="1"/>
  <c r="L263"/>
  <c r="L262" s="1"/>
  <c r="L261" s="1"/>
  <c r="L260" s="1"/>
  <c r="K263"/>
  <c r="K262" s="1"/>
  <c r="K261" s="1"/>
  <c r="K260" s="1"/>
  <c r="L256"/>
  <c r="L255" s="1"/>
  <c r="L254" s="1"/>
  <c r="L253" s="1"/>
  <c r="K256"/>
  <c r="K255" s="1"/>
  <c r="K254" s="1"/>
  <c r="K253" s="1"/>
  <c r="L243"/>
  <c r="L242" s="1"/>
  <c r="L241" s="1"/>
  <c r="K243"/>
  <c r="K242" s="1"/>
  <c r="K241" s="1"/>
  <c r="L234"/>
  <c r="L233" s="1"/>
  <c r="L232" s="1"/>
  <c r="K234"/>
  <c r="K233" s="1"/>
  <c r="K232" s="1"/>
  <c r="L231"/>
  <c r="K231"/>
  <c r="L217"/>
  <c r="L216" s="1"/>
  <c r="L215" s="1"/>
  <c r="K217"/>
  <c r="K216" s="1"/>
  <c r="K215" s="1"/>
  <c r="L205"/>
  <c r="K205"/>
  <c r="L203"/>
  <c r="K203"/>
  <c r="L200"/>
  <c r="K200"/>
  <c r="L195"/>
  <c r="L194" s="1"/>
  <c r="L193" s="1"/>
  <c r="L192" s="1"/>
  <c r="K195"/>
  <c r="K194" s="1"/>
  <c r="K193" s="1"/>
  <c r="K192" s="1"/>
  <c r="L189"/>
  <c r="L188" s="1"/>
  <c r="L187" s="1"/>
  <c r="L186" s="1"/>
  <c r="L185" s="1"/>
  <c r="K189"/>
  <c r="K188" s="1"/>
  <c r="K187" s="1"/>
  <c r="K186" s="1"/>
  <c r="K185" s="1"/>
  <c r="L178"/>
  <c r="L177" s="1"/>
  <c r="L176" s="1"/>
  <c r="K178"/>
  <c r="K177" s="1"/>
  <c r="K176" s="1"/>
  <c r="L174"/>
  <c r="L173" s="1"/>
  <c r="K174"/>
  <c r="K173" s="1"/>
  <c r="L168"/>
  <c r="L167" s="1"/>
  <c r="K168"/>
  <c r="K167" s="1"/>
  <c r="L154"/>
  <c r="K154"/>
  <c r="L137"/>
  <c r="L136" s="1"/>
  <c r="L135" s="1"/>
  <c r="L134" s="1"/>
  <c r="K137"/>
  <c r="K136" s="1"/>
  <c r="K135" s="1"/>
  <c r="K134" s="1"/>
  <c r="L128"/>
  <c r="L127" s="1"/>
  <c r="L126" s="1"/>
  <c r="K128"/>
  <c r="K127" s="1"/>
  <c r="K126" s="1"/>
  <c r="L92"/>
  <c r="L91" s="1"/>
  <c r="L90" s="1"/>
  <c r="K92"/>
  <c r="K91" s="1"/>
  <c r="K90" s="1"/>
  <c r="L81"/>
  <c r="K81"/>
  <c r="L74"/>
  <c r="L73" s="1"/>
  <c r="K74"/>
  <c r="K73" s="1"/>
  <c r="L56"/>
  <c r="L55" s="1"/>
  <c r="K56"/>
  <c r="K55" s="1"/>
  <c r="L44"/>
  <c r="K44"/>
  <c r="L24"/>
  <c r="L23" s="1"/>
  <c r="K24"/>
  <c r="K23" s="1"/>
  <c r="L21"/>
  <c r="L20" s="1"/>
  <c r="K21"/>
  <c r="K20" s="1"/>
  <c r="L17"/>
  <c r="L16" s="1"/>
  <c r="K17"/>
  <c r="K16" s="1"/>
  <c r="L664"/>
  <c r="L663" s="1"/>
  <c r="L662" s="1"/>
  <c r="L661" s="1"/>
  <c r="K664"/>
  <c r="K663" s="1"/>
  <c r="K662" s="1"/>
  <c r="K661" s="1"/>
  <c r="L12"/>
  <c r="L11" s="1"/>
  <c r="L10" s="1"/>
  <c r="L9" s="1"/>
  <c r="K12"/>
  <c r="K11" s="1"/>
  <c r="K10" s="1"/>
  <c r="K9" s="1"/>
  <c r="J128"/>
  <c r="J127" s="1"/>
  <c r="J126" s="1"/>
  <c r="J154"/>
  <c r="J400"/>
  <c r="J217"/>
  <c r="J216" s="1"/>
  <c r="J215" s="1"/>
  <c r="J243"/>
  <c r="J242" s="1"/>
  <c r="J241" s="1"/>
  <c r="J410"/>
  <c r="J409" s="1"/>
  <c r="J408" s="1"/>
  <c r="J407" s="1"/>
  <c r="J581"/>
  <c r="J495"/>
  <c r="J92"/>
  <c r="J91" s="1"/>
  <c r="J90" s="1"/>
  <c r="J268"/>
  <c r="J266" s="1"/>
  <c r="J265" s="1"/>
  <c r="J222"/>
  <c r="J221" s="1"/>
  <c r="J220" s="1"/>
  <c r="J219" s="1"/>
  <c r="J168"/>
  <c r="J167" s="1"/>
  <c r="J473"/>
  <c r="J472" s="1"/>
  <c r="J471" s="1"/>
  <c r="J559"/>
  <c r="J558" s="1"/>
  <c r="J557" s="1"/>
  <c r="J571"/>
  <c r="J590"/>
  <c r="J589" s="1"/>
  <c r="J595"/>
  <c r="J74"/>
  <c r="J73" s="1"/>
  <c r="J81"/>
  <c r="J12"/>
  <c r="J11" s="1"/>
  <c r="J10" s="1"/>
  <c r="J9" s="1"/>
  <c r="J664"/>
  <c r="J663" s="1"/>
  <c r="J662" s="1"/>
  <c r="J661" s="1"/>
  <c r="J17"/>
  <c r="J16" s="1"/>
  <c r="J21"/>
  <c r="J20" s="1"/>
  <c r="J24"/>
  <c r="J23" s="1"/>
  <c r="J44"/>
  <c r="J43" s="1"/>
  <c r="J36" s="1"/>
  <c r="J173"/>
  <c r="J178"/>
  <c r="J177" s="1"/>
  <c r="J176" s="1"/>
  <c r="J195"/>
  <c r="J194" s="1"/>
  <c r="J193" s="1"/>
  <c r="J192" s="1"/>
  <c r="J203"/>
  <c r="J205"/>
  <c r="J137"/>
  <c r="J136" s="1"/>
  <c r="J135" s="1"/>
  <c r="J134" s="1"/>
  <c r="J279"/>
  <c r="J278" s="1"/>
  <c r="J277" s="1"/>
  <c r="J274"/>
  <c r="J273" s="1"/>
  <c r="J272" s="1"/>
  <c r="J271" s="1"/>
  <c r="J270" s="1"/>
  <c r="J460"/>
  <c r="J459" s="1"/>
  <c r="J458" s="1"/>
  <c r="J457" s="1"/>
  <c r="J443"/>
  <c r="J442" s="1"/>
  <c r="J238"/>
  <c r="J237" s="1"/>
  <c r="J236" s="1"/>
  <c r="J226"/>
  <c r="J225" s="1"/>
  <c r="J224" s="1"/>
  <c r="J86"/>
  <c r="J85" s="1"/>
  <c r="J263"/>
  <c r="J262" s="1"/>
  <c r="J261" s="1"/>
  <c r="J260" s="1"/>
  <c r="J426"/>
  <c r="J425" s="1"/>
  <c r="J424" s="1"/>
  <c r="J423" s="1"/>
  <c r="J422" s="1"/>
  <c r="J432"/>
  <c r="J431" s="1"/>
  <c r="J430" s="1"/>
  <c r="J438"/>
  <c r="J437" s="1"/>
  <c r="J436" s="1"/>
  <c r="J256"/>
  <c r="J255" s="1"/>
  <c r="J254" s="1"/>
  <c r="J253" s="1"/>
  <c r="J234"/>
  <c r="J233" s="1"/>
  <c r="J232" s="1"/>
  <c r="J189"/>
  <c r="J188" s="1"/>
  <c r="J187" s="1"/>
  <c r="J186" s="1"/>
  <c r="J185" s="1"/>
  <c r="J435"/>
  <c r="J429"/>
  <c r="J231"/>
  <c r="K562" l="1"/>
  <c r="K561" s="1"/>
  <c r="L562"/>
  <c r="L561" s="1"/>
  <c r="K43"/>
  <c r="K36" s="1"/>
  <c r="L43"/>
  <c r="L36" s="1"/>
  <c r="K277"/>
  <c r="K276" s="1"/>
  <c r="L277"/>
  <c r="L276" s="1"/>
  <c r="K394"/>
  <c r="L394"/>
  <c r="J394"/>
  <c r="J494"/>
  <c r="K641"/>
  <c r="K640" s="1"/>
  <c r="K639" s="1"/>
  <c r="K633" s="1"/>
  <c r="J639"/>
  <c r="J633" s="1"/>
  <c r="L641"/>
  <c r="L640" s="1"/>
  <c r="L639" s="1"/>
  <c r="L633" s="1"/>
  <c r="K594"/>
  <c r="K593" s="1"/>
  <c r="K592" s="1"/>
  <c r="L594"/>
  <c r="L593" s="1"/>
  <c r="L592" s="1"/>
  <c r="L580"/>
  <c r="L579" s="1"/>
  <c r="K199"/>
  <c r="K198" s="1"/>
  <c r="K580"/>
  <c r="K579" s="1"/>
  <c r="J660"/>
  <c r="J659" s="1"/>
  <c r="L660"/>
  <c r="L659" s="1"/>
  <c r="K660"/>
  <c r="K659" s="1"/>
  <c r="J441"/>
  <c r="K442"/>
  <c r="K441" s="1"/>
  <c r="L442"/>
  <c r="L441" s="1"/>
  <c r="L230"/>
  <c r="J276"/>
  <c r="L494"/>
  <c r="K494"/>
  <c r="L78"/>
  <c r="L199"/>
  <c r="L198" s="1"/>
  <c r="K230"/>
  <c r="L267"/>
  <c r="J230"/>
  <c r="J84"/>
  <c r="J83" s="1"/>
  <c r="K153"/>
  <c r="K152" s="1"/>
  <c r="K151" s="1"/>
  <c r="L84"/>
  <c r="L83" s="1"/>
  <c r="K84"/>
  <c r="K83" s="1"/>
  <c r="K78"/>
  <c r="K72" s="1"/>
  <c r="J153"/>
  <c r="J152" s="1"/>
  <c r="L153"/>
  <c r="L152" s="1"/>
  <c r="L151" s="1"/>
  <c r="K15"/>
  <c r="K14" s="1"/>
  <c r="L15"/>
  <c r="L14" s="1"/>
  <c r="J199"/>
  <c r="J198" s="1"/>
  <c r="K125"/>
  <c r="J562"/>
  <c r="J561" s="1"/>
  <c r="J594"/>
  <c r="J593" s="1"/>
  <c r="J15"/>
  <c r="J14" s="1"/>
  <c r="J78"/>
  <c r="J72" s="1"/>
  <c r="J580"/>
  <c r="J579" s="1"/>
  <c r="L125"/>
  <c r="L252"/>
  <c r="J125"/>
  <c r="K267"/>
  <c r="K252"/>
  <c r="J252"/>
  <c r="J267"/>
  <c r="J440" l="1"/>
  <c r="J428" s="1"/>
  <c r="K197"/>
  <c r="K191" s="1"/>
  <c r="J197"/>
  <c r="J191" s="1"/>
  <c r="L197"/>
  <c r="L191" s="1"/>
  <c r="J8"/>
  <c r="L8"/>
  <c r="L440"/>
  <c r="L428" s="1"/>
  <c r="K440"/>
  <c r="K428" s="1"/>
  <c r="L72"/>
  <c r="L71" s="1"/>
  <c r="L70" s="1"/>
  <c r="J71"/>
  <c r="J70" s="1"/>
  <c r="L470"/>
  <c r="L456" s="1"/>
  <c r="K470"/>
  <c r="K456" s="1"/>
  <c r="K8"/>
  <c r="J151"/>
  <c r="K71"/>
  <c r="K70" s="1"/>
  <c r="J592"/>
  <c r="J470" s="1"/>
  <c r="J456" s="1"/>
  <c r="J7" l="1"/>
  <c r="K7"/>
  <c r="L7"/>
  <c r="J348"/>
  <c r="L348"/>
  <c r="L347" s="1"/>
  <c r="K348"/>
  <c r="K347" s="1"/>
  <c r="J347" l="1"/>
  <c r="J251" s="1"/>
  <c r="J6" s="1"/>
  <c r="K340"/>
  <c r="L340"/>
  <c r="L326" s="1"/>
  <c r="L311" s="1"/>
  <c r="L251" s="1"/>
  <c r="L6" s="1"/>
  <c r="K326" l="1"/>
  <c r="K311" s="1"/>
  <c r="K251" s="1"/>
  <c r="K6" s="1"/>
</calcChain>
</file>

<file path=xl/sharedStrings.xml><?xml version="1.0" encoding="utf-8"?>
<sst xmlns="http://schemas.openxmlformats.org/spreadsheetml/2006/main" count="4526" uniqueCount="663">
  <si>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</si>
  <si>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</si>
  <si>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</si>
  <si>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</si>
  <si>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</si>
  <si>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</si>
  <si>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</si>
  <si>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</si>
  <si>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</si>
  <si>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</si>
  <si>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</si>
  <si>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</si>
  <si>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</si>
  <si>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</si>
  <si>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</si>
  <si>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</si>
  <si>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</si>
  <si>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</si>
  <si>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</si>
  <si>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</si>
  <si>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</si>
  <si>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</si>
  <si>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</si>
  <si>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</si>
  <si>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</si>
  <si>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</si>
  <si>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</si>
  <si>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</si>
  <si>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</si>
  <si>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</si>
  <si>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</si>
  <si>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</si>
  <si>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</si>
  <si>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</si>
  <si>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</si>
  <si>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</si>
  <si>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</si>
  <si>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</si>
  <si>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</si>
  <si>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</si>
  <si>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</si>
  <si>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</si>
  <si>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</si>
  <si>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</si>
  <si>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</si>
  <si>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</si>
  <si>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</si>
  <si>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</si>
  <si>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</si>
  <si>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</si>
  <si>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</si>
  <si>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</si>
  <si>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</si>
  <si>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</si>
  <si>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</si>
  <si>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</si>
  <si>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</si>
  <si>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</si>
  <si>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</si>
  <si>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</si>
  <si>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</si>
  <si>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</si>
  <si>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</si>
  <si>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</si>
  <si>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</si>
  <si>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</si>
  <si>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</si>
  <si>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</si>
  <si>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</si>
  <si>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</si>
  <si>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</si>
  <si>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</si>
  <si>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</si>
  <si>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</si>
  <si>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</si>
  <si>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</si>
  <si>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</si>
  <si>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</si>
  <si>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</si>
  <si>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</si>
  <si>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</si>
  <si>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</si>
  <si>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</si>
  <si>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</si>
  <si>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</si>
  <si>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</si>
  <si>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</si>
  <si>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</si>
  <si>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</si>
  <si>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</si>
  <si>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</si>
  <si>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</si>
  <si>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</si>
  <si>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</si>
  <si>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</si>
  <si>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</si>
  <si>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</si>
  <si>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</si>
  <si>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</si>
  <si>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</si>
  <si>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</si>
  <si>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</si>
  <si>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</si>
  <si>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</si>
  <si>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</si>
  <si>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</si>
  <si>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</si>
  <si>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</si>
  <si>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</si>
  <si>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</si>
  <si>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</si>
  <si>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</si>
  <si>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</si>
  <si>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</si>
  <si>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</si>
  <si>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</si>
  <si>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</si>
  <si>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</si>
  <si>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</si>
  <si>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</si>
  <si>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</si>
  <si>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</si>
  <si>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</si>
  <si>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</si>
  <si>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</si>
  <si>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</si>
  <si>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</si>
  <si>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</si>
  <si>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</si>
  <si>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</si>
  <si>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</si>
  <si>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</si>
  <si>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</si>
  <si>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</si>
  <si>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</si>
  <si>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</si>
  <si>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</si>
  <si>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</si>
  <si>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</si>
  <si>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</si>
  <si>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</si>
  <si>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</si>
  <si>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</si>
  <si>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</si>
  <si>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</si>
  <si>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</si>
  <si>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</si>
  <si>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</si>
  <si>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</si>
  <si>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</si>
  <si>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</si>
  <si>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</si>
  <si>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</si>
  <si>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</si>
  <si>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</si>
  <si>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</si>
  <si>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</si>
  <si>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</si>
  <si>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</si>
  <si>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</si>
  <si>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</si>
  <si>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</si>
  <si>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</si>
  <si>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</si>
  <si>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</si>
  <si>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</si>
  <si>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</si>
  <si>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</si>
  <si>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</si>
  <si>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</si>
  <si>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</si>
  <si>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</si>
  <si>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</si>
  <si>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</si>
  <si>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</si>
  <si>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</si>
  <si>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</si>
  <si>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</si>
  <si>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</si>
  <si>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</si>
  <si>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</si>
  <si>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</si>
  <si>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</si>
  <si>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</si>
  <si>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</si>
  <si>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</si>
  <si>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</si>
  <si>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</si>
  <si>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</si>
  <si>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</si>
  <si>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</si>
  <si>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</si>
  <si>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</si>
  <si>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</si>
  <si>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</si>
  <si>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</si>
  <si>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</si>
  <si>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</si>
  <si>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</si>
  <si>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</si>
  <si>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</si>
  <si>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</si>
  <si>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</si>
  <si>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</si>
  <si>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</si>
  <si>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</si>
  <si>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</si>
  <si>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</si>
  <si>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</si>
  <si>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</si>
  <si>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</si>
  <si>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</si>
  <si>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</si>
  <si>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</si>
  <si>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</si>
  <si>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</si>
  <si>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</si>
  <si>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</si>
  <si>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</si>
  <si>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</si>
  <si>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</si>
  <si>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</si>
  <si>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</si>
  <si>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</si>
  <si>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</si>
  <si>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</si>
  <si>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</si>
  <si>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</si>
  <si>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</si>
  <si>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</si>
  <si>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</si>
  <si>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</si>
  <si>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</si>
  <si>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</si>
  <si>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</si>
  <si>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</si>
  <si>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</si>
  <si>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</si>
  <si>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</si>
  <si>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</si>
  <si>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</si>
  <si>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</si>
  <si>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</si>
  <si>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</si>
  <si>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</si>
  <si>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</si>
  <si>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</si>
  <si>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</si>
  <si>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</si>
  <si>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</si>
  <si>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</si>
  <si>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</si>
  <si>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</si>
  <si>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</si>
  <si>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</si>
  <si>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</si>
  <si>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</si>
  <si>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</si>
  <si>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</si>
  <si>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</si>
  <si>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</si>
  <si>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</si>
  <si>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</si>
  <si>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</si>
  <si>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</si>
  <si>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</si>
  <si>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</si>
  <si>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</si>
  <si>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</si>
  <si>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</si>
  <si>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</si>
  <si>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</si>
  <si>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</si>
  <si>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</si>
  <si>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</si>
  <si>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</si>
  <si>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</si>
  <si>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</si>
  <si>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</si>
  <si>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</si>
  <si>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</si>
  <si>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</si>
  <si>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</si>
  <si>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</si>
  <si>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</si>
  <si>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</si>
  <si>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</si>
  <si>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</si>
  <si>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</si>
  <si>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</si>
  <si>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</si>
  <si>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</si>
  <si>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</si>
  <si>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</si>
  <si>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</si>
  <si>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</si>
  <si>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</si>
  <si>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</si>
  <si>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</si>
  <si>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</si>
  <si>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</si>
  <si>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</si>
  <si>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</si>
  <si>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</si>
  <si>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</si>
  <si>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</si>
  <si>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</si>
  <si>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</si>
  <si>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</si>
  <si>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</si>
  <si>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</si>
  <si>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</si>
  <si>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</si>
  <si>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</si>
  <si>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</si>
  <si>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</si>
  <si>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</si>
  <si>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</si>
  <si>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</si>
  <si>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</si>
  <si>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</si>
  <si>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</si>
  <si>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</si>
  <si>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</si>
  <si>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</si>
  <si>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</si>
  <si>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</si>
  <si>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</si>
  <si>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</si>
  <si>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</si>
  <si>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</si>
  <si>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</si>
  <si>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</si>
  <si>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</si>
  <si>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</si>
  <si>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</si>
  <si>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</si>
  <si>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</si>
  <si>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</si>
  <si>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</si>
  <si>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</si>
  <si>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</si>
  <si>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</si>
  <si>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</si>
  <si>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</si>
  <si>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</si>
  <si>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</si>
  <si>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</si>
  <si>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</si>
  <si>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</si>
  <si>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</si>
  <si>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</si>
  <si>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</si>
  <si>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</si>
  <si>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</si>
  <si>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</si>
  <si>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</si>
  <si>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</si>
  <si>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</si>
  <si>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</si>
  <si>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</si>
  <si>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</si>
  <si>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</si>
  <si>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</si>
  <si>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</si>
  <si>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</si>
  <si>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</si>
  <si>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</si>
  <si>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</si>
  <si>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</si>
  <si>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</si>
  <si>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</si>
  <si>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</si>
  <si>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</si>
  <si>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</si>
  <si>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</si>
  <si>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</si>
  <si>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</si>
  <si>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</si>
  <si>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</si>
  <si>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</si>
  <si>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</si>
  <si>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</si>
  <si>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</si>
  <si>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</si>
  <si>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</si>
  <si>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</si>
  <si>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</si>
  <si>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</si>
  <si>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</si>
  <si>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</si>
  <si>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</si>
  <si>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</si>
  <si>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</si>
  <si>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</si>
  <si>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</si>
  <si>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</si>
  <si>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</si>
  <si>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</si>
  <si>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</si>
  <si>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</si>
  <si>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</si>
  <si>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</si>
  <si>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</si>
  <si>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</si>
  <si>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</si>
  <si>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</si>
  <si>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</si>
  <si>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</si>
  <si>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</si>
  <si>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</si>
  <si>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</si>
  <si>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</si>
  <si>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</si>
  <si>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</si>
  <si>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</si>
  <si>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</si>
  <si>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</si>
  <si>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</si>
  <si>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</si>
  <si>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</si>
  <si>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</si>
  <si>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</si>
  <si>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</si>
  <si>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</si>
  <si>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</si>
  <si>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</si>
  <si>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</si>
  <si>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</si>
  <si>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</si>
  <si>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</si>
  <si>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</si>
  <si>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</si>
  <si>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</si>
  <si>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</si>
  <si>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</si>
  <si>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</si>
  <si>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</si>
  <si>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</si>
  <si>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</si>
  <si>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</si>
  <si>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</si>
  <si>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</si>
  <si>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</si>
  <si>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</si>
  <si>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</si>
  <si>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</si>
  <si>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</si>
  <si>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</si>
  <si>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</si>
  <si>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</si>
  <si>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</si>
  <si>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</si>
  <si>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</si>
  <si>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</si>
  <si>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</si>
  <si>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</si>
  <si>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</si>
  <si>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</si>
  <si>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</si>
  <si>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</si>
  <si>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</si>
  <si>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</si>
  <si>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</si>
  <si>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</si>
  <si>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</si>
  <si>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</si>
  <si>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</si>
  <si>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</si>
  <si>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</si>
  <si>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</si>
  <si>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</si>
  <si>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</si>
  <si>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</si>
  <si>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</si>
  <si>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</si>
  <si>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</si>
  <si>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</si>
  <si>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</si>
  <si>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</si>
  <si>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</si>
  <si>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</si>
  <si>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</si>
  <si>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</si>
  <si>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</si>
  <si>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</si>
  <si>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</si>
  <si>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</si>
  <si>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</si>
  <si>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</si>
  <si>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</si>
  <si>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</si>
  <si>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</si>
  <si>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</si>
  <si>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</si>
  <si>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</si>
  <si>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</si>
  <si>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</si>
  <si>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</si>
  <si>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</si>
  <si>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</si>
  <si>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</si>
  <si>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</si>
  <si>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</si>
  <si>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</si>
  <si>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</si>
  <si>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</si>
  <si>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</si>
  <si>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</si>
  <si>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</si>
  <si>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</si>
  <si>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</si>
  <si>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</si>
  <si>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</si>
  <si>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</si>
  <si>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</si>
  <si>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</si>
  <si>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</si>
  <si>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</si>
  <si>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</si>
  <si>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</si>
  <si>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</si>
  <si>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</si>
  <si>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</si>
  <si>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</si>
  <si>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</si>
  <si>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</si>
  <si>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</si>
  <si>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</si>
  <si>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</si>
  <si>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</si>
  <si>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</si>
  <si>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</si>
  <si>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</si>
  <si>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</si>
  <si>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</si>
  <si>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</si>
  <si>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</si>
  <si>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</si>
  <si>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</si>
  <si>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</si>
  <si>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</si>
  <si>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</si>
  <si>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</si>
  <si>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</si>
  <si>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</si>
  <si>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</si>
  <si>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</si>
  <si>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</si>
  <si>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</si>
  <si>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</si>
  <si>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</si>
  <si>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</si>
  <si>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</si>
  <si>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</si>
  <si>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</si>
  <si>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</si>
  <si>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</si>
  <si>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</si>
  <si>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</si>
  <si>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</si>
  <si>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</si>
  <si>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</si>
  <si>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</si>
  <si>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</si>
  <si>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</si>
  <si>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</si>
  <si>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</si>
  <si>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</si>
  <si>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</si>
  <si>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</si>
  <si>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</si>
  <si>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</si>
  <si>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</si>
  <si>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</si>
  <si>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</si>
  <si>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</si>
  <si>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</si>
  <si>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</si>
  <si>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</si>
  <si>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</si>
  <si>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R4670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</si>
  <si>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</si>
  <si>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</si>
  <si>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</si>
  <si>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</si>
  <si>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</si>
  <si>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</si>
  <si>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</si>
  <si>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</si>
  <si>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</si>
  <si>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</si>
  <si>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t>Основное мероприятие «Развитие сети организаций общего образования».</t>
  </si>
  <si>
    <t>Подпрограмма «Развитие общего образования»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</si>
  <si>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</si>
  <si>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</si>
  <si>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</si>
  <si>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</si>
  <si>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</si>
  <si>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t xml:space="preserve">Ведомственная структура расходов бюджета Лискинского муниципального района Воронежской области на 2020 и плановый период 2021 и 2022 годов 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</si>
  <si>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</si>
  <si>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</si>
  <si>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</si>
  <si>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</si>
  <si>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</si>
  <si>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</si>
  <si>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</si>
  <si>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</si>
  <si>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</si>
  <si>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</si>
  <si>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</si>
  <si>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</si>
  <si>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</si>
  <si>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</si>
  <si>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</si>
  <si>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</si>
  <si>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</si>
  <si>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</si>
  <si>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</si>
  <si>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</si>
  <si>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</si>
  <si>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</si>
  <si>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</si>
  <si>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t>L3060</t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</si>
  <si>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</si>
  <si>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</si>
  <si>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</si>
  <si>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</si>
  <si>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</si>
  <si>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</si>
  <si>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</si>
  <si>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</si>
  <si>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</si>
  <si>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</si>
  <si>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</si>
  <si>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</si>
  <si>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</si>
  <si>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</si>
  <si>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</si>
  <si>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</si>
  <si>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</si>
  <si>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</si>
  <si>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</si>
  <si>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</si>
  <si>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</si>
  <si>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</si>
  <si>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</si>
  <si>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</si>
  <si>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</si>
  <si>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</si>
  <si>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</si>
  <si>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</si>
  <si>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</si>
  <si>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</si>
  <si>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</si>
  <si>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 xml:space="preserve"> 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</si>
  <si>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</si>
  <si>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1 363 956,8    24,7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</si>
  <si>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</si>
  <si>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наращивание налогового потенциала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</si>
  <si>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78270</t>
  </si>
  <si>
    <t xml:space="preserve">Расходы за счет гранта за наращивание налогового потенциала </t>
  </si>
  <si>
    <t>Приложение № 4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</si>
</sst>
</file>

<file path=xl/styles.xml><?xml version="1.0" encoding="utf-8"?>
<styleSheet xmlns="http://schemas.openxmlformats.org/spreadsheetml/2006/main">
  <numFmts count="1">
    <numFmt numFmtId="164" formatCode="#,##0.0"/>
  </numFmts>
  <fonts count="6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4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0" fontId="25" fillId="0" borderId="0" xfId="0" applyFont="1"/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9" fillId="0" borderId="0" xfId="0" applyFont="1"/>
    <xf numFmtId="0" fontId="39" fillId="0" borderId="0" xfId="0" applyFont="1"/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50" fillId="0" borderId="0" xfId="0" applyFont="1"/>
    <xf numFmtId="0" fontId="13" fillId="2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49" fontId="26" fillId="0" borderId="5" xfId="0" applyNumberFormat="1" applyFont="1" applyFill="1" applyBorder="1" applyAlignment="1">
      <alignment horizontal="center" vertical="center"/>
    </xf>
    <xf numFmtId="0" fontId="51" fillId="0" borderId="0" xfId="0" applyFont="1"/>
    <xf numFmtId="164" fontId="38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0" fontId="61" fillId="0" borderId="0" xfId="0" applyFont="1"/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top" wrapText="1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/>
    <xf numFmtId="0" fontId="26" fillId="0" borderId="5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164" fontId="38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38" fillId="0" borderId="13" xfId="0" applyNumberFormat="1" applyFont="1" applyFill="1" applyBorder="1" applyAlignment="1">
      <alignment horizontal="center" vertical="center"/>
    </xf>
    <xf numFmtId="49" fontId="62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1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3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2" fillId="0" borderId="0" xfId="0" applyNumberFormat="1" applyFont="1" applyAlignment="1">
      <alignment vertical="center"/>
    </xf>
    <xf numFmtId="164" fontId="10" fillId="0" borderId="0" xfId="0" applyNumberFormat="1" applyFont="1"/>
    <xf numFmtId="164" fontId="35" fillId="0" borderId="0" xfId="0" applyNumberFormat="1" applyFont="1"/>
    <xf numFmtId="164" fontId="44" fillId="0" borderId="0" xfId="0" applyNumberFormat="1" applyFont="1"/>
    <xf numFmtId="164" fontId="37" fillId="0" borderId="0" xfId="0" applyNumberFormat="1" applyFont="1"/>
    <xf numFmtId="164" fontId="42" fillId="0" borderId="0" xfId="0" applyNumberFormat="1" applyFont="1"/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39" fillId="0" borderId="0" xfId="0" applyNumberFormat="1" applyFont="1"/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50" fillId="0" borderId="0" xfId="0" applyNumberFormat="1" applyFont="1"/>
    <xf numFmtId="164" fontId="51" fillId="0" borderId="0" xfId="0" applyNumberFormat="1" applyFont="1"/>
    <xf numFmtId="164" fontId="25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2" fillId="0" borderId="0" xfId="0" applyNumberFormat="1" applyFont="1" applyAlignment="1">
      <alignment horizontal="right" vertical="center"/>
    </xf>
    <xf numFmtId="164" fontId="61" fillId="0" borderId="0" xfId="0" applyNumberFormat="1" applyFont="1"/>
    <xf numFmtId="164" fontId="36" fillId="0" borderId="0" xfId="0" applyNumberFormat="1" applyFont="1" applyAlignment="1">
      <alignment horizontal="right"/>
    </xf>
    <xf numFmtId="164" fontId="13" fillId="2" borderId="0" xfId="0" applyNumberFormat="1" applyFont="1" applyFill="1"/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25" fillId="3" borderId="0" xfId="0" applyNumberFormat="1" applyFont="1" applyFill="1"/>
    <xf numFmtId="0" fontId="38" fillId="2" borderId="5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164" fontId="26" fillId="4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74"/>
  <sheetViews>
    <sheetView tabSelected="1" view="pageBreakPreview" topLeftCell="A278" zoomScale="90" zoomScaleNormal="80" zoomScaleSheetLayoutView="90" workbookViewId="0">
      <selection activeCell="A336" sqref="A336:XFD340"/>
    </sheetView>
  </sheetViews>
  <sheetFormatPr defaultRowHeight="18.75"/>
  <cols>
    <col min="1" max="1" width="90.85546875" style="3" customWidth="1"/>
    <col min="2" max="2" width="8.140625" style="104" customWidth="1"/>
    <col min="3" max="3" width="4.85546875" style="104" customWidth="1"/>
    <col min="4" max="4" width="4.5703125" style="104" customWidth="1"/>
    <col min="5" max="5" width="4.7109375" style="104" customWidth="1"/>
    <col min="6" max="6" width="4.42578125" style="104" customWidth="1"/>
    <col min="7" max="7" width="5" style="105" customWidth="1"/>
    <col min="8" max="8" width="8.42578125" style="104" customWidth="1"/>
    <col min="9" max="9" width="5.7109375" style="104" customWidth="1"/>
    <col min="10" max="12" width="15.85546875" style="104" customWidth="1"/>
    <col min="13" max="13" width="11.28515625" style="280" bestFit="1" customWidth="1"/>
    <col min="14" max="14" width="9.42578125" style="280" bestFit="1" customWidth="1"/>
    <col min="15" max="15" width="9" style="280" bestFit="1" customWidth="1"/>
  </cols>
  <sheetData>
    <row r="1" spans="1:15" s="1" customFormat="1" ht="216.6" customHeight="1">
      <c r="A1" s="369" t="s">
        <v>662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280"/>
      <c r="N1" s="280"/>
      <c r="O1" s="280"/>
    </row>
    <row r="2" spans="1:15" ht="57.6" customHeight="1">
      <c r="A2" s="373" t="s">
        <v>599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5" s="1" customFormat="1" ht="56.25">
      <c r="A3" s="118"/>
      <c r="B3" s="118"/>
      <c r="C3" s="118"/>
      <c r="D3" s="118"/>
      <c r="E3" s="118"/>
      <c r="F3" s="118"/>
      <c r="G3" s="118"/>
      <c r="H3" s="118"/>
      <c r="I3" s="118"/>
      <c r="J3" s="119"/>
      <c r="K3" s="119"/>
      <c r="L3" s="119" t="s">
        <v>49</v>
      </c>
      <c r="M3" s="280"/>
      <c r="N3" s="280"/>
      <c r="O3" s="280"/>
    </row>
    <row r="4" spans="1:15" s="2" customFormat="1" ht="37.5">
      <c r="A4" s="120" t="s">
        <v>0</v>
      </c>
      <c r="B4" s="121" t="s">
        <v>115</v>
      </c>
      <c r="C4" s="122" t="s">
        <v>48</v>
      </c>
      <c r="D4" s="122" t="s">
        <v>50</v>
      </c>
      <c r="E4" s="380" t="s">
        <v>46</v>
      </c>
      <c r="F4" s="381"/>
      <c r="G4" s="381"/>
      <c r="H4" s="382"/>
      <c r="I4" s="122" t="s">
        <v>47</v>
      </c>
      <c r="J4" s="121" t="s">
        <v>233</v>
      </c>
      <c r="K4" s="121" t="s">
        <v>298</v>
      </c>
      <c r="L4" s="121" t="s">
        <v>506</v>
      </c>
      <c r="M4" s="281"/>
      <c r="N4" s="281"/>
      <c r="O4" s="281"/>
    </row>
    <row r="5" spans="1:15" s="6" customFormat="1">
      <c r="A5" s="123">
        <v>1</v>
      </c>
      <c r="B5" s="121">
        <v>2</v>
      </c>
      <c r="C5" s="122">
        <v>3</v>
      </c>
      <c r="D5" s="122">
        <v>4</v>
      </c>
      <c r="E5" s="380" t="s">
        <v>8</v>
      </c>
      <c r="F5" s="381"/>
      <c r="G5" s="381"/>
      <c r="H5" s="382"/>
      <c r="I5" s="122">
        <v>6</v>
      </c>
      <c r="J5" s="121">
        <v>7</v>
      </c>
      <c r="K5" s="121">
        <v>8</v>
      </c>
      <c r="L5" s="121">
        <v>9</v>
      </c>
      <c r="M5" s="282"/>
      <c r="N5" s="282"/>
      <c r="O5" s="282"/>
    </row>
    <row r="6" spans="1:15" s="5" customFormat="1" ht="20.25">
      <c r="A6" s="124" t="s">
        <v>51</v>
      </c>
      <c r="B6" s="121"/>
      <c r="C6" s="102"/>
      <c r="D6" s="102"/>
      <c r="E6" s="380"/>
      <c r="F6" s="381"/>
      <c r="G6" s="381"/>
      <c r="H6" s="382"/>
      <c r="I6" s="102"/>
      <c r="J6" s="125">
        <f>SUM(J7+J251+J456+J659)</f>
        <v>2301431.5</v>
      </c>
      <c r="K6" s="125">
        <f>SUM(K7+K251+K456+K659)</f>
        <v>2404323.5</v>
      </c>
      <c r="L6" s="125">
        <f>SUM(L7+L251+L456+L659)</f>
        <v>2148201</v>
      </c>
      <c r="M6" s="283"/>
      <c r="N6" s="283"/>
      <c r="O6" s="283"/>
    </row>
    <row r="7" spans="1:15" s="5" customFormat="1" ht="40.5">
      <c r="A7" s="71" t="s">
        <v>473</v>
      </c>
      <c r="B7" s="121">
        <v>914</v>
      </c>
      <c r="C7" s="362"/>
      <c r="D7" s="346"/>
      <c r="E7" s="346"/>
      <c r="F7" s="346"/>
      <c r="G7" s="346"/>
      <c r="H7" s="347"/>
      <c r="I7" s="102"/>
      <c r="J7" s="125">
        <f>SUM(J8+J70+J83+J125+J134+J151+J185+J191+J230)</f>
        <v>374859.99999999994</v>
      </c>
      <c r="K7" s="125">
        <f>SUM(K8+K70+K83+K125+K134+K151+K185+K191+K230+K32)</f>
        <v>284345.40000000002</v>
      </c>
      <c r="L7" s="125">
        <f>SUM(L8+L70+L83+L125+L134+L151+L185+L191+L230+L32)</f>
        <v>270544.5</v>
      </c>
      <c r="M7" s="283"/>
      <c r="N7" s="283"/>
      <c r="O7" s="283"/>
    </row>
    <row r="8" spans="1:15" s="13" customFormat="1">
      <c r="A8" s="68" t="s">
        <v>62</v>
      </c>
      <c r="B8" s="68">
        <v>914</v>
      </c>
      <c r="C8" s="108" t="s">
        <v>1</v>
      </c>
      <c r="D8" s="394"/>
      <c r="E8" s="348"/>
      <c r="F8" s="348"/>
      <c r="G8" s="348"/>
      <c r="H8" s="349"/>
      <c r="I8" s="108"/>
      <c r="J8" s="126">
        <f>SUM(J9+J14+J28+J36+J32)</f>
        <v>125969.7</v>
      </c>
      <c r="K8" s="126">
        <f>SUM(K9+K14+K28+K36)</f>
        <v>122200</v>
      </c>
      <c r="L8" s="126">
        <f>SUM(L9+L14+L28+L36)</f>
        <v>127103</v>
      </c>
      <c r="M8" s="284"/>
      <c r="N8" s="284"/>
      <c r="O8" s="284"/>
    </row>
    <row r="9" spans="1:15" s="12" customFormat="1" ht="37.5">
      <c r="A9" s="59" t="s">
        <v>63</v>
      </c>
      <c r="B9" s="60">
        <v>914</v>
      </c>
      <c r="C9" s="66" t="s">
        <v>1</v>
      </c>
      <c r="D9" s="66" t="s">
        <v>5</v>
      </c>
      <c r="E9" s="401"/>
      <c r="F9" s="402"/>
      <c r="G9" s="402"/>
      <c r="H9" s="403"/>
      <c r="I9" s="66"/>
      <c r="J9" s="125">
        <f>SUM(J10)</f>
        <v>2954</v>
      </c>
      <c r="K9" s="125">
        <f t="shared" ref="K9:L12" si="0">SUM(K10)</f>
        <v>3091</v>
      </c>
      <c r="L9" s="125">
        <f t="shared" si="0"/>
        <v>3214</v>
      </c>
      <c r="M9" s="285"/>
      <c r="N9" s="285"/>
      <c r="O9" s="285"/>
    </row>
    <row r="10" spans="1:15" s="7" customFormat="1" ht="49.5">
      <c r="A10" s="62" t="s">
        <v>116</v>
      </c>
      <c r="B10" s="93">
        <v>914</v>
      </c>
      <c r="C10" s="99" t="s">
        <v>1</v>
      </c>
      <c r="D10" s="99" t="s">
        <v>5</v>
      </c>
      <c r="E10" s="94" t="s">
        <v>42</v>
      </c>
      <c r="F10" s="94" t="s">
        <v>113</v>
      </c>
      <c r="G10" s="94" t="s">
        <v>114</v>
      </c>
      <c r="H10" s="94" t="s">
        <v>120</v>
      </c>
      <c r="I10" s="99"/>
      <c r="J10" s="127">
        <f>SUM(J11)</f>
        <v>2954</v>
      </c>
      <c r="K10" s="127">
        <f t="shared" si="0"/>
        <v>3091</v>
      </c>
      <c r="L10" s="127">
        <f t="shared" si="0"/>
        <v>3214</v>
      </c>
      <c r="M10" s="286"/>
      <c r="N10" s="286"/>
      <c r="O10" s="286"/>
    </row>
    <row r="11" spans="1:15" s="7" customFormat="1" ht="33">
      <c r="A11" s="63" t="s">
        <v>117</v>
      </c>
      <c r="B11" s="95">
        <v>914</v>
      </c>
      <c r="C11" s="100" t="s">
        <v>1</v>
      </c>
      <c r="D11" s="100" t="s">
        <v>5</v>
      </c>
      <c r="E11" s="96" t="s">
        <v>42</v>
      </c>
      <c r="F11" s="96" t="s">
        <v>30</v>
      </c>
      <c r="G11" s="96" t="s">
        <v>114</v>
      </c>
      <c r="H11" s="96" t="s">
        <v>120</v>
      </c>
      <c r="I11" s="100"/>
      <c r="J11" s="128">
        <f>SUM(J12)</f>
        <v>2954</v>
      </c>
      <c r="K11" s="128">
        <f t="shared" si="0"/>
        <v>3091</v>
      </c>
      <c r="L11" s="128">
        <f t="shared" si="0"/>
        <v>3214</v>
      </c>
      <c r="M11" s="286"/>
      <c r="N11" s="286"/>
      <c r="O11" s="286"/>
    </row>
    <row r="12" spans="1:15" s="42" customFormat="1" ht="34.5">
      <c r="A12" s="64" t="s">
        <v>118</v>
      </c>
      <c r="B12" s="97">
        <v>914</v>
      </c>
      <c r="C12" s="89" t="s">
        <v>1</v>
      </c>
      <c r="D12" s="89" t="s">
        <v>5</v>
      </c>
      <c r="E12" s="98" t="s">
        <v>42</v>
      </c>
      <c r="F12" s="98" t="s">
        <v>30</v>
      </c>
      <c r="G12" s="98" t="s">
        <v>1</v>
      </c>
      <c r="H12" s="98" t="s">
        <v>120</v>
      </c>
      <c r="I12" s="89"/>
      <c r="J12" s="129">
        <f>SUM(J13)</f>
        <v>2954</v>
      </c>
      <c r="K12" s="129">
        <f t="shared" si="0"/>
        <v>3091</v>
      </c>
      <c r="L12" s="129">
        <f t="shared" si="0"/>
        <v>3214</v>
      </c>
      <c r="M12" s="287"/>
      <c r="N12" s="287"/>
      <c r="O12" s="287"/>
    </row>
    <row r="13" spans="1:15" s="11" customFormat="1" ht="63">
      <c r="A13" s="58" t="s">
        <v>303</v>
      </c>
      <c r="B13" s="91">
        <v>914</v>
      </c>
      <c r="C13" s="84" t="s">
        <v>1</v>
      </c>
      <c r="D13" s="84" t="s">
        <v>5</v>
      </c>
      <c r="E13" s="84" t="s">
        <v>42</v>
      </c>
      <c r="F13" s="84" t="s">
        <v>30</v>
      </c>
      <c r="G13" s="84" t="s">
        <v>1</v>
      </c>
      <c r="H13" s="84" t="s">
        <v>41</v>
      </c>
      <c r="I13" s="83" t="s">
        <v>54</v>
      </c>
      <c r="J13" s="79">
        <v>2954</v>
      </c>
      <c r="K13" s="79">
        <v>3091</v>
      </c>
      <c r="L13" s="79">
        <v>3214</v>
      </c>
      <c r="M13" s="288"/>
      <c r="N13" s="288"/>
      <c r="O13" s="288"/>
    </row>
    <row r="14" spans="1:15" s="16" customFormat="1" ht="56.25">
      <c r="A14" s="67" t="s">
        <v>65</v>
      </c>
      <c r="B14" s="60">
        <v>914</v>
      </c>
      <c r="C14" s="130" t="s">
        <v>1</v>
      </c>
      <c r="D14" s="130" t="s">
        <v>7</v>
      </c>
      <c r="E14" s="374"/>
      <c r="F14" s="375"/>
      <c r="G14" s="375"/>
      <c r="H14" s="376"/>
      <c r="I14" s="61"/>
      <c r="J14" s="55">
        <f>SUM(J15)</f>
        <v>52300</v>
      </c>
      <c r="K14" s="55">
        <f t="shared" ref="K14:L14" si="1">SUM(K15)</f>
        <v>52760</v>
      </c>
      <c r="L14" s="55">
        <f t="shared" si="1"/>
        <v>54844</v>
      </c>
      <c r="M14" s="289"/>
      <c r="N14" s="289"/>
      <c r="O14" s="289"/>
    </row>
    <row r="15" spans="1:15" s="14" customFormat="1" ht="49.5">
      <c r="A15" s="62" t="s">
        <v>116</v>
      </c>
      <c r="B15" s="93">
        <v>914</v>
      </c>
      <c r="C15" s="94" t="s">
        <v>1</v>
      </c>
      <c r="D15" s="94" t="s">
        <v>7</v>
      </c>
      <c r="E15" s="99" t="s">
        <v>42</v>
      </c>
      <c r="F15" s="99" t="s">
        <v>113</v>
      </c>
      <c r="G15" s="99" t="s">
        <v>114</v>
      </c>
      <c r="H15" s="99" t="s">
        <v>120</v>
      </c>
      <c r="I15" s="131"/>
      <c r="J15" s="80">
        <f>SUM(J16+J20+J23)</f>
        <v>52300</v>
      </c>
      <c r="K15" s="80">
        <f t="shared" ref="K15:L15" si="2">SUM(K16+K20+K23)</f>
        <v>52760</v>
      </c>
      <c r="L15" s="80">
        <f t="shared" si="2"/>
        <v>54844</v>
      </c>
      <c r="M15" s="290"/>
      <c r="N15" s="290"/>
      <c r="O15" s="290"/>
    </row>
    <row r="16" spans="1:15" s="14" customFormat="1" ht="33">
      <c r="A16" s="63" t="s">
        <v>119</v>
      </c>
      <c r="B16" s="95">
        <v>914</v>
      </c>
      <c r="C16" s="96" t="s">
        <v>1</v>
      </c>
      <c r="D16" s="96" t="s">
        <v>7</v>
      </c>
      <c r="E16" s="100" t="s">
        <v>42</v>
      </c>
      <c r="F16" s="100" t="s">
        <v>16</v>
      </c>
      <c r="G16" s="100" t="s">
        <v>114</v>
      </c>
      <c r="H16" s="100" t="s">
        <v>120</v>
      </c>
      <c r="I16" s="132"/>
      <c r="J16" s="81">
        <f>SUM(J17)</f>
        <v>74</v>
      </c>
      <c r="K16" s="81">
        <f t="shared" ref="K16:L16" si="3">SUM(K17)</f>
        <v>74</v>
      </c>
      <c r="L16" s="81">
        <f t="shared" si="3"/>
        <v>74</v>
      </c>
      <c r="M16" s="290"/>
      <c r="N16" s="290"/>
      <c r="O16" s="290"/>
    </row>
    <row r="17" spans="1:15" s="36" customFormat="1">
      <c r="A17" s="64" t="s">
        <v>364</v>
      </c>
      <c r="B17" s="97">
        <v>914</v>
      </c>
      <c r="C17" s="98" t="s">
        <v>1</v>
      </c>
      <c r="D17" s="98" t="s">
        <v>7</v>
      </c>
      <c r="E17" s="89" t="s">
        <v>42</v>
      </c>
      <c r="F17" s="89" t="s">
        <v>16</v>
      </c>
      <c r="G17" s="89" t="s">
        <v>1</v>
      </c>
      <c r="H17" s="89" t="s">
        <v>120</v>
      </c>
      <c r="I17" s="89"/>
      <c r="J17" s="82">
        <f>SUM(J18:J19)</f>
        <v>74</v>
      </c>
      <c r="K17" s="82">
        <f t="shared" ref="K17:L17" si="4">SUM(K18:K19)</f>
        <v>74</v>
      </c>
      <c r="L17" s="82">
        <f t="shared" si="4"/>
        <v>74</v>
      </c>
      <c r="M17" s="291"/>
      <c r="N17" s="291"/>
      <c r="O17" s="291"/>
    </row>
    <row r="18" spans="1:15" s="11" customFormat="1" ht="43.15" customHeight="1">
      <c r="A18" s="58" t="s">
        <v>195</v>
      </c>
      <c r="B18" s="91">
        <v>914</v>
      </c>
      <c r="C18" s="84" t="s">
        <v>1</v>
      </c>
      <c r="D18" s="92" t="s">
        <v>7</v>
      </c>
      <c r="E18" s="84" t="s">
        <v>42</v>
      </c>
      <c r="F18" s="84" t="s">
        <v>16</v>
      </c>
      <c r="G18" s="84" t="s">
        <v>1</v>
      </c>
      <c r="H18" s="84" t="s">
        <v>41</v>
      </c>
      <c r="I18" s="83" t="s">
        <v>54</v>
      </c>
      <c r="J18" s="79">
        <v>12</v>
      </c>
      <c r="K18" s="79">
        <v>12</v>
      </c>
      <c r="L18" s="79">
        <v>12</v>
      </c>
      <c r="M18" s="288"/>
      <c r="N18" s="288"/>
      <c r="O18" s="288"/>
    </row>
    <row r="19" spans="1:15" s="11" customFormat="1" ht="31.5">
      <c r="A19" s="58" t="s">
        <v>102</v>
      </c>
      <c r="B19" s="91">
        <v>914</v>
      </c>
      <c r="C19" s="84" t="s">
        <v>1</v>
      </c>
      <c r="D19" s="92" t="s">
        <v>7</v>
      </c>
      <c r="E19" s="84" t="s">
        <v>42</v>
      </c>
      <c r="F19" s="84" t="s">
        <v>16</v>
      </c>
      <c r="G19" s="84" t="s">
        <v>1</v>
      </c>
      <c r="H19" s="84" t="s">
        <v>41</v>
      </c>
      <c r="I19" s="83" t="s">
        <v>53</v>
      </c>
      <c r="J19" s="79">
        <v>62</v>
      </c>
      <c r="K19" s="79">
        <v>62</v>
      </c>
      <c r="L19" s="79">
        <v>62</v>
      </c>
      <c r="M19" s="288"/>
      <c r="N19" s="288"/>
      <c r="O19" s="288"/>
    </row>
    <row r="20" spans="1:15" s="4" customFormat="1">
      <c r="A20" s="63" t="s">
        <v>121</v>
      </c>
      <c r="B20" s="95">
        <v>914</v>
      </c>
      <c r="C20" s="100" t="s">
        <v>1</v>
      </c>
      <c r="D20" s="133" t="s">
        <v>7</v>
      </c>
      <c r="E20" s="100" t="s">
        <v>42</v>
      </c>
      <c r="F20" s="100" t="s">
        <v>26</v>
      </c>
      <c r="G20" s="100" t="s">
        <v>114</v>
      </c>
      <c r="H20" s="100" t="s">
        <v>120</v>
      </c>
      <c r="I20" s="134"/>
      <c r="J20" s="81">
        <f>SUM(J21)</f>
        <v>500</v>
      </c>
      <c r="K20" s="81">
        <f t="shared" ref="K20:L21" si="5">SUM(K21)</f>
        <v>500</v>
      </c>
      <c r="L20" s="81">
        <f t="shared" si="5"/>
        <v>500</v>
      </c>
      <c r="M20" s="292"/>
      <c r="N20" s="292"/>
      <c r="O20" s="292"/>
    </row>
    <row r="21" spans="1:15" s="15" customFormat="1" ht="33" customHeight="1">
      <c r="A21" s="64" t="s">
        <v>365</v>
      </c>
      <c r="B21" s="97">
        <v>914</v>
      </c>
      <c r="C21" s="89" t="s">
        <v>1</v>
      </c>
      <c r="D21" s="135" t="s">
        <v>7</v>
      </c>
      <c r="E21" s="89" t="s">
        <v>42</v>
      </c>
      <c r="F21" s="89" t="s">
        <v>26</v>
      </c>
      <c r="G21" s="89" t="s">
        <v>1</v>
      </c>
      <c r="H21" s="89" t="s">
        <v>120</v>
      </c>
      <c r="I21" s="88"/>
      <c r="J21" s="82">
        <f>SUM(J22)</f>
        <v>500</v>
      </c>
      <c r="K21" s="82">
        <f t="shared" si="5"/>
        <v>500</v>
      </c>
      <c r="L21" s="82">
        <f t="shared" si="5"/>
        <v>500</v>
      </c>
      <c r="M21" s="293"/>
      <c r="N21" s="293"/>
      <c r="O21" s="293"/>
    </row>
    <row r="22" spans="1:15" s="11" customFormat="1" ht="31.5">
      <c r="A22" s="58" t="s">
        <v>102</v>
      </c>
      <c r="B22" s="91">
        <v>914</v>
      </c>
      <c r="C22" s="84" t="s">
        <v>1</v>
      </c>
      <c r="D22" s="92" t="s">
        <v>7</v>
      </c>
      <c r="E22" s="84" t="s">
        <v>42</v>
      </c>
      <c r="F22" s="84" t="s">
        <v>26</v>
      </c>
      <c r="G22" s="84" t="s">
        <v>1</v>
      </c>
      <c r="H22" s="84" t="s">
        <v>41</v>
      </c>
      <c r="I22" s="83" t="s">
        <v>53</v>
      </c>
      <c r="J22" s="79">
        <v>500</v>
      </c>
      <c r="K22" s="79">
        <v>500</v>
      </c>
      <c r="L22" s="79">
        <v>500</v>
      </c>
      <c r="M22" s="288"/>
      <c r="N22" s="288"/>
      <c r="O22" s="288"/>
    </row>
    <row r="23" spans="1:15" s="4" customFormat="1" ht="33">
      <c r="A23" s="63" t="s">
        <v>117</v>
      </c>
      <c r="B23" s="95">
        <v>914</v>
      </c>
      <c r="C23" s="100" t="s">
        <v>1</v>
      </c>
      <c r="D23" s="133" t="s">
        <v>7</v>
      </c>
      <c r="E23" s="100" t="s">
        <v>42</v>
      </c>
      <c r="F23" s="100" t="s">
        <v>30</v>
      </c>
      <c r="G23" s="100" t="s">
        <v>114</v>
      </c>
      <c r="H23" s="100" t="s">
        <v>120</v>
      </c>
      <c r="I23" s="136"/>
      <c r="J23" s="81">
        <f>SUM(J24)</f>
        <v>51726</v>
      </c>
      <c r="K23" s="81">
        <f t="shared" ref="K23:L23" si="6">SUM(K24)</f>
        <v>52186</v>
      </c>
      <c r="L23" s="81">
        <f t="shared" si="6"/>
        <v>54270</v>
      </c>
      <c r="M23" s="292"/>
      <c r="N23" s="292"/>
      <c r="O23" s="292"/>
    </row>
    <row r="24" spans="1:15" s="15" customFormat="1" ht="34.5">
      <c r="A24" s="64" t="s">
        <v>118</v>
      </c>
      <c r="B24" s="97">
        <v>914</v>
      </c>
      <c r="C24" s="89" t="s">
        <v>1</v>
      </c>
      <c r="D24" s="135" t="s">
        <v>7</v>
      </c>
      <c r="E24" s="89" t="s">
        <v>42</v>
      </c>
      <c r="F24" s="89" t="s">
        <v>30</v>
      </c>
      <c r="G24" s="89" t="s">
        <v>1</v>
      </c>
      <c r="H24" s="89" t="s">
        <v>120</v>
      </c>
      <c r="I24" s="88"/>
      <c r="J24" s="82">
        <f>SUM(J25:J27)</f>
        <v>51726</v>
      </c>
      <c r="K24" s="82">
        <f t="shared" ref="K24:L24" si="7">SUM(K25:K27)</f>
        <v>52186</v>
      </c>
      <c r="L24" s="82">
        <f t="shared" si="7"/>
        <v>54270</v>
      </c>
      <c r="M24" s="293"/>
      <c r="N24" s="293"/>
      <c r="O24" s="293"/>
    </row>
    <row r="25" spans="1:15" s="11" customFormat="1" ht="47.25">
      <c r="A25" s="58" t="s">
        <v>101</v>
      </c>
      <c r="B25" s="91">
        <v>914</v>
      </c>
      <c r="C25" s="84" t="s">
        <v>1</v>
      </c>
      <c r="D25" s="92" t="s">
        <v>7</v>
      </c>
      <c r="E25" s="84" t="s">
        <v>42</v>
      </c>
      <c r="F25" s="84" t="s">
        <v>30</v>
      </c>
      <c r="G25" s="84" t="s">
        <v>1</v>
      </c>
      <c r="H25" s="84" t="s">
        <v>41</v>
      </c>
      <c r="I25" s="83" t="s">
        <v>54</v>
      </c>
      <c r="J25" s="79">
        <v>42217</v>
      </c>
      <c r="K25" s="79">
        <v>43796</v>
      </c>
      <c r="L25" s="79">
        <v>45546</v>
      </c>
      <c r="M25" s="288"/>
      <c r="N25" s="288"/>
      <c r="O25" s="288"/>
    </row>
    <row r="26" spans="1:15" s="11" customFormat="1" ht="31.5">
      <c r="A26" s="58" t="s">
        <v>102</v>
      </c>
      <c r="B26" s="91">
        <v>914</v>
      </c>
      <c r="C26" s="84" t="s">
        <v>1</v>
      </c>
      <c r="D26" s="92" t="s">
        <v>7</v>
      </c>
      <c r="E26" s="84" t="s">
        <v>42</v>
      </c>
      <c r="F26" s="84" t="s">
        <v>30</v>
      </c>
      <c r="G26" s="84" t="s">
        <v>1</v>
      </c>
      <c r="H26" s="84" t="s">
        <v>41</v>
      </c>
      <c r="I26" s="83" t="s">
        <v>53</v>
      </c>
      <c r="J26" s="79">
        <v>9427</v>
      </c>
      <c r="K26" s="79">
        <v>8308</v>
      </c>
      <c r="L26" s="79">
        <v>8642</v>
      </c>
      <c r="M26" s="288"/>
      <c r="N26" s="288"/>
      <c r="O26" s="288"/>
    </row>
    <row r="27" spans="1:15" s="11" customFormat="1" ht="30.6" customHeight="1">
      <c r="A27" s="58" t="s">
        <v>103</v>
      </c>
      <c r="B27" s="91">
        <v>914</v>
      </c>
      <c r="C27" s="84" t="s">
        <v>1</v>
      </c>
      <c r="D27" s="92" t="s">
        <v>7</v>
      </c>
      <c r="E27" s="84" t="s">
        <v>42</v>
      </c>
      <c r="F27" s="84" t="s">
        <v>30</v>
      </c>
      <c r="G27" s="84" t="s">
        <v>1</v>
      </c>
      <c r="H27" s="84" t="s">
        <v>41</v>
      </c>
      <c r="I27" s="83" t="s">
        <v>55</v>
      </c>
      <c r="J27" s="79">
        <v>82</v>
      </c>
      <c r="K27" s="79">
        <v>82</v>
      </c>
      <c r="L27" s="79">
        <v>82</v>
      </c>
      <c r="M27" s="288"/>
      <c r="N27" s="288"/>
      <c r="O27" s="288"/>
    </row>
    <row r="28" spans="1:15" s="11" customFormat="1" hidden="1">
      <c r="A28" s="137" t="s">
        <v>234</v>
      </c>
      <c r="B28" s="121">
        <v>914</v>
      </c>
      <c r="C28" s="102" t="s">
        <v>1</v>
      </c>
      <c r="D28" s="116" t="s">
        <v>11</v>
      </c>
      <c r="E28" s="138"/>
      <c r="F28" s="139"/>
      <c r="G28" s="139"/>
      <c r="H28" s="140"/>
      <c r="I28" s="140"/>
      <c r="J28" s="103">
        <f>SUM(J29)</f>
        <v>0</v>
      </c>
      <c r="K28" s="103">
        <f t="shared" ref="K28:L30" si="8">SUM(K29)</f>
        <v>0</v>
      </c>
      <c r="L28" s="103">
        <f t="shared" si="8"/>
        <v>0</v>
      </c>
      <c r="M28" s="288"/>
      <c r="N28" s="288"/>
      <c r="O28" s="288"/>
    </row>
    <row r="29" spans="1:15" s="14" customFormat="1" ht="33" hidden="1">
      <c r="A29" s="62" t="s">
        <v>235</v>
      </c>
      <c r="B29" s="93">
        <v>914</v>
      </c>
      <c r="C29" s="94" t="s">
        <v>1</v>
      </c>
      <c r="D29" s="94" t="s">
        <v>11</v>
      </c>
      <c r="E29" s="99" t="s">
        <v>236</v>
      </c>
      <c r="F29" s="99" t="s">
        <v>113</v>
      </c>
      <c r="G29" s="99" t="s">
        <v>114</v>
      </c>
      <c r="H29" s="99" t="s">
        <v>120</v>
      </c>
      <c r="I29" s="131"/>
      <c r="J29" s="80">
        <f>SUM(J30)</f>
        <v>0</v>
      </c>
      <c r="K29" s="80">
        <f t="shared" si="8"/>
        <v>0</v>
      </c>
      <c r="L29" s="80">
        <f t="shared" si="8"/>
        <v>0</v>
      </c>
      <c r="M29" s="290"/>
      <c r="N29" s="290"/>
      <c r="O29" s="290"/>
    </row>
    <row r="30" spans="1:15" s="14" customFormat="1" hidden="1">
      <c r="A30" s="63" t="s">
        <v>242</v>
      </c>
      <c r="B30" s="95">
        <v>914</v>
      </c>
      <c r="C30" s="96" t="s">
        <v>1</v>
      </c>
      <c r="D30" s="96" t="s">
        <v>11</v>
      </c>
      <c r="E30" s="100" t="s">
        <v>236</v>
      </c>
      <c r="F30" s="100" t="s">
        <v>30</v>
      </c>
      <c r="G30" s="100" t="s">
        <v>114</v>
      </c>
      <c r="H30" s="100" t="s">
        <v>120</v>
      </c>
      <c r="I30" s="132"/>
      <c r="J30" s="81">
        <f>SUM(J31)</f>
        <v>0</v>
      </c>
      <c r="K30" s="81">
        <f t="shared" si="8"/>
        <v>0</v>
      </c>
      <c r="L30" s="81">
        <f t="shared" si="8"/>
        <v>0</v>
      </c>
      <c r="M30" s="290"/>
      <c r="N30" s="290"/>
      <c r="O30" s="290"/>
    </row>
    <row r="31" spans="1:15" s="11" customFormat="1" ht="47.25" hidden="1">
      <c r="A31" s="58" t="s">
        <v>304</v>
      </c>
      <c r="B31" s="91">
        <v>914</v>
      </c>
      <c r="C31" s="84" t="s">
        <v>1</v>
      </c>
      <c r="D31" s="92" t="s">
        <v>11</v>
      </c>
      <c r="E31" s="84" t="s">
        <v>236</v>
      </c>
      <c r="F31" s="84" t="s">
        <v>30</v>
      </c>
      <c r="G31" s="84" t="s">
        <v>114</v>
      </c>
      <c r="H31" s="84" t="s">
        <v>237</v>
      </c>
      <c r="I31" s="83" t="s">
        <v>53</v>
      </c>
      <c r="J31" s="79"/>
      <c r="K31" s="79"/>
      <c r="L31" s="79"/>
      <c r="M31" s="288"/>
      <c r="N31" s="288"/>
      <c r="O31" s="288"/>
    </row>
    <row r="32" spans="1:15" s="16" customFormat="1">
      <c r="A32" s="137" t="s">
        <v>508</v>
      </c>
      <c r="B32" s="121">
        <v>914</v>
      </c>
      <c r="C32" s="141" t="s">
        <v>1</v>
      </c>
      <c r="D32" s="138" t="s">
        <v>13</v>
      </c>
      <c r="E32" s="138"/>
      <c r="F32" s="139"/>
      <c r="G32" s="139"/>
      <c r="H32" s="140"/>
      <c r="I32" s="140"/>
      <c r="J32" s="103">
        <f>SUM(J33)</f>
        <v>3240.4</v>
      </c>
      <c r="K32" s="103">
        <f t="shared" ref="K32:L34" si="9">SUM(K33)</f>
        <v>0</v>
      </c>
      <c r="L32" s="103">
        <f t="shared" si="9"/>
        <v>0</v>
      </c>
      <c r="M32" s="289"/>
      <c r="N32" s="289"/>
      <c r="O32" s="289"/>
    </row>
    <row r="33" spans="1:15" s="8" customFormat="1" ht="33">
      <c r="A33" s="62" t="s">
        <v>235</v>
      </c>
      <c r="B33" s="93">
        <v>914</v>
      </c>
      <c r="C33" s="94" t="s">
        <v>1</v>
      </c>
      <c r="D33" s="94" t="s">
        <v>13</v>
      </c>
      <c r="E33" s="99" t="s">
        <v>236</v>
      </c>
      <c r="F33" s="99" t="s">
        <v>113</v>
      </c>
      <c r="G33" s="99" t="s">
        <v>114</v>
      </c>
      <c r="H33" s="99" t="s">
        <v>120</v>
      </c>
      <c r="I33" s="131"/>
      <c r="J33" s="80">
        <f>SUM(J34)</f>
        <v>3240.4</v>
      </c>
      <c r="K33" s="80">
        <f t="shared" si="9"/>
        <v>0</v>
      </c>
      <c r="L33" s="80">
        <f t="shared" si="9"/>
        <v>0</v>
      </c>
      <c r="M33" s="294"/>
      <c r="N33" s="294"/>
      <c r="O33" s="294"/>
    </row>
    <row r="34" spans="1:15" s="8" customFormat="1">
      <c r="A34" s="63" t="s">
        <v>509</v>
      </c>
      <c r="B34" s="95">
        <v>914</v>
      </c>
      <c r="C34" s="96" t="s">
        <v>1</v>
      </c>
      <c r="D34" s="96" t="s">
        <v>13</v>
      </c>
      <c r="E34" s="100" t="s">
        <v>236</v>
      </c>
      <c r="F34" s="100" t="s">
        <v>16</v>
      </c>
      <c r="G34" s="100" t="s">
        <v>114</v>
      </c>
      <c r="H34" s="100" t="s">
        <v>120</v>
      </c>
      <c r="I34" s="132"/>
      <c r="J34" s="81">
        <f>SUM(J35)</f>
        <v>3240.4</v>
      </c>
      <c r="K34" s="81">
        <f t="shared" si="9"/>
        <v>0</v>
      </c>
      <c r="L34" s="81">
        <f t="shared" si="9"/>
        <v>0</v>
      </c>
      <c r="M34" s="294"/>
      <c r="N34" s="294"/>
      <c r="O34" s="294"/>
    </row>
    <row r="35" spans="1:15" s="10" customFormat="1" ht="31.5">
      <c r="A35" s="58" t="s">
        <v>510</v>
      </c>
      <c r="B35" s="91">
        <v>914</v>
      </c>
      <c r="C35" s="84" t="s">
        <v>1</v>
      </c>
      <c r="D35" s="92" t="s">
        <v>13</v>
      </c>
      <c r="E35" s="84" t="s">
        <v>236</v>
      </c>
      <c r="F35" s="84" t="s">
        <v>16</v>
      </c>
      <c r="G35" s="84" t="s">
        <v>114</v>
      </c>
      <c r="H35" s="84" t="s">
        <v>511</v>
      </c>
      <c r="I35" s="83" t="s">
        <v>55</v>
      </c>
      <c r="J35" s="79">
        <v>3240.4</v>
      </c>
      <c r="K35" s="79"/>
      <c r="L35" s="79"/>
      <c r="M35" s="295"/>
      <c r="N35" s="295"/>
      <c r="O35" s="295"/>
    </row>
    <row r="36" spans="1:15" s="11" customFormat="1">
      <c r="A36" s="67" t="s">
        <v>68</v>
      </c>
      <c r="B36" s="142">
        <v>914</v>
      </c>
      <c r="C36" s="143" t="s">
        <v>1</v>
      </c>
      <c r="D36" s="130" t="s">
        <v>33</v>
      </c>
      <c r="E36" s="374"/>
      <c r="F36" s="375"/>
      <c r="G36" s="375"/>
      <c r="H36" s="376"/>
      <c r="I36" s="61"/>
      <c r="J36" s="55">
        <f>SUM(J37+J43++J66)</f>
        <v>67475.3</v>
      </c>
      <c r="K36" s="55">
        <f t="shared" ref="K36:L36" si="10">SUM(K37+K43)</f>
        <v>66349</v>
      </c>
      <c r="L36" s="55">
        <f t="shared" si="10"/>
        <v>69045</v>
      </c>
      <c r="M36" s="288"/>
      <c r="N36" s="288"/>
      <c r="O36" s="288"/>
    </row>
    <row r="37" spans="1:15" s="10" customFormat="1" ht="33">
      <c r="A37" s="62" t="s">
        <v>122</v>
      </c>
      <c r="B37" s="144">
        <v>914</v>
      </c>
      <c r="C37" s="145" t="s">
        <v>1</v>
      </c>
      <c r="D37" s="146" t="s">
        <v>33</v>
      </c>
      <c r="E37" s="99" t="s">
        <v>3</v>
      </c>
      <c r="F37" s="99" t="s">
        <v>113</v>
      </c>
      <c r="G37" s="99" t="s">
        <v>114</v>
      </c>
      <c r="H37" s="99" t="s">
        <v>120</v>
      </c>
      <c r="I37" s="147"/>
      <c r="J37" s="80">
        <f>SUM(J38)</f>
        <v>5622.3</v>
      </c>
      <c r="K37" s="80">
        <f t="shared" ref="K37:L41" si="11">SUM(K38)</f>
        <v>3565</v>
      </c>
      <c r="L37" s="80">
        <f t="shared" si="11"/>
        <v>3662</v>
      </c>
      <c r="M37" s="295"/>
      <c r="N37" s="295"/>
      <c r="O37" s="295"/>
    </row>
    <row r="38" spans="1:15" s="11" customFormat="1">
      <c r="A38" s="63" t="s">
        <v>123</v>
      </c>
      <c r="B38" s="148">
        <v>914</v>
      </c>
      <c r="C38" s="149" t="s">
        <v>1</v>
      </c>
      <c r="D38" s="150" t="s">
        <v>33</v>
      </c>
      <c r="E38" s="100" t="s">
        <v>3</v>
      </c>
      <c r="F38" s="100" t="s">
        <v>16</v>
      </c>
      <c r="G38" s="100" t="s">
        <v>114</v>
      </c>
      <c r="H38" s="100" t="s">
        <v>120</v>
      </c>
      <c r="I38" s="136"/>
      <c r="J38" s="81">
        <f>SUM(J39+J41)</f>
        <v>5622.3</v>
      </c>
      <c r="K38" s="81">
        <f t="shared" ref="K38:L38" si="12">SUM(K39+K41)</f>
        <v>3565</v>
      </c>
      <c r="L38" s="81">
        <f t="shared" si="12"/>
        <v>3662</v>
      </c>
      <c r="M38" s="288"/>
      <c r="N38" s="288"/>
      <c r="O38" s="288"/>
    </row>
    <row r="39" spans="1:15" s="4" customFormat="1" ht="34.5">
      <c r="A39" s="64" t="s">
        <v>295</v>
      </c>
      <c r="B39" s="97">
        <v>914</v>
      </c>
      <c r="C39" s="151" t="s">
        <v>1</v>
      </c>
      <c r="D39" s="152" t="s">
        <v>33</v>
      </c>
      <c r="E39" s="89" t="s">
        <v>3</v>
      </c>
      <c r="F39" s="89" t="s">
        <v>16</v>
      </c>
      <c r="G39" s="89" t="s">
        <v>1</v>
      </c>
      <c r="H39" s="89" t="s">
        <v>120</v>
      </c>
      <c r="I39" s="88"/>
      <c r="J39" s="82">
        <f>SUM(J40)</f>
        <v>690</v>
      </c>
      <c r="K39" s="82">
        <f t="shared" si="11"/>
        <v>786</v>
      </c>
      <c r="L39" s="82">
        <f t="shared" si="11"/>
        <v>817</v>
      </c>
      <c r="M39" s="292"/>
      <c r="N39" s="292"/>
      <c r="O39" s="292"/>
    </row>
    <row r="40" spans="1:15" s="4" customFormat="1" ht="31.5">
      <c r="A40" s="58" t="s">
        <v>305</v>
      </c>
      <c r="B40" s="91">
        <v>914</v>
      </c>
      <c r="C40" s="84" t="s">
        <v>1</v>
      </c>
      <c r="D40" s="92" t="s">
        <v>33</v>
      </c>
      <c r="E40" s="84" t="s">
        <v>3</v>
      </c>
      <c r="F40" s="84" t="s">
        <v>16</v>
      </c>
      <c r="G40" s="84" t="s">
        <v>1</v>
      </c>
      <c r="H40" s="84" t="s">
        <v>24</v>
      </c>
      <c r="I40" s="83" t="s">
        <v>53</v>
      </c>
      <c r="J40" s="79">
        <v>690</v>
      </c>
      <c r="K40" s="79">
        <v>786</v>
      </c>
      <c r="L40" s="79">
        <v>817</v>
      </c>
      <c r="M40" s="292"/>
      <c r="N40" s="292"/>
      <c r="O40" s="292"/>
    </row>
    <row r="41" spans="1:15" s="15" customFormat="1">
      <c r="A41" s="64" t="s">
        <v>296</v>
      </c>
      <c r="B41" s="97">
        <v>914</v>
      </c>
      <c r="C41" s="151" t="s">
        <v>1</v>
      </c>
      <c r="D41" s="152" t="s">
        <v>33</v>
      </c>
      <c r="E41" s="89" t="s">
        <v>3</v>
      </c>
      <c r="F41" s="89" t="s">
        <v>16</v>
      </c>
      <c r="G41" s="89" t="s">
        <v>5</v>
      </c>
      <c r="H41" s="89" t="s">
        <v>120</v>
      </c>
      <c r="I41" s="88"/>
      <c r="J41" s="82">
        <f>SUM(J42)</f>
        <v>4932.3</v>
      </c>
      <c r="K41" s="82">
        <f t="shared" si="11"/>
        <v>2779</v>
      </c>
      <c r="L41" s="82">
        <f t="shared" si="11"/>
        <v>2845</v>
      </c>
      <c r="M41" s="293"/>
      <c r="N41" s="293"/>
      <c r="O41" s="293"/>
    </row>
    <row r="42" spans="1:15" s="15" customFormat="1" ht="31.5">
      <c r="A42" s="58" t="s">
        <v>306</v>
      </c>
      <c r="B42" s="91">
        <v>914</v>
      </c>
      <c r="C42" s="84" t="s">
        <v>1</v>
      </c>
      <c r="D42" s="92" t="s">
        <v>33</v>
      </c>
      <c r="E42" s="84" t="s">
        <v>3</v>
      </c>
      <c r="F42" s="84" t="s">
        <v>16</v>
      </c>
      <c r="G42" s="84" t="s">
        <v>5</v>
      </c>
      <c r="H42" s="84" t="s">
        <v>24</v>
      </c>
      <c r="I42" s="83" t="s">
        <v>53</v>
      </c>
      <c r="J42" s="79">
        <v>4932.3</v>
      </c>
      <c r="K42" s="79">
        <v>2779</v>
      </c>
      <c r="L42" s="79">
        <v>2845</v>
      </c>
      <c r="M42" s="293">
        <v>300</v>
      </c>
      <c r="N42" s="293"/>
      <c r="O42" s="293"/>
    </row>
    <row r="43" spans="1:15" s="11" customFormat="1" ht="49.5">
      <c r="A43" s="62" t="s">
        <v>116</v>
      </c>
      <c r="B43" s="93">
        <v>914</v>
      </c>
      <c r="C43" s="99" t="s">
        <v>1</v>
      </c>
      <c r="D43" s="153" t="s">
        <v>33</v>
      </c>
      <c r="E43" s="99" t="s">
        <v>42</v>
      </c>
      <c r="F43" s="99" t="s">
        <v>113</v>
      </c>
      <c r="G43" s="99" t="s">
        <v>114</v>
      </c>
      <c r="H43" s="99" t="s">
        <v>120</v>
      </c>
      <c r="I43" s="147"/>
      <c r="J43" s="80">
        <f>SUM(J44+J55)</f>
        <v>60263.7</v>
      </c>
      <c r="K43" s="80">
        <f t="shared" ref="K43:L43" si="13">SUM(K44+K55)</f>
        <v>62784</v>
      </c>
      <c r="L43" s="80">
        <f t="shared" si="13"/>
        <v>65383</v>
      </c>
      <c r="M43" s="288"/>
      <c r="N43" s="288"/>
      <c r="O43" s="288"/>
    </row>
    <row r="44" spans="1:15" s="11" customFormat="1" ht="33">
      <c r="A44" s="63" t="s">
        <v>117</v>
      </c>
      <c r="B44" s="95">
        <v>914</v>
      </c>
      <c r="C44" s="100" t="s">
        <v>1</v>
      </c>
      <c r="D44" s="133" t="s">
        <v>33</v>
      </c>
      <c r="E44" s="100" t="s">
        <v>42</v>
      </c>
      <c r="F44" s="100" t="s">
        <v>30</v>
      </c>
      <c r="G44" s="100" t="s">
        <v>114</v>
      </c>
      <c r="H44" s="100" t="s">
        <v>120</v>
      </c>
      <c r="I44" s="136"/>
      <c r="J44" s="81">
        <f>SUM(J45)</f>
        <v>1819</v>
      </c>
      <c r="K44" s="81">
        <f t="shared" ref="K44:L44" si="14">SUM(K45)</f>
        <v>1874</v>
      </c>
      <c r="L44" s="81">
        <f t="shared" si="14"/>
        <v>1942</v>
      </c>
      <c r="M44" s="288"/>
      <c r="N44" s="288"/>
      <c r="O44" s="288"/>
    </row>
    <row r="45" spans="1:15" s="11" customFormat="1" ht="34.5">
      <c r="A45" s="154" t="s">
        <v>118</v>
      </c>
      <c r="B45" s="97">
        <v>914</v>
      </c>
      <c r="C45" s="89" t="s">
        <v>1</v>
      </c>
      <c r="D45" s="135" t="s">
        <v>33</v>
      </c>
      <c r="E45" s="89" t="s">
        <v>42</v>
      </c>
      <c r="F45" s="89" t="s">
        <v>30</v>
      </c>
      <c r="G45" s="89" t="s">
        <v>1</v>
      </c>
      <c r="H45" s="89" t="s">
        <v>120</v>
      </c>
      <c r="I45" s="88"/>
      <c r="J45" s="82">
        <f>+J46+J49+J52</f>
        <v>1819</v>
      </c>
      <c r="K45" s="82">
        <f t="shared" ref="K45:L45" si="15">+K46+K49+K52</f>
        <v>1874</v>
      </c>
      <c r="L45" s="82">
        <f t="shared" si="15"/>
        <v>1942</v>
      </c>
      <c r="M45" s="288"/>
      <c r="N45" s="288"/>
      <c r="O45" s="288"/>
    </row>
    <row r="46" spans="1:15" s="11" customFormat="1" ht="69" customHeight="1">
      <c r="A46" s="58" t="s">
        <v>431</v>
      </c>
      <c r="B46" s="60">
        <v>914</v>
      </c>
      <c r="C46" s="66" t="s">
        <v>1</v>
      </c>
      <c r="D46" s="114" t="s">
        <v>33</v>
      </c>
      <c r="E46" s="66" t="s">
        <v>42</v>
      </c>
      <c r="F46" s="66" t="s">
        <v>30</v>
      </c>
      <c r="G46" s="66" t="s">
        <v>1</v>
      </c>
      <c r="H46" s="66" t="s">
        <v>373</v>
      </c>
      <c r="I46" s="115"/>
      <c r="J46" s="55">
        <f>+J47+J48</f>
        <v>918</v>
      </c>
      <c r="K46" s="55">
        <f t="shared" ref="K46:L46" si="16">+K47+K48</f>
        <v>944</v>
      </c>
      <c r="L46" s="55">
        <f t="shared" si="16"/>
        <v>976</v>
      </c>
      <c r="M46" s="288"/>
      <c r="N46" s="288"/>
      <c r="O46" s="288"/>
    </row>
    <row r="47" spans="1:15" s="11" customFormat="1" ht="94.5">
      <c r="A47" s="58" t="s">
        <v>390</v>
      </c>
      <c r="B47" s="91">
        <v>914</v>
      </c>
      <c r="C47" s="84" t="s">
        <v>1</v>
      </c>
      <c r="D47" s="92" t="s">
        <v>33</v>
      </c>
      <c r="E47" s="84" t="s">
        <v>42</v>
      </c>
      <c r="F47" s="84" t="s">
        <v>30</v>
      </c>
      <c r="G47" s="84" t="s">
        <v>1</v>
      </c>
      <c r="H47" s="84" t="s">
        <v>373</v>
      </c>
      <c r="I47" s="83" t="s">
        <v>54</v>
      </c>
      <c r="J47" s="79">
        <v>914</v>
      </c>
      <c r="K47" s="79">
        <v>940</v>
      </c>
      <c r="L47" s="79">
        <v>972</v>
      </c>
      <c r="M47" s="288"/>
      <c r="N47" s="288"/>
      <c r="O47" s="288"/>
    </row>
    <row r="48" spans="1:15" s="11" customFormat="1" ht="78.75">
      <c r="A48" s="58" t="s">
        <v>391</v>
      </c>
      <c r="B48" s="91">
        <v>914</v>
      </c>
      <c r="C48" s="84" t="s">
        <v>1</v>
      </c>
      <c r="D48" s="92" t="s">
        <v>33</v>
      </c>
      <c r="E48" s="84" t="s">
        <v>42</v>
      </c>
      <c r="F48" s="84" t="s">
        <v>30</v>
      </c>
      <c r="G48" s="84" t="s">
        <v>1</v>
      </c>
      <c r="H48" s="84" t="s">
        <v>373</v>
      </c>
      <c r="I48" s="83" t="s">
        <v>53</v>
      </c>
      <c r="J48" s="79">
        <v>4</v>
      </c>
      <c r="K48" s="79">
        <v>4</v>
      </c>
      <c r="L48" s="79">
        <v>4</v>
      </c>
      <c r="M48" s="288"/>
      <c r="N48" s="288"/>
      <c r="O48" s="288"/>
    </row>
    <row r="49" spans="1:15" s="11" customFormat="1" ht="30.6" customHeight="1">
      <c r="A49" s="58" t="s">
        <v>432</v>
      </c>
      <c r="B49" s="121">
        <v>914</v>
      </c>
      <c r="C49" s="102" t="s">
        <v>1</v>
      </c>
      <c r="D49" s="116" t="s">
        <v>33</v>
      </c>
      <c r="E49" s="102" t="s">
        <v>42</v>
      </c>
      <c r="F49" s="102" t="s">
        <v>30</v>
      </c>
      <c r="G49" s="102" t="s">
        <v>1</v>
      </c>
      <c r="H49" s="102" t="s">
        <v>43</v>
      </c>
      <c r="I49" s="106"/>
      <c r="J49" s="103">
        <f>+J50+J51</f>
        <v>501</v>
      </c>
      <c r="K49" s="103">
        <f t="shared" ref="K49:L49" si="17">+K50+K51</f>
        <v>517</v>
      </c>
      <c r="L49" s="103">
        <f t="shared" si="17"/>
        <v>536</v>
      </c>
      <c r="M49" s="288"/>
      <c r="N49" s="288"/>
      <c r="O49" s="288"/>
    </row>
    <row r="50" spans="1:15" s="11" customFormat="1" ht="63">
      <c r="A50" s="58" t="s">
        <v>307</v>
      </c>
      <c r="B50" s="91">
        <v>914</v>
      </c>
      <c r="C50" s="84" t="s">
        <v>1</v>
      </c>
      <c r="D50" s="92" t="s">
        <v>33</v>
      </c>
      <c r="E50" s="84" t="s">
        <v>42</v>
      </c>
      <c r="F50" s="84" t="s">
        <v>30</v>
      </c>
      <c r="G50" s="84" t="s">
        <v>1</v>
      </c>
      <c r="H50" s="84" t="s">
        <v>43</v>
      </c>
      <c r="I50" s="83" t="s">
        <v>54</v>
      </c>
      <c r="J50" s="79">
        <v>492</v>
      </c>
      <c r="K50" s="79">
        <v>508</v>
      </c>
      <c r="L50" s="79">
        <v>527</v>
      </c>
      <c r="M50" s="288"/>
      <c r="N50" s="288"/>
      <c r="O50" s="288"/>
    </row>
    <row r="51" spans="1:15" s="4" customFormat="1" ht="47.25">
      <c r="A51" s="58" t="s">
        <v>308</v>
      </c>
      <c r="B51" s="91">
        <v>914</v>
      </c>
      <c r="C51" s="84" t="s">
        <v>1</v>
      </c>
      <c r="D51" s="92" t="s">
        <v>33</v>
      </c>
      <c r="E51" s="84" t="s">
        <v>42</v>
      </c>
      <c r="F51" s="84" t="s">
        <v>30</v>
      </c>
      <c r="G51" s="84" t="s">
        <v>1</v>
      </c>
      <c r="H51" s="84" t="s">
        <v>43</v>
      </c>
      <c r="I51" s="83" t="s">
        <v>53</v>
      </c>
      <c r="J51" s="79">
        <v>9</v>
      </c>
      <c r="K51" s="79">
        <v>9</v>
      </c>
      <c r="L51" s="79">
        <v>9</v>
      </c>
      <c r="M51" s="292"/>
      <c r="N51" s="292"/>
      <c r="O51" s="292"/>
    </row>
    <row r="52" spans="1:15" s="41" customFormat="1" ht="47.25">
      <c r="A52" s="58" t="s">
        <v>433</v>
      </c>
      <c r="B52" s="121">
        <v>914</v>
      </c>
      <c r="C52" s="102" t="s">
        <v>1</v>
      </c>
      <c r="D52" s="116" t="s">
        <v>33</v>
      </c>
      <c r="E52" s="102" t="s">
        <v>42</v>
      </c>
      <c r="F52" s="102" t="s">
        <v>30</v>
      </c>
      <c r="G52" s="102" t="s">
        <v>1</v>
      </c>
      <c r="H52" s="102" t="s">
        <v>44</v>
      </c>
      <c r="I52" s="106"/>
      <c r="J52" s="103">
        <f>+J53+J54</f>
        <v>400</v>
      </c>
      <c r="K52" s="103">
        <f t="shared" ref="K52:L52" si="18">+K53+K54</f>
        <v>413</v>
      </c>
      <c r="L52" s="103">
        <f t="shared" si="18"/>
        <v>430</v>
      </c>
      <c r="M52" s="296"/>
      <c r="N52" s="296"/>
      <c r="O52" s="296"/>
    </row>
    <row r="53" spans="1:15" s="11" customFormat="1" ht="63">
      <c r="A53" s="58" t="s">
        <v>309</v>
      </c>
      <c r="B53" s="91">
        <v>914</v>
      </c>
      <c r="C53" s="84" t="s">
        <v>1</v>
      </c>
      <c r="D53" s="92" t="s">
        <v>33</v>
      </c>
      <c r="E53" s="84" t="s">
        <v>42</v>
      </c>
      <c r="F53" s="84" t="s">
        <v>30</v>
      </c>
      <c r="G53" s="84" t="s">
        <v>1</v>
      </c>
      <c r="H53" s="84" t="s">
        <v>44</v>
      </c>
      <c r="I53" s="83" t="s">
        <v>54</v>
      </c>
      <c r="J53" s="79">
        <v>385</v>
      </c>
      <c r="K53" s="79">
        <v>397</v>
      </c>
      <c r="L53" s="79">
        <v>412</v>
      </c>
      <c r="M53" s="288"/>
      <c r="N53" s="288"/>
      <c r="O53" s="288"/>
    </row>
    <row r="54" spans="1:15" s="11" customFormat="1" ht="47.25">
      <c r="A54" s="58" t="s">
        <v>310</v>
      </c>
      <c r="B54" s="91">
        <v>914</v>
      </c>
      <c r="C54" s="84" t="s">
        <v>1</v>
      </c>
      <c r="D54" s="92" t="s">
        <v>33</v>
      </c>
      <c r="E54" s="84" t="s">
        <v>42</v>
      </c>
      <c r="F54" s="84" t="s">
        <v>30</v>
      </c>
      <c r="G54" s="84" t="s">
        <v>1</v>
      </c>
      <c r="H54" s="84" t="s">
        <v>44</v>
      </c>
      <c r="I54" s="83" t="s">
        <v>53</v>
      </c>
      <c r="J54" s="79">
        <v>15</v>
      </c>
      <c r="K54" s="79">
        <v>16</v>
      </c>
      <c r="L54" s="79">
        <v>18</v>
      </c>
      <c r="M54" s="288"/>
      <c r="N54" s="288"/>
      <c r="O54" s="288"/>
    </row>
    <row r="55" spans="1:15" s="11" customFormat="1" ht="33">
      <c r="A55" s="63" t="s">
        <v>512</v>
      </c>
      <c r="B55" s="95">
        <v>914</v>
      </c>
      <c r="C55" s="100" t="s">
        <v>1</v>
      </c>
      <c r="D55" s="133" t="s">
        <v>33</v>
      </c>
      <c r="E55" s="100" t="s">
        <v>42</v>
      </c>
      <c r="F55" s="100" t="s">
        <v>31</v>
      </c>
      <c r="G55" s="100" t="s">
        <v>114</v>
      </c>
      <c r="H55" s="100" t="s">
        <v>120</v>
      </c>
      <c r="I55" s="136"/>
      <c r="J55" s="81">
        <f>+J56+J61</f>
        <v>58444.7</v>
      </c>
      <c r="K55" s="81">
        <f t="shared" ref="K55:L55" si="19">+K56+K61</f>
        <v>60910</v>
      </c>
      <c r="L55" s="81">
        <f t="shared" si="19"/>
        <v>63441</v>
      </c>
      <c r="M55" s="288"/>
      <c r="N55" s="288"/>
      <c r="O55" s="288"/>
    </row>
    <row r="56" spans="1:15" s="11" customFormat="1" ht="34.5">
      <c r="A56" s="64" t="s">
        <v>124</v>
      </c>
      <c r="B56" s="97">
        <v>914</v>
      </c>
      <c r="C56" s="89" t="s">
        <v>1</v>
      </c>
      <c r="D56" s="135" t="s">
        <v>33</v>
      </c>
      <c r="E56" s="89" t="s">
        <v>42</v>
      </c>
      <c r="F56" s="89" t="s">
        <v>31</v>
      </c>
      <c r="G56" s="89" t="s">
        <v>1</v>
      </c>
      <c r="H56" s="89" t="s">
        <v>120</v>
      </c>
      <c r="I56" s="88"/>
      <c r="J56" s="82">
        <f>+J57+J58+J59+J60</f>
        <v>50325.7</v>
      </c>
      <c r="K56" s="82">
        <f t="shared" ref="K56:L56" si="20">SUM(K57:K60)</f>
        <v>52975</v>
      </c>
      <c r="L56" s="82">
        <f t="shared" si="20"/>
        <v>55188</v>
      </c>
      <c r="M56" s="288"/>
      <c r="N56" s="288"/>
      <c r="O56" s="288"/>
    </row>
    <row r="57" spans="1:15" s="17" customFormat="1" ht="47.25">
      <c r="A57" s="58" t="s">
        <v>196</v>
      </c>
      <c r="B57" s="91">
        <v>914</v>
      </c>
      <c r="C57" s="84" t="s">
        <v>1</v>
      </c>
      <c r="D57" s="92" t="s">
        <v>33</v>
      </c>
      <c r="E57" s="84" t="s">
        <v>42</v>
      </c>
      <c r="F57" s="84" t="s">
        <v>31</v>
      </c>
      <c r="G57" s="84" t="s">
        <v>1</v>
      </c>
      <c r="H57" s="84" t="s">
        <v>6</v>
      </c>
      <c r="I57" s="83" t="s">
        <v>54</v>
      </c>
      <c r="J57" s="79">
        <v>36030</v>
      </c>
      <c r="K57" s="79">
        <v>37307</v>
      </c>
      <c r="L57" s="79">
        <v>38895</v>
      </c>
      <c r="M57" s="297"/>
      <c r="N57" s="297"/>
      <c r="O57" s="297"/>
    </row>
    <row r="58" spans="1:15" s="23" customFormat="1" ht="30.6" customHeight="1">
      <c r="A58" s="155" t="s">
        <v>194</v>
      </c>
      <c r="B58" s="91">
        <v>914</v>
      </c>
      <c r="C58" s="84" t="s">
        <v>1</v>
      </c>
      <c r="D58" s="92" t="s">
        <v>33</v>
      </c>
      <c r="E58" s="84" t="s">
        <v>42</v>
      </c>
      <c r="F58" s="84" t="s">
        <v>31</v>
      </c>
      <c r="G58" s="84" t="s">
        <v>1</v>
      </c>
      <c r="H58" s="84" t="s">
        <v>6</v>
      </c>
      <c r="I58" s="83" t="s">
        <v>53</v>
      </c>
      <c r="J58" s="79">
        <v>14268.7</v>
      </c>
      <c r="K58" s="79">
        <v>15641</v>
      </c>
      <c r="L58" s="79">
        <v>16266</v>
      </c>
      <c r="M58" s="298">
        <v>-150</v>
      </c>
      <c r="N58" s="298"/>
      <c r="O58" s="298"/>
    </row>
    <row r="59" spans="1:15" s="20" customFormat="1" ht="31.5" hidden="1">
      <c r="A59" s="155" t="s">
        <v>492</v>
      </c>
      <c r="B59" s="91">
        <v>914</v>
      </c>
      <c r="C59" s="84" t="s">
        <v>1</v>
      </c>
      <c r="D59" s="92" t="s">
        <v>33</v>
      </c>
      <c r="E59" s="84" t="s">
        <v>42</v>
      </c>
      <c r="F59" s="84" t="s">
        <v>31</v>
      </c>
      <c r="G59" s="84" t="s">
        <v>1</v>
      </c>
      <c r="H59" s="84" t="s">
        <v>6</v>
      </c>
      <c r="I59" s="83" t="s">
        <v>58</v>
      </c>
      <c r="J59" s="79"/>
      <c r="K59" s="79"/>
      <c r="L59" s="79"/>
      <c r="M59" s="299"/>
      <c r="N59" s="299"/>
      <c r="O59" s="299"/>
    </row>
    <row r="60" spans="1:15" s="19" customFormat="1" ht="31.5">
      <c r="A60" s="58" t="s">
        <v>106</v>
      </c>
      <c r="B60" s="91">
        <v>914</v>
      </c>
      <c r="C60" s="84" t="s">
        <v>1</v>
      </c>
      <c r="D60" s="92" t="s">
        <v>33</v>
      </c>
      <c r="E60" s="84" t="s">
        <v>42</v>
      </c>
      <c r="F60" s="84" t="s">
        <v>31</v>
      </c>
      <c r="G60" s="84" t="s">
        <v>1</v>
      </c>
      <c r="H60" s="84" t="s">
        <v>6</v>
      </c>
      <c r="I60" s="83" t="s">
        <v>55</v>
      </c>
      <c r="J60" s="79">
        <v>27</v>
      </c>
      <c r="K60" s="79">
        <v>27</v>
      </c>
      <c r="L60" s="79">
        <v>27</v>
      </c>
      <c r="M60" s="300"/>
      <c r="N60" s="300"/>
      <c r="O60" s="300"/>
    </row>
    <row r="61" spans="1:15" s="11" customFormat="1" ht="34.5">
      <c r="A61" s="64" t="s">
        <v>565</v>
      </c>
      <c r="B61" s="97">
        <v>914</v>
      </c>
      <c r="C61" s="89" t="s">
        <v>1</v>
      </c>
      <c r="D61" s="135" t="s">
        <v>33</v>
      </c>
      <c r="E61" s="89" t="s">
        <v>42</v>
      </c>
      <c r="F61" s="89" t="s">
        <v>31</v>
      </c>
      <c r="G61" s="89" t="s">
        <v>5</v>
      </c>
      <c r="H61" s="89" t="s">
        <v>120</v>
      </c>
      <c r="I61" s="88"/>
      <c r="J61" s="82">
        <f>+J62+J63+J64+J65</f>
        <v>8119</v>
      </c>
      <c r="K61" s="82">
        <f t="shared" ref="K61:L61" si="21">SUM(K62:K65)</f>
        <v>7935</v>
      </c>
      <c r="L61" s="82">
        <f t="shared" si="21"/>
        <v>8253</v>
      </c>
      <c r="M61" s="288"/>
      <c r="N61" s="288"/>
      <c r="O61" s="288"/>
    </row>
    <row r="62" spans="1:15" s="11" customFormat="1" ht="47.25">
      <c r="A62" s="58" t="s">
        <v>196</v>
      </c>
      <c r="B62" s="91">
        <v>914</v>
      </c>
      <c r="C62" s="84" t="s">
        <v>1</v>
      </c>
      <c r="D62" s="92" t="s">
        <v>33</v>
      </c>
      <c r="E62" s="84" t="s">
        <v>42</v>
      </c>
      <c r="F62" s="84" t="s">
        <v>31</v>
      </c>
      <c r="G62" s="84" t="s">
        <v>5</v>
      </c>
      <c r="H62" s="84" t="s">
        <v>6</v>
      </c>
      <c r="I62" s="83" t="s">
        <v>54</v>
      </c>
      <c r="J62" s="79">
        <v>7184</v>
      </c>
      <c r="K62" s="79">
        <v>7290</v>
      </c>
      <c r="L62" s="79">
        <v>7582</v>
      </c>
      <c r="M62" s="288"/>
      <c r="N62" s="288"/>
      <c r="O62" s="288"/>
    </row>
    <row r="63" spans="1:15" s="11" customFormat="1" ht="30" customHeight="1">
      <c r="A63" s="155" t="s">
        <v>194</v>
      </c>
      <c r="B63" s="91">
        <v>914</v>
      </c>
      <c r="C63" s="84" t="s">
        <v>1</v>
      </c>
      <c r="D63" s="92" t="s">
        <v>33</v>
      </c>
      <c r="E63" s="84" t="s">
        <v>42</v>
      </c>
      <c r="F63" s="84" t="s">
        <v>31</v>
      </c>
      <c r="G63" s="84" t="s">
        <v>5</v>
      </c>
      <c r="H63" s="84" t="s">
        <v>6</v>
      </c>
      <c r="I63" s="83" t="s">
        <v>53</v>
      </c>
      <c r="J63" s="79">
        <v>934</v>
      </c>
      <c r="K63" s="79">
        <v>644</v>
      </c>
      <c r="L63" s="79">
        <v>670</v>
      </c>
      <c r="M63" s="288">
        <v>150</v>
      </c>
      <c r="N63" s="288"/>
      <c r="O63" s="288"/>
    </row>
    <row r="64" spans="1:15" s="22" customFormat="1" ht="0.6" hidden="1" customHeight="1">
      <c r="A64" s="155" t="s">
        <v>492</v>
      </c>
      <c r="B64" s="91">
        <v>914</v>
      </c>
      <c r="C64" s="84" t="s">
        <v>1</v>
      </c>
      <c r="D64" s="92" t="s">
        <v>33</v>
      </c>
      <c r="E64" s="84" t="s">
        <v>42</v>
      </c>
      <c r="F64" s="84" t="s">
        <v>31</v>
      </c>
      <c r="G64" s="84" t="s">
        <v>5</v>
      </c>
      <c r="H64" s="84" t="s">
        <v>6</v>
      </c>
      <c r="I64" s="83" t="s">
        <v>58</v>
      </c>
      <c r="J64" s="79"/>
      <c r="K64" s="79"/>
      <c r="L64" s="79"/>
      <c r="M64" s="301"/>
      <c r="N64" s="301"/>
      <c r="O64" s="301"/>
    </row>
    <row r="65" spans="1:15" s="44" customFormat="1" ht="31.5">
      <c r="A65" s="58" t="s">
        <v>106</v>
      </c>
      <c r="B65" s="91">
        <v>914</v>
      </c>
      <c r="C65" s="84" t="s">
        <v>1</v>
      </c>
      <c r="D65" s="92" t="s">
        <v>33</v>
      </c>
      <c r="E65" s="84" t="s">
        <v>42</v>
      </c>
      <c r="F65" s="84" t="s">
        <v>31</v>
      </c>
      <c r="G65" s="84" t="s">
        <v>5</v>
      </c>
      <c r="H65" s="84" t="s">
        <v>6</v>
      </c>
      <c r="I65" s="83" t="s">
        <v>55</v>
      </c>
      <c r="J65" s="79">
        <v>1</v>
      </c>
      <c r="K65" s="79">
        <v>1</v>
      </c>
      <c r="L65" s="79">
        <v>1</v>
      </c>
      <c r="M65" s="302"/>
      <c r="N65" s="302"/>
      <c r="O65" s="302"/>
    </row>
    <row r="66" spans="1:15" s="44" customFormat="1" ht="33">
      <c r="A66" s="62" t="s">
        <v>523</v>
      </c>
      <c r="B66" s="93">
        <v>914</v>
      </c>
      <c r="C66" s="99" t="s">
        <v>1</v>
      </c>
      <c r="D66" s="99" t="s">
        <v>33</v>
      </c>
      <c r="E66" s="99" t="s">
        <v>238</v>
      </c>
      <c r="F66" s="99" t="s">
        <v>113</v>
      </c>
      <c r="G66" s="99" t="s">
        <v>114</v>
      </c>
      <c r="H66" s="99" t="s">
        <v>120</v>
      </c>
      <c r="I66" s="147"/>
      <c r="J66" s="80">
        <f>+J67</f>
        <v>1589.3</v>
      </c>
      <c r="K66" s="80">
        <f t="shared" ref="K66:L66" si="22">+K67</f>
        <v>0</v>
      </c>
      <c r="L66" s="80">
        <f t="shared" si="22"/>
        <v>0</v>
      </c>
      <c r="M66" s="302"/>
      <c r="N66" s="302"/>
      <c r="O66" s="302"/>
    </row>
    <row r="67" spans="1:15" s="44" customFormat="1" ht="33">
      <c r="A67" s="63" t="s">
        <v>524</v>
      </c>
      <c r="B67" s="95">
        <v>914</v>
      </c>
      <c r="C67" s="100" t="s">
        <v>1</v>
      </c>
      <c r="D67" s="100" t="s">
        <v>33</v>
      </c>
      <c r="E67" s="100" t="s">
        <v>238</v>
      </c>
      <c r="F67" s="100" t="s">
        <v>16</v>
      </c>
      <c r="G67" s="100" t="s">
        <v>114</v>
      </c>
      <c r="H67" s="100" t="s">
        <v>120</v>
      </c>
      <c r="I67" s="136"/>
      <c r="J67" s="81">
        <f>+J68</f>
        <v>1589.3</v>
      </c>
      <c r="K67" s="81"/>
      <c r="L67" s="81"/>
      <c r="M67" s="302"/>
      <c r="N67" s="302"/>
      <c r="O67" s="302"/>
    </row>
    <row r="68" spans="1:15" s="44" customFormat="1" ht="34.5">
      <c r="A68" s="64" t="s">
        <v>525</v>
      </c>
      <c r="B68" s="97">
        <v>914</v>
      </c>
      <c r="C68" s="89" t="s">
        <v>1</v>
      </c>
      <c r="D68" s="89" t="s">
        <v>33</v>
      </c>
      <c r="E68" s="89" t="s">
        <v>238</v>
      </c>
      <c r="F68" s="89" t="s">
        <v>16</v>
      </c>
      <c r="G68" s="89" t="s">
        <v>1</v>
      </c>
      <c r="H68" s="89" t="s">
        <v>120</v>
      </c>
      <c r="I68" s="88"/>
      <c r="J68" s="82">
        <f>+J69</f>
        <v>1589.3</v>
      </c>
      <c r="K68" s="82"/>
      <c r="L68" s="82"/>
      <c r="M68" s="302"/>
      <c r="N68" s="302"/>
      <c r="O68" s="302"/>
    </row>
    <row r="69" spans="1:15" s="44" customFormat="1" ht="31.5">
      <c r="A69" s="58" t="s">
        <v>629</v>
      </c>
      <c r="B69" s="91">
        <v>914</v>
      </c>
      <c r="C69" s="84" t="s">
        <v>1</v>
      </c>
      <c r="D69" s="84" t="s">
        <v>33</v>
      </c>
      <c r="E69" s="84" t="s">
        <v>238</v>
      </c>
      <c r="F69" s="84" t="s">
        <v>16</v>
      </c>
      <c r="G69" s="84" t="s">
        <v>1</v>
      </c>
      <c r="H69" s="84" t="s">
        <v>630</v>
      </c>
      <c r="I69" s="259" t="s">
        <v>53</v>
      </c>
      <c r="J69" s="79">
        <v>1589.3</v>
      </c>
      <c r="K69" s="79"/>
      <c r="L69" s="79"/>
      <c r="M69" s="302">
        <v>1589.3</v>
      </c>
      <c r="N69" s="302"/>
      <c r="O69" s="302"/>
    </row>
    <row r="70" spans="1:15" s="11" customFormat="1">
      <c r="A70" s="68" t="s">
        <v>69</v>
      </c>
      <c r="B70" s="68">
        <v>914</v>
      </c>
      <c r="C70" s="156" t="s">
        <v>2</v>
      </c>
      <c r="D70" s="356"/>
      <c r="E70" s="357"/>
      <c r="F70" s="357"/>
      <c r="G70" s="357"/>
      <c r="H70" s="358"/>
      <c r="I70" s="157"/>
      <c r="J70" s="70">
        <f>SUM(J71)</f>
        <v>1789.5</v>
      </c>
      <c r="K70" s="70">
        <f t="shared" ref="K70:L70" si="23">SUM(K71)</f>
        <v>1321.5</v>
      </c>
      <c r="L70" s="70">
        <f t="shared" si="23"/>
        <v>1321.5</v>
      </c>
      <c r="M70" s="288"/>
      <c r="N70" s="288"/>
      <c r="O70" s="288"/>
    </row>
    <row r="71" spans="1:15" s="44" customFormat="1" ht="49.9" customHeight="1">
      <c r="A71" s="158" t="s">
        <v>71</v>
      </c>
      <c r="B71" s="130" t="s">
        <v>174</v>
      </c>
      <c r="C71" s="130" t="s">
        <v>2</v>
      </c>
      <c r="D71" s="130" t="s">
        <v>35</v>
      </c>
      <c r="E71" s="377"/>
      <c r="F71" s="378"/>
      <c r="G71" s="378"/>
      <c r="H71" s="379"/>
      <c r="I71" s="61"/>
      <c r="J71" s="55">
        <f>SUM(J72)</f>
        <v>1789.5</v>
      </c>
      <c r="K71" s="55">
        <f t="shared" ref="K71:L71" si="24">SUM(K72)</f>
        <v>1321.5</v>
      </c>
      <c r="L71" s="55">
        <f t="shared" si="24"/>
        <v>1321.5</v>
      </c>
      <c r="M71" s="302"/>
      <c r="N71" s="302"/>
      <c r="O71" s="302"/>
    </row>
    <row r="72" spans="1:15" s="11" customFormat="1" ht="33">
      <c r="A72" s="62" t="s">
        <v>111</v>
      </c>
      <c r="B72" s="94" t="s">
        <v>174</v>
      </c>
      <c r="C72" s="94" t="s">
        <v>2</v>
      </c>
      <c r="D72" s="94" t="s">
        <v>35</v>
      </c>
      <c r="E72" s="99" t="s">
        <v>1</v>
      </c>
      <c r="F72" s="99" t="s">
        <v>113</v>
      </c>
      <c r="G72" s="99" t="s">
        <v>114</v>
      </c>
      <c r="H72" s="99" t="s">
        <v>120</v>
      </c>
      <c r="I72" s="99"/>
      <c r="J72" s="80">
        <f>SUM(J73+J78+J76)</f>
        <v>1789.5</v>
      </c>
      <c r="K72" s="80">
        <f>SUM(K73+K78+K76)</f>
        <v>1321.5</v>
      </c>
      <c r="L72" s="80">
        <f>SUM(L73+L78+L76)</f>
        <v>1321.5</v>
      </c>
      <c r="M72" s="288"/>
      <c r="N72" s="288"/>
      <c r="O72" s="288"/>
    </row>
    <row r="73" spans="1:15" s="24" customFormat="1" ht="33">
      <c r="A73" s="63" t="s">
        <v>112</v>
      </c>
      <c r="B73" s="96" t="s">
        <v>174</v>
      </c>
      <c r="C73" s="96" t="s">
        <v>2</v>
      </c>
      <c r="D73" s="96" t="s">
        <v>35</v>
      </c>
      <c r="E73" s="100" t="s">
        <v>1</v>
      </c>
      <c r="F73" s="100" t="s">
        <v>16</v>
      </c>
      <c r="G73" s="100" t="s">
        <v>114</v>
      </c>
      <c r="H73" s="100" t="s">
        <v>120</v>
      </c>
      <c r="I73" s="100"/>
      <c r="J73" s="81">
        <f>SUM(J74)</f>
        <v>1710.5</v>
      </c>
      <c r="K73" s="81">
        <f t="shared" ref="K73:L73" si="25">SUM(K74)</f>
        <v>1242.5</v>
      </c>
      <c r="L73" s="81">
        <f t="shared" si="25"/>
        <v>1242.5</v>
      </c>
      <c r="M73" s="303"/>
      <c r="N73" s="303"/>
      <c r="O73" s="303"/>
    </row>
    <row r="74" spans="1:15" s="24" customFormat="1" ht="34.5">
      <c r="A74" s="154" t="s">
        <v>197</v>
      </c>
      <c r="B74" s="98" t="s">
        <v>174</v>
      </c>
      <c r="C74" s="98" t="s">
        <v>2</v>
      </c>
      <c r="D74" s="98" t="s">
        <v>35</v>
      </c>
      <c r="E74" s="89" t="s">
        <v>1</v>
      </c>
      <c r="F74" s="89" t="s">
        <v>16</v>
      </c>
      <c r="G74" s="89" t="s">
        <v>1</v>
      </c>
      <c r="H74" s="89" t="s">
        <v>120</v>
      </c>
      <c r="I74" s="89"/>
      <c r="J74" s="82">
        <f>SUM(J75)</f>
        <v>1710.5</v>
      </c>
      <c r="K74" s="82">
        <f>SUM(K75)</f>
        <v>1242.5</v>
      </c>
      <c r="L74" s="82">
        <f>SUM(L75)</f>
        <v>1242.5</v>
      </c>
      <c r="M74" s="303"/>
      <c r="N74" s="303"/>
      <c r="O74" s="303"/>
    </row>
    <row r="75" spans="1:15" s="29" customFormat="1" ht="30" customHeight="1">
      <c r="A75" s="58" t="s">
        <v>311</v>
      </c>
      <c r="B75" s="91">
        <v>914</v>
      </c>
      <c r="C75" s="84" t="s">
        <v>2</v>
      </c>
      <c r="D75" s="92" t="s">
        <v>35</v>
      </c>
      <c r="E75" s="107" t="s">
        <v>1</v>
      </c>
      <c r="F75" s="107" t="s">
        <v>16</v>
      </c>
      <c r="G75" s="107" t="s">
        <v>1</v>
      </c>
      <c r="H75" s="107" t="s">
        <v>4</v>
      </c>
      <c r="I75" s="83">
        <v>200</v>
      </c>
      <c r="J75" s="226">
        <v>1710.5</v>
      </c>
      <c r="K75" s="79">
        <v>1242.5</v>
      </c>
      <c r="L75" s="79">
        <v>1242.5</v>
      </c>
      <c r="M75" s="304"/>
      <c r="N75" s="304"/>
      <c r="O75" s="304"/>
    </row>
    <row r="76" spans="1:15" s="30" customFormat="1" hidden="1">
      <c r="A76" s="154" t="s">
        <v>381</v>
      </c>
      <c r="B76" s="98" t="s">
        <v>174</v>
      </c>
      <c r="C76" s="98" t="s">
        <v>2</v>
      </c>
      <c r="D76" s="98" t="s">
        <v>35</v>
      </c>
      <c r="E76" s="89" t="s">
        <v>1</v>
      </c>
      <c r="F76" s="89" t="s">
        <v>16</v>
      </c>
      <c r="G76" s="89" t="s">
        <v>7</v>
      </c>
      <c r="H76" s="89" t="s">
        <v>120</v>
      </c>
      <c r="I76" s="89"/>
      <c r="J76" s="82">
        <f>SUM(J77)</f>
        <v>0</v>
      </c>
      <c r="K76" s="82">
        <f t="shared" ref="K76:L76" si="26">SUM(K77)</f>
        <v>0</v>
      </c>
      <c r="L76" s="82">
        <f t="shared" si="26"/>
        <v>0</v>
      </c>
      <c r="M76" s="305"/>
      <c r="N76" s="305"/>
      <c r="O76" s="305"/>
    </row>
    <row r="77" spans="1:15" s="46" customFormat="1" ht="31.5" hidden="1">
      <c r="A77" s="58" t="s">
        <v>382</v>
      </c>
      <c r="B77" s="91">
        <v>914</v>
      </c>
      <c r="C77" s="84" t="s">
        <v>2</v>
      </c>
      <c r="D77" s="92" t="s">
        <v>35</v>
      </c>
      <c r="E77" s="107" t="s">
        <v>1</v>
      </c>
      <c r="F77" s="107" t="s">
        <v>16</v>
      </c>
      <c r="G77" s="107" t="s">
        <v>7</v>
      </c>
      <c r="H77" s="107" t="s">
        <v>4</v>
      </c>
      <c r="I77" s="83">
        <v>200</v>
      </c>
      <c r="J77" s="79"/>
      <c r="K77" s="79"/>
      <c r="L77" s="79"/>
      <c r="M77" s="306"/>
      <c r="N77" s="306"/>
      <c r="O77" s="306"/>
    </row>
    <row r="78" spans="1:15" s="11" customFormat="1" ht="49.5">
      <c r="A78" s="63" t="s">
        <v>128</v>
      </c>
      <c r="B78" s="95">
        <v>914</v>
      </c>
      <c r="C78" s="100" t="s">
        <v>2</v>
      </c>
      <c r="D78" s="133" t="s">
        <v>35</v>
      </c>
      <c r="E78" s="96" t="s">
        <v>1</v>
      </c>
      <c r="F78" s="96" t="s">
        <v>26</v>
      </c>
      <c r="G78" s="96" t="s">
        <v>114</v>
      </c>
      <c r="H78" s="96" t="s">
        <v>120</v>
      </c>
      <c r="I78" s="136"/>
      <c r="J78" s="81">
        <f>SUM(J79+J81)</f>
        <v>79</v>
      </c>
      <c r="K78" s="81">
        <f t="shared" ref="K78:L78" si="27">SUM(K79+K81)</f>
        <v>79</v>
      </c>
      <c r="L78" s="81">
        <f t="shared" si="27"/>
        <v>79</v>
      </c>
      <c r="M78" s="288"/>
      <c r="N78" s="288"/>
      <c r="O78" s="288"/>
    </row>
    <row r="79" spans="1:15" s="11" customFormat="1" ht="37.9" customHeight="1">
      <c r="A79" s="154" t="s">
        <v>198</v>
      </c>
      <c r="B79" s="97">
        <v>914</v>
      </c>
      <c r="C79" s="89" t="s">
        <v>2</v>
      </c>
      <c r="D79" s="135" t="s">
        <v>35</v>
      </c>
      <c r="E79" s="98" t="s">
        <v>1</v>
      </c>
      <c r="F79" s="98" t="s">
        <v>26</v>
      </c>
      <c r="G79" s="98" t="s">
        <v>1</v>
      </c>
      <c r="H79" s="98" t="s">
        <v>120</v>
      </c>
      <c r="I79" s="88"/>
      <c r="J79" s="82">
        <f>SUM(J80)</f>
        <v>20</v>
      </c>
      <c r="K79" s="82">
        <f t="shared" ref="K79:L79" si="28">SUM(K80)</f>
        <v>20</v>
      </c>
      <c r="L79" s="82">
        <f t="shared" si="28"/>
        <v>20</v>
      </c>
      <c r="M79" s="288"/>
      <c r="N79" s="288"/>
      <c r="O79" s="288"/>
    </row>
    <row r="80" spans="1:15" s="51" customFormat="1" ht="31.5">
      <c r="A80" s="58" t="s">
        <v>312</v>
      </c>
      <c r="B80" s="91">
        <v>914</v>
      </c>
      <c r="C80" s="84" t="s">
        <v>2</v>
      </c>
      <c r="D80" s="92" t="s">
        <v>35</v>
      </c>
      <c r="E80" s="107" t="s">
        <v>1</v>
      </c>
      <c r="F80" s="107" t="s">
        <v>26</v>
      </c>
      <c r="G80" s="107" t="s">
        <v>1</v>
      </c>
      <c r="H80" s="107" t="s">
        <v>4</v>
      </c>
      <c r="I80" s="83" t="s">
        <v>53</v>
      </c>
      <c r="J80" s="79">
        <v>20</v>
      </c>
      <c r="K80" s="79">
        <v>20</v>
      </c>
      <c r="L80" s="79">
        <v>20</v>
      </c>
      <c r="M80" s="307"/>
      <c r="N80" s="307"/>
      <c r="O80" s="307"/>
    </row>
    <row r="81" spans="1:15" s="52" customFormat="1" ht="34.5">
      <c r="A81" s="154" t="s">
        <v>129</v>
      </c>
      <c r="B81" s="97">
        <v>914</v>
      </c>
      <c r="C81" s="89" t="s">
        <v>2</v>
      </c>
      <c r="D81" s="135" t="s">
        <v>35</v>
      </c>
      <c r="E81" s="98" t="s">
        <v>1</v>
      </c>
      <c r="F81" s="98" t="s">
        <v>26</v>
      </c>
      <c r="G81" s="98" t="s">
        <v>5</v>
      </c>
      <c r="H81" s="98" t="s">
        <v>120</v>
      </c>
      <c r="I81" s="88"/>
      <c r="J81" s="82">
        <f>SUM(J82)</f>
        <v>59</v>
      </c>
      <c r="K81" s="82">
        <f t="shared" ref="K81:L81" si="29">SUM(K82)</f>
        <v>59</v>
      </c>
      <c r="L81" s="82">
        <f t="shared" si="29"/>
        <v>59</v>
      </c>
      <c r="M81" s="308"/>
      <c r="N81" s="308"/>
      <c r="O81" s="308"/>
    </row>
    <row r="82" spans="1:15" s="53" customFormat="1" ht="31.5">
      <c r="A82" s="58" t="s">
        <v>312</v>
      </c>
      <c r="B82" s="91">
        <v>914</v>
      </c>
      <c r="C82" s="84" t="s">
        <v>2</v>
      </c>
      <c r="D82" s="92" t="s">
        <v>35</v>
      </c>
      <c r="E82" s="107" t="s">
        <v>1</v>
      </c>
      <c r="F82" s="107" t="s">
        <v>26</v>
      </c>
      <c r="G82" s="107" t="s">
        <v>5</v>
      </c>
      <c r="H82" s="107" t="s">
        <v>4</v>
      </c>
      <c r="I82" s="83" t="s">
        <v>53</v>
      </c>
      <c r="J82" s="79">
        <v>59</v>
      </c>
      <c r="K82" s="79">
        <v>59</v>
      </c>
      <c r="L82" s="79">
        <v>59</v>
      </c>
      <c r="M82" s="309"/>
      <c r="N82" s="309"/>
      <c r="O82" s="309"/>
    </row>
    <row r="83" spans="1:15" s="54" customFormat="1">
      <c r="A83" s="68" t="s">
        <v>72</v>
      </c>
      <c r="B83" s="68">
        <v>914</v>
      </c>
      <c r="C83" s="156" t="s">
        <v>7</v>
      </c>
      <c r="D83" s="356"/>
      <c r="E83" s="357"/>
      <c r="F83" s="357"/>
      <c r="G83" s="357"/>
      <c r="H83" s="358"/>
      <c r="I83" s="159"/>
      <c r="J83" s="70">
        <f>SUM(J84+J94+J109+J114)</f>
        <v>43366.2</v>
      </c>
      <c r="K83" s="70">
        <f>SUM(K84+K94+K109+K114)</f>
        <v>24638</v>
      </c>
      <c r="L83" s="70">
        <f>SUM(L84+L94+L109+L114)</f>
        <v>25079.5</v>
      </c>
      <c r="M83" s="310"/>
      <c r="N83" s="310"/>
      <c r="O83" s="310"/>
    </row>
    <row r="84" spans="1:15" s="24" customFormat="1" ht="19.899999999999999" customHeight="1">
      <c r="A84" s="59" t="s">
        <v>73</v>
      </c>
      <c r="B84" s="60">
        <v>914</v>
      </c>
      <c r="C84" s="130" t="s">
        <v>7</v>
      </c>
      <c r="D84" s="130" t="s">
        <v>11</v>
      </c>
      <c r="E84" s="160"/>
      <c r="F84" s="160"/>
      <c r="G84" s="160"/>
      <c r="H84" s="161"/>
      <c r="I84" s="61"/>
      <c r="J84" s="55">
        <f>SUM(J85+J90)</f>
        <v>10447.5</v>
      </c>
      <c r="K84" s="55">
        <f t="shared" ref="K84:L84" si="30">SUM(K85+K90)</f>
        <v>9448.5</v>
      </c>
      <c r="L84" s="55">
        <f t="shared" si="30"/>
        <v>9449.5</v>
      </c>
      <c r="M84" s="303"/>
      <c r="N84" s="303"/>
      <c r="O84" s="303"/>
    </row>
    <row r="85" spans="1:15" s="24" customFormat="1" ht="0.6" hidden="1" customHeight="1">
      <c r="A85" s="62" t="s">
        <v>135</v>
      </c>
      <c r="B85" s="93">
        <v>914</v>
      </c>
      <c r="C85" s="94" t="s">
        <v>7</v>
      </c>
      <c r="D85" s="94" t="s">
        <v>11</v>
      </c>
      <c r="E85" s="94" t="s">
        <v>14</v>
      </c>
      <c r="F85" s="94" t="s">
        <v>113</v>
      </c>
      <c r="G85" s="94" t="s">
        <v>114</v>
      </c>
      <c r="H85" s="94" t="s">
        <v>120</v>
      </c>
      <c r="I85" s="99"/>
      <c r="J85" s="80">
        <f t="shared" ref="J85:L87" si="31">SUM(J86)</f>
        <v>7916</v>
      </c>
      <c r="K85" s="80">
        <f t="shared" si="31"/>
        <v>6917</v>
      </c>
      <c r="L85" s="80">
        <f t="shared" si="31"/>
        <v>6918</v>
      </c>
      <c r="M85" s="303"/>
      <c r="N85" s="303"/>
      <c r="O85" s="303"/>
    </row>
    <row r="86" spans="1:15" s="24" customFormat="1" ht="33">
      <c r="A86" s="63" t="s">
        <v>187</v>
      </c>
      <c r="B86" s="95">
        <v>914</v>
      </c>
      <c r="C86" s="96" t="s">
        <v>7</v>
      </c>
      <c r="D86" s="96" t="s">
        <v>11</v>
      </c>
      <c r="E86" s="96" t="s">
        <v>14</v>
      </c>
      <c r="F86" s="96" t="s">
        <v>16</v>
      </c>
      <c r="G86" s="96" t="s">
        <v>114</v>
      </c>
      <c r="H86" s="96" t="s">
        <v>120</v>
      </c>
      <c r="I86" s="100"/>
      <c r="J86" s="81">
        <f t="shared" si="31"/>
        <v>7916</v>
      </c>
      <c r="K86" s="81">
        <f t="shared" si="31"/>
        <v>6917</v>
      </c>
      <c r="L86" s="81">
        <f t="shared" si="31"/>
        <v>6918</v>
      </c>
      <c r="M86" s="303"/>
      <c r="N86" s="303"/>
      <c r="O86" s="303"/>
    </row>
    <row r="87" spans="1:15" s="24" customFormat="1">
      <c r="A87" s="64" t="s">
        <v>224</v>
      </c>
      <c r="B87" s="97">
        <v>914</v>
      </c>
      <c r="C87" s="98" t="s">
        <v>7</v>
      </c>
      <c r="D87" s="98" t="s">
        <v>11</v>
      </c>
      <c r="E87" s="98" t="s">
        <v>14</v>
      </c>
      <c r="F87" s="98" t="s">
        <v>16</v>
      </c>
      <c r="G87" s="98" t="s">
        <v>1</v>
      </c>
      <c r="H87" s="98" t="s">
        <v>120</v>
      </c>
      <c r="I87" s="89"/>
      <c r="J87" s="82">
        <f>+J88+J89</f>
        <v>7916</v>
      </c>
      <c r="K87" s="82">
        <f t="shared" si="31"/>
        <v>6917</v>
      </c>
      <c r="L87" s="82">
        <f t="shared" si="31"/>
        <v>6918</v>
      </c>
      <c r="M87" s="303"/>
      <c r="N87" s="303"/>
      <c r="O87" s="303"/>
    </row>
    <row r="88" spans="1:15" s="24" customFormat="1" ht="44.45" customHeight="1">
      <c r="A88" s="58" t="s">
        <v>107</v>
      </c>
      <c r="B88" s="91">
        <v>914</v>
      </c>
      <c r="C88" s="84" t="s">
        <v>7</v>
      </c>
      <c r="D88" s="92" t="s">
        <v>11</v>
      </c>
      <c r="E88" s="84" t="s">
        <v>14</v>
      </c>
      <c r="F88" s="84" t="s">
        <v>16</v>
      </c>
      <c r="G88" s="84" t="s">
        <v>1</v>
      </c>
      <c r="H88" s="84" t="s">
        <v>6</v>
      </c>
      <c r="I88" s="83" t="s">
        <v>59</v>
      </c>
      <c r="J88" s="79">
        <v>7416</v>
      </c>
      <c r="K88" s="79">
        <v>6917</v>
      </c>
      <c r="L88" s="79">
        <v>6918</v>
      </c>
      <c r="M88" s="303"/>
      <c r="N88" s="303"/>
      <c r="O88" s="303"/>
    </row>
    <row r="89" spans="1:15" s="29" customFormat="1" ht="62.45" customHeight="1">
      <c r="A89" s="58" t="s">
        <v>465</v>
      </c>
      <c r="B89" s="91">
        <v>914</v>
      </c>
      <c r="C89" s="84" t="s">
        <v>7</v>
      </c>
      <c r="D89" s="84" t="s">
        <v>11</v>
      </c>
      <c r="E89" s="84" t="s">
        <v>14</v>
      </c>
      <c r="F89" s="84" t="s">
        <v>16</v>
      </c>
      <c r="G89" s="84" t="s">
        <v>1</v>
      </c>
      <c r="H89" s="84" t="s">
        <v>466</v>
      </c>
      <c r="I89" s="83" t="s">
        <v>59</v>
      </c>
      <c r="J89" s="79">
        <v>500</v>
      </c>
      <c r="K89" s="79"/>
      <c r="L89" s="79"/>
      <c r="M89" s="304"/>
      <c r="N89" s="304"/>
      <c r="O89" s="304"/>
    </row>
    <row r="90" spans="1:15" s="30" customFormat="1" ht="49.5">
      <c r="A90" s="62" t="s">
        <v>225</v>
      </c>
      <c r="B90" s="93">
        <v>914</v>
      </c>
      <c r="C90" s="94" t="s">
        <v>7</v>
      </c>
      <c r="D90" s="94" t="s">
        <v>11</v>
      </c>
      <c r="E90" s="94" t="s">
        <v>226</v>
      </c>
      <c r="F90" s="94" t="s">
        <v>113</v>
      </c>
      <c r="G90" s="94" t="s">
        <v>114</v>
      </c>
      <c r="H90" s="94" t="s">
        <v>120</v>
      </c>
      <c r="I90" s="131"/>
      <c r="J90" s="80">
        <f>SUM(J91)</f>
        <v>2531.5</v>
      </c>
      <c r="K90" s="80">
        <f t="shared" ref="K90:L90" si="32">SUM(K91)</f>
        <v>2531.5</v>
      </c>
      <c r="L90" s="80">
        <f t="shared" si="32"/>
        <v>2531.5</v>
      </c>
      <c r="M90" s="305"/>
      <c r="N90" s="305"/>
      <c r="O90" s="305"/>
    </row>
    <row r="91" spans="1:15" s="46" customFormat="1" ht="33">
      <c r="A91" s="63" t="s">
        <v>561</v>
      </c>
      <c r="B91" s="95">
        <v>914</v>
      </c>
      <c r="C91" s="96" t="s">
        <v>7</v>
      </c>
      <c r="D91" s="96" t="s">
        <v>11</v>
      </c>
      <c r="E91" s="96" t="s">
        <v>226</v>
      </c>
      <c r="F91" s="96" t="s">
        <v>559</v>
      </c>
      <c r="G91" s="96" t="s">
        <v>114</v>
      </c>
      <c r="H91" s="96" t="s">
        <v>120</v>
      </c>
      <c r="I91" s="132"/>
      <c r="J91" s="81">
        <f>SUM(J92)</f>
        <v>2531.5</v>
      </c>
      <c r="K91" s="81">
        <f t="shared" ref="K91:L92" si="33">SUM(K92)</f>
        <v>2531.5</v>
      </c>
      <c r="L91" s="81">
        <f t="shared" si="33"/>
        <v>2531.5</v>
      </c>
      <c r="M91" s="306"/>
      <c r="N91" s="306"/>
      <c r="O91" s="306"/>
    </row>
    <row r="92" spans="1:15" s="11" customFormat="1" ht="44.45" customHeight="1">
      <c r="A92" s="64" t="s">
        <v>560</v>
      </c>
      <c r="B92" s="97">
        <v>914</v>
      </c>
      <c r="C92" s="98" t="s">
        <v>7</v>
      </c>
      <c r="D92" s="98" t="s">
        <v>11</v>
      </c>
      <c r="E92" s="98" t="s">
        <v>226</v>
      </c>
      <c r="F92" s="98" t="s">
        <v>559</v>
      </c>
      <c r="G92" s="98" t="s">
        <v>1</v>
      </c>
      <c r="H92" s="98" t="s">
        <v>120</v>
      </c>
      <c r="I92" s="162"/>
      <c r="J92" s="82">
        <f>SUM(J93)</f>
        <v>2531.5</v>
      </c>
      <c r="K92" s="82">
        <f t="shared" si="33"/>
        <v>2531.5</v>
      </c>
      <c r="L92" s="82">
        <f t="shared" si="33"/>
        <v>2531.5</v>
      </c>
      <c r="M92" s="288"/>
      <c r="N92" s="288"/>
      <c r="O92" s="288"/>
    </row>
    <row r="93" spans="1:15" s="11" customFormat="1" ht="29.45" customHeight="1">
      <c r="A93" s="58" t="s">
        <v>105</v>
      </c>
      <c r="B93" s="163">
        <v>914</v>
      </c>
      <c r="C93" s="164" t="s">
        <v>7</v>
      </c>
      <c r="D93" s="164" t="s">
        <v>11</v>
      </c>
      <c r="E93" s="164" t="s">
        <v>226</v>
      </c>
      <c r="F93" s="164" t="s">
        <v>559</v>
      </c>
      <c r="G93" s="164" t="s">
        <v>1</v>
      </c>
      <c r="H93" s="164" t="s">
        <v>562</v>
      </c>
      <c r="I93" s="61" t="s">
        <v>53</v>
      </c>
      <c r="J93" s="86">
        <v>2531.5</v>
      </c>
      <c r="K93" s="86">
        <v>2531.5</v>
      </c>
      <c r="L93" s="86">
        <v>2531.5</v>
      </c>
      <c r="M93" s="288"/>
      <c r="N93" s="288"/>
      <c r="O93" s="288"/>
    </row>
    <row r="94" spans="1:15" s="11" customFormat="1">
      <c r="A94" s="59" t="s">
        <v>300</v>
      </c>
      <c r="B94" s="60">
        <v>914</v>
      </c>
      <c r="C94" s="130" t="s">
        <v>7</v>
      </c>
      <c r="D94" s="130" t="s">
        <v>14</v>
      </c>
      <c r="E94" s="160"/>
      <c r="F94" s="160"/>
      <c r="G94" s="160"/>
      <c r="H94" s="161"/>
      <c r="I94" s="61"/>
      <c r="J94" s="55">
        <f>SUM(J99+J95)</f>
        <v>527.1</v>
      </c>
      <c r="K94" s="55">
        <f t="shared" ref="K94:L94" si="34">SUM(K99+K95)</f>
        <v>0</v>
      </c>
      <c r="L94" s="55">
        <f t="shared" si="34"/>
        <v>0</v>
      </c>
      <c r="M94" s="288"/>
      <c r="N94" s="288"/>
      <c r="O94" s="288"/>
    </row>
    <row r="95" spans="1:15" s="11" customFormat="1" ht="33">
      <c r="A95" s="62" t="s">
        <v>122</v>
      </c>
      <c r="B95" s="93">
        <v>914</v>
      </c>
      <c r="C95" s="94" t="s">
        <v>7</v>
      </c>
      <c r="D95" s="94" t="s">
        <v>14</v>
      </c>
      <c r="E95" s="94" t="s">
        <v>3</v>
      </c>
      <c r="F95" s="94" t="s">
        <v>113</v>
      </c>
      <c r="G95" s="94" t="s">
        <v>114</v>
      </c>
      <c r="H95" s="94" t="s">
        <v>120</v>
      </c>
      <c r="I95" s="61"/>
      <c r="J95" s="80">
        <f>J96</f>
        <v>506</v>
      </c>
      <c r="K95" s="80">
        <f t="shared" ref="K95:L95" si="35">K96</f>
        <v>0</v>
      </c>
      <c r="L95" s="80">
        <f t="shared" si="35"/>
        <v>0</v>
      </c>
      <c r="M95" s="288"/>
      <c r="N95" s="288"/>
      <c r="O95" s="288"/>
    </row>
    <row r="96" spans="1:15" s="11" customFormat="1">
      <c r="A96" s="63" t="s">
        <v>123</v>
      </c>
      <c r="B96" s="95">
        <v>914</v>
      </c>
      <c r="C96" s="96" t="s">
        <v>7</v>
      </c>
      <c r="D96" s="96" t="s">
        <v>14</v>
      </c>
      <c r="E96" s="96" t="s">
        <v>3</v>
      </c>
      <c r="F96" s="96" t="s">
        <v>16</v>
      </c>
      <c r="G96" s="96" t="s">
        <v>114</v>
      </c>
      <c r="H96" s="96" t="s">
        <v>120</v>
      </c>
      <c r="I96" s="61"/>
      <c r="J96" s="81">
        <f>J97</f>
        <v>506</v>
      </c>
      <c r="K96" s="81">
        <f t="shared" ref="K96:L96" si="36">K97</f>
        <v>0</v>
      </c>
      <c r="L96" s="81">
        <f t="shared" si="36"/>
        <v>0</v>
      </c>
      <c r="M96" s="288"/>
      <c r="N96" s="288"/>
      <c r="O96" s="288"/>
    </row>
    <row r="97" spans="1:15" s="35" customFormat="1" ht="51.75">
      <c r="A97" s="64" t="s">
        <v>389</v>
      </c>
      <c r="B97" s="97">
        <v>914</v>
      </c>
      <c r="C97" s="98" t="s">
        <v>7</v>
      </c>
      <c r="D97" s="98" t="s">
        <v>14</v>
      </c>
      <c r="E97" s="98" t="s">
        <v>3</v>
      </c>
      <c r="F97" s="98" t="s">
        <v>16</v>
      </c>
      <c r="G97" s="98" t="s">
        <v>2</v>
      </c>
      <c r="H97" s="98" t="s">
        <v>120</v>
      </c>
      <c r="I97" s="61"/>
      <c r="J97" s="82">
        <f>J98</f>
        <v>506</v>
      </c>
      <c r="K97" s="82">
        <f t="shared" ref="K97:L97" si="37">K98</f>
        <v>0</v>
      </c>
      <c r="L97" s="82">
        <f t="shared" si="37"/>
        <v>0</v>
      </c>
      <c r="M97" s="311"/>
      <c r="N97" s="311"/>
      <c r="O97" s="311"/>
    </row>
    <row r="98" spans="1:15" s="38" customFormat="1" ht="31.5">
      <c r="A98" s="155" t="s">
        <v>392</v>
      </c>
      <c r="B98" s="163">
        <v>914</v>
      </c>
      <c r="C98" s="164" t="s">
        <v>7</v>
      </c>
      <c r="D98" s="164" t="s">
        <v>14</v>
      </c>
      <c r="E98" s="164" t="s">
        <v>3</v>
      </c>
      <c r="F98" s="164" t="s">
        <v>16</v>
      </c>
      <c r="G98" s="164" t="s">
        <v>2</v>
      </c>
      <c r="H98" s="164" t="s">
        <v>24</v>
      </c>
      <c r="I98" s="61" t="s">
        <v>55</v>
      </c>
      <c r="J98" s="86">
        <v>506</v>
      </c>
      <c r="K98" s="86">
        <v>0</v>
      </c>
      <c r="L98" s="86">
        <v>0</v>
      </c>
      <c r="M98" s="312"/>
      <c r="N98" s="312"/>
      <c r="O98" s="312"/>
    </row>
    <row r="99" spans="1:15" s="37" customFormat="1" ht="40.9" customHeight="1">
      <c r="A99" s="62" t="s">
        <v>130</v>
      </c>
      <c r="B99" s="93">
        <v>914</v>
      </c>
      <c r="C99" s="94" t="s">
        <v>7</v>
      </c>
      <c r="D99" s="94" t="s">
        <v>14</v>
      </c>
      <c r="E99" s="94" t="s">
        <v>27</v>
      </c>
      <c r="F99" s="94" t="s">
        <v>113</v>
      </c>
      <c r="G99" s="94" t="s">
        <v>114</v>
      </c>
      <c r="H99" s="94" t="s">
        <v>120</v>
      </c>
      <c r="I99" s="99"/>
      <c r="J99" s="80">
        <f>SUM(J100+J105)</f>
        <v>21.1</v>
      </c>
      <c r="K99" s="80">
        <f t="shared" ref="K99:L99" si="38">SUM(K100+K105)</f>
        <v>0</v>
      </c>
      <c r="L99" s="80">
        <f t="shared" si="38"/>
        <v>0</v>
      </c>
      <c r="M99" s="313"/>
      <c r="N99" s="313"/>
      <c r="O99" s="313"/>
    </row>
    <row r="100" spans="1:15" s="48" customFormat="1" ht="49.5">
      <c r="A100" s="63" t="s">
        <v>301</v>
      </c>
      <c r="B100" s="95">
        <v>914</v>
      </c>
      <c r="C100" s="96" t="s">
        <v>7</v>
      </c>
      <c r="D100" s="96" t="s">
        <v>14</v>
      </c>
      <c r="E100" s="96" t="s">
        <v>27</v>
      </c>
      <c r="F100" s="96" t="s">
        <v>16</v>
      </c>
      <c r="G100" s="96" t="s">
        <v>114</v>
      </c>
      <c r="H100" s="96" t="s">
        <v>120</v>
      </c>
      <c r="I100" s="100"/>
      <c r="J100" s="81">
        <f>+J101+J103</f>
        <v>21.1</v>
      </c>
      <c r="K100" s="81">
        <f t="shared" ref="J100:L103" si="39">SUM(K101)</f>
        <v>0</v>
      </c>
      <c r="L100" s="81">
        <f t="shared" si="39"/>
        <v>0</v>
      </c>
      <c r="M100" s="314"/>
      <c r="N100" s="314"/>
      <c r="O100" s="314"/>
    </row>
    <row r="101" spans="1:15" s="11" customFormat="1" ht="34.5" hidden="1">
      <c r="A101" s="64" t="s">
        <v>302</v>
      </c>
      <c r="B101" s="97">
        <v>914</v>
      </c>
      <c r="C101" s="98" t="s">
        <v>7</v>
      </c>
      <c r="D101" s="98" t="s">
        <v>14</v>
      </c>
      <c r="E101" s="98" t="s">
        <v>27</v>
      </c>
      <c r="F101" s="98" t="s">
        <v>16</v>
      </c>
      <c r="G101" s="98" t="s">
        <v>1</v>
      </c>
      <c r="H101" s="98" t="s">
        <v>120</v>
      </c>
      <c r="I101" s="89"/>
      <c r="J101" s="82">
        <f t="shared" si="39"/>
        <v>0</v>
      </c>
      <c r="K101" s="82">
        <f t="shared" si="39"/>
        <v>0</v>
      </c>
      <c r="L101" s="82">
        <f t="shared" si="39"/>
        <v>0</v>
      </c>
      <c r="M101" s="288"/>
      <c r="N101" s="288"/>
      <c r="O101" s="288"/>
    </row>
    <row r="102" spans="1:15" s="16" customFormat="1" ht="45" hidden="1" customHeight="1">
      <c r="A102" s="58" t="s">
        <v>313</v>
      </c>
      <c r="B102" s="91">
        <v>914</v>
      </c>
      <c r="C102" s="84" t="s">
        <v>7</v>
      </c>
      <c r="D102" s="92" t="s">
        <v>14</v>
      </c>
      <c r="E102" s="84" t="s">
        <v>27</v>
      </c>
      <c r="F102" s="84" t="s">
        <v>16</v>
      </c>
      <c r="G102" s="84" t="s">
        <v>1</v>
      </c>
      <c r="H102" s="84" t="s">
        <v>299</v>
      </c>
      <c r="I102" s="83" t="s">
        <v>53</v>
      </c>
      <c r="J102" s="79"/>
      <c r="K102" s="79"/>
      <c r="L102" s="79"/>
      <c r="M102" s="289">
        <v>-7000</v>
      </c>
      <c r="N102" s="289"/>
      <c r="O102" s="289"/>
    </row>
    <row r="103" spans="1:15" s="16" customFormat="1" ht="22.9" customHeight="1">
      <c r="A103" s="64" t="s">
        <v>644</v>
      </c>
      <c r="B103" s="97">
        <v>914</v>
      </c>
      <c r="C103" s="98" t="s">
        <v>7</v>
      </c>
      <c r="D103" s="98" t="s">
        <v>14</v>
      </c>
      <c r="E103" s="98" t="s">
        <v>27</v>
      </c>
      <c r="F103" s="98" t="s">
        <v>16</v>
      </c>
      <c r="G103" s="98" t="s">
        <v>5</v>
      </c>
      <c r="H103" s="98" t="s">
        <v>120</v>
      </c>
      <c r="I103" s="89"/>
      <c r="J103" s="82">
        <f t="shared" si="39"/>
        <v>21.1</v>
      </c>
      <c r="K103" s="82">
        <f t="shared" si="39"/>
        <v>0</v>
      </c>
      <c r="L103" s="82">
        <f t="shared" si="39"/>
        <v>0</v>
      </c>
      <c r="M103" s="289"/>
      <c r="N103" s="289"/>
      <c r="O103" s="289"/>
    </row>
    <row r="104" spans="1:15" s="16" customFormat="1" ht="37.9" customHeight="1">
      <c r="A104" s="58" t="s">
        <v>645</v>
      </c>
      <c r="B104" s="91">
        <v>914</v>
      </c>
      <c r="C104" s="84" t="s">
        <v>7</v>
      </c>
      <c r="D104" s="278" t="s">
        <v>14</v>
      </c>
      <c r="E104" s="84" t="s">
        <v>27</v>
      </c>
      <c r="F104" s="84" t="s">
        <v>16</v>
      </c>
      <c r="G104" s="84" t="s">
        <v>5</v>
      </c>
      <c r="H104" s="84" t="s">
        <v>24</v>
      </c>
      <c r="I104" s="279" t="s">
        <v>53</v>
      </c>
      <c r="J104" s="79">
        <v>21.1</v>
      </c>
      <c r="K104" s="79"/>
      <c r="L104" s="79"/>
      <c r="M104" s="289">
        <v>21.1</v>
      </c>
      <c r="N104" s="289"/>
      <c r="O104" s="289"/>
    </row>
    <row r="105" spans="1:15" s="27" customFormat="1" ht="0.6" hidden="1" customHeight="1">
      <c r="A105" s="62" t="s">
        <v>217</v>
      </c>
      <c r="B105" s="93">
        <v>914</v>
      </c>
      <c r="C105" s="94" t="s">
        <v>7</v>
      </c>
      <c r="D105" s="94" t="s">
        <v>14</v>
      </c>
      <c r="E105" s="99" t="s">
        <v>27</v>
      </c>
      <c r="F105" s="99" t="s">
        <v>113</v>
      </c>
      <c r="G105" s="99" t="s">
        <v>114</v>
      </c>
      <c r="H105" s="99" t="s">
        <v>120</v>
      </c>
      <c r="I105" s="83"/>
      <c r="J105" s="80">
        <f>SUM(J106)</f>
        <v>0</v>
      </c>
      <c r="K105" s="80">
        <f t="shared" ref="K105:L107" si="40">SUM(K106)</f>
        <v>0</v>
      </c>
      <c r="L105" s="80">
        <f t="shared" si="40"/>
        <v>0</v>
      </c>
      <c r="M105" s="315"/>
      <c r="N105" s="315"/>
      <c r="O105" s="315"/>
    </row>
    <row r="106" spans="1:15" s="25" customFormat="1" ht="33" hidden="1">
      <c r="A106" s="63" t="s">
        <v>131</v>
      </c>
      <c r="B106" s="95">
        <v>914</v>
      </c>
      <c r="C106" s="96" t="s">
        <v>7</v>
      </c>
      <c r="D106" s="150" t="s">
        <v>14</v>
      </c>
      <c r="E106" s="100" t="s">
        <v>27</v>
      </c>
      <c r="F106" s="100" t="s">
        <v>26</v>
      </c>
      <c r="G106" s="100" t="s">
        <v>114</v>
      </c>
      <c r="H106" s="100" t="s">
        <v>120</v>
      </c>
      <c r="I106" s="83"/>
      <c r="J106" s="81">
        <f>SUM(J107)</f>
        <v>0</v>
      </c>
      <c r="K106" s="81">
        <f t="shared" si="40"/>
        <v>0</v>
      </c>
      <c r="L106" s="81">
        <f t="shared" si="40"/>
        <v>0</v>
      </c>
      <c r="M106" s="316"/>
      <c r="N106" s="316"/>
      <c r="O106" s="316"/>
    </row>
    <row r="107" spans="1:15" s="45" customFormat="1" ht="34.5" hidden="1">
      <c r="A107" s="64" t="s">
        <v>370</v>
      </c>
      <c r="B107" s="97">
        <v>914</v>
      </c>
      <c r="C107" s="98" t="s">
        <v>7</v>
      </c>
      <c r="D107" s="98" t="s">
        <v>14</v>
      </c>
      <c r="E107" s="98" t="s">
        <v>27</v>
      </c>
      <c r="F107" s="98" t="s">
        <v>26</v>
      </c>
      <c r="G107" s="98" t="s">
        <v>7</v>
      </c>
      <c r="H107" s="98" t="s">
        <v>120</v>
      </c>
      <c r="I107" s="83"/>
      <c r="J107" s="82">
        <f>SUM(J108)</f>
        <v>0</v>
      </c>
      <c r="K107" s="82">
        <f t="shared" si="40"/>
        <v>0</v>
      </c>
      <c r="L107" s="82">
        <f t="shared" si="40"/>
        <v>0</v>
      </c>
      <c r="M107" s="317"/>
      <c r="N107" s="317"/>
      <c r="O107" s="317"/>
    </row>
    <row r="108" spans="1:15" s="11" customFormat="1" ht="31.5" hidden="1">
      <c r="A108" s="155" t="s">
        <v>372</v>
      </c>
      <c r="B108" s="91">
        <v>914</v>
      </c>
      <c r="C108" s="84" t="s">
        <v>7</v>
      </c>
      <c r="D108" s="92" t="s">
        <v>14</v>
      </c>
      <c r="E108" s="84" t="s">
        <v>27</v>
      </c>
      <c r="F108" s="84" t="s">
        <v>26</v>
      </c>
      <c r="G108" s="84" t="s">
        <v>7</v>
      </c>
      <c r="H108" s="84" t="s">
        <v>371</v>
      </c>
      <c r="I108" s="83" t="s">
        <v>55</v>
      </c>
      <c r="J108" s="79"/>
      <c r="K108" s="79"/>
      <c r="L108" s="79"/>
      <c r="M108" s="288"/>
      <c r="N108" s="288"/>
      <c r="O108" s="288"/>
    </row>
    <row r="109" spans="1:15" s="11" customFormat="1">
      <c r="A109" s="59" t="s">
        <v>74</v>
      </c>
      <c r="B109" s="60">
        <v>914</v>
      </c>
      <c r="C109" s="130" t="s">
        <v>7</v>
      </c>
      <c r="D109" s="130" t="s">
        <v>15</v>
      </c>
      <c r="E109" s="353"/>
      <c r="F109" s="354"/>
      <c r="G109" s="354"/>
      <c r="H109" s="355"/>
      <c r="I109" s="61"/>
      <c r="J109" s="55">
        <f>SUM(J110)</f>
        <v>17747.900000000001</v>
      </c>
      <c r="K109" s="55">
        <f t="shared" ref="K109:L109" si="41">SUM(K110)</f>
        <v>0</v>
      </c>
      <c r="L109" s="55">
        <f t="shared" si="41"/>
        <v>0</v>
      </c>
      <c r="M109" s="288"/>
      <c r="N109" s="288"/>
      <c r="O109" s="288"/>
    </row>
    <row r="110" spans="1:15" s="11" customFormat="1" ht="33">
      <c r="A110" s="62" t="s">
        <v>217</v>
      </c>
      <c r="B110" s="93">
        <v>914</v>
      </c>
      <c r="C110" s="94" t="s">
        <v>7</v>
      </c>
      <c r="D110" s="146" t="s">
        <v>15</v>
      </c>
      <c r="E110" s="99" t="s">
        <v>27</v>
      </c>
      <c r="F110" s="99" t="s">
        <v>113</v>
      </c>
      <c r="G110" s="99" t="s">
        <v>114</v>
      </c>
      <c r="H110" s="99" t="s">
        <v>120</v>
      </c>
      <c r="I110" s="147"/>
      <c r="J110" s="80">
        <f>SUM(J111)</f>
        <v>17747.900000000001</v>
      </c>
      <c r="K110" s="80">
        <f t="shared" ref="K110:L112" si="42">SUM(K111)</f>
        <v>0</v>
      </c>
      <c r="L110" s="80">
        <f t="shared" si="42"/>
        <v>0</v>
      </c>
      <c r="M110" s="288"/>
      <c r="N110" s="288"/>
      <c r="O110" s="288"/>
    </row>
    <row r="111" spans="1:15" s="11" customFormat="1" ht="33">
      <c r="A111" s="63" t="s">
        <v>131</v>
      </c>
      <c r="B111" s="95">
        <v>914</v>
      </c>
      <c r="C111" s="96" t="s">
        <v>7</v>
      </c>
      <c r="D111" s="150" t="s">
        <v>15</v>
      </c>
      <c r="E111" s="100" t="s">
        <v>27</v>
      </c>
      <c r="F111" s="100" t="s">
        <v>26</v>
      </c>
      <c r="G111" s="100" t="s">
        <v>114</v>
      </c>
      <c r="H111" s="100" t="s">
        <v>120</v>
      </c>
      <c r="I111" s="136"/>
      <c r="J111" s="81">
        <f>SUM(J112)</f>
        <v>17747.900000000001</v>
      </c>
      <c r="K111" s="81">
        <f t="shared" si="42"/>
        <v>0</v>
      </c>
      <c r="L111" s="81">
        <f t="shared" si="42"/>
        <v>0</v>
      </c>
      <c r="M111" s="288"/>
      <c r="N111" s="288"/>
      <c r="O111" s="288"/>
    </row>
    <row r="112" spans="1:15" s="11" customFormat="1" ht="34.5">
      <c r="A112" s="154" t="s">
        <v>199</v>
      </c>
      <c r="B112" s="97">
        <v>914</v>
      </c>
      <c r="C112" s="98" t="s">
        <v>7</v>
      </c>
      <c r="D112" s="152" t="s">
        <v>15</v>
      </c>
      <c r="E112" s="89" t="s">
        <v>27</v>
      </c>
      <c r="F112" s="89" t="s">
        <v>26</v>
      </c>
      <c r="G112" s="89" t="s">
        <v>5</v>
      </c>
      <c r="H112" s="89" t="s">
        <v>120</v>
      </c>
      <c r="I112" s="88"/>
      <c r="J112" s="82">
        <f>SUM(J113)</f>
        <v>17747.900000000001</v>
      </c>
      <c r="K112" s="82">
        <f t="shared" si="42"/>
        <v>0</v>
      </c>
      <c r="L112" s="82">
        <f t="shared" si="42"/>
        <v>0</v>
      </c>
      <c r="M112" s="288"/>
      <c r="N112" s="288"/>
      <c r="O112" s="288"/>
    </row>
    <row r="113" spans="1:15" s="11" customFormat="1" ht="47.25">
      <c r="A113" s="58" t="s">
        <v>582</v>
      </c>
      <c r="B113" s="91">
        <v>914</v>
      </c>
      <c r="C113" s="84" t="s">
        <v>7</v>
      </c>
      <c r="D113" s="92" t="s">
        <v>15</v>
      </c>
      <c r="E113" s="84" t="s">
        <v>27</v>
      </c>
      <c r="F113" s="84" t="s">
        <v>26</v>
      </c>
      <c r="G113" s="84" t="s">
        <v>5</v>
      </c>
      <c r="H113" s="84" t="s">
        <v>200</v>
      </c>
      <c r="I113" s="83" t="s">
        <v>53</v>
      </c>
      <c r="J113" s="79">
        <v>17747.900000000001</v>
      </c>
      <c r="K113" s="79">
        <v>0</v>
      </c>
      <c r="L113" s="79">
        <v>0</v>
      </c>
      <c r="M113" s="288">
        <v>3237.1</v>
      </c>
      <c r="N113" s="288"/>
      <c r="O113" s="288"/>
    </row>
    <row r="114" spans="1:15" s="11" customFormat="1" ht="31.15" customHeight="1">
      <c r="A114" s="59" t="s">
        <v>75</v>
      </c>
      <c r="B114" s="60">
        <v>914</v>
      </c>
      <c r="C114" s="130" t="s">
        <v>7</v>
      </c>
      <c r="D114" s="130" t="s">
        <v>32</v>
      </c>
      <c r="E114" s="374"/>
      <c r="F114" s="375"/>
      <c r="G114" s="375"/>
      <c r="H114" s="376"/>
      <c r="I114" s="61"/>
      <c r="J114" s="55">
        <f>SUM(J115+J121)</f>
        <v>14643.7</v>
      </c>
      <c r="K114" s="55">
        <f t="shared" ref="K114:L114" si="43">SUM(K115+K121)</f>
        <v>15189.5</v>
      </c>
      <c r="L114" s="55">
        <f t="shared" si="43"/>
        <v>15630</v>
      </c>
      <c r="M114" s="288"/>
      <c r="N114" s="288"/>
      <c r="O114" s="288"/>
    </row>
    <row r="115" spans="1:15" s="24" customFormat="1" ht="33">
      <c r="A115" s="62" t="s">
        <v>132</v>
      </c>
      <c r="B115" s="93">
        <v>914</v>
      </c>
      <c r="C115" s="94" t="s">
        <v>7</v>
      </c>
      <c r="D115" s="146" t="s">
        <v>32</v>
      </c>
      <c r="E115" s="99" t="s">
        <v>7</v>
      </c>
      <c r="F115" s="99" t="s">
        <v>113</v>
      </c>
      <c r="G115" s="99" t="s">
        <v>114</v>
      </c>
      <c r="H115" s="99" t="s">
        <v>120</v>
      </c>
      <c r="I115" s="147"/>
      <c r="J115" s="80">
        <f>SUM(J116)</f>
        <v>14630</v>
      </c>
      <c r="K115" s="80">
        <f t="shared" ref="K115:L115" si="44">SUM(K116)</f>
        <v>15180</v>
      </c>
      <c r="L115" s="80">
        <f t="shared" si="44"/>
        <v>15620</v>
      </c>
      <c r="M115" s="303"/>
      <c r="N115" s="303"/>
      <c r="O115" s="303"/>
    </row>
    <row r="116" spans="1:15" s="16" customFormat="1" ht="33">
      <c r="A116" s="63" t="s">
        <v>133</v>
      </c>
      <c r="B116" s="95">
        <v>914</v>
      </c>
      <c r="C116" s="96" t="s">
        <v>7</v>
      </c>
      <c r="D116" s="150" t="s">
        <v>32</v>
      </c>
      <c r="E116" s="100" t="s">
        <v>7</v>
      </c>
      <c r="F116" s="100" t="s">
        <v>16</v>
      </c>
      <c r="G116" s="100" t="s">
        <v>114</v>
      </c>
      <c r="H116" s="100" t="s">
        <v>120</v>
      </c>
      <c r="I116" s="136"/>
      <c r="J116" s="81">
        <f>+J117+J119</f>
        <v>14630</v>
      </c>
      <c r="K116" s="81">
        <f t="shared" ref="K116:L116" si="45">+K117+K119</f>
        <v>15180</v>
      </c>
      <c r="L116" s="81">
        <f t="shared" si="45"/>
        <v>15620</v>
      </c>
      <c r="M116" s="289"/>
      <c r="N116" s="289"/>
      <c r="O116" s="289"/>
    </row>
    <row r="117" spans="1:15" s="14" customFormat="1" ht="51.75">
      <c r="A117" s="64" t="s">
        <v>134</v>
      </c>
      <c r="B117" s="97">
        <v>914</v>
      </c>
      <c r="C117" s="98" t="s">
        <v>7</v>
      </c>
      <c r="D117" s="152" t="s">
        <v>32</v>
      </c>
      <c r="E117" s="89" t="s">
        <v>7</v>
      </c>
      <c r="F117" s="89" t="s">
        <v>16</v>
      </c>
      <c r="G117" s="89" t="s">
        <v>1</v>
      </c>
      <c r="H117" s="89" t="s">
        <v>120</v>
      </c>
      <c r="I117" s="88"/>
      <c r="J117" s="82">
        <f>SUM(J118)</f>
        <v>330</v>
      </c>
      <c r="K117" s="82">
        <f t="shared" ref="K117:L117" si="46">SUM(K118)</f>
        <v>330</v>
      </c>
      <c r="L117" s="82">
        <f t="shared" si="46"/>
        <v>330</v>
      </c>
      <c r="M117" s="290"/>
      <c r="N117" s="290"/>
      <c r="O117" s="290"/>
    </row>
    <row r="118" spans="1:15" s="14" customFormat="1" ht="31.5">
      <c r="A118" s="58" t="s">
        <v>314</v>
      </c>
      <c r="B118" s="91">
        <v>914</v>
      </c>
      <c r="C118" s="84" t="s">
        <v>7</v>
      </c>
      <c r="D118" s="92" t="s">
        <v>32</v>
      </c>
      <c r="E118" s="107" t="s">
        <v>7</v>
      </c>
      <c r="F118" s="107" t="s">
        <v>16</v>
      </c>
      <c r="G118" s="107" t="s">
        <v>1</v>
      </c>
      <c r="H118" s="107" t="s">
        <v>22</v>
      </c>
      <c r="I118" s="83" t="s">
        <v>55</v>
      </c>
      <c r="J118" s="79">
        <v>330</v>
      </c>
      <c r="K118" s="79">
        <v>330</v>
      </c>
      <c r="L118" s="79">
        <v>330</v>
      </c>
      <c r="M118" s="290"/>
      <c r="N118" s="290"/>
      <c r="O118" s="290"/>
    </row>
    <row r="119" spans="1:15" s="15" customFormat="1" ht="86.25">
      <c r="A119" s="64" t="s">
        <v>471</v>
      </c>
      <c r="B119" s="97">
        <v>914</v>
      </c>
      <c r="C119" s="165" t="s">
        <v>7</v>
      </c>
      <c r="D119" s="166" t="s">
        <v>32</v>
      </c>
      <c r="E119" s="109" t="s">
        <v>7</v>
      </c>
      <c r="F119" s="109" t="s">
        <v>16</v>
      </c>
      <c r="G119" s="109" t="s">
        <v>5</v>
      </c>
      <c r="H119" s="167" t="s">
        <v>120</v>
      </c>
      <c r="I119" s="167"/>
      <c r="J119" s="82">
        <f>+J120</f>
        <v>14300</v>
      </c>
      <c r="K119" s="82">
        <f t="shared" ref="K119:L119" si="47">+K120</f>
        <v>14850</v>
      </c>
      <c r="L119" s="82">
        <f t="shared" si="47"/>
        <v>15290</v>
      </c>
      <c r="M119" s="293"/>
      <c r="N119" s="293"/>
      <c r="O119" s="293"/>
    </row>
    <row r="120" spans="1:15" s="11" customFormat="1" ht="28.15" customHeight="1">
      <c r="A120" s="58" t="s">
        <v>314</v>
      </c>
      <c r="B120" s="91">
        <v>914</v>
      </c>
      <c r="C120" s="84" t="s">
        <v>7</v>
      </c>
      <c r="D120" s="234" t="s">
        <v>32</v>
      </c>
      <c r="E120" s="107" t="s">
        <v>7</v>
      </c>
      <c r="F120" s="107" t="s">
        <v>16</v>
      </c>
      <c r="G120" s="107" t="s">
        <v>5</v>
      </c>
      <c r="H120" s="232" t="s">
        <v>22</v>
      </c>
      <c r="I120" s="235" t="s">
        <v>55</v>
      </c>
      <c r="J120" s="79">
        <v>14300</v>
      </c>
      <c r="K120" s="79">
        <v>14850</v>
      </c>
      <c r="L120" s="79">
        <v>15290</v>
      </c>
      <c r="M120" s="288"/>
      <c r="N120" s="288"/>
      <c r="O120" s="288"/>
    </row>
    <row r="121" spans="1:15" s="11" customFormat="1" ht="33">
      <c r="A121" s="62" t="s">
        <v>516</v>
      </c>
      <c r="B121" s="93">
        <v>914</v>
      </c>
      <c r="C121" s="99" t="s">
        <v>7</v>
      </c>
      <c r="D121" s="153" t="s">
        <v>32</v>
      </c>
      <c r="E121" s="94" t="s">
        <v>519</v>
      </c>
      <c r="F121" s="94" t="s">
        <v>113</v>
      </c>
      <c r="G121" s="94" t="s">
        <v>114</v>
      </c>
      <c r="H121" s="94" t="s">
        <v>120</v>
      </c>
      <c r="I121" s="83"/>
      <c r="J121" s="80">
        <f t="shared" ref="J121:L123" si="48">J122</f>
        <v>13.7</v>
      </c>
      <c r="K121" s="80">
        <f t="shared" si="48"/>
        <v>9.5</v>
      </c>
      <c r="L121" s="80">
        <f t="shared" si="48"/>
        <v>10</v>
      </c>
      <c r="M121" s="288"/>
      <c r="N121" s="288"/>
      <c r="O121" s="288"/>
    </row>
    <row r="122" spans="1:15" s="11" customFormat="1" ht="33">
      <c r="A122" s="63" t="s">
        <v>520</v>
      </c>
      <c r="B122" s="95">
        <v>914</v>
      </c>
      <c r="C122" s="96" t="s">
        <v>7</v>
      </c>
      <c r="D122" s="150" t="s">
        <v>32</v>
      </c>
      <c r="E122" s="100" t="s">
        <v>519</v>
      </c>
      <c r="F122" s="100" t="s">
        <v>16</v>
      </c>
      <c r="G122" s="100" t="s">
        <v>114</v>
      </c>
      <c r="H122" s="100" t="s">
        <v>120</v>
      </c>
      <c r="I122" s="83"/>
      <c r="J122" s="81">
        <f t="shared" si="48"/>
        <v>13.7</v>
      </c>
      <c r="K122" s="81">
        <f t="shared" si="48"/>
        <v>9.5</v>
      </c>
      <c r="L122" s="81">
        <f t="shared" si="48"/>
        <v>10</v>
      </c>
      <c r="M122" s="288"/>
      <c r="N122" s="288"/>
      <c r="O122" s="288"/>
    </row>
    <row r="123" spans="1:15" s="11" customFormat="1" ht="34.5">
      <c r="A123" s="64" t="s">
        <v>517</v>
      </c>
      <c r="B123" s="97">
        <v>914</v>
      </c>
      <c r="C123" s="98" t="s">
        <v>7</v>
      </c>
      <c r="D123" s="152" t="s">
        <v>32</v>
      </c>
      <c r="E123" s="89" t="s">
        <v>519</v>
      </c>
      <c r="F123" s="89" t="s">
        <v>16</v>
      </c>
      <c r="G123" s="89" t="s">
        <v>1</v>
      </c>
      <c r="H123" s="89" t="s">
        <v>120</v>
      </c>
      <c r="I123" s="83"/>
      <c r="J123" s="82">
        <f t="shared" si="48"/>
        <v>13.7</v>
      </c>
      <c r="K123" s="82">
        <f t="shared" si="48"/>
        <v>9.5</v>
      </c>
      <c r="L123" s="82">
        <f t="shared" si="48"/>
        <v>10</v>
      </c>
      <c r="M123" s="288"/>
      <c r="N123" s="288"/>
      <c r="O123" s="288"/>
    </row>
    <row r="124" spans="1:15" s="24" customFormat="1" ht="31.5">
      <c r="A124" s="155" t="s">
        <v>518</v>
      </c>
      <c r="B124" s="85">
        <v>914</v>
      </c>
      <c r="C124" s="83" t="s">
        <v>7</v>
      </c>
      <c r="D124" s="84" t="s">
        <v>32</v>
      </c>
      <c r="E124" s="107" t="s">
        <v>519</v>
      </c>
      <c r="F124" s="107" t="s">
        <v>16</v>
      </c>
      <c r="G124" s="107" t="s">
        <v>1</v>
      </c>
      <c r="H124" s="107" t="s">
        <v>24</v>
      </c>
      <c r="I124" s="83" t="s">
        <v>53</v>
      </c>
      <c r="J124" s="79">
        <v>13.7</v>
      </c>
      <c r="K124" s="79">
        <v>9.5</v>
      </c>
      <c r="L124" s="79">
        <v>10</v>
      </c>
      <c r="M124" s="303"/>
      <c r="N124" s="303"/>
      <c r="O124" s="303"/>
    </row>
    <row r="125" spans="1:15" s="23" customFormat="1">
      <c r="A125" s="68" t="s">
        <v>76</v>
      </c>
      <c r="B125" s="69">
        <v>914</v>
      </c>
      <c r="C125" s="168" t="s">
        <v>11</v>
      </c>
      <c r="D125" s="356"/>
      <c r="E125" s="357"/>
      <c r="F125" s="357"/>
      <c r="G125" s="357"/>
      <c r="H125" s="358"/>
      <c r="I125" s="159"/>
      <c r="J125" s="70">
        <f>SUM(J126)</f>
        <v>7800</v>
      </c>
      <c r="K125" s="70">
        <f t="shared" ref="K125:L126" si="49">SUM(K126)</f>
        <v>0</v>
      </c>
      <c r="L125" s="70">
        <f t="shared" si="49"/>
        <v>0</v>
      </c>
      <c r="M125" s="298"/>
      <c r="N125" s="298"/>
      <c r="O125" s="298"/>
    </row>
    <row r="126" spans="1:15" s="33" customFormat="1">
      <c r="A126" s="67" t="s">
        <v>77</v>
      </c>
      <c r="B126" s="142">
        <v>914</v>
      </c>
      <c r="C126" s="143" t="s">
        <v>11</v>
      </c>
      <c r="D126" s="130" t="s">
        <v>11</v>
      </c>
      <c r="E126" s="353"/>
      <c r="F126" s="354"/>
      <c r="G126" s="354"/>
      <c r="H126" s="355"/>
      <c r="I126" s="61"/>
      <c r="J126" s="55">
        <f>SUM(J127)</f>
        <v>7800</v>
      </c>
      <c r="K126" s="55">
        <f t="shared" si="49"/>
        <v>0</v>
      </c>
      <c r="L126" s="55">
        <f t="shared" si="49"/>
        <v>0</v>
      </c>
      <c r="M126" s="318"/>
      <c r="N126" s="318"/>
      <c r="O126" s="318"/>
    </row>
    <row r="127" spans="1:15" s="10" customFormat="1" ht="49.5">
      <c r="A127" s="62" t="s">
        <v>180</v>
      </c>
      <c r="B127" s="144">
        <v>914</v>
      </c>
      <c r="C127" s="145" t="s">
        <v>11</v>
      </c>
      <c r="D127" s="146" t="s">
        <v>11</v>
      </c>
      <c r="E127" s="99" t="s">
        <v>45</v>
      </c>
      <c r="F127" s="99" t="s">
        <v>113</v>
      </c>
      <c r="G127" s="99" t="s">
        <v>114</v>
      </c>
      <c r="H127" s="99" t="s">
        <v>120</v>
      </c>
      <c r="I127" s="147"/>
      <c r="J127" s="80">
        <f>SUM(J128)</f>
        <v>7800</v>
      </c>
      <c r="K127" s="80">
        <f t="shared" ref="K127:L128" si="50">SUM(K128)</f>
        <v>0</v>
      </c>
      <c r="L127" s="80">
        <f t="shared" si="50"/>
        <v>0</v>
      </c>
      <c r="M127" s="295"/>
      <c r="N127" s="295"/>
      <c r="O127" s="295"/>
    </row>
    <row r="128" spans="1:15" s="43" customFormat="1">
      <c r="A128" s="63" t="s">
        <v>505</v>
      </c>
      <c r="B128" s="148">
        <v>914</v>
      </c>
      <c r="C128" s="149" t="s">
        <v>11</v>
      </c>
      <c r="D128" s="150" t="s">
        <v>11</v>
      </c>
      <c r="E128" s="100" t="s">
        <v>45</v>
      </c>
      <c r="F128" s="100" t="s">
        <v>26</v>
      </c>
      <c r="G128" s="100" t="s">
        <v>114</v>
      </c>
      <c r="H128" s="100" t="s">
        <v>120</v>
      </c>
      <c r="I128" s="136"/>
      <c r="J128" s="81">
        <f>SUM(J129)</f>
        <v>7800</v>
      </c>
      <c r="K128" s="81">
        <f t="shared" si="50"/>
        <v>0</v>
      </c>
      <c r="L128" s="81">
        <f t="shared" si="50"/>
        <v>0</v>
      </c>
      <c r="M128" s="319"/>
      <c r="N128" s="319"/>
      <c r="O128" s="319"/>
    </row>
    <row r="129" spans="1:15" s="43" customFormat="1" ht="34.5">
      <c r="A129" s="64" t="s">
        <v>507</v>
      </c>
      <c r="B129" s="87">
        <v>914</v>
      </c>
      <c r="C129" s="89" t="s">
        <v>11</v>
      </c>
      <c r="D129" s="135" t="s">
        <v>11</v>
      </c>
      <c r="E129" s="89" t="s">
        <v>45</v>
      </c>
      <c r="F129" s="89" t="s">
        <v>26</v>
      </c>
      <c r="G129" s="89" t="s">
        <v>1</v>
      </c>
      <c r="H129" s="89" t="s">
        <v>120</v>
      </c>
      <c r="I129" s="88"/>
      <c r="J129" s="82">
        <f>SUM(J130:J133)</f>
        <v>7800</v>
      </c>
      <c r="K129" s="82">
        <f t="shared" ref="K129:L129" si="51">SUM(K130:K133)</f>
        <v>0</v>
      </c>
      <c r="L129" s="82">
        <f t="shared" si="51"/>
        <v>0</v>
      </c>
      <c r="M129" s="319"/>
      <c r="N129" s="319"/>
      <c r="O129" s="319"/>
    </row>
    <row r="130" spans="1:15" s="11" customFormat="1" ht="31.5">
      <c r="A130" s="58" t="s">
        <v>315</v>
      </c>
      <c r="B130" s="85">
        <v>914</v>
      </c>
      <c r="C130" s="84" t="s">
        <v>11</v>
      </c>
      <c r="D130" s="92" t="s">
        <v>11</v>
      </c>
      <c r="E130" s="84" t="s">
        <v>45</v>
      </c>
      <c r="F130" s="84" t="s">
        <v>26</v>
      </c>
      <c r="G130" s="84" t="s">
        <v>1</v>
      </c>
      <c r="H130" s="84" t="s">
        <v>25</v>
      </c>
      <c r="I130" s="83" t="s">
        <v>57</v>
      </c>
      <c r="J130" s="79">
        <v>7800</v>
      </c>
      <c r="K130" s="79"/>
      <c r="L130" s="79"/>
      <c r="M130" s="288"/>
      <c r="N130" s="288"/>
      <c r="O130" s="288"/>
    </row>
    <row r="131" spans="1:15" s="11" customFormat="1" ht="31.5" hidden="1">
      <c r="A131" s="58" t="s">
        <v>316</v>
      </c>
      <c r="B131" s="85">
        <v>914</v>
      </c>
      <c r="C131" s="84" t="s">
        <v>11</v>
      </c>
      <c r="D131" s="92" t="s">
        <v>11</v>
      </c>
      <c r="E131" s="84"/>
      <c r="F131" s="84"/>
      <c r="G131" s="84"/>
      <c r="H131" s="84"/>
      <c r="I131" s="83" t="s">
        <v>57</v>
      </c>
      <c r="J131" s="79"/>
      <c r="K131" s="79"/>
      <c r="L131" s="79"/>
      <c r="M131" s="288"/>
      <c r="N131" s="288"/>
      <c r="O131" s="288"/>
    </row>
    <row r="132" spans="1:15" s="11" customFormat="1" ht="31.5" hidden="1">
      <c r="A132" s="58" t="s">
        <v>317</v>
      </c>
      <c r="B132" s="85">
        <v>914</v>
      </c>
      <c r="C132" s="84" t="s">
        <v>11</v>
      </c>
      <c r="D132" s="92" t="s">
        <v>11</v>
      </c>
      <c r="E132" s="84"/>
      <c r="F132" s="84"/>
      <c r="G132" s="84"/>
      <c r="H132" s="84"/>
      <c r="I132" s="83" t="s">
        <v>57</v>
      </c>
      <c r="J132" s="79"/>
      <c r="K132" s="79"/>
      <c r="L132" s="79"/>
      <c r="M132" s="288"/>
      <c r="N132" s="288"/>
      <c r="O132" s="288"/>
    </row>
    <row r="133" spans="1:15" s="11" customFormat="1" ht="31.5" hidden="1">
      <c r="A133" s="58" t="s">
        <v>318</v>
      </c>
      <c r="B133" s="85">
        <v>914</v>
      </c>
      <c r="C133" s="84" t="s">
        <v>11</v>
      </c>
      <c r="D133" s="92" t="s">
        <v>11</v>
      </c>
      <c r="E133" s="92" t="s">
        <v>14</v>
      </c>
      <c r="F133" s="169" t="s">
        <v>26</v>
      </c>
      <c r="G133" s="169" t="s">
        <v>3</v>
      </c>
      <c r="H133" s="83" t="s">
        <v>259</v>
      </c>
      <c r="I133" s="83" t="s">
        <v>57</v>
      </c>
      <c r="J133" s="79"/>
      <c r="K133" s="79"/>
      <c r="L133" s="79"/>
      <c r="M133" s="288"/>
      <c r="N133" s="288"/>
      <c r="O133" s="288"/>
    </row>
    <row r="134" spans="1:15" s="11" customFormat="1">
      <c r="A134" s="68" t="s">
        <v>78</v>
      </c>
      <c r="B134" s="68">
        <v>914</v>
      </c>
      <c r="C134" s="156" t="s">
        <v>13</v>
      </c>
      <c r="D134" s="356"/>
      <c r="E134" s="357"/>
      <c r="F134" s="357"/>
      <c r="G134" s="357"/>
      <c r="H134" s="358"/>
      <c r="I134" s="159"/>
      <c r="J134" s="70">
        <f>SUM(J135)</f>
        <v>62869.599999999999</v>
      </c>
      <c r="K134" s="70">
        <f t="shared" ref="K134:L134" si="52">SUM(K135)</f>
        <v>58685</v>
      </c>
      <c r="L134" s="70">
        <f t="shared" si="52"/>
        <v>63982</v>
      </c>
      <c r="M134" s="288"/>
      <c r="N134" s="288"/>
      <c r="O134" s="288"/>
    </row>
    <row r="135" spans="1:15" s="11" customFormat="1">
      <c r="A135" s="59" t="s">
        <v>218</v>
      </c>
      <c r="B135" s="60">
        <v>914</v>
      </c>
      <c r="C135" s="130" t="s">
        <v>13</v>
      </c>
      <c r="D135" s="130" t="s">
        <v>2</v>
      </c>
      <c r="E135" s="383"/>
      <c r="F135" s="384"/>
      <c r="G135" s="384"/>
      <c r="H135" s="385"/>
      <c r="I135" s="61"/>
      <c r="J135" s="55">
        <f>SUM(J136)</f>
        <v>62869.599999999999</v>
      </c>
      <c r="K135" s="55">
        <f t="shared" ref="K135:L137" si="53">SUM(K136)</f>
        <v>58685</v>
      </c>
      <c r="L135" s="55">
        <f t="shared" si="53"/>
        <v>63982</v>
      </c>
      <c r="M135" s="288"/>
      <c r="N135" s="288"/>
      <c r="O135" s="288"/>
    </row>
    <row r="136" spans="1:15" s="11" customFormat="1" ht="33">
      <c r="A136" s="62" t="s">
        <v>144</v>
      </c>
      <c r="B136" s="93">
        <v>914</v>
      </c>
      <c r="C136" s="99" t="s">
        <v>13</v>
      </c>
      <c r="D136" s="153" t="s">
        <v>2</v>
      </c>
      <c r="E136" s="94" t="s">
        <v>29</v>
      </c>
      <c r="F136" s="94" t="s">
        <v>113</v>
      </c>
      <c r="G136" s="94" t="s">
        <v>114</v>
      </c>
      <c r="H136" s="94" t="s">
        <v>120</v>
      </c>
      <c r="I136" s="147"/>
      <c r="J136" s="80">
        <f>SUM(J137)</f>
        <v>62869.599999999999</v>
      </c>
      <c r="K136" s="80">
        <f t="shared" si="53"/>
        <v>58685</v>
      </c>
      <c r="L136" s="80">
        <f t="shared" si="53"/>
        <v>63982</v>
      </c>
      <c r="M136" s="288"/>
      <c r="N136" s="288"/>
      <c r="O136" s="288"/>
    </row>
    <row r="137" spans="1:15" s="11" customFormat="1">
      <c r="A137" s="63" t="s">
        <v>145</v>
      </c>
      <c r="B137" s="95">
        <v>914</v>
      </c>
      <c r="C137" s="100" t="s">
        <v>13</v>
      </c>
      <c r="D137" s="133" t="s">
        <v>2</v>
      </c>
      <c r="E137" s="96" t="s">
        <v>29</v>
      </c>
      <c r="F137" s="96" t="s">
        <v>30</v>
      </c>
      <c r="G137" s="96" t="s">
        <v>114</v>
      </c>
      <c r="H137" s="96" t="s">
        <v>120</v>
      </c>
      <c r="I137" s="136"/>
      <c r="J137" s="81">
        <f>SUM(J138)</f>
        <v>62869.599999999999</v>
      </c>
      <c r="K137" s="81">
        <f t="shared" si="53"/>
        <v>58685</v>
      </c>
      <c r="L137" s="81">
        <f t="shared" si="53"/>
        <v>63982</v>
      </c>
      <c r="M137" s="288"/>
      <c r="N137" s="288"/>
      <c r="O137" s="288"/>
    </row>
    <row r="138" spans="1:15" s="24" customFormat="1" ht="51.75">
      <c r="A138" s="64" t="s">
        <v>146</v>
      </c>
      <c r="B138" s="97">
        <v>914</v>
      </c>
      <c r="C138" s="89" t="s">
        <v>13</v>
      </c>
      <c r="D138" s="135" t="s">
        <v>2</v>
      </c>
      <c r="E138" s="98" t="s">
        <v>29</v>
      </c>
      <c r="F138" s="98" t="s">
        <v>30</v>
      </c>
      <c r="G138" s="98" t="s">
        <v>1</v>
      </c>
      <c r="H138" s="98" t="s">
        <v>120</v>
      </c>
      <c r="I138" s="88"/>
      <c r="J138" s="82">
        <f>+J139+J147+J145</f>
        <v>62869.599999999999</v>
      </c>
      <c r="K138" s="82">
        <f t="shared" ref="K138:L138" si="54">+K139+K147</f>
        <v>58685</v>
      </c>
      <c r="L138" s="82">
        <f t="shared" si="54"/>
        <v>63982</v>
      </c>
      <c r="M138" s="303"/>
      <c r="N138" s="303"/>
      <c r="O138" s="303"/>
    </row>
    <row r="139" spans="1:15" s="35" customFormat="1" ht="31.5">
      <c r="A139" s="155" t="s">
        <v>429</v>
      </c>
      <c r="B139" s="121">
        <v>914</v>
      </c>
      <c r="C139" s="102" t="s">
        <v>13</v>
      </c>
      <c r="D139" s="116" t="s">
        <v>2</v>
      </c>
      <c r="E139" s="102" t="s">
        <v>29</v>
      </c>
      <c r="F139" s="102" t="s">
        <v>30</v>
      </c>
      <c r="G139" s="102" t="s">
        <v>1</v>
      </c>
      <c r="H139" s="102" t="s">
        <v>6</v>
      </c>
      <c r="I139" s="88"/>
      <c r="J139" s="82">
        <f>+J140+J141+J143+J142</f>
        <v>62869.599999999999</v>
      </c>
      <c r="K139" s="82">
        <f t="shared" ref="K139:L139" si="55">+K140+K141+K143</f>
        <v>58685</v>
      </c>
      <c r="L139" s="82">
        <f t="shared" si="55"/>
        <v>58982</v>
      </c>
      <c r="M139" s="311"/>
      <c r="N139" s="311"/>
      <c r="O139" s="311"/>
    </row>
    <row r="140" spans="1:15" s="38" customFormat="1" ht="47.25">
      <c r="A140" s="58" t="s">
        <v>196</v>
      </c>
      <c r="B140" s="91">
        <v>914</v>
      </c>
      <c r="C140" s="84" t="s">
        <v>13</v>
      </c>
      <c r="D140" s="92" t="s">
        <v>2</v>
      </c>
      <c r="E140" s="84" t="s">
        <v>29</v>
      </c>
      <c r="F140" s="84" t="s">
        <v>30</v>
      </c>
      <c r="G140" s="84" t="s">
        <v>1</v>
      </c>
      <c r="H140" s="84" t="s">
        <v>6</v>
      </c>
      <c r="I140" s="83" t="s">
        <v>54</v>
      </c>
      <c r="J140" s="79">
        <v>50066</v>
      </c>
      <c r="K140" s="79">
        <v>50216</v>
      </c>
      <c r="L140" s="79">
        <v>50216</v>
      </c>
      <c r="M140" s="312"/>
      <c r="N140" s="312"/>
      <c r="O140" s="312"/>
    </row>
    <row r="141" spans="1:15" s="37" customFormat="1" ht="31.5">
      <c r="A141" s="58" t="s">
        <v>105</v>
      </c>
      <c r="B141" s="91">
        <v>914</v>
      </c>
      <c r="C141" s="84" t="s">
        <v>13</v>
      </c>
      <c r="D141" s="92" t="s">
        <v>2</v>
      </c>
      <c r="E141" s="84" t="s">
        <v>29</v>
      </c>
      <c r="F141" s="84" t="s">
        <v>30</v>
      </c>
      <c r="G141" s="84" t="s">
        <v>1</v>
      </c>
      <c r="H141" s="84" t="s">
        <v>6</v>
      </c>
      <c r="I141" s="83" t="s">
        <v>53</v>
      </c>
      <c r="J141" s="79">
        <v>7201</v>
      </c>
      <c r="K141" s="79">
        <v>7407</v>
      </c>
      <c r="L141" s="79">
        <v>7704</v>
      </c>
      <c r="M141" s="313">
        <v>-122</v>
      </c>
      <c r="N141" s="313"/>
      <c r="O141" s="313"/>
    </row>
    <row r="142" spans="1:15" s="37" customFormat="1" ht="47.25">
      <c r="A142" s="180" t="s">
        <v>658</v>
      </c>
      <c r="B142" s="91">
        <v>914</v>
      </c>
      <c r="C142" s="84" t="s">
        <v>13</v>
      </c>
      <c r="D142" s="340" t="s">
        <v>2</v>
      </c>
      <c r="E142" s="84" t="s">
        <v>29</v>
      </c>
      <c r="F142" s="84" t="s">
        <v>30</v>
      </c>
      <c r="G142" s="84" t="s">
        <v>1</v>
      </c>
      <c r="H142" s="84" t="s">
        <v>6</v>
      </c>
      <c r="I142" s="341" t="s">
        <v>57</v>
      </c>
      <c r="J142" s="79">
        <v>4430</v>
      </c>
      <c r="K142" s="79"/>
      <c r="L142" s="79"/>
      <c r="M142" s="313">
        <v>4430</v>
      </c>
      <c r="N142" s="313"/>
      <c r="O142" s="313"/>
    </row>
    <row r="143" spans="1:15" s="48" customFormat="1" ht="26.45" customHeight="1">
      <c r="A143" s="58" t="s">
        <v>201</v>
      </c>
      <c r="B143" s="91">
        <v>914</v>
      </c>
      <c r="C143" s="84" t="s">
        <v>13</v>
      </c>
      <c r="D143" s="92" t="s">
        <v>2</v>
      </c>
      <c r="E143" s="84" t="s">
        <v>29</v>
      </c>
      <c r="F143" s="84" t="s">
        <v>30</v>
      </c>
      <c r="G143" s="84" t="s">
        <v>1</v>
      </c>
      <c r="H143" s="84" t="s">
        <v>6</v>
      </c>
      <c r="I143" s="83" t="s">
        <v>55</v>
      </c>
      <c r="J143" s="79">
        <v>1172.5999999999999</v>
      </c>
      <c r="K143" s="79">
        <v>1062</v>
      </c>
      <c r="L143" s="79">
        <v>1062</v>
      </c>
      <c r="M143" s="314">
        <v>110.6</v>
      </c>
      <c r="N143" s="314"/>
      <c r="O143" s="314"/>
    </row>
    <row r="144" spans="1:15" s="48" customFormat="1" ht="31.5" hidden="1">
      <c r="A144" s="58" t="s">
        <v>201</v>
      </c>
      <c r="B144" s="91">
        <v>914</v>
      </c>
      <c r="C144" s="84" t="s">
        <v>13</v>
      </c>
      <c r="D144" s="92" t="s">
        <v>2</v>
      </c>
      <c r="E144" s="84" t="s">
        <v>29</v>
      </c>
      <c r="F144" s="84" t="s">
        <v>30</v>
      </c>
      <c r="G144" s="84" t="s">
        <v>1</v>
      </c>
      <c r="H144" s="84" t="s">
        <v>270</v>
      </c>
      <c r="I144" s="83" t="s">
        <v>54</v>
      </c>
      <c r="J144" s="79"/>
      <c r="K144" s="79"/>
      <c r="L144" s="79"/>
      <c r="M144" s="314"/>
      <c r="N144" s="314"/>
      <c r="O144" s="314"/>
    </row>
    <row r="145" spans="1:15" s="48" customFormat="1" ht="1.1499999999999999" hidden="1" customHeight="1">
      <c r="A145" s="155" t="s">
        <v>661</v>
      </c>
      <c r="B145" s="121">
        <v>914</v>
      </c>
      <c r="C145" s="102" t="s">
        <v>13</v>
      </c>
      <c r="D145" s="337" t="s">
        <v>5</v>
      </c>
      <c r="E145" s="102" t="s">
        <v>29</v>
      </c>
      <c r="F145" s="102" t="s">
        <v>30</v>
      </c>
      <c r="G145" s="102" t="s">
        <v>1</v>
      </c>
      <c r="H145" s="102" t="s">
        <v>660</v>
      </c>
      <c r="I145" s="338"/>
      <c r="J145" s="103">
        <f>+J146</f>
        <v>0</v>
      </c>
      <c r="K145" s="103"/>
      <c r="L145" s="103"/>
      <c r="M145" s="314"/>
      <c r="N145" s="314"/>
      <c r="O145" s="314"/>
    </row>
    <row r="146" spans="1:15" s="48" customFormat="1" ht="31.5" hidden="1">
      <c r="A146" s="58" t="s">
        <v>659</v>
      </c>
      <c r="B146" s="91">
        <v>914</v>
      </c>
      <c r="C146" s="84" t="s">
        <v>13</v>
      </c>
      <c r="D146" s="340" t="s">
        <v>5</v>
      </c>
      <c r="E146" s="84" t="s">
        <v>29</v>
      </c>
      <c r="F146" s="84" t="s">
        <v>30</v>
      </c>
      <c r="G146" s="84" t="s">
        <v>1</v>
      </c>
      <c r="H146" s="84" t="s">
        <v>660</v>
      </c>
      <c r="I146" s="341" t="s">
        <v>53</v>
      </c>
      <c r="J146" s="79"/>
      <c r="K146" s="79"/>
      <c r="L146" s="79"/>
      <c r="M146" s="314"/>
      <c r="N146" s="314"/>
      <c r="O146" s="314"/>
    </row>
    <row r="147" spans="1:15" s="11" customFormat="1" ht="31.5">
      <c r="A147" s="65" t="s">
        <v>622</v>
      </c>
      <c r="B147" s="121">
        <v>914</v>
      </c>
      <c r="C147" s="102" t="s">
        <v>13</v>
      </c>
      <c r="D147" s="102" t="s">
        <v>2</v>
      </c>
      <c r="E147" s="102" t="s">
        <v>29</v>
      </c>
      <c r="F147" s="102" t="s">
        <v>30</v>
      </c>
      <c r="G147" s="102" t="s">
        <v>1</v>
      </c>
      <c r="H147" s="102" t="s">
        <v>623</v>
      </c>
      <c r="I147" s="88"/>
      <c r="J147" s="82">
        <f>+J148+J149+J150</f>
        <v>0</v>
      </c>
      <c r="K147" s="82">
        <f t="shared" ref="K147:L147" si="56">+K148+K149+K150</f>
        <v>0</v>
      </c>
      <c r="L147" s="82">
        <f t="shared" si="56"/>
        <v>5000</v>
      </c>
      <c r="M147" s="288"/>
      <c r="N147" s="288"/>
      <c r="O147" s="288"/>
    </row>
    <row r="148" spans="1:15" s="11" customFormat="1" ht="47.25" hidden="1">
      <c r="A148" s="65" t="s">
        <v>619</v>
      </c>
      <c r="B148" s="91">
        <v>914</v>
      </c>
      <c r="C148" s="84" t="s">
        <v>13</v>
      </c>
      <c r="D148" s="84" t="s">
        <v>2</v>
      </c>
      <c r="E148" s="84" t="s">
        <v>29</v>
      </c>
      <c r="F148" s="84" t="s">
        <v>30</v>
      </c>
      <c r="G148" s="84" t="s">
        <v>1</v>
      </c>
      <c r="H148" s="84" t="s">
        <v>623</v>
      </c>
      <c r="I148" s="83" t="s">
        <v>53</v>
      </c>
      <c r="J148" s="79"/>
      <c r="K148" s="79"/>
      <c r="L148" s="79"/>
      <c r="M148" s="288"/>
      <c r="N148" s="288"/>
      <c r="O148" s="288"/>
    </row>
    <row r="149" spans="1:15" s="11" customFormat="1" ht="47.25">
      <c r="A149" s="65" t="s">
        <v>620</v>
      </c>
      <c r="B149" s="91">
        <v>914</v>
      </c>
      <c r="C149" s="84" t="s">
        <v>13</v>
      </c>
      <c r="D149" s="84" t="s">
        <v>2</v>
      </c>
      <c r="E149" s="84" t="s">
        <v>29</v>
      </c>
      <c r="F149" s="84" t="s">
        <v>30</v>
      </c>
      <c r="G149" s="84" t="s">
        <v>1</v>
      </c>
      <c r="H149" s="84" t="s">
        <v>623</v>
      </c>
      <c r="I149" s="83" t="s">
        <v>53</v>
      </c>
      <c r="J149" s="79"/>
      <c r="K149" s="79"/>
      <c r="L149" s="79">
        <v>5000</v>
      </c>
      <c r="M149" s="288"/>
      <c r="N149" s="288"/>
      <c r="O149" s="288">
        <v>5000</v>
      </c>
    </row>
    <row r="150" spans="1:15" s="11" customFormat="1" ht="47.25" hidden="1">
      <c r="A150" s="65" t="s">
        <v>621</v>
      </c>
      <c r="B150" s="91">
        <v>914</v>
      </c>
      <c r="C150" s="84" t="s">
        <v>13</v>
      </c>
      <c r="D150" s="84" t="s">
        <v>2</v>
      </c>
      <c r="E150" s="84" t="s">
        <v>29</v>
      </c>
      <c r="F150" s="84" t="s">
        <v>30</v>
      </c>
      <c r="G150" s="84" t="s">
        <v>1</v>
      </c>
      <c r="H150" s="84" t="s">
        <v>623</v>
      </c>
      <c r="I150" s="83" t="s">
        <v>53</v>
      </c>
      <c r="J150" s="79"/>
      <c r="K150" s="79"/>
      <c r="L150" s="79"/>
      <c r="M150" s="288"/>
      <c r="N150" s="288"/>
      <c r="O150" s="288"/>
    </row>
    <row r="151" spans="1:15" s="11" customFormat="1">
      <c r="A151" s="68" t="s">
        <v>83</v>
      </c>
      <c r="B151" s="68">
        <v>914</v>
      </c>
      <c r="C151" s="156" t="s">
        <v>14</v>
      </c>
      <c r="D151" s="356"/>
      <c r="E151" s="357"/>
      <c r="F151" s="357"/>
      <c r="G151" s="357"/>
      <c r="H151" s="358"/>
      <c r="I151" s="159"/>
      <c r="J151" s="70">
        <f>SUM(J152+J180)</f>
        <v>20610.8</v>
      </c>
      <c r="K151" s="70">
        <f>SUM(K152+K180)</f>
        <v>22294</v>
      </c>
      <c r="L151" s="70">
        <f>SUM(L152+L180)</f>
        <v>22628</v>
      </c>
      <c r="M151" s="288"/>
      <c r="N151" s="288"/>
      <c r="O151" s="288"/>
    </row>
    <row r="152" spans="1:15" s="11" customFormat="1">
      <c r="A152" s="59" t="s">
        <v>84</v>
      </c>
      <c r="B152" s="60">
        <v>914</v>
      </c>
      <c r="C152" s="130" t="s">
        <v>14</v>
      </c>
      <c r="D152" s="130" t="s">
        <v>1</v>
      </c>
      <c r="E152" s="353"/>
      <c r="F152" s="354"/>
      <c r="G152" s="354"/>
      <c r="H152" s="355"/>
      <c r="I152" s="61"/>
      <c r="J152" s="55">
        <f>SUM(J153+J176)</f>
        <v>20610.8</v>
      </c>
      <c r="K152" s="55">
        <f>SUM(K153+K176)</f>
        <v>22294</v>
      </c>
      <c r="L152" s="55">
        <f>SUM(L153+L176)</f>
        <v>22628</v>
      </c>
      <c r="M152" s="288"/>
      <c r="N152" s="288"/>
      <c r="O152" s="288"/>
    </row>
    <row r="153" spans="1:15" s="11" customFormat="1" ht="33">
      <c r="A153" s="62" t="s">
        <v>144</v>
      </c>
      <c r="B153" s="93">
        <v>914</v>
      </c>
      <c r="C153" s="94" t="s">
        <v>14</v>
      </c>
      <c r="D153" s="146" t="s">
        <v>1</v>
      </c>
      <c r="E153" s="99" t="s">
        <v>29</v>
      </c>
      <c r="F153" s="99" t="s">
        <v>113</v>
      </c>
      <c r="G153" s="99" t="s">
        <v>114</v>
      </c>
      <c r="H153" s="99" t="s">
        <v>120</v>
      </c>
      <c r="I153" s="147"/>
      <c r="J153" s="80">
        <f>SUM(J154+J167+J173)</f>
        <v>20600.8</v>
      </c>
      <c r="K153" s="80">
        <f t="shared" ref="K153:L153" si="57">SUM(K154+K167+K173)</f>
        <v>22284</v>
      </c>
      <c r="L153" s="80">
        <f t="shared" si="57"/>
        <v>22618</v>
      </c>
      <c r="M153" s="288"/>
      <c r="N153" s="288"/>
      <c r="O153" s="288"/>
    </row>
    <row r="154" spans="1:15" s="10" customFormat="1">
      <c r="A154" s="63" t="s">
        <v>156</v>
      </c>
      <c r="B154" s="95">
        <v>914</v>
      </c>
      <c r="C154" s="96" t="s">
        <v>14</v>
      </c>
      <c r="D154" s="150" t="s">
        <v>1</v>
      </c>
      <c r="E154" s="100" t="s">
        <v>29</v>
      </c>
      <c r="F154" s="100" t="s">
        <v>16</v>
      </c>
      <c r="G154" s="100" t="s">
        <v>114</v>
      </c>
      <c r="H154" s="100" t="s">
        <v>120</v>
      </c>
      <c r="I154" s="136"/>
      <c r="J154" s="81">
        <f>SUM(J155)</f>
        <v>11934.8</v>
      </c>
      <c r="K154" s="81">
        <f t="shared" ref="K154:L154" si="58">SUM(K155)</f>
        <v>12855</v>
      </c>
      <c r="L154" s="81">
        <f t="shared" si="58"/>
        <v>12979</v>
      </c>
      <c r="M154" s="295"/>
      <c r="N154" s="295"/>
      <c r="O154" s="295"/>
    </row>
    <row r="155" spans="1:15" s="43" customFormat="1" ht="34.5">
      <c r="A155" s="64" t="s">
        <v>157</v>
      </c>
      <c r="B155" s="97">
        <v>914</v>
      </c>
      <c r="C155" s="98" t="s">
        <v>14</v>
      </c>
      <c r="D155" s="152" t="s">
        <v>1</v>
      </c>
      <c r="E155" s="89" t="s">
        <v>29</v>
      </c>
      <c r="F155" s="89" t="s">
        <v>16</v>
      </c>
      <c r="G155" s="89" t="s">
        <v>1</v>
      </c>
      <c r="H155" s="89" t="s">
        <v>120</v>
      </c>
      <c r="I155" s="88"/>
      <c r="J155" s="82">
        <f>+J156+J163</f>
        <v>11934.8</v>
      </c>
      <c r="K155" s="82">
        <f t="shared" ref="K155:L155" si="59">+K156+K163</f>
        <v>12855</v>
      </c>
      <c r="L155" s="82">
        <f t="shared" si="59"/>
        <v>12979</v>
      </c>
      <c r="M155" s="319"/>
      <c r="N155" s="319"/>
      <c r="O155" s="319"/>
    </row>
    <row r="156" spans="1:15" s="11" customFormat="1" ht="31.5">
      <c r="A156" s="155" t="s">
        <v>429</v>
      </c>
      <c r="B156" s="121">
        <v>914</v>
      </c>
      <c r="C156" s="102" t="s">
        <v>14</v>
      </c>
      <c r="D156" s="116" t="s">
        <v>1</v>
      </c>
      <c r="E156" s="102" t="s">
        <v>29</v>
      </c>
      <c r="F156" s="102" t="s">
        <v>16</v>
      </c>
      <c r="G156" s="102" t="s">
        <v>1</v>
      </c>
      <c r="H156" s="102" t="s">
        <v>6</v>
      </c>
      <c r="I156" s="88"/>
      <c r="J156" s="55">
        <f>+J157+J161+J162</f>
        <v>11934.8</v>
      </c>
      <c r="K156" s="55">
        <f>+K157+K161+K162</f>
        <v>12855</v>
      </c>
      <c r="L156" s="55">
        <f>+L157+L161+L162</f>
        <v>12979</v>
      </c>
      <c r="M156" s="288"/>
      <c r="N156" s="288"/>
      <c r="O156" s="288"/>
    </row>
    <row r="157" spans="1:15" s="11" customFormat="1" ht="46.15" customHeight="1">
      <c r="A157" s="58" t="s">
        <v>196</v>
      </c>
      <c r="B157" s="91">
        <v>914</v>
      </c>
      <c r="C157" s="84" t="s">
        <v>14</v>
      </c>
      <c r="D157" s="92" t="s">
        <v>1</v>
      </c>
      <c r="E157" s="84" t="s">
        <v>29</v>
      </c>
      <c r="F157" s="84" t="s">
        <v>16</v>
      </c>
      <c r="G157" s="84" t="s">
        <v>1</v>
      </c>
      <c r="H157" s="84" t="s">
        <v>6</v>
      </c>
      <c r="I157" s="83" t="s">
        <v>54</v>
      </c>
      <c r="J157" s="79">
        <v>9256</v>
      </c>
      <c r="K157" s="79">
        <v>9746</v>
      </c>
      <c r="L157" s="79">
        <v>9746</v>
      </c>
      <c r="M157" s="288"/>
      <c r="N157" s="288"/>
      <c r="O157" s="288"/>
    </row>
    <row r="158" spans="1:15" s="11" customFormat="1" hidden="1">
      <c r="A158" s="58"/>
      <c r="B158" s="91"/>
      <c r="C158" s="84"/>
      <c r="D158" s="92"/>
      <c r="E158" s="84"/>
      <c r="F158" s="84"/>
      <c r="G158" s="84"/>
      <c r="H158" s="84"/>
      <c r="I158" s="83"/>
      <c r="J158" s="79"/>
      <c r="K158" s="79"/>
      <c r="L158" s="79"/>
      <c r="M158" s="288"/>
      <c r="N158" s="288"/>
      <c r="O158" s="288"/>
    </row>
    <row r="159" spans="1:15" s="11" customFormat="1" hidden="1">
      <c r="A159" s="58"/>
      <c r="B159" s="91"/>
      <c r="C159" s="84"/>
      <c r="D159" s="92"/>
      <c r="E159" s="84"/>
      <c r="F159" s="84"/>
      <c r="G159" s="84"/>
      <c r="H159" s="84"/>
      <c r="I159" s="83"/>
      <c r="J159" s="79"/>
      <c r="K159" s="79"/>
      <c r="L159" s="79"/>
      <c r="M159" s="288"/>
      <c r="N159" s="288"/>
      <c r="O159" s="288"/>
    </row>
    <row r="160" spans="1:15" s="11" customFormat="1" hidden="1">
      <c r="A160" s="58"/>
      <c r="B160" s="91"/>
      <c r="C160" s="84"/>
      <c r="D160" s="92"/>
      <c r="E160" s="84"/>
      <c r="F160" s="84"/>
      <c r="G160" s="84"/>
      <c r="H160" s="84"/>
      <c r="I160" s="83"/>
      <c r="J160" s="79"/>
      <c r="K160" s="79"/>
      <c r="L160" s="79"/>
      <c r="M160" s="288"/>
      <c r="N160" s="288"/>
      <c r="O160" s="288"/>
    </row>
    <row r="161" spans="1:15" s="11" customFormat="1" ht="28.9" customHeight="1">
      <c r="A161" s="58" t="s">
        <v>105</v>
      </c>
      <c r="B161" s="91">
        <v>914</v>
      </c>
      <c r="C161" s="84" t="s">
        <v>14</v>
      </c>
      <c r="D161" s="92" t="s">
        <v>1</v>
      </c>
      <c r="E161" s="84" t="s">
        <v>29</v>
      </c>
      <c r="F161" s="84" t="s">
        <v>16</v>
      </c>
      <c r="G161" s="84" t="s">
        <v>1</v>
      </c>
      <c r="H161" s="84" t="s">
        <v>6</v>
      </c>
      <c r="I161" s="83" t="s">
        <v>53</v>
      </c>
      <c r="J161" s="79">
        <v>2658.8</v>
      </c>
      <c r="K161" s="79">
        <v>3089</v>
      </c>
      <c r="L161" s="79">
        <v>3213</v>
      </c>
      <c r="M161" s="288">
        <v>-2493.1999999999998</v>
      </c>
      <c r="N161" s="288"/>
      <c r="O161" s="288"/>
    </row>
    <row r="162" spans="1:15" s="11" customFormat="1" ht="28.15" customHeight="1">
      <c r="A162" s="58" t="s">
        <v>108</v>
      </c>
      <c r="B162" s="91">
        <v>914</v>
      </c>
      <c r="C162" s="84" t="s">
        <v>14</v>
      </c>
      <c r="D162" s="92" t="s">
        <v>1</v>
      </c>
      <c r="E162" s="84" t="s">
        <v>29</v>
      </c>
      <c r="F162" s="84" t="s">
        <v>16</v>
      </c>
      <c r="G162" s="84" t="s">
        <v>1</v>
      </c>
      <c r="H162" s="84" t="s">
        <v>6</v>
      </c>
      <c r="I162" s="83" t="s">
        <v>55</v>
      </c>
      <c r="J162" s="79">
        <v>20</v>
      </c>
      <c r="K162" s="79">
        <v>20</v>
      </c>
      <c r="L162" s="79">
        <v>20</v>
      </c>
      <c r="M162" s="288"/>
      <c r="N162" s="288"/>
      <c r="O162" s="288"/>
    </row>
    <row r="163" spans="1:15" s="10" customFormat="1" ht="27.6" hidden="1" customHeight="1">
      <c r="A163" s="58" t="s">
        <v>428</v>
      </c>
      <c r="B163" s="121">
        <v>914</v>
      </c>
      <c r="C163" s="102" t="s">
        <v>14</v>
      </c>
      <c r="D163" s="116" t="s">
        <v>1</v>
      </c>
      <c r="E163" s="102" t="s">
        <v>29</v>
      </c>
      <c r="F163" s="102" t="s">
        <v>16</v>
      </c>
      <c r="G163" s="102" t="s">
        <v>1</v>
      </c>
      <c r="H163" s="102" t="s">
        <v>232</v>
      </c>
      <c r="I163" s="106"/>
      <c r="J163" s="103">
        <f>+J164+J165+J166</f>
        <v>0</v>
      </c>
      <c r="K163" s="103"/>
      <c r="L163" s="103"/>
      <c r="M163" s="295"/>
      <c r="N163" s="295"/>
      <c r="O163" s="295"/>
    </row>
    <row r="164" spans="1:15" s="43" customFormat="1" ht="31.5" hidden="1">
      <c r="A164" s="58" t="s">
        <v>393</v>
      </c>
      <c r="B164" s="91">
        <v>914</v>
      </c>
      <c r="C164" s="84" t="s">
        <v>14</v>
      </c>
      <c r="D164" s="92" t="s">
        <v>1</v>
      </c>
      <c r="E164" s="84" t="s">
        <v>29</v>
      </c>
      <c r="F164" s="84" t="s">
        <v>16</v>
      </c>
      <c r="G164" s="84" t="s">
        <v>1</v>
      </c>
      <c r="H164" s="84" t="s">
        <v>232</v>
      </c>
      <c r="I164" s="83" t="s">
        <v>53</v>
      </c>
      <c r="J164" s="79"/>
      <c r="K164" s="79"/>
      <c r="L164" s="79"/>
      <c r="M164" s="319">
        <v>-29.5</v>
      </c>
      <c r="N164" s="319"/>
      <c r="O164" s="319"/>
    </row>
    <row r="165" spans="1:15" s="11" customFormat="1" ht="31.5" hidden="1">
      <c r="A165" s="58" t="s">
        <v>394</v>
      </c>
      <c r="B165" s="91">
        <v>914</v>
      </c>
      <c r="C165" s="84" t="s">
        <v>14</v>
      </c>
      <c r="D165" s="92" t="s">
        <v>1</v>
      </c>
      <c r="E165" s="84" t="s">
        <v>29</v>
      </c>
      <c r="F165" s="84" t="s">
        <v>16</v>
      </c>
      <c r="G165" s="84" t="s">
        <v>1</v>
      </c>
      <c r="H165" s="84" t="s">
        <v>232</v>
      </c>
      <c r="I165" s="83" t="s">
        <v>53</v>
      </c>
      <c r="J165" s="79"/>
      <c r="K165" s="79"/>
      <c r="L165" s="79"/>
      <c r="M165" s="288">
        <v>-5.2</v>
      </c>
      <c r="N165" s="288"/>
      <c r="O165" s="288"/>
    </row>
    <row r="166" spans="1:15" s="33" customFormat="1" ht="31.5" hidden="1">
      <c r="A166" s="58" t="s">
        <v>395</v>
      </c>
      <c r="B166" s="91">
        <v>914</v>
      </c>
      <c r="C166" s="84" t="s">
        <v>14</v>
      </c>
      <c r="D166" s="92" t="s">
        <v>1</v>
      </c>
      <c r="E166" s="84" t="s">
        <v>29</v>
      </c>
      <c r="F166" s="84" t="s">
        <v>16</v>
      </c>
      <c r="G166" s="84" t="s">
        <v>1</v>
      </c>
      <c r="H166" s="171" t="s">
        <v>232</v>
      </c>
      <c r="I166" s="83" t="s">
        <v>53</v>
      </c>
      <c r="J166" s="79"/>
      <c r="K166" s="79"/>
      <c r="L166" s="79"/>
      <c r="M166" s="318">
        <v>-0.8</v>
      </c>
      <c r="N166" s="318"/>
      <c r="O166" s="318"/>
    </row>
    <row r="167" spans="1:15" s="10" customFormat="1">
      <c r="A167" s="63" t="s">
        <v>158</v>
      </c>
      <c r="B167" s="95">
        <v>914</v>
      </c>
      <c r="C167" s="100" t="s">
        <v>14</v>
      </c>
      <c r="D167" s="133" t="s">
        <v>1</v>
      </c>
      <c r="E167" s="100" t="s">
        <v>29</v>
      </c>
      <c r="F167" s="100" t="s">
        <v>26</v>
      </c>
      <c r="G167" s="100" t="s">
        <v>114</v>
      </c>
      <c r="H167" s="100" t="s">
        <v>120</v>
      </c>
      <c r="I167" s="136"/>
      <c r="J167" s="81">
        <f>SUM(J168)</f>
        <v>6666</v>
      </c>
      <c r="K167" s="81">
        <f t="shared" ref="K167:L167" si="60">SUM(K168)</f>
        <v>7348</v>
      </c>
      <c r="L167" s="81">
        <f t="shared" si="60"/>
        <v>7475</v>
      </c>
      <c r="M167" s="295"/>
      <c r="N167" s="295"/>
      <c r="O167" s="295"/>
    </row>
    <row r="168" spans="1:15" s="34" customFormat="1" ht="34.5">
      <c r="A168" s="64" t="s">
        <v>157</v>
      </c>
      <c r="B168" s="97">
        <v>914</v>
      </c>
      <c r="C168" s="89" t="s">
        <v>14</v>
      </c>
      <c r="D168" s="135" t="s">
        <v>1</v>
      </c>
      <c r="E168" s="89" t="s">
        <v>29</v>
      </c>
      <c r="F168" s="89" t="s">
        <v>26</v>
      </c>
      <c r="G168" s="89" t="s">
        <v>1</v>
      </c>
      <c r="H168" s="89" t="s">
        <v>120</v>
      </c>
      <c r="I168" s="88"/>
      <c r="J168" s="82">
        <f>SUM(J169:J172)</f>
        <v>6666</v>
      </c>
      <c r="K168" s="82">
        <f t="shared" ref="K168:L168" si="61">SUM(K169:K172)</f>
        <v>7348</v>
      </c>
      <c r="L168" s="82">
        <f t="shared" si="61"/>
        <v>7475</v>
      </c>
      <c r="M168" s="320"/>
      <c r="N168" s="320"/>
      <c r="O168" s="320"/>
    </row>
    <row r="169" spans="1:15" s="11" customFormat="1" ht="43.9" customHeight="1">
      <c r="A169" s="58" t="s">
        <v>196</v>
      </c>
      <c r="B169" s="91">
        <v>914</v>
      </c>
      <c r="C169" s="84" t="s">
        <v>14</v>
      </c>
      <c r="D169" s="92" t="s">
        <v>1</v>
      </c>
      <c r="E169" s="84" t="s">
        <v>29</v>
      </c>
      <c r="F169" s="84" t="s">
        <v>26</v>
      </c>
      <c r="G169" s="84" t="s">
        <v>1</v>
      </c>
      <c r="H169" s="84" t="s">
        <v>6</v>
      </c>
      <c r="I169" s="83" t="s">
        <v>54</v>
      </c>
      <c r="J169" s="79">
        <v>3863</v>
      </c>
      <c r="K169" s="79">
        <v>3943</v>
      </c>
      <c r="L169" s="79">
        <v>3943</v>
      </c>
      <c r="M169" s="288"/>
      <c r="N169" s="288"/>
      <c r="O169" s="288"/>
    </row>
    <row r="170" spans="1:15" s="35" customFormat="1" ht="31.5">
      <c r="A170" s="58" t="s">
        <v>105</v>
      </c>
      <c r="B170" s="91">
        <v>914</v>
      </c>
      <c r="C170" s="84" t="s">
        <v>14</v>
      </c>
      <c r="D170" s="92" t="s">
        <v>1</v>
      </c>
      <c r="E170" s="84" t="s">
        <v>29</v>
      </c>
      <c r="F170" s="84" t="s">
        <v>26</v>
      </c>
      <c r="G170" s="84" t="s">
        <v>1</v>
      </c>
      <c r="H170" s="84" t="s">
        <v>6</v>
      </c>
      <c r="I170" s="83" t="s">
        <v>53</v>
      </c>
      <c r="J170" s="79">
        <v>2565</v>
      </c>
      <c r="K170" s="79">
        <v>3167</v>
      </c>
      <c r="L170" s="79">
        <v>3294</v>
      </c>
      <c r="M170" s="311">
        <v>-4278</v>
      </c>
      <c r="N170" s="311"/>
      <c r="O170" s="311"/>
    </row>
    <row r="171" spans="1:15" s="38" customFormat="1" ht="28.9" customHeight="1">
      <c r="A171" s="58" t="s">
        <v>108</v>
      </c>
      <c r="B171" s="91">
        <v>914</v>
      </c>
      <c r="C171" s="84" t="s">
        <v>14</v>
      </c>
      <c r="D171" s="92" t="s">
        <v>1</v>
      </c>
      <c r="E171" s="84" t="s">
        <v>29</v>
      </c>
      <c r="F171" s="84" t="s">
        <v>26</v>
      </c>
      <c r="G171" s="84" t="s">
        <v>1</v>
      </c>
      <c r="H171" s="84" t="s">
        <v>6</v>
      </c>
      <c r="I171" s="83" t="s">
        <v>55</v>
      </c>
      <c r="J171" s="79">
        <v>238</v>
      </c>
      <c r="K171" s="79">
        <v>238</v>
      </c>
      <c r="L171" s="79">
        <v>238</v>
      </c>
      <c r="M171" s="312"/>
      <c r="N171" s="312"/>
      <c r="O171" s="312"/>
    </row>
    <row r="172" spans="1:15" s="11" customFormat="1" ht="31.5" hidden="1">
      <c r="A172" s="65" t="s">
        <v>319</v>
      </c>
      <c r="B172" s="91">
        <v>914</v>
      </c>
      <c r="C172" s="84" t="s">
        <v>14</v>
      </c>
      <c r="D172" s="92" t="s">
        <v>1</v>
      </c>
      <c r="E172" s="84" t="s">
        <v>29</v>
      </c>
      <c r="F172" s="84" t="s">
        <v>26</v>
      </c>
      <c r="G172" s="84" t="s">
        <v>1</v>
      </c>
      <c r="H172" s="84" t="s">
        <v>25</v>
      </c>
      <c r="I172" s="83" t="s">
        <v>57</v>
      </c>
      <c r="J172" s="79"/>
      <c r="K172" s="79"/>
      <c r="L172" s="79"/>
      <c r="M172" s="288"/>
      <c r="N172" s="288"/>
      <c r="O172" s="288"/>
    </row>
    <row r="173" spans="1:15" s="11" customFormat="1">
      <c r="A173" s="63" t="s">
        <v>159</v>
      </c>
      <c r="B173" s="95">
        <v>914</v>
      </c>
      <c r="C173" s="100" t="s">
        <v>14</v>
      </c>
      <c r="D173" s="133" t="s">
        <v>1</v>
      </c>
      <c r="E173" s="100" t="s">
        <v>29</v>
      </c>
      <c r="F173" s="100" t="s">
        <v>31</v>
      </c>
      <c r="G173" s="100" t="s">
        <v>114</v>
      </c>
      <c r="H173" s="100" t="s">
        <v>120</v>
      </c>
      <c r="I173" s="136"/>
      <c r="J173" s="81">
        <f>SUM(J174)</f>
        <v>2000</v>
      </c>
      <c r="K173" s="81">
        <f t="shared" ref="K173:L173" si="62">SUM(K174)</f>
        <v>2081</v>
      </c>
      <c r="L173" s="81">
        <f t="shared" si="62"/>
        <v>2164</v>
      </c>
      <c r="M173" s="288"/>
      <c r="N173" s="288"/>
      <c r="O173" s="288"/>
    </row>
    <row r="174" spans="1:15" s="11" customFormat="1" ht="30" customHeight="1">
      <c r="A174" s="64" t="s">
        <v>240</v>
      </c>
      <c r="B174" s="97">
        <v>914</v>
      </c>
      <c r="C174" s="89" t="s">
        <v>14</v>
      </c>
      <c r="D174" s="135" t="s">
        <v>1</v>
      </c>
      <c r="E174" s="89" t="s">
        <v>29</v>
      </c>
      <c r="F174" s="89" t="s">
        <v>31</v>
      </c>
      <c r="G174" s="89" t="s">
        <v>5</v>
      </c>
      <c r="H174" s="89" t="s">
        <v>120</v>
      </c>
      <c r="I174" s="88"/>
      <c r="J174" s="82">
        <f>SUM(J175:J175)</f>
        <v>2000</v>
      </c>
      <c r="K174" s="82">
        <f>SUM(K175:K175)</f>
        <v>2081</v>
      </c>
      <c r="L174" s="82">
        <f>SUM(L175:L175)</f>
        <v>2164</v>
      </c>
      <c r="M174" s="288"/>
      <c r="N174" s="288"/>
      <c r="O174" s="288"/>
    </row>
    <row r="175" spans="1:15" s="24" customFormat="1" ht="31.5">
      <c r="A175" s="58" t="s">
        <v>320</v>
      </c>
      <c r="B175" s="91">
        <v>914</v>
      </c>
      <c r="C175" s="84" t="s">
        <v>14</v>
      </c>
      <c r="D175" s="92" t="s">
        <v>1</v>
      </c>
      <c r="E175" s="84" t="s">
        <v>29</v>
      </c>
      <c r="F175" s="84" t="s">
        <v>31</v>
      </c>
      <c r="G175" s="84" t="s">
        <v>5</v>
      </c>
      <c r="H175" s="84" t="s">
        <v>24</v>
      </c>
      <c r="I175" s="83" t="s">
        <v>53</v>
      </c>
      <c r="J175" s="79">
        <v>2000</v>
      </c>
      <c r="K175" s="79">
        <v>2081</v>
      </c>
      <c r="L175" s="79">
        <v>2164</v>
      </c>
      <c r="M175" s="303"/>
      <c r="N175" s="303"/>
      <c r="O175" s="303"/>
    </row>
    <row r="176" spans="1:15" s="16" customFormat="1" ht="33">
      <c r="A176" s="62" t="s">
        <v>147</v>
      </c>
      <c r="B176" s="93">
        <v>914</v>
      </c>
      <c r="C176" s="99" t="s">
        <v>14</v>
      </c>
      <c r="D176" s="153" t="s">
        <v>1</v>
      </c>
      <c r="E176" s="99" t="s">
        <v>32</v>
      </c>
      <c r="F176" s="99" t="s">
        <v>113</v>
      </c>
      <c r="G176" s="99" t="s">
        <v>114</v>
      </c>
      <c r="H176" s="99" t="s">
        <v>120</v>
      </c>
      <c r="I176" s="147"/>
      <c r="J176" s="80">
        <f>SUM(J177)</f>
        <v>10</v>
      </c>
      <c r="K176" s="80">
        <f t="shared" ref="K176:L178" si="63">SUM(K177)</f>
        <v>10</v>
      </c>
      <c r="L176" s="80">
        <f t="shared" si="63"/>
        <v>10</v>
      </c>
      <c r="M176" s="289"/>
      <c r="N176" s="289"/>
      <c r="O176" s="289"/>
    </row>
    <row r="177" spans="1:15" s="33" customFormat="1">
      <c r="A177" s="63" t="s">
        <v>148</v>
      </c>
      <c r="B177" s="95">
        <v>914</v>
      </c>
      <c r="C177" s="100" t="s">
        <v>14</v>
      </c>
      <c r="D177" s="133" t="s">
        <v>1</v>
      </c>
      <c r="E177" s="100" t="s">
        <v>32</v>
      </c>
      <c r="F177" s="100" t="s">
        <v>16</v>
      </c>
      <c r="G177" s="100" t="s">
        <v>114</v>
      </c>
      <c r="H177" s="100" t="s">
        <v>120</v>
      </c>
      <c r="I177" s="136"/>
      <c r="J177" s="81">
        <f>SUM(J178)</f>
        <v>10</v>
      </c>
      <c r="K177" s="81">
        <f t="shared" si="63"/>
        <v>10</v>
      </c>
      <c r="L177" s="81">
        <f t="shared" si="63"/>
        <v>10</v>
      </c>
      <c r="M177" s="318"/>
      <c r="N177" s="318"/>
      <c r="O177" s="318"/>
    </row>
    <row r="178" spans="1:15" s="10" customFormat="1">
      <c r="A178" s="64" t="s">
        <v>210</v>
      </c>
      <c r="B178" s="97">
        <v>914</v>
      </c>
      <c r="C178" s="89" t="s">
        <v>14</v>
      </c>
      <c r="D178" s="135" t="s">
        <v>1</v>
      </c>
      <c r="E178" s="89" t="s">
        <v>32</v>
      </c>
      <c r="F178" s="89" t="s">
        <v>16</v>
      </c>
      <c r="G178" s="89" t="s">
        <v>1</v>
      </c>
      <c r="H178" s="89" t="s">
        <v>120</v>
      </c>
      <c r="I178" s="88"/>
      <c r="J178" s="82">
        <f>SUM(J179)</f>
        <v>10</v>
      </c>
      <c r="K178" s="82">
        <f t="shared" si="63"/>
        <v>10</v>
      </c>
      <c r="L178" s="82">
        <f t="shared" si="63"/>
        <v>10</v>
      </c>
      <c r="M178" s="295"/>
      <c r="N178" s="295"/>
      <c r="O178" s="295"/>
    </row>
    <row r="179" spans="1:15" s="43" customFormat="1" ht="30.6" customHeight="1">
      <c r="A179" s="58" t="s">
        <v>202</v>
      </c>
      <c r="B179" s="91">
        <v>914</v>
      </c>
      <c r="C179" s="84" t="s">
        <v>14</v>
      </c>
      <c r="D179" s="92" t="s">
        <v>1</v>
      </c>
      <c r="E179" s="84" t="s">
        <v>32</v>
      </c>
      <c r="F179" s="84" t="s">
        <v>16</v>
      </c>
      <c r="G179" s="84" t="s">
        <v>1</v>
      </c>
      <c r="H179" s="84" t="s">
        <v>6</v>
      </c>
      <c r="I179" s="83" t="s">
        <v>53</v>
      </c>
      <c r="J179" s="79">
        <v>10</v>
      </c>
      <c r="K179" s="79">
        <v>10</v>
      </c>
      <c r="L179" s="79">
        <v>10</v>
      </c>
      <c r="M179" s="319"/>
      <c r="N179" s="319"/>
      <c r="O179" s="319"/>
    </row>
    <row r="180" spans="1:15" s="11" customFormat="1" hidden="1">
      <c r="A180" s="59" t="s">
        <v>227</v>
      </c>
      <c r="B180" s="60">
        <v>914</v>
      </c>
      <c r="C180" s="130" t="s">
        <v>14</v>
      </c>
      <c r="D180" s="130" t="s">
        <v>7</v>
      </c>
      <c r="E180" s="353"/>
      <c r="F180" s="354"/>
      <c r="G180" s="354"/>
      <c r="H180" s="355"/>
      <c r="I180" s="61"/>
      <c r="J180" s="55">
        <f>SUM(J181)</f>
        <v>0</v>
      </c>
      <c r="K180" s="55">
        <f t="shared" ref="K180:L183" si="64">SUM(K181)</f>
        <v>0</v>
      </c>
      <c r="L180" s="55">
        <f t="shared" si="64"/>
        <v>0</v>
      </c>
      <c r="M180" s="288"/>
      <c r="N180" s="288"/>
      <c r="O180" s="288"/>
    </row>
    <row r="181" spans="1:15" s="24" customFormat="1" ht="33" hidden="1">
      <c r="A181" s="62" t="s">
        <v>144</v>
      </c>
      <c r="B181" s="93">
        <v>914</v>
      </c>
      <c r="C181" s="94" t="s">
        <v>14</v>
      </c>
      <c r="D181" s="146" t="s">
        <v>7</v>
      </c>
      <c r="E181" s="99" t="s">
        <v>29</v>
      </c>
      <c r="F181" s="99" t="s">
        <v>113</v>
      </c>
      <c r="G181" s="99" t="s">
        <v>114</v>
      </c>
      <c r="H181" s="99" t="s">
        <v>120</v>
      </c>
      <c r="I181" s="147"/>
      <c r="J181" s="80">
        <f>SUM(J182)</f>
        <v>0</v>
      </c>
      <c r="K181" s="80">
        <f t="shared" si="64"/>
        <v>0</v>
      </c>
      <c r="L181" s="80">
        <f t="shared" si="64"/>
        <v>0</v>
      </c>
      <c r="M181" s="303"/>
      <c r="N181" s="303"/>
      <c r="O181" s="303"/>
    </row>
    <row r="182" spans="1:15" s="28" customFormat="1" hidden="1">
      <c r="A182" s="63" t="s">
        <v>219</v>
      </c>
      <c r="B182" s="95">
        <v>914</v>
      </c>
      <c r="C182" s="100" t="s">
        <v>14</v>
      </c>
      <c r="D182" s="133" t="s">
        <v>7</v>
      </c>
      <c r="E182" s="100" t="s">
        <v>29</v>
      </c>
      <c r="F182" s="100" t="s">
        <v>155</v>
      </c>
      <c r="G182" s="100" t="s">
        <v>114</v>
      </c>
      <c r="H182" s="100" t="s">
        <v>120</v>
      </c>
      <c r="I182" s="136"/>
      <c r="J182" s="81">
        <f>SUM(J183)</f>
        <v>0</v>
      </c>
      <c r="K182" s="81">
        <f t="shared" si="64"/>
        <v>0</v>
      </c>
      <c r="L182" s="81">
        <f t="shared" si="64"/>
        <v>0</v>
      </c>
      <c r="M182" s="321"/>
      <c r="N182" s="321"/>
      <c r="O182" s="321"/>
    </row>
    <row r="183" spans="1:15" s="33" customFormat="1" ht="34.5" hidden="1">
      <c r="A183" s="64" t="s">
        <v>220</v>
      </c>
      <c r="B183" s="172">
        <v>914</v>
      </c>
      <c r="C183" s="173" t="s">
        <v>14</v>
      </c>
      <c r="D183" s="174" t="s">
        <v>7</v>
      </c>
      <c r="E183" s="173" t="s">
        <v>29</v>
      </c>
      <c r="F183" s="173" t="s">
        <v>155</v>
      </c>
      <c r="G183" s="173" t="s">
        <v>1</v>
      </c>
      <c r="H183" s="173" t="s">
        <v>24</v>
      </c>
      <c r="I183" s="175"/>
      <c r="J183" s="176">
        <f>SUM(J184)</f>
        <v>0</v>
      </c>
      <c r="K183" s="176">
        <f t="shared" si="64"/>
        <v>0</v>
      </c>
      <c r="L183" s="176">
        <f t="shared" si="64"/>
        <v>0</v>
      </c>
      <c r="M183" s="318"/>
      <c r="N183" s="318"/>
      <c r="O183" s="318"/>
    </row>
    <row r="184" spans="1:15" s="10" customFormat="1" ht="31.5" hidden="1">
      <c r="A184" s="58" t="s">
        <v>321</v>
      </c>
      <c r="B184" s="91">
        <v>914</v>
      </c>
      <c r="C184" s="84" t="s">
        <v>14</v>
      </c>
      <c r="D184" s="92" t="s">
        <v>7</v>
      </c>
      <c r="E184" s="84" t="s">
        <v>29</v>
      </c>
      <c r="F184" s="84" t="s">
        <v>155</v>
      </c>
      <c r="G184" s="84" t="s">
        <v>1</v>
      </c>
      <c r="H184" s="84" t="s">
        <v>24</v>
      </c>
      <c r="I184" s="83" t="s">
        <v>53</v>
      </c>
      <c r="J184" s="79">
        <v>0</v>
      </c>
      <c r="K184" s="79"/>
      <c r="L184" s="79"/>
      <c r="M184" s="295"/>
      <c r="N184" s="295"/>
      <c r="O184" s="295"/>
    </row>
    <row r="185" spans="1:15" s="43" customFormat="1" hidden="1">
      <c r="A185" s="68" t="s">
        <v>85</v>
      </c>
      <c r="B185" s="68">
        <v>914</v>
      </c>
      <c r="C185" s="156" t="s">
        <v>15</v>
      </c>
      <c r="D185" s="356"/>
      <c r="E185" s="357"/>
      <c r="F185" s="357"/>
      <c r="G185" s="357"/>
      <c r="H185" s="358"/>
      <c r="I185" s="159"/>
      <c r="J185" s="70">
        <f>SUM(J186)</f>
        <v>0</v>
      </c>
      <c r="K185" s="70">
        <f t="shared" ref="K185:L189" si="65">SUM(K186)</f>
        <v>0</v>
      </c>
      <c r="L185" s="70">
        <f t="shared" si="65"/>
        <v>0</v>
      </c>
      <c r="M185" s="319"/>
      <c r="N185" s="319"/>
      <c r="O185" s="319"/>
    </row>
    <row r="186" spans="1:15" s="11" customFormat="1" hidden="1">
      <c r="A186" s="59" t="s">
        <v>86</v>
      </c>
      <c r="B186" s="60">
        <v>914</v>
      </c>
      <c r="C186" s="130" t="s">
        <v>15</v>
      </c>
      <c r="D186" s="130" t="s">
        <v>15</v>
      </c>
      <c r="E186" s="353"/>
      <c r="F186" s="354"/>
      <c r="G186" s="354"/>
      <c r="H186" s="355"/>
      <c r="I186" s="61"/>
      <c r="J186" s="55">
        <f>SUM(J187)</f>
        <v>0</v>
      </c>
      <c r="K186" s="55">
        <f t="shared" si="65"/>
        <v>0</v>
      </c>
      <c r="L186" s="55">
        <f t="shared" si="65"/>
        <v>0</v>
      </c>
      <c r="M186" s="288"/>
      <c r="N186" s="288"/>
      <c r="O186" s="288"/>
    </row>
    <row r="187" spans="1:15" s="28" customFormat="1" ht="49.5" hidden="1">
      <c r="A187" s="62" t="s">
        <v>160</v>
      </c>
      <c r="B187" s="93">
        <v>914</v>
      </c>
      <c r="C187" s="94" t="s">
        <v>15</v>
      </c>
      <c r="D187" s="146" t="s">
        <v>15</v>
      </c>
      <c r="E187" s="99" t="s">
        <v>35</v>
      </c>
      <c r="F187" s="99" t="s">
        <v>113</v>
      </c>
      <c r="G187" s="99" t="s">
        <v>114</v>
      </c>
      <c r="H187" s="99" t="s">
        <v>120</v>
      </c>
      <c r="I187" s="147"/>
      <c r="J187" s="80">
        <f>SUM(J188)</f>
        <v>0</v>
      </c>
      <c r="K187" s="80">
        <f t="shared" si="65"/>
        <v>0</v>
      </c>
      <c r="L187" s="80">
        <f t="shared" si="65"/>
        <v>0</v>
      </c>
      <c r="M187" s="321"/>
      <c r="N187" s="321"/>
      <c r="O187" s="321"/>
    </row>
    <row r="188" spans="1:15" s="33" customFormat="1" ht="33" hidden="1">
      <c r="A188" s="63" t="s">
        <v>375</v>
      </c>
      <c r="B188" s="95">
        <v>914</v>
      </c>
      <c r="C188" s="96" t="s">
        <v>15</v>
      </c>
      <c r="D188" s="150" t="s">
        <v>15</v>
      </c>
      <c r="E188" s="100" t="s">
        <v>35</v>
      </c>
      <c r="F188" s="100" t="s">
        <v>16</v>
      </c>
      <c r="G188" s="100" t="s">
        <v>114</v>
      </c>
      <c r="H188" s="100" t="s">
        <v>120</v>
      </c>
      <c r="I188" s="136"/>
      <c r="J188" s="81">
        <f>SUM(J189)</f>
        <v>0</v>
      </c>
      <c r="K188" s="81">
        <f t="shared" si="65"/>
        <v>0</v>
      </c>
      <c r="L188" s="81">
        <f t="shared" si="65"/>
        <v>0</v>
      </c>
      <c r="M188" s="318"/>
      <c r="N188" s="318"/>
      <c r="O188" s="318"/>
    </row>
    <row r="189" spans="1:15" s="10" customFormat="1" ht="34.5" hidden="1">
      <c r="A189" s="64" t="s">
        <v>376</v>
      </c>
      <c r="B189" s="97">
        <v>914</v>
      </c>
      <c r="C189" s="98" t="s">
        <v>15</v>
      </c>
      <c r="D189" s="152" t="s">
        <v>15</v>
      </c>
      <c r="E189" s="89" t="s">
        <v>35</v>
      </c>
      <c r="F189" s="89" t="s">
        <v>16</v>
      </c>
      <c r="G189" s="89" t="s">
        <v>1</v>
      </c>
      <c r="H189" s="89" t="s">
        <v>120</v>
      </c>
      <c r="I189" s="88"/>
      <c r="J189" s="82">
        <f>SUM(J190)</f>
        <v>0</v>
      </c>
      <c r="K189" s="82">
        <f t="shared" si="65"/>
        <v>0</v>
      </c>
      <c r="L189" s="82">
        <f t="shared" si="65"/>
        <v>0</v>
      </c>
      <c r="M189" s="295"/>
      <c r="N189" s="295"/>
      <c r="O189" s="295"/>
    </row>
    <row r="190" spans="1:15" s="43" customFormat="1" ht="37.9" hidden="1" customHeight="1">
      <c r="A190" s="58" t="s">
        <v>322</v>
      </c>
      <c r="B190" s="91">
        <v>914</v>
      </c>
      <c r="C190" s="84" t="s">
        <v>15</v>
      </c>
      <c r="D190" s="92" t="s">
        <v>15</v>
      </c>
      <c r="E190" s="84" t="s">
        <v>35</v>
      </c>
      <c r="F190" s="84" t="s">
        <v>16</v>
      </c>
      <c r="G190" s="84" t="s">
        <v>1</v>
      </c>
      <c r="H190" s="84" t="s">
        <v>25</v>
      </c>
      <c r="I190" s="83" t="s">
        <v>53</v>
      </c>
      <c r="J190" s="79">
        <v>0</v>
      </c>
      <c r="K190" s="79"/>
      <c r="L190" s="79"/>
      <c r="M190" s="319"/>
      <c r="N190" s="319"/>
      <c r="O190" s="319"/>
    </row>
    <row r="191" spans="1:15" s="11" customFormat="1">
      <c r="A191" s="68" t="s">
        <v>87</v>
      </c>
      <c r="B191" s="69">
        <v>914</v>
      </c>
      <c r="C191" s="168">
        <v>10</v>
      </c>
      <c r="D191" s="356"/>
      <c r="E191" s="357"/>
      <c r="F191" s="357"/>
      <c r="G191" s="357"/>
      <c r="H191" s="358"/>
      <c r="I191" s="159"/>
      <c r="J191" s="70">
        <f>SUM(J192+J197+J219+J224)</f>
        <v>93371.099999999991</v>
      </c>
      <c r="K191" s="70">
        <f>SUM(K192+K197+K219+K224)</f>
        <v>40846.9</v>
      </c>
      <c r="L191" s="70">
        <f>SUM(L192+L197+L219+L224)</f>
        <v>16066.5</v>
      </c>
      <c r="M191" s="288"/>
      <c r="N191" s="288"/>
      <c r="O191" s="288"/>
    </row>
    <row r="192" spans="1:15" s="11" customFormat="1">
      <c r="A192" s="59" t="s">
        <v>88</v>
      </c>
      <c r="B192" s="142">
        <v>914</v>
      </c>
      <c r="C192" s="143">
        <v>10</v>
      </c>
      <c r="D192" s="130" t="s">
        <v>1</v>
      </c>
      <c r="E192" s="363"/>
      <c r="F192" s="364"/>
      <c r="G192" s="364"/>
      <c r="H192" s="365"/>
      <c r="I192" s="66"/>
      <c r="J192" s="55">
        <f>SUM(J193)</f>
        <v>11186</v>
      </c>
      <c r="K192" s="55">
        <f t="shared" ref="K192:L195" si="66">SUM(K193)</f>
        <v>10505</v>
      </c>
      <c r="L192" s="55">
        <f t="shared" si="66"/>
        <v>10505</v>
      </c>
      <c r="M192" s="288"/>
      <c r="N192" s="288"/>
      <c r="O192" s="288"/>
    </row>
    <row r="193" spans="1:15" s="43" customFormat="1" ht="33">
      <c r="A193" s="62" t="s">
        <v>161</v>
      </c>
      <c r="B193" s="144">
        <v>914</v>
      </c>
      <c r="C193" s="145" t="s">
        <v>27</v>
      </c>
      <c r="D193" s="146" t="s">
        <v>1</v>
      </c>
      <c r="E193" s="99" t="s">
        <v>2</v>
      </c>
      <c r="F193" s="99" t="s">
        <v>113</v>
      </c>
      <c r="G193" s="99" t="s">
        <v>114</v>
      </c>
      <c r="H193" s="99" t="s">
        <v>120</v>
      </c>
      <c r="I193" s="147"/>
      <c r="J193" s="80">
        <f>SUM(J194)</f>
        <v>11186</v>
      </c>
      <c r="K193" s="80">
        <f t="shared" si="66"/>
        <v>10505</v>
      </c>
      <c r="L193" s="80">
        <f t="shared" si="66"/>
        <v>10505</v>
      </c>
      <c r="M193" s="319"/>
      <c r="N193" s="319"/>
      <c r="O193" s="319"/>
    </row>
    <row r="194" spans="1:15" s="11" customFormat="1">
      <c r="A194" s="63" t="s">
        <v>162</v>
      </c>
      <c r="B194" s="148">
        <v>914</v>
      </c>
      <c r="C194" s="149" t="s">
        <v>27</v>
      </c>
      <c r="D194" s="150" t="s">
        <v>1</v>
      </c>
      <c r="E194" s="100" t="s">
        <v>2</v>
      </c>
      <c r="F194" s="100" t="s">
        <v>16</v>
      </c>
      <c r="G194" s="100" t="s">
        <v>114</v>
      </c>
      <c r="H194" s="100" t="s">
        <v>120</v>
      </c>
      <c r="I194" s="136"/>
      <c r="J194" s="81">
        <f>SUM(J195)</f>
        <v>11186</v>
      </c>
      <c r="K194" s="81">
        <f t="shared" si="66"/>
        <v>10505</v>
      </c>
      <c r="L194" s="81">
        <f t="shared" si="66"/>
        <v>10505</v>
      </c>
      <c r="M194" s="288"/>
      <c r="N194" s="288"/>
      <c r="O194" s="288"/>
    </row>
    <row r="195" spans="1:15" s="43" customFormat="1">
      <c r="A195" s="64" t="s">
        <v>163</v>
      </c>
      <c r="B195" s="87">
        <v>914</v>
      </c>
      <c r="C195" s="151" t="s">
        <v>27</v>
      </c>
      <c r="D195" s="152" t="s">
        <v>1</v>
      </c>
      <c r="E195" s="89" t="s">
        <v>2</v>
      </c>
      <c r="F195" s="89" t="s">
        <v>16</v>
      </c>
      <c r="G195" s="89" t="s">
        <v>1</v>
      </c>
      <c r="H195" s="89" t="s">
        <v>120</v>
      </c>
      <c r="I195" s="88"/>
      <c r="J195" s="82">
        <f>SUM(J196)</f>
        <v>11186</v>
      </c>
      <c r="K195" s="82">
        <f t="shared" si="66"/>
        <v>10505</v>
      </c>
      <c r="L195" s="82">
        <f t="shared" si="66"/>
        <v>10505</v>
      </c>
      <c r="M195" s="319"/>
      <c r="N195" s="319"/>
      <c r="O195" s="319"/>
    </row>
    <row r="196" spans="1:15" s="11" customFormat="1" ht="31.5">
      <c r="A196" s="58" t="s">
        <v>203</v>
      </c>
      <c r="B196" s="91">
        <v>914</v>
      </c>
      <c r="C196" s="84" t="s">
        <v>27</v>
      </c>
      <c r="D196" s="92" t="s">
        <v>1</v>
      </c>
      <c r="E196" s="107" t="s">
        <v>2</v>
      </c>
      <c r="F196" s="107" t="s">
        <v>16</v>
      </c>
      <c r="G196" s="107" t="s">
        <v>1</v>
      </c>
      <c r="H196" s="107" t="s">
        <v>17</v>
      </c>
      <c r="I196" s="83" t="s">
        <v>58</v>
      </c>
      <c r="J196" s="79">
        <v>11186</v>
      </c>
      <c r="K196" s="79">
        <v>10505</v>
      </c>
      <c r="L196" s="79">
        <v>10505</v>
      </c>
      <c r="M196" s="288"/>
      <c r="N196" s="288"/>
      <c r="O196" s="288"/>
    </row>
    <row r="197" spans="1:15" s="33" customFormat="1">
      <c r="A197" s="59" t="s">
        <v>89</v>
      </c>
      <c r="B197" s="142">
        <v>914</v>
      </c>
      <c r="C197" s="143" t="s">
        <v>27</v>
      </c>
      <c r="D197" s="130" t="s">
        <v>2</v>
      </c>
      <c r="E197" s="386"/>
      <c r="F197" s="387"/>
      <c r="G197" s="387"/>
      <c r="H197" s="388"/>
      <c r="I197" s="66"/>
      <c r="J197" s="55">
        <f>SUM(J198+J215+J207)</f>
        <v>81794.099999999991</v>
      </c>
      <c r="K197" s="55">
        <f t="shared" ref="K197:L197" si="67">SUM(K198+K215+K207)</f>
        <v>29980.9</v>
      </c>
      <c r="L197" s="55">
        <f t="shared" si="67"/>
        <v>5200.5</v>
      </c>
      <c r="M197" s="318"/>
      <c r="N197" s="318"/>
      <c r="O197" s="318"/>
    </row>
    <row r="198" spans="1:15" s="10" customFormat="1" ht="33">
      <c r="A198" s="62" t="s">
        <v>161</v>
      </c>
      <c r="B198" s="144">
        <v>914</v>
      </c>
      <c r="C198" s="145" t="s">
        <v>27</v>
      </c>
      <c r="D198" s="146" t="s">
        <v>2</v>
      </c>
      <c r="E198" s="94" t="s">
        <v>2</v>
      </c>
      <c r="F198" s="94" t="s">
        <v>113</v>
      </c>
      <c r="G198" s="94" t="s">
        <v>114</v>
      </c>
      <c r="H198" s="94" t="s">
        <v>120</v>
      </c>
      <c r="I198" s="147"/>
      <c r="J198" s="80">
        <f>SUM(J199)</f>
        <v>4729.7</v>
      </c>
      <c r="K198" s="80">
        <f t="shared" ref="K198:L198" si="68">SUM(K199)</f>
        <v>4421.5</v>
      </c>
      <c r="L198" s="80">
        <f t="shared" si="68"/>
        <v>4421.5</v>
      </c>
      <c r="M198" s="295"/>
      <c r="N198" s="295"/>
      <c r="O198" s="295"/>
    </row>
    <row r="199" spans="1:15" s="43" customFormat="1">
      <c r="A199" s="63" t="s">
        <v>162</v>
      </c>
      <c r="B199" s="148">
        <v>914</v>
      </c>
      <c r="C199" s="149" t="s">
        <v>27</v>
      </c>
      <c r="D199" s="150" t="s">
        <v>2</v>
      </c>
      <c r="E199" s="96" t="s">
        <v>2</v>
      </c>
      <c r="F199" s="96" t="s">
        <v>16</v>
      </c>
      <c r="G199" s="96" t="s">
        <v>114</v>
      </c>
      <c r="H199" s="96" t="s">
        <v>120</v>
      </c>
      <c r="I199" s="136"/>
      <c r="J199" s="81">
        <f>SUM(J200+J203+J205)</f>
        <v>4729.7</v>
      </c>
      <c r="K199" s="81">
        <f t="shared" ref="K199:L199" si="69">SUM(K200+K203+K205)</f>
        <v>4421.5</v>
      </c>
      <c r="L199" s="81">
        <f t="shared" si="69"/>
        <v>4421.5</v>
      </c>
      <c r="M199" s="319"/>
      <c r="N199" s="319"/>
      <c r="O199" s="319"/>
    </row>
    <row r="200" spans="1:15" s="11" customFormat="1">
      <c r="A200" s="64" t="s">
        <v>164</v>
      </c>
      <c r="B200" s="87">
        <v>914</v>
      </c>
      <c r="C200" s="151" t="s">
        <v>27</v>
      </c>
      <c r="D200" s="152" t="s">
        <v>2</v>
      </c>
      <c r="E200" s="98" t="s">
        <v>2</v>
      </c>
      <c r="F200" s="98" t="s">
        <v>16</v>
      </c>
      <c r="G200" s="98" t="s">
        <v>5</v>
      </c>
      <c r="H200" s="98" t="s">
        <v>120</v>
      </c>
      <c r="I200" s="88"/>
      <c r="J200" s="82">
        <f>+J201+J202</f>
        <v>500</v>
      </c>
      <c r="K200" s="82">
        <f t="shared" ref="K200:L200" si="70">SUM(K201)</f>
        <v>500</v>
      </c>
      <c r="L200" s="82">
        <f t="shared" si="70"/>
        <v>500</v>
      </c>
      <c r="M200" s="288"/>
      <c r="N200" s="288"/>
      <c r="O200" s="288"/>
    </row>
    <row r="201" spans="1:15" s="11" customFormat="1" ht="30.6" customHeight="1">
      <c r="A201" s="58" t="s">
        <v>323</v>
      </c>
      <c r="B201" s="91">
        <v>914</v>
      </c>
      <c r="C201" s="84" t="s">
        <v>27</v>
      </c>
      <c r="D201" s="92" t="s">
        <v>2</v>
      </c>
      <c r="E201" s="107" t="s">
        <v>2</v>
      </c>
      <c r="F201" s="107" t="s">
        <v>16</v>
      </c>
      <c r="G201" s="107" t="s">
        <v>5</v>
      </c>
      <c r="H201" s="107" t="s">
        <v>18</v>
      </c>
      <c r="I201" s="83" t="s">
        <v>58</v>
      </c>
      <c r="J201" s="79">
        <v>500</v>
      </c>
      <c r="K201" s="79">
        <v>500</v>
      </c>
      <c r="L201" s="79">
        <v>500</v>
      </c>
      <c r="M201" s="288"/>
      <c r="N201" s="288"/>
      <c r="O201" s="288"/>
    </row>
    <row r="202" spans="1:15" s="11" customFormat="1" ht="47.25" hidden="1">
      <c r="A202" s="58" t="s">
        <v>388</v>
      </c>
      <c r="B202" s="91">
        <v>914</v>
      </c>
      <c r="C202" s="84" t="s">
        <v>27</v>
      </c>
      <c r="D202" s="92" t="s">
        <v>2</v>
      </c>
      <c r="E202" s="107" t="s">
        <v>2</v>
      </c>
      <c r="F202" s="107" t="s">
        <v>16</v>
      </c>
      <c r="G202" s="107" t="s">
        <v>5</v>
      </c>
      <c r="H202" s="107" t="s">
        <v>270</v>
      </c>
      <c r="I202" s="83" t="s">
        <v>58</v>
      </c>
      <c r="J202" s="79"/>
      <c r="K202" s="79"/>
      <c r="L202" s="79"/>
      <c r="M202" s="288"/>
      <c r="N202" s="288"/>
      <c r="O202" s="288"/>
    </row>
    <row r="203" spans="1:15" s="11" customFormat="1">
      <c r="A203" s="64" t="s">
        <v>165</v>
      </c>
      <c r="B203" s="97">
        <v>914</v>
      </c>
      <c r="C203" s="89" t="s">
        <v>27</v>
      </c>
      <c r="D203" s="135" t="s">
        <v>2</v>
      </c>
      <c r="E203" s="98" t="s">
        <v>2</v>
      </c>
      <c r="F203" s="98" t="s">
        <v>16</v>
      </c>
      <c r="G203" s="98" t="s">
        <v>2</v>
      </c>
      <c r="H203" s="98" t="s">
        <v>120</v>
      </c>
      <c r="I203" s="88"/>
      <c r="J203" s="82">
        <f>SUM(J204)</f>
        <v>1900</v>
      </c>
      <c r="K203" s="82">
        <f t="shared" ref="K203:L203" si="71">SUM(K204)</f>
        <v>1900</v>
      </c>
      <c r="L203" s="82">
        <f t="shared" si="71"/>
        <v>1900</v>
      </c>
      <c r="M203" s="288"/>
      <c r="N203" s="288"/>
      <c r="O203" s="288"/>
    </row>
    <row r="204" spans="1:15" s="11" customFormat="1" ht="47.25">
      <c r="A204" s="58" t="s">
        <v>564</v>
      </c>
      <c r="B204" s="91">
        <v>914</v>
      </c>
      <c r="C204" s="84" t="s">
        <v>27</v>
      </c>
      <c r="D204" s="92" t="s">
        <v>2</v>
      </c>
      <c r="E204" s="107" t="s">
        <v>2</v>
      </c>
      <c r="F204" s="107" t="s">
        <v>16</v>
      </c>
      <c r="G204" s="107" t="s">
        <v>2</v>
      </c>
      <c r="H204" s="107" t="s">
        <v>19</v>
      </c>
      <c r="I204" s="83" t="s">
        <v>58</v>
      </c>
      <c r="J204" s="79">
        <v>1900</v>
      </c>
      <c r="K204" s="79">
        <v>1900</v>
      </c>
      <c r="L204" s="79">
        <v>1900</v>
      </c>
      <c r="M204" s="288"/>
      <c r="N204" s="288"/>
      <c r="O204" s="288"/>
    </row>
    <row r="205" spans="1:15" s="11" customFormat="1" ht="34.5">
      <c r="A205" s="64" t="s">
        <v>166</v>
      </c>
      <c r="B205" s="97">
        <v>914</v>
      </c>
      <c r="C205" s="89" t="s">
        <v>27</v>
      </c>
      <c r="D205" s="135" t="s">
        <v>2</v>
      </c>
      <c r="E205" s="98" t="s">
        <v>2</v>
      </c>
      <c r="F205" s="98" t="s">
        <v>16</v>
      </c>
      <c r="G205" s="98" t="s">
        <v>7</v>
      </c>
      <c r="H205" s="98" t="s">
        <v>120</v>
      </c>
      <c r="I205" s="88"/>
      <c r="J205" s="82">
        <f>SUM(J206)</f>
        <v>2329.6999999999998</v>
      </c>
      <c r="K205" s="82">
        <f t="shared" ref="K205:L205" si="72">SUM(K206)</f>
        <v>2021.5</v>
      </c>
      <c r="L205" s="82">
        <f t="shared" si="72"/>
        <v>2021.5</v>
      </c>
      <c r="M205" s="288"/>
      <c r="N205" s="288"/>
      <c r="O205" s="288"/>
    </row>
    <row r="206" spans="1:15" s="16" customFormat="1" ht="47.25">
      <c r="A206" s="58" t="s">
        <v>324</v>
      </c>
      <c r="B206" s="91">
        <v>914</v>
      </c>
      <c r="C206" s="84" t="s">
        <v>27</v>
      </c>
      <c r="D206" s="92" t="s">
        <v>2</v>
      </c>
      <c r="E206" s="107" t="s">
        <v>2</v>
      </c>
      <c r="F206" s="107" t="s">
        <v>16</v>
      </c>
      <c r="G206" s="107" t="s">
        <v>7</v>
      </c>
      <c r="H206" s="107" t="s">
        <v>20</v>
      </c>
      <c r="I206" s="83" t="s">
        <v>58</v>
      </c>
      <c r="J206" s="79">
        <v>2329.6999999999998</v>
      </c>
      <c r="K206" s="79">
        <v>2021.5</v>
      </c>
      <c r="L206" s="79">
        <v>2021.5</v>
      </c>
      <c r="M206" s="289">
        <v>21.7</v>
      </c>
      <c r="N206" s="289"/>
      <c r="O206" s="289"/>
    </row>
    <row r="207" spans="1:15" s="16" customFormat="1" ht="56.25">
      <c r="A207" s="72" t="s">
        <v>135</v>
      </c>
      <c r="B207" s="144">
        <v>914</v>
      </c>
      <c r="C207" s="145" t="s">
        <v>27</v>
      </c>
      <c r="D207" s="146" t="s">
        <v>2</v>
      </c>
      <c r="E207" s="99" t="s">
        <v>14</v>
      </c>
      <c r="F207" s="99" t="s">
        <v>113</v>
      </c>
      <c r="G207" s="99" t="s">
        <v>114</v>
      </c>
      <c r="H207" s="99" t="s">
        <v>120</v>
      </c>
      <c r="I207" s="246"/>
      <c r="J207" s="80">
        <f>+J208</f>
        <v>76291.399999999994</v>
      </c>
      <c r="K207" s="80">
        <f t="shared" ref="K207:L208" si="73">+K208</f>
        <v>24780.400000000001</v>
      </c>
      <c r="L207" s="80">
        <f t="shared" si="73"/>
        <v>0</v>
      </c>
      <c r="M207" s="289"/>
      <c r="N207" s="289"/>
      <c r="O207" s="289"/>
    </row>
    <row r="208" spans="1:15" s="16" customFormat="1" ht="33">
      <c r="A208" s="63" t="s">
        <v>513</v>
      </c>
      <c r="B208" s="148">
        <v>914</v>
      </c>
      <c r="C208" s="149" t="s">
        <v>27</v>
      </c>
      <c r="D208" s="150" t="s">
        <v>2</v>
      </c>
      <c r="E208" s="100" t="s">
        <v>14</v>
      </c>
      <c r="F208" s="100" t="s">
        <v>26</v>
      </c>
      <c r="G208" s="100" t="s">
        <v>114</v>
      </c>
      <c r="H208" s="100" t="s">
        <v>120</v>
      </c>
      <c r="I208" s="246"/>
      <c r="J208" s="81">
        <f>+J209</f>
        <v>76291.399999999994</v>
      </c>
      <c r="K208" s="81">
        <f t="shared" si="73"/>
        <v>24780.400000000001</v>
      </c>
      <c r="L208" s="81">
        <f t="shared" si="73"/>
        <v>0</v>
      </c>
      <c r="M208" s="289"/>
      <c r="N208" s="289"/>
      <c r="O208" s="289"/>
    </row>
    <row r="209" spans="1:15" s="16" customFormat="1" ht="34.5">
      <c r="A209" s="64" t="s">
        <v>514</v>
      </c>
      <c r="B209" s="87">
        <v>914</v>
      </c>
      <c r="C209" s="151" t="s">
        <v>27</v>
      </c>
      <c r="D209" s="152" t="s">
        <v>2</v>
      </c>
      <c r="E209" s="89" t="s">
        <v>14</v>
      </c>
      <c r="F209" s="89" t="s">
        <v>26</v>
      </c>
      <c r="G209" s="89" t="s">
        <v>1</v>
      </c>
      <c r="H209" s="89" t="s">
        <v>120</v>
      </c>
      <c r="I209" s="246"/>
      <c r="J209" s="82">
        <f>+J210+J213</f>
        <v>76291.399999999994</v>
      </c>
      <c r="K209" s="82">
        <f>+K211+K212+K213</f>
        <v>24780.400000000001</v>
      </c>
      <c r="L209" s="82">
        <f>+L211+L212+L213</f>
        <v>0</v>
      </c>
      <c r="M209" s="289"/>
      <c r="N209" s="289"/>
      <c r="O209" s="289"/>
    </row>
    <row r="210" spans="1:15" s="16" customFormat="1" ht="31.5">
      <c r="A210" s="155" t="s">
        <v>606</v>
      </c>
      <c r="B210" s="121">
        <v>914</v>
      </c>
      <c r="C210" s="102" t="s">
        <v>27</v>
      </c>
      <c r="D210" s="243" t="s">
        <v>2</v>
      </c>
      <c r="E210" s="102" t="s">
        <v>14</v>
      </c>
      <c r="F210" s="102" t="s">
        <v>26</v>
      </c>
      <c r="G210" s="102" t="s">
        <v>1</v>
      </c>
      <c r="H210" s="102" t="s">
        <v>590</v>
      </c>
      <c r="I210" s="246"/>
      <c r="J210" s="55">
        <f>+J211+J212</f>
        <v>74491.399999999994</v>
      </c>
      <c r="K210" s="55">
        <f>+K211+K212</f>
        <v>24780.400000000001</v>
      </c>
      <c r="L210" s="55">
        <f t="shared" ref="L210" si="74">+L211+L212</f>
        <v>0</v>
      </c>
      <c r="M210" s="289"/>
      <c r="N210" s="289"/>
      <c r="O210" s="289"/>
    </row>
    <row r="211" spans="1:15" s="16" customFormat="1" ht="31.5">
      <c r="A211" s="58" t="s">
        <v>608</v>
      </c>
      <c r="B211" s="91">
        <v>914</v>
      </c>
      <c r="C211" s="84" t="s">
        <v>27</v>
      </c>
      <c r="D211" s="245" t="s">
        <v>2</v>
      </c>
      <c r="E211" s="84" t="s">
        <v>14</v>
      </c>
      <c r="F211" s="84" t="s">
        <v>26</v>
      </c>
      <c r="G211" s="84" t="s">
        <v>1</v>
      </c>
      <c r="H211" s="84" t="s">
        <v>590</v>
      </c>
      <c r="I211" s="246" t="s">
        <v>57</v>
      </c>
      <c r="J211" s="79">
        <v>51159.199999999997</v>
      </c>
      <c r="K211" s="79">
        <v>21780.400000000001</v>
      </c>
      <c r="L211" s="79"/>
      <c r="M211" s="289"/>
      <c r="N211" s="289"/>
      <c r="O211" s="289"/>
    </row>
    <row r="212" spans="1:15" s="16" customFormat="1" ht="31.5">
      <c r="A212" s="155" t="s">
        <v>607</v>
      </c>
      <c r="B212" s="91">
        <v>914</v>
      </c>
      <c r="C212" s="84" t="s">
        <v>27</v>
      </c>
      <c r="D212" s="245" t="s">
        <v>2</v>
      </c>
      <c r="E212" s="84" t="s">
        <v>14</v>
      </c>
      <c r="F212" s="84" t="s">
        <v>26</v>
      </c>
      <c r="G212" s="84" t="s">
        <v>1</v>
      </c>
      <c r="H212" s="84" t="s">
        <v>590</v>
      </c>
      <c r="I212" s="246" t="s">
        <v>57</v>
      </c>
      <c r="J212" s="79">
        <v>23332.2</v>
      </c>
      <c r="K212" s="79">
        <v>3000</v>
      </c>
      <c r="L212" s="79"/>
      <c r="M212" s="289">
        <v>20332.2</v>
      </c>
      <c r="N212" s="289"/>
      <c r="O212" s="289"/>
    </row>
    <row r="213" spans="1:15" s="16" customFormat="1" ht="21.6" customHeight="1">
      <c r="A213" s="155" t="s">
        <v>609</v>
      </c>
      <c r="B213" s="101">
        <v>914</v>
      </c>
      <c r="C213" s="244" t="s">
        <v>27</v>
      </c>
      <c r="D213" s="243" t="s">
        <v>2</v>
      </c>
      <c r="E213" s="214" t="s">
        <v>14</v>
      </c>
      <c r="F213" s="214" t="s">
        <v>26</v>
      </c>
      <c r="G213" s="214" t="s">
        <v>1</v>
      </c>
      <c r="H213" s="214" t="s">
        <v>24</v>
      </c>
      <c r="I213" s="244"/>
      <c r="J213" s="103">
        <f>+J214</f>
        <v>1800</v>
      </c>
      <c r="K213" s="103"/>
      <c r="L213" s="103"/>
      <c r="M213" s="289"/>
      <c r="N213" s="289"/>
      <c r="O213" s="289"/>
    </row>
    <row r="214" spans="1:15" s="16" customFormat="1" ht="31.5">
      <c r="A214" s="227" t="s">
        <v>610</v>
      </c>
      <c r="B214" s="343">
        <v>914</v>
      </c>
      <c r="C214" s="231" t="s">
        <v>27</v>
      </c>
      <c r="D214" s="230" t="s">
        <v>2</v>
      </c>
      <c r="E214" s="344" t="s">
        <v>14</v>
      </c>
      <c r="F214" s="344" t="s">
        <v>26</v>
      </c>
      <c r="G214" s="344" t="s">
        <v>1</v>
      </c>
      <c r="H214" s="344" t="s">
        <v>24</v>
      </c>
      <c r="I214" s="231" t="s">
        <v>57</v>
      </c>
      <c r="J214" s="226">
        <v>1800</v>
      </c>
      <c r="K214" s="226"/>
      <c r="L214" s="226"/>
      <c r="M214" s="342">
        <v>931.3</v>
      </c>
      <c r="N214" s="289">
        <v>-931.3</v>
      </c>
      <c r="O214" s="289"/>
    </row>
    <row r="215" spans="1:15" s="39" customFormat="1" ht="33">
      <c r="A215" s="62" t="s">
        <v>130</v>
      </c>
      <c r="B215" s="144">
        <v>914</v>
      </c>
      <c r="C215" s="145" t="s">
        <v>27</v>
      </c>
      <c r="D215" s="146" t="s">
        <v>2</v>
      </c>
      <c r="E215" s="94" t="s">
        <v>27</v>
      </c>
      <c r="F215" s="94" t="s">
        <v>113</v>
      </c>
      <c r="G215" s="94" t="s">
        <v>114</v>
      </c>
      <c r="H215" s="94" t="s">
        <v>120</v>
      </c>
      <c r="I215" s="147"/>
      <c r="J215" s="80">
        <f>SUM(J216)</f>
        <v>773</v>
      </c>
      <c r="K215" s="80">
        <f t="shared" ref="K215:L217" si="75">SUM(K216)</f>
        <v>779</v>
      </c>
      <c r="L215" s="80">
        <f t="shared" si="75"/>
        <v>779</v>
      </c>
      <c r="M215" s="322"/>
      <c r="N215" s="322"/>
      <c r="O215" s="322"/>
    </row>
    <row r="216" spans="1:15" s="8" customFormat="1" ht="33">
      <c r="A216" s="63" t="s">
        <v>131</v>
      </c>
      <c r="B216" s="148">
        <v>914</v>
      </c>
      <c r="C216" s="149" t="s">
        <v>27</v>
      </c>
      <c r="D216" s="150" t="s">
        <v>2</v>
      </c>
      <c r="E216" s="96" t="s">
        <v>27</v>
      </c>
      <c r="F216" s="96" t="s">
        <v>26</v>
      </c>
      <c r="G216" s="96" t="s">
        <v>114</v>
      </c>
      <c r="H216" s="96" t="s">
        <v>120</v>
      </c>
      <c r="I216" s="136"/>
      <c r="J216" s="81">
        <f>SUM(J217)</f>
        <v>773</v>
      </c>
      <c r="K216" s="81">
        <f t="shared" si="75"/>
        <v>779</v>
      </c>
      <c r="L216" s="81">
        <f t="shared" si="75"/>
        <v>779</v>
      </c>
      <c r="M216" s="294"/>
      <c r="N216" s="294"/>
      <c r="O216" s="294"/>
    </row>
    <row r="217" spans="1:15" s="43" customFormat="1">
      <c r="A217" s="64" t="s">
        <v>231</v>
      </c>
      <c r="B217" s="87">
        <v>914</v>
      </c>
      <c r="C217" s="151" t="s">
        <v>27</v>
      </c>
      <c r="D217" s="152" t="s">
        <v>2</v>
      </c>
      <c r="E217" s="98" t="s">
        <v>27</v>
      </c>
      <c r="F217" s="98" t="s">
        <v>26</v>
      </c>
      <c r="G217" s="98" t="s">
        <v>1</v>
      </c>
      <c r="H217" s="98" t="s">
        <v>120</v>
      </c>
      <c r="I217" s="88"/>
      <c r="J217" s="82">
        <f>SUM(J218)</f>
        <v>773</v>
      </c>
      <c r="K217" s="82">
        <f t="shared" si="75"/>
        <v>779</v>
      </c>
      <c r="L217" s="82">
        <f t="shared" si="75"/>
        <v>779</v>
      </c>
      <c r="M217" s="319"/>
      <c r="N217" s="319"/>
      <c r="O217" s="319"/>
    </row>
    <row r="218" spans="1:15" s="11" customFormat="1" ht="34.9" customHeight="1">
      <c r="A218" s="58" t="s">
        <v>325</v>
      </c>
      <c r="B218" s="91">
        <v>914</v>
      </c>
      <c r="C218" s="84" t="s">
        <v>27</v>
      </c>
      <c r="D218" s="92" t="s">
        <v>2</v>
      </c>
      <c r="E218" s="107" t="s">
        <v>27</v>
      </c>
      <c r="F218" s="107" t="s">
        <v>26</v>
      </c>
      <c r="G218" s="107" t="s">
        <v>1</v>
      </c>
      <c r="H218" s="107" t="s">
        <v>28</v>
      </c>
      <c r="I218" s="83" t="s">
        <v>58</v>
      </c>
      <c r="J218" s="79">
        <v>773</v>
      </c>
      <c r="K218" s="79">
        <v>779</v>
      </c>
      <c r="L218" s="79">
        <v>779</v>
      </c>
      <c r="M218" s="288"/>
      <c r="N218" s="288"/>
      <c r="O218" s="288"/>
    </row>
    <row r="219" spans="1:15" s="11" customFormat="1" hidden="1">
      <c r="A219" s="67" t="s">
        <v>90</v>
      </c>
      <c r="B219" s="142">
        <v>914</v>
      </c>
      <c r="C219" s="143" t="s">
        <v>27</v>
      </c>
      <c r="D219" s="130" t="s">
        <v>7</v>
      </c>
      <c r="E219" s="363"/>
      <c r="F219" s="364"/>
      <c r="G219" s="364"/>
      <c r="H219" s="365"/>
      <c r="I219" s="83"/>
      <c r="J219" s="103">
        <f>SUM(J220)</f>
        <v>0</v>
      </c>
      <c r="K219" s="103">
        <f t="shared" ref="K219:L222" si="76">SUM(K220)</f>
        <v>0</v>
      </c>
      <c r="L219" s="103">
        <f t="shared" si="76"/>
        <v>0</v>
      </c>
      <c r="M219" s="288"/>
      <c r="N219" s="288"/>
      <c r="O219" s="288"/>
    </row>
    <row r="220" spans="1:15" s="24" customFormat="1" hidden="1">
      <c r="A220" s="62" t="s">
        <v>136</v>
      </c>
      <c r="B220" s="144">
        <v>914</v>
      </c>
      <c r="C220" s="145" t="s">
        <v>27</v>
      </c>
      <c r="D220" s="146" t="s">
        <v>7</v>
      </c>
      <c r="E220" s="99" t="s">
        <v>5</v>
      </c>
      <c r="F220" s="99" t="s">
        <v>113</v>
      </c>
      <c r="G220" s="99" t="s">
        <v>114</v>
      </c>
      <c r="H220" s="99" t="s">
        <v>120</v>
      </c>
      <c r="I220" s="147"/>
      <c r="J220" s="177">
        <f>SUM(J221)</f>
        <v>0</v>
      </c>
      <c r="K220" s="177">
        <f t="shared" si="76"/>
        <v>0</v>
      </c>
      <c r="L220" s="177">
        <f t="shared" si="76"/>
        <v>0</v>
      </c>
      <c r="M220" s="303"/>
      <c r="N220" s="303"/>
      <c r="O220" s="303"/>
    </row>
    <row r="221" spans="1:15" s="16" customFormat="1" ht="33" hidden="1">
      <c r="A221" s="63" t="s">
        <v>167</v>
      </c>
      <c r="B221" s="148">
        <v>914</v>
      </c>
      <c r="C221" s="149" t="s">
        <v>27</v>
      </c>
      <c r="D221" s="150" t="s">
        <v>7</v>
      </c>
      <c r="E221" s="100" t="s">
        <v>5</v>
      </c>
      <c r="F221" s="100" t="s">
        <v>9</v>
      </c>
      <c r="G221" s="100" t="s">
        <v>114</v>
      </c>
      <c r="H221" s="100" t="s">
        <v>120</v>
      </c>
      <c r="I221" s="136"/>
      <c r="J221" s="178">
        <f>SUM(J222)</f>
        <v>0</v>
      </c>
      <c r="K221" s="178">
        <f t="shared" si="76"/>
        <v>0</v>
      </c>
      <c r="L221" s="178">
        <f t="shared" si="76"/>
        <v>0</v>
      </c>
      <c r="M221" s="289"/>
      <c r="N221" s="289"/>
      <c r="O221" s="289"/>
    </row>
    <row r="222" spans="1:15" s="33" customFormat="1" ht="34.5" hidden="1">
      <c r="A222" s="154" t="s">
        <v>170</v>
      </c>
      <c r="B222" s="97">
        <v>914</v>
      </c>
      <c r="C222" s="89" t="s">
        <v>27</v>
      </c>
      <c r="D222" s="135" t="s">
        <v>7</v>
      </c>
      <c r="E222" s="98" t="s">
        <v>5</v>
      </c>
      <c r="F222" s="98" t="s">
        <v>9</v>
      </c>
      <c r="G222" s="98" t="s">
        <v>11</v>
      </c>
      <c r="H222" s="98" t="s">
        <v>120</v>
      </c>
      <c r="I222" s="88"/>
      <c r="J222" s="82">
        <f>SUM(J223)</f>
        <v>0</v>
      </c>
      <c r="K222" s="82">
        <f t="shared" si="76"/>
        <v>0</v>
      </c>
      <c r="L222" s="82">
        <f t="shared" si="76"/>
        <v>0</v>
      </c>
      <c r="M222" s="318"/>
      <c r="N222" s="318"/>
      <c r="O222" s="318"/>
    </row>
    <row r="223" spans="1:15" s="10" customFormat="1" ht="47.25" hidden="1">
      <c r="A223" s="58" t="s">
        <v>326</v>
      </c>
      <c r="B223" s="91">
        <v>914</v>
      </c>
      <c r="C223" s="84" t="s">
        <v>27</v>
      </c>
      <c r="D223" s="92" t="s">
        <v>7</v>
      </c>
      <c r="E223" s="107" t="s">
        <v>5</v>
      </c>
      <c r="F223" s="107" t="s">
        <v>9</v>
      </c>
      <c r="G223" s="107" t="s">
        <v>11</v>
      </c>
      <c r="H223" s="107" t="s">
        <v>12</v>
      </c>
      <c r="I223" s="83" t="s">
        <v>58</v>
      </c>
      <c r="J223" s="79">
        <v>0</v>
      </c>
      <c r="K223" s="79"/>
      <c r="L223" s="79"/>
      <c r="M223" s="295"/>
      <c r="N223" s="295"/>
      <c r="O223" s="295"/>
    </row>
    <row r="224" spans="1:15" s="43" customFormat="1">
      <c r="A224" s="59" t="s">
        <v>91</v>
      </c>
      <c r="B224" s="142">
        <v>914</v>
      </c>
      <c r="C224" s="142">
        <v>10</v>
      </c>
      <c r="D224" s="130" t="s">
        <v>3</v>
      </c>
      <c r="E224" s="383"/>
      <c r="F224" s="384"/>
      <c r="G224" s="384"/>
      <c r="H224" s="385"/>
      <c r="I224" s="61"/>
      <c r="J224" s="55">
        <f t="shared" ref="J224:L227" si="77">SUM(J225)</f>
        <v>391</v>
      </c>
      <c r="K224" s="55">
        <f t="shared" si="77"/>
        <v>361</v>
      </c>
      <c r="L224" s="55">
        <f t="shared" si="77"/>
        <v>361</v>
      </c>
      <c r="M224" s="319"/>
      <c r="N224" s="319"/>
      <c r="O224" s="319"/>
    </row>
    <row r="225" spans="1:15" s="11" customFormat="1" ht="33">
      <c r="A225" s="62" t="s">
        <v>161</v>
      </c>
      <c r="B225" s="144">
        <v>914</v>
      </c>
      <c r="C225" s="147" t="s">
        <v>27</v>
      </c>
      <c r="D225" s="153" t="s">
        <v>3</v>
      </c>
      <c r="E225" s="99" t="s">
        <v>2</v>
      </c>
      <c r="F225" s="99" t="s">
        <v>113</v>
      </c>
      <c r="G225" s="99" t="s">
        <v>114</v>
      </c>
      <c r="H225" s="99" t="s">
        <v>120</v>
      </c>
      <c r="I225" s="147"/>
      <c r="J225" s="80">
        <f t="shared" si="77"/>
        <v>391</v>
      </c>
      <c r="K225" s="80">
        <f t="shared" si="77"/>
        <v>361</v>
      </c>
      <c r="L225" s="80">
        <f t="shared" si="77"/>
        <v>361</v>
      </c>
      <c r="M225" s="288"/>
      <c r="N225" s="288"/>
      <c r="O225" s="288"/>
    </row>
    <row r="226" spans="1:15" s="40" customFormat="1">
      <c r="A226" s="63" t="s">
        <v>162</v>
      </c>
      <c r="B226" s="148">
        <v>914</v>
      </c>
      <c r="C226" s="136" t="s">
        <v>27</v>
      </c>
      <c r="D226" s="133" t="s">
        <v>3</v>
      </c>
      <c r="E226" s="100" t="s">
        <v>2</v>
      </c>
      <c r="F226" s="100" t="s">
        <v>16</v>
      </c>
      <c r="G226" s="100" t="s">
        <v>114</v>
      </c>
      <c r="H226" s="100" t="s">
        <v>120</v>
      </c>
      <c r="I226" s="136"/>
      <c r="J226" s="81">
        <f t="shared" si="77"/>
        <v>391</v>
      </c>
      <c r="K226" s="81">
        <f t="shared" si="77"/>
        <v>361</v>
      </c>
      <c r="L226" s="81">
        <f t="shared" si="77"/>
        <v>361</v>
      </c>
      <c r="M226" s="323"/>
      <c r="N226" s="323"/>
      <c r="O226" s="323"/>
    </row>
    <row r="227" spans="1:15" s="33" customFormat="1">
      <c r="A227" s="64" t="s">
        <v>188</v>
      </c>
      <c r="B227" s="87">
        <v>914</v>
      </c>
      <c r="C227" s="87">
        <v>10</v>
      </c>
      <c r="D227" s="152" t="s">
        <v>3</v>
      </c>
      <c r="E227" s="98" t="s">
        <v>2</v>
      </c>
      <c r="F227" s="98" t="s">
        <v>16</v>
      </c>
      <c r="G227" s="98" t="s">
        <v>11</v>
      </c>
      <c r="H227" s="98" t="s">
        <v>120</v>
      </c>
      <c r="I227" s="88"/>
      <c r="J227" s="82">
        <f>+J228+J229</f>
        <v>391</v>
      </c>
      <c r="K227" s="82">
        <f t="shared" si="77"/>
        <v>361</v>
      </c>
      <c r="L227" s="82">
        <f t="shared" si="77"/>
        <v>361</v>
      </c>
      <c r="M227" s="318"/>
      <c r="N227" s="318"/>
      <c r="O227" s="318"/>
    </row>
    <row r="228" spans="1:15" s="10" customFormat="1" ht="45.6" customHeight="1">
      <c r="A228" s="58" t="s">
        <v>328</v>
      </c>
      <c r="B228" s="91">
        <v>914</v>
      </c>
      <c r="C228" s="84" t="s">
        <v>27</v>
      </c>
      <c r="D228" s="84" t="s">
        <v>3</v>
      </c>
      <c r="E228" s="107" t="s">
        <v>2</v>
      </c>
      <c r="F228" s="107" t="s">
        <v>16</v>
      </c>
      <c r="G228" s="107" t="s">
        <v>11</v>
      </c>
      <c r="H228" s="107" t="s">
        <v>21</v>
      </c>
      <c r="I228" s="83" t="s">
        <v>59</v>
      </c>
      <c r="J228" s="79">
        <v>361</v>
      </c>
      <c r="K228" s="79">
        <v>361</v>
      </c>
      <c r="L228" s="79">
        <v>361</v>
      </c>
      <c r="M228" s="295"/>
      <c r="N228" s="295"/>
      <c r="O228" s="295"/>
    </row>
    <row r="229" spans="1:15" s="43" customFormat="1" ht="63">
      <c r="A229" s="58" t="s">
        <v>483</v>
      </c>
      <c r="B229" s="85">
        <v>914</v>
      </c>
      <c r="C229" s="83" t="s">
        <v>27</v>
      </c>
      <c r="D229" s="84" t="s">
        <v>3</v>
      </c>
      <c r="E229" s="107" t="s">
        <v>2</v>
      </c>
      <c r="F229" s="107" t="s">
        <v>16</v>
      </c>
      <c r="G229" s="107" t="s">
        <v>11</v>
      </c>
      <c r="H229" s="107" t="s">
        <v>294</v>
      </c>
      <c r="I229" s="83" t="s">
        <v>59</v>
      </c>
      <c r="J229" s="79">
        <v>30</v>
      </c>
      <c r="K229" s="79"/>
      <c r="L229" s="79"/>
      <c r="M229" s="319"/>
      <c r="N229" s="319"/>
      <c r="O229" s="319"/>
    </row>
    <row r="230" spans="1:15" s="11" customFormat="1" ht="22.15" customHeight="1">
      <c r="A230" s="68" t="s">
        <v>92</v>
      </c>
      <c r="B230" s="69">
        <v>914</v>
      </c>
      <c r="C230" s="168">
        <v>11</v>
      </c>
      <c r="D230" s="356"/>
      <c r="E230" s="357"/>
      <c r="F230" s="357"/>
      <c r="G230" s="357"/>
      <c r="H230" s="358"/>
      <c r="I230" s="159"/>
      <c r="J230" s="70">
        <f>SUM(J231+J236+J241)</f>
        <v>19083.099999999999</v>
      </c>
      <c r="K230" s="70">
        <f>SUM(K231+K236+K241)</f>
        <v>14360</v>
      </c>
      <c r="L230" s="70">
        <f>SUM(L231+L236+L241)</f>
        <v>14364</v>
      </c>
      <c r="M230" s="288"/>
      <c r="N230" s="288"/>
      <c r="O230" s="288"/>
    </row>
    <row r="231" spans="1:15" s="16" customFormat="1">
      <c r="A231" s="59" t="s">
        <v>93</v>
      </c>
      <c r="B231" s="142">
        <v>914</v>
      </c>
      <c r="C231" s="143">
        <v>11</v>
      </c>
      <c r="D231" s="130" t="s">
        <v>1</v>
      </c>
      <c r="E231" s="383"/>
      <c r="F231" s="384"/>
      <c r="G231" s="384"/>
      <c r="H231" s="385"/>
      <c r="I231" s="61"/>
      <c r="J231" s="55">
        <f>SUM(J235)</f>
        <v>944</v>
      </c>
      <c r="K231" s="55">
        <f t="shared" ref="K231:L231" si="78">SUM(K235)</f>
        <v>548</v>
      </c>
      <c r="L231" s="55">
        <f t="shared" si="78"/>
        <v>552</v>
      </c>
      <c r="M231" s="289"/>
      <c r="N231" s="289"/>
      <c r="O231" s="289"/>
    </row>
    <row r="232" spans="1:15" s="33" customFormat="1" ht="33">
      <c r="A232" s="62" t="s">
        <v>171</v>
      </c>
      <c r="B232" s="144">
        <v>914</v>
      </c>
      <c r="C232" s="145" t="s">
        <v>29</v>
      </c>
      <c r="D232" s="146" t="s">
        <v>1</v>
      </c>
      <c r="E232" s="94" t="s">
        <v>33</v>
      </c>
      <c r="F232" s="94" t="s">
        <v>113</v>
      </c>
      <c r="G232" s="94" t="s">
        <v>114</v>
      </c>
      <c r="H232" s="94" t="s">
        <v>120</v>
      </c>
      <c r="I232" s="147"/>
      <c r="J232" s="80">
        <f>SUM(J233)</f>
        <v>944</v>
      </c>
      <c r="K232" s="80">
        <f t="shared" ref="K232:L234" si="79">SUM(K233)</f>
        <v>548</v>
      </c>
      <c r="L232" s="80">
        <f t="shared" si="79"/>
        <v>552</v>
      </c>
      <c r="M232" s="318"/>
      <c r="N232" s="318"/>
      <c r="O232" s="318"/>
    </row>
    <row r="233" spans="1:15" s="10" customFormat="1">
      <c r="A233" s="179" t="s">
        <v>172</v>
      </c>
      <c r="B233" s="148">
        <v>914</v>
      </c>
      <c r="C233" s="149" t="s">
        <v>29</v>
      </c>
      <c r="D233" s="150" t="s">
        <v>1</v>
      </c>
      <c r="E233" s="96" t="s">
        <v>33</v>
      </c>
      <c r="F233" s="96" t="s">
        <v>16</v>
      </c>
      <c r="G233" s="96" t="s">
        <v>114</v>
      </c>
      <c r="H233" s="96" t="s">
        <v>120</v>
      </c>
      <c r="I233" s="136"/>
      <c r="J233" s="81">
        <f>SUM(J234)</f>
        <v>944</v>
      </c>
      <c r="K233" s="81">
        <f t="shared" si="79"/>
        <v>548</v>
      </c>
      <c r="L233" s="81">
        <f t="shared" si="79"/>
        <v>552</v>
      </c>
      <c r="M233" s="295"/>
      <c r="N233" s="295"/>
      <c r="O233" s="295"/>
    </row>
    <row r="234" spans="1:15" s="43" customFormat="1">
      <c r="A234" s="64" t="s">
        <v>173</v>
      </c>
      <c r="B234" s="87">
        <v>914</v>
      </c>
      <c r="C234" s="151" t="s">
        <v>29</v>
      </c>
      <c r="D234" s="152" t="s">
        <v>1</v>
      </c>
      <c r="E234" s="98" t="s">
        <v>33</v>
      </c>
      <c r="F234" s="98" t="s">
        <v>16</v>
      </c>
      <c r="G234" s="98" t="s">
        <v>1</v>
      </c>
      <c r="H234" s="98" t="s">
        <v>120</v>
      </c>
      <c r="I234" s="88"/>
      <c r="J234" s="82">
        <f>SUM(J235)</f>
        <v>944</v>
      </c>
      <c r="K234" s="82">
        <f t="shared" si="79"/>
        <v>548</v>
      </c>
      <c r="L234" s="82">
        <f t="shared" si="79"/>
        <v>552</v>
      </c>
      <c r="M234" s="319"/>
      <c r="N234" s="319"/>
      <c r="O234" s="319"/>
    </row>
    <row r="235" spans="1:15" s="11" customFormat="1" ht="31.5">
      <c r="A235" s="58" t="s">
        <v>327</v>
      </c>
      <c r="B235" s="91">
        <v>914</v>
      </c>
      <c r="C235" s="84" t="s">
        <v>29</v>
      </c>
      <c r="D235" s="92" t="s">
        <v>1</v>
      </c>
      <c r="E235" s="84" t="s">
        <v>33</v>
      </c>
      <c r="F235" s="84" t="s">
        <v>16</v>
      </c>
      <c r="G235" s="84" t="s">
        <v>1</v>
      </c>
      <c r="H235" s="84" t="s">
        <v>34</v>
      </c>
      <c r="I235" s="83" t="s">
        <v>53</v>
      </c>
      <c r="J235" s="79">
        <v>944</v>
      </c>
      <c r="K235" s="79">
        <v>548</v>
      </c>
      <c r="L235" s="79">
        <v>552</v>
      </c>
      <c r="M235" s="288"/>
      <c r="N235" s="288"/>
      <c r="O235" s="288"/>
    </row>
    <row r="236" spans="1:15" s="16" customFormat="1">
      <c r="A236" s="59" t="s">
        <v>94</v>
      </c>
      <c r="B236" s="142">
        <v>914</v>
      </c>
      <c r="C236" s="143" t="s">
        <v>29</v>
      </c>
      <c r="D236" s="130" t="s">
        <v>5</v>
      </c>
      <c r="E236" s="391"/>
      <c r="F236" s="392"/>
      <c r="G236" s="392"/>
      <c r="H236" s="393"/>
      <c r="I236" s="84"/>
      <c r="J236" s="55">
        <f t="shared" ref="J236:L239" si="80">SUM(J237)</f>
        <v>14112</v>
      </c>
      <c r="K236" s="55">
        <f t="shared" si="80"/>
        <v>13812</v>
      </c>
      <c r="L236" s="55">
        <f t="shared" si="80"/>
        <v>13812</v>
      </c>
      <c r="M236" s="289"/>
      <c r="N236" s="289"/>
      <c r="O236" s="289"/>
    </row>
    <row r="237" spans="1:15" s="33" customFormat="1" ht="33">
      <c r="A237" s="62" t="s">
        <v>171</v>
      </c>
      <c r="B237" s="144">
        <v>914</v>
      </c>
      <c r="C237" s="147" t="s">
        <v>29</v>
      </c>
      <c r="D237" s="153" t="s">
        <v>5</v>
      </c>
      <c r="E237" s="94" t="s">
        <v>33</v>
      </c>
      <c r="F237" s="94" t="s">
        <v>113</v>
      </c>
      <c r="G237" s="94" t="s">
        <v>114</v>
      </c>
      <c r="H237" s="94" t="s">
        <v>120</v>
      </c>
      <c r="I237" s="147"/>
      <c r="J237" s="80">
        <f t="shared" si="80"/>
        <v>14112</v>
      </c>
      <c r="K237" s="80">
        <f t="shared" si="80"/>
        <v>13812</v>
      </c>
      <c r="L237" s="80">
        <f t="shared" si="80"/>
        <v>13812</v>
      </c>
      <c r="M237" s="318"/>
      <c r="N237" s="318"/>
      <c r="O237" s="318"/>
    </row>
    <row r="238" spans="1:15" s="10" customFormat="1">
      <c r="A238" s="179" t="s">
        <v>172</v>
      </c>
      <c r="B238" s="148">
        <v>914</v>
      </c>
      <c r="C238" s="136" t="s">
        <v>29</v>
      </c>
      <c r="D238" s="133" t="s">
        <v>5</v>
      </c>
      <c r="E238" s="96" t="s">
        <v>33</v>
      </c>
      <c r="F238" s="96" t="s">
        <v>16</v>
      </c>
      <c r="G238" s="96" t="s">
        <v>114</v>
      </c>
      <c r="H238" s="96" t="s">
        <v>120</v>
      </c>
      <c r="I238" s="136"/>
      <c r="J238" s="81">
        <f t="shared" si="80"/>
        <v>14112</v>
      </c>
      <c r="K238" s="81">
        <f t="shared" si="80"/>
        <v>13812</v>
      </c>
      <c r="L238" s="81">
        <f t="shared" si="80"/>
        <v>13812</v>
      </c>
      <c r="M238" s="295"/>
      <c r="N238" s="295"/>
      <c r="O238" s="295"/>
    </row>
    <row r="239" spans="1:15" s="43" customFormat="1">
      <c r="A239" s="64" t="s">
        <v>173</v>
      </c>
      <c r="B239" s="87">
        <v>914</v>
      </c>
      <c r="C239" s="151" t="s">
        <v>29</v>
      </c>
      <c r="D239" s="152" t="s">
        <v>5</v>
      </c>
      <c r="E239" s="89" t="s">
        <v>33</v>
      </c>
      <c r="F239" s="89" t="s">
        <v>16</v>
      </c>
      <c r="G239" s="89" t="s">
        <v>1</v>
      </c>
      <c r="H239" s="89" t="s">
        <v>120</v>
      </c>
      <c r="I239" s="88"/>
      <c r="J239" s="82">
        <f>SUM(J240:J240)</f>
        <v>14112</v>
      </c>
      <c r="K239" s="82">
        <f t="shared" si="80"/>
        <v>13812</v>
      </c>
      <c r="L239" s="82">
        <f t="shared" si="80"/>
        <v>13812</v>
      </c>
      <c r="M239" s="319"/>
      <c r="N239" s="319"/>
      <c r="O239" s="319"/>
    </row>
    <row r="240" spans="1:15" s="11" customFormat="1" ht="47.25">
      <c r="A240" s="58" t="s">
        <v>107</v>
      </c>
      <c r="B240" s="91">
        <v>914</v>
      </c>
      <c r="C240" s="84" t="s">
        <v>29</v>
      </c>
      <c r="D240" s="92" t="s">
        <v>5</v>
      </c>
      <c r="E240" s="84" t="s">
        <v>33</v>
      </c>
      <c r="F240" s="84" t="s">
        <v>16</v>
      </c>
      <c r="G240" s="84" t="s">
        <v>1</v>
      </c>
      <c r="H240" s="84" t="s">
        <v>6</v>
      </c>
      <c r="I240" s="83" t="s">
        <v>59</v>
      </c>
      <c r="J240" s="79">
        <v>14112</v>
      </c>
      <c r="K240" s="79">
        <v>13812</v>
      </c>
      <c r="L240" s="79">
        <v>13812</v>
      </c>
      <c r="M240" s="288">
        <v>300</v>
      </c>
      <c r="N240" s="288"/>
      <c r="O240" s="288"/>
    </row>
    <row r="241" spans="1:15" s="11" customFormat="1">
      <c r="A241" s="59" t="s">
        <v>95</v>
      </c>
      <c r="B241" s="142">
        <v>914</v>
      </c>
      <c r="C241" s="143" t="s">
        <v>29</v>
      </c>
      <c r="D241" s="130" t="s">
        <v>11</v>
      </c>
      <c r="E241" s="359"/>
      <c r="F241" s="360"/>
      <c r="G241" s="360"/>
      <c r="H241" s="361"/>
      <c r="I241" s="61"/>
      <c r="J241" s="55">
        <f>+J242</f>
        <v>4027.1000000000004</v>
      </c>
      <c r="K241" s="55">
        <f t="shared" ref="K241:L243" si="81">SUM(K242)</f>
        <v>0</v>
      </c>
      <c r="L241" s="55">
        <f t="shared" si="81"/>
        <v>0</v>
      </c>
      <c r="M241" s="288"/>
      <c r="N241" s="288"/>
      <c r="O241" s="288"/>
    </row>
    <row r="242" spans="1:15" s="11" customFormat="1" ht="33">
      <c r="A242" s="62" t="s">
        <v>171</v>
      </c>
      <c r="B242" s="144">
        <v>914</v>
      </c>
      <c r="C242" s="145" t="s">
        <v>29</v>
      </c>
      <c r="D242" s="146" t="s">
        <v>11</v>
      </c>
      <c r="E242" s="99" t="s">
        <v>33</v>
      </c>
      <c r="F242" s="99" t="s">
        <v>113</v>
      </c>
      <c r="G242" s="99" t="s">
        <v>114</v>
      </c>
      <c r="H242" s="99" t="s">
        <v>120</v>
      </c>
      <c r="I242" s="147"/>
      <c r="J242" s="80">
        <f>SUM(J243)</f>
        <v>4027.1000000000004</v>
      </c>
      <c r="K242" s="80">
        <f t="shared" si="81"/>
        <v>0</v>
      </c>
      <c r="L242" s="80">
        <f t="shared" si="81"/>
        <v>0</v>
      </c>
      <c r="M242" s="288"/>
      <c r="N242" s="288"/>
      <c r="O242" s="288"/>
    </row>
    <row r="243" spans="1:15" s="16" customFormat="1">
      <c r="A243" s="179" t="s">
        <v>172</v>
      </c>
      <c r="B243" s="148">
        <v>914</v>
      </c>
      <c r="C243" s="149" t="s">
        <v>29</v>
      </c>
      <c r="D243" s="150" t="s">
        <v>11</v>
      </c>
      <c r="E243" s="100" t="s">
        <v>33</v>
      </c>
      <c r="F243" s="100" t="s">
        <v>16</v>
      </c>
      <c r="G243" s="100" t="s">
        <v>114</v>
      </c>
      <c r="H243" s="100" t="s">
        <v>120</v>
      </c>
      <c r="I243" s="136"/>
      <c r="J243" s="81">
        <f>SUM(J244)</f>
        <v>4027.1000000000004</v>
      </c>
      <c r="K243" s="81">
        <f t="shared" si="81"/>
        <v>0</v>
      </c>
      <c r="L243" s="81">
        <f t="shared" si="81"/>
        <v>0</v>
      </c>
      <c r="M243" s="289"/>
      <c r="N243" s="289"/>
      <c r="O243" s="289"/>
    </row>
    <row r="244" spans="1:15" s="33" customFormat="1">
      <c r="A244" s="64" t="s">
        <v>173</v>
      </c>
      <c r="B244" s="87">
        <v>914</v>
      </c>
      <c r="C244" s="151" t="s">
        <v>29</v>
      </c>
      <c r="D244" s="152" t="s">
        <v>11</v>
      </c>
      <c r="E244" s="89" t="s">
        <v>33</v>
      </c>
      <c r="F244" s="89" t="s">
        <v>16</v>
      </c>
      <c r="G244" s="89" t="s">
        <v>1</v>
      </c>
      <c r="H244" s="89" t="s">
        <v>120</v>
      </c>
      <c r="I244" s="88"/>
      <c r="J244" s="82">
        <f>+J245+J247</f>
        <v>4027.1000000000004</v>
      </c>
      <c r="K244" s="82">
        <f>SUM(K245:K245)</f>
        <v>0</v>
      </c>
      <c r="L244" s="82">
        <f>SUM(L245:L245)</f>
        <v>0</v>
      </c>
      <c r="M244" s="318"/>
      <c r="N244" s="318"/>
      <c r="O244" s="318"/>
    </row>
    <row r="245" spans="1:15" s="10" customFormat="1">
      <c r="A245" s="65" t="s">
        <v>475</v>
      </c>
      <c r="B245" s="91">
        <v>914</v>
      </c>
      <c r="C245" s="84" t="s">
        <v>29</v>
      </c>
      <c r="D245" s="84" t="s">
        <v>11</v>
      </c>
      <c r="E245" s="84" t="s">
        <v>33</v>
      </c>
      <c r="F245" s="84" t="s">
        <v>16</v>
      </c>
      <c r="G245" s="84" t="s">
        <v>1</v>
      </c>
      <c r="H245" s="84" t="s">
        <v>25</v>
      </c>
      <c r="I245" s="83" t="s">
        <v>53</v>
      </c>
      <c r="J245" s="79">
        <v>1174.8</v>
      </c>
      <c r="K245" s="79"/>
      <c r="L245" s="79"/>
      <c r="M245" s="295">
        <v>-500</v>
      </c>
      <c r="N245" s="295"/>
      <c r="O245" s="295"/>
    </row>
    <row r="246" spans="1:15" s="10" customFormat="1" ht="31.5" hidden="1">
      <c r="A246" s="180" t="s">
        <v>578</v>
      </c>
      <c r="B246" s="91">
        <v>914</v>
      </c>
      <c r="C246" s="84" t="s">
        <v>29</v>
      </c>
      <c r="D246" s="84" t="s">
        <v>11</v>
      </c>
      <c r="E246" s="84" t="s">
        <v>33</v>
      </c>
      <c r="F246" s="84" t="s">
        <v>16</v>
      </c>
      <c r="G246" s="84" t="s">
        <v>1</v>
      </c>
      <c r="H246" s="84" t="s">
        <v>534</v>
      </c>
      <c r="I246" s="83" t="s">
        <v>57</v>
      </c>
      <c r="J246" s="181">
        <v>0</v>
      </c>
      <c r="K246" s="79"/>
      <c r="L246" s="79"/>
      <c r="M246" s="295"/>
      <c r="N246" s="295"/>
      <c r="O246" s="295"/>
    </row>
    <row r="247" spans="1:15" s="10" customFormat="1" ht="16.899999999999999" customHeight="1">
      <c r="A247" s="268" t="s">
        <v>638</v>
      </c>
      <c r="B247" s="121">
        <v>914</v>
      </c>
      <c r="C247" s="102" t="s">
        <v>29</v>
      </c>
      <c r="D247" s="102" t="s">
        <v>11</v>
      </c>
      <c r="E247" s="102" t="s">
        <v>33</v>
      </c>
      <c r="F247" s="102" t="s">
        <v>16</v>
      </c>
      <c r="G247" s="102" t="s">
        <v>1</v>
      </c>
      <c r="H247" s="102" t="s">
        <v>590</v>
      </c>
      <c r="I247" s="261"/>
      <c r="J247" s="269">
        <f>+J248+J249+J250</f>
        <v>2852.3</v>
      </c>
      <c r="K247" s="103"/>
      <c r="L247" s="103"/>
      <c r="M247" s="295"/>
      <c r="N247" s="295"/>
      <c r="O247" s="295"/>
    </row>
    <row r="248" spans="1:15" s="10" customFormat="1" ht="31.5" hidden="1">
      <c r="A248" s="180" t="s">
        <v>639</v>
      </c>
      <c r="B248" s="91">
        <v>914</v>
      </c>
      <c r="C248" s="84" t="s">
        <v>29</v>
      </c>
      <c r="D248" s="84" t="s">
        <v>11</v>
      </c>
      <c r="E248" s="84" t="s">
        <v>33</v>
      </c>
      <c r="F248" s="84" t="s">
        <v>16</v>
      </c>
      <c r="G248" s="84" t="s">
        <v>1</v>
      </c>
      <c r="H248" s="84" t="s">
        <v>590</v>
      </c>
      <c r="I248" s="266" t="s">
        <v>57</v>
      </c>
      <c r="J248" s="181"/>
      <c r="K248" s="79"/>
      <c r="L248" s="79"/>
      <c r="M248" s="295"/>
      <c r="N248" s="295"/>
      <c r="O248" s="295"/>
    </row>
    <row r="249" spans="1:15" s="10" customFormat="1" ht="31.5">
      <c r="A249" s="180" t="s">
        <v>640</v>
      </c>
      <c r="B249" s="91">
        <v>914</v>
      </c>
      <c r="C249" s="84" t="s">
        <v>29</v>
      </c>
      <c r="D249" s="84" t="s">
        <v>11</v>
      </c>
      <c r="E249" s="84" t="s">
        <v>33</v>
      </c>
      <c r="F249" s="84" t="s">
        <v>16</v>
      </c>
      <c r="G249" s="84" t="s">
        <v>1</v>
      </c>
      <c r="H249" s="84" t="s">
        <v>590</v>
      </c>
      <c r="I249" s="266" t="s">
        <v>57</v>
      </c>
      <c r="J249" s="181">
        <v>571.20000000000005</v>
      </c>
      <c r="K249" s="79"/>
      <c r="L249" s="79"/>
      <c r="M249" s="295">
        <v>571.20000000000005</v>
      </c>
      <c r="N249" s="295"/>
      <c r="O249" s="295"/>
    </row>
    <row r="250" spans="1:15" s="43" customFormat="1" ht="31.5">
      <c r="A250" s="180" t="s">
        <v>641</v>
      </c>
      <c r="B250" s="91">
        <v>914</v>
      </c>
      <c r="C250" s="84" t="s">
        <v>29</v>
      </c>
      <c r="D250" s="84" t="s">
        <v>11</v>
      </c>
      <c r="E250" s="84" t="s">
        <v>33</v>
      </c>
      <c r="F250" s="84" t="s">
        <v>16</v>
      </c>
      <c r="G250" s="84" t="s">
        <v>1</v>
      </c>
      <c r="H250" s="84" t="s">
        <v>590</v>
      </c>
      <c r="I250" s="83" t="s">
        <v>57</v>
      </c>
      <c r="J250" s="181">
        <v>2281.1</v>
      </c>
      <c r="K250" s="182"/>
      <c r="L250" s="182"/>
      <c r="M250" s="319">
        <v>566.1</v>
      </c>
      <c r="N250" s="319"/>
      <c r="O250" s="319"/>
    </row>
    <row r="251" spans="1:15" s="11" customFormat="1" ht="60.75">
      <c r="A251" s="71" t="s">
        <v>175</v>
      </c>
      <c r="B251" s="101">
        <v>927</v>
      </c>
      <c r="C251" s="362"/>
      <c r="D251" s="346"/>
      <c r="E251" s="346"/>
      <c r="F251" s="346"/>
      <c r="G251" s="346"/>
      <c r="H251" s="347"/>
      <c r="I251" s="106"/>
      <c r="J251" s="103">
        <f>SUM(J252+J270+J276+J394+J422+J428+J347+J311)</f>
        <v>558537.4</v>
      </c>
      <c r="K251" s="103">
        <f>SUM(K252+K270+K276+K394+K422+K428+K347+K311)</f>
        <v>755805.5</v>
      </c>
      <c r="L251" s="103">
        <f>SUM(L252+L270+L276+L394+L422+L428+L347+L311)</f>
        <v>507119.39999999997</v>
      </c>
      <c r="M251" s="288"/>
      <c r="N251" s="288"/>
      <c r="O251" s="288"/>
    </row>
    <row r="252" spans="1:15" s="11" customFormat="1">
      <c r="A252" s="68" t="s">
        <v>62</v>
      </c>
      <c r="B252" s="68">
        <v>927</v>
      </c>
      <c r="C252" s="108" t="s">
        <v>1</v>
      </c>
      <c r="D252" s="362"/>
      <c r="E252" s="346"/>
      <c r="F252" s="346"/>
      <c r="G252" s="346"/>
      <c r="H252" s="347"/>
      <c r="I252" s="106"/>
      <c r="J252" s="70">
        <f>SUM(J253+J260+J265)</f>
        <v>21075</v>
      </c>
      <c r="K252" s="70">
        <f t="shared" ref="K252:L252" si="82">SUM(K253+K260+K265)</f>
        <v>21598</v>
      </c>
      <c r="L252" s="70">
        <f t="shared" si="82"/>
        <v>22305</v>
      </c>
      <c r="M252" s="288"/>
      <c r="N252" s="288"/>
      <c r="O252" s="288"/>
    </row>
    <row r="253" spans="1:15" s="11" customFormat="1">
      <c r="A253" s="59" t="s">
        <v>66</v>
      </c>
      <c r="B253" s="60">
        <v>927</v>
      </c>
      <c r="C253" s="130" t="s">
        <v>1</v>
      </c>
      <c r="D253" s="130" t="s">
        <v>3</v>
      </c>
      <c r="E253" s="353"/>
      <c r="F253" s="354"/>
      <c r="G253" s="354"/>
      <c r="H253" s="355"/>
      <c r="I253" s="61"/>
      <c r="J253" s="55">
        <f>SUM(J254)</f>
        <v>18775</v>
      </c>
      <c r="K253" s="55">
        <f t="shared" ref="K253:L255" si="83">SUM(K254)</f>
        <v>19298</v>
      </c>
      <c r="L253" s="55">
        <f t="shared" si="83"/>
        <v>20005</v>
      </c>
      <c r="M253" s="288"/>
      <c r="N253" s="288"/>
      <c r="O253" s="288"/>
    </row>
    <row r="254" spans="1:15" s="11" customFormat="1" ht="66">
      <c r="A254" s="62" t="s">
        <v>176</v>
      </c>
      <c r="B254" s="93">
        <v>927</v>
      </c>
      <c r="C254" s="94" t="s">
        <v>1</v>
      </c>
      <c r="D254" s="146" t="s">
        <v>3</v>
      </c>
      <c r="E254" s="99" t="s">
        <v>36</v>
      </c>
      <c r="F254" s="99" t="s">
        <v>113</v>
      </c>
      <c r="G254" s="99" t="s">
        <v>114</v>
      </c>
      <c r="H254" s="99" t="s">
        <v>120</v>
      </c>
      <c r="I254" s="147"/>
      <c r="J254" s="80">
        <f>SUM(J255)</f>
        <v>18775</v>
      </c>
      <c r="K254" s="80">
        <f t="shared" si="83"/>
        <v>19298</v>
      </c>
      <c r="L254" s="80">
        <f t="shared" si="83"/>
        <v>20005</v>
      </c>
      <c r="M254" s="288"/>
      <c r="N254" s="288"/>
      <c r="O254" s="288"/>
    </row>
    <row r="255" spans="1:15" s="11" customFormat="1">
      <c r="A255" s="63" t="s">
        <v>159</v>
      </c>
      <c r="B255" s="95">
        <v>927</v>
      </c>
      <c r="C255" s="96" t="s">
        <v>1</v>
      </c>
      <c r="D255" s="150" t="s">
        <v>3</v>
      </c>
      <c r="E255" s="100" t="s">
        <v>36</v>
      </c>
      <c r="F255" s="100" t="s">
        <v>30</v>
      </c>
      <c r="G255" s="100" t="s">
        <v>114</v>
      </c>
      <c r="H255" s="100" t="s">
        <v>120</v>
      </c>
      <c r="I255" s="136"/>
      <c r="J255" s="81">
        <f>SUM(J256)</f>
        <v>18775</v>
      </c>
      <c r="K255" s="81">
        <f t="shared" si="83"/>
        <v>19298</v>
      </c>
      <c r="L255" s="81">
        <f t="shared" si="83"/>
        <v>20005</v>
      </c>
      <c r="M255" s="288"/>
      <c r="N255" s="288"/>
      <c r="O255" s="288"/>
    </row>
    <row r="256" spans="1:15" s="11" customFormat="1" ht="34.5">
      <c r="A256" s="64" t="s">
        <v>177</v>
      </c>
      <c r="B256" s="97">
        <v>927</v>
      </c>
      <c r="C256" s="98" t="s">
        <v>1</v>
      </c>
      <c r="D256" s="152" t="s">
        <v>3</v>
      </c>
      <c r="E256" s="89" t="s">
        <v>36</v>
      </c>
      <c r="F256" s="89" t="s">
        <v>30</v>
      </c>
      <c r="G256" s="89" t="s">
        <v>1</v>
      </c>
      <c r="H256" s="89" t="s">
        <v>120</v>
      </c>
      <c r="I256" s="88"/>
      <c r="J256" s="82">
        <f>SUM(J257:J259)</f>
        <v>18775</v>
      </c>
      <c r="K256" s="82">
        <f t="shared" ref="K256:L256" si="84">SUM(K257:K259)</f>
        <v>19298</v>
      </c>
      <c r="L256" s="82">
        <f t="shared" si="84"/>
        <v>20005</v>
      </c>
      <c r="M256" s="288"/>
      <c r="N256" s="288"/>
      <c r="O256" s="288"/>
    </row>
    <row r="257" spans="1:15" s="17" customFormat="1" ht="47.25">
      <c r="A257" s="58" t="s">
        <v>204</v>
      </c>
      <c r="B257" s="91">
        <v>927</v>
      </c>
      <c r="C257" s="84" t="s">
        <v>1</v>
      </c>
      <c r="D257" s="92" t="s">
        <v>3</v>
      </c>
      <c r="E257" s="84" t="s">
        <v>36</v>
      </c>
      <c r="F257" s="84" t="s">
        <v>30</v>
      </c>
      <c r="G257" s="84" t="s">
        <v>1</v>
      </c>
      <c r="H257" s="84" t="s">
        <v>41</v>
      </c>
      <c r="I257" s="83" t="s">
        <v>54</v>
      </c>
      <c r="J257" s="79">
        <v>16778</v>
      </c>
      <c r="K257" s="79">
        <v>17301</v>
      </c>
      <c r="L257" s="79">
        <v>18008</v>
      </c>
      <c r="M257" s="297"/>
      <c r="N257" s="297"/>
      <c r="O257" s="297"/>
    </row>
    <row r="258" spans="1:15" s="18" customFormat="1" ht="31.5">
      <c r="A258" s="58" t="s">
        <v>104</v>
      </c>
      <c r="B258" s="91">
        <v>927</v>
      </c>
      <c r="C258" s="84" t="s">
        <v>1</v>
      </c>
      <c r="D258" s="92" t="s">
        <v>3</v>
      </c>
      <c r="E258" s="84" t="s">
        <v>36</v>
      </c>
      <c r="F258" s="84" t="s">
        <v>30</v>
      </c>
      <c r="G258" s="84" t="s">
        <v>1</v>
      </c>
      <c r="H258" s="84" t="s">
        <v>41</v>
      </c>
      <c r="I258" s="83" t="s">
        <v>53</v>
      </c>
      <c r="J258" s="79">
        <v>1983</v>
      </c>
      <c r="K258" s="79">
        <v>1983</v>
      </c>
      <c r="L258" s="79">
        <v>1983</v>
      </c>
      <c r="M258" s="324"/>
      <c r="N258" s="324"/>
      <c r="O258" s="324"/>
    </row>
    <row r="259" spans="1:15" s="21" customFormat="1" ht="31.5">
      <c r="A259" s="58" t="s">
        <v>329</v>
      </c>
      <c r="B259" s="91">
        <v>927</v>
      </c>
      <c r="C259" s="84" t="s">
        <v>1</v>
      </c>
      <c r="D259" s="92" t="s">
        <v>3</v>
      </c>
      <c r="E259" s="84" t="s">
        <v>36</v>
      </c>
      <c r="F259" s="84" t="s">
        <v>30</v>
      </c>
      <c r="G259" s="84" t="s">
        <v>1</v>
      </c>
      <c r="H259" s="84" t="s">
        <v>41</v>
      </c>
      <c r="I259" s="83" t="s">
        <v>55</v>
      </c>
      <c r="J259" s="79">
        <v>14</v>
      </c>
      <c r="K259" s="79">
        <v>14</v>
      </c>
      <c r="L259" s="79">
        <v>14</v>
      </c>
      <c r="M259" s="325"/>
      <c r="N259" s="325"/>
      <c r="O259" s="325"/>
    </row>
    <row r="260" spans="1:15" s="9" customFormat="1">
      <c r="A260" s="183" t="s">
        <v>67</v>
      </c>
      <c r="B260" s="184">
        <v>927</v>
      </c>
      <c r="C260" s="143" t="s">
        <v>1</v>
      </c>
      <c r="D260" s="130">
        <v>11</v>
      </c>
      <c r="E260" s="359"/>
      <c r="F260" s="360"/>
      <c r="G260" s="360"/>
      <c r="H260" s="361"/>
      <c r="I260" s="61"/>
      <c r="J260" s="55">
        <f>SUM(J261)</f>
        <v>1300</v>
      </c>
      <c r="K260" s="55">
        <f t="shared" ref="K260:L263" si="85">SUM(K261)</f>
        <v>1300</v>
      </c>
      <c r="L260" s="55">
        <f t="shared" si="85"/>
        <v>1300</v>
      </c>
      <c r="M260" s="326"/>
      <c r="N260" s="326"/>
      <c r="O260" s="326"/>
    </row>
    <row r="261" spans="1:15" s="49" customFormat="1" ht="66">
      <c r="A261" s="62" t="s">
        <v>176</v>
      </c>
      <c r="B261" s="185">
        <v>927</v>
      </c>
      <c r="C261" s="145" t="s">
        <v>1</v>
      </c>
      <c r="D261" s="146" t="s">
        <v>29</v>
      </c>
      <c r="E261" s="99" t="s">
        <v>36</v>
      </c>
      <c r="F261" s="99" t="s">
        <v>113</v>
      </c>
      <c r="G261" s="99" t="s">
        <v>114</v>
      </c>
      <c r="H261" s="99" t="s">
        <v>120</v>
      </c>
      <c r="I261" s="147"/>
      <c r="J261" s="80">
        <f>SUM(J262)</f>
        <v>1300</v>
      </c>
      <c r="K261" s="80">
        <f t="shared" si="85"/>
        <v>1300</v>
      </c>
      <c r="L261" s="80">
        <f t="shared" si="85"/>
        <v>1300</v>
      </c>
      <c r="M261" s="327"/>
      <c r="N261" s="327"/>
      <c r="O261" s="327"/>
    </row>
    <row r="262" spans="1:15" s="11" customFormat="1">
      <c r="A262" s="63" t="s">
        <v>178</v>
      </c>
      <c r="B262" s="186">
        <v>927</v>
      </c>
      <c r="C262" s="149" t="s">
        <v>1</v>
      </c>
      <c r="D262" s="150" t="s">
        <v>29</v>
      </c>
      <c r="E262" s="100" t="s">
        <v>36</v>
      </c>
      <c r="F262" s="100" t="s">
        <v>16</v>
      </c>
      <c r="G262" s="100" t="s">
        <v>114</v>
      </c>
      <c r="H262" s="100" t="s">
        <v>120</v>
      </c>
      <c r="I262" s="136"/>
      <c r="J262" s="81">
        <f>SUM(J263)</f>
        <v>1300</v>
      </c>
      <c r="K262" s="81">
        <f t="shared" si="85"/>
        <v>1300</v>
      </c>
      <c r="L262" s="81">
        <f t="shared" si="85"/>
        <v>1300</v>
      </c>
      <c r="M262" s="288"/>
      <c r="N262" s="288"/>
      <c r="O262" s="288"/>
    </row>
    <row r="263" spans="1:15" s="24" customFormat="1">
      <c r="A263" s="64" t="s">
        <v>179</v>
      </c>
      <c r="B263" s="187">
        <v>927</v>
      </c>
      <c r="C263" s="151" t="s">
        <v>1</v>
      </c>
      <c r="D263" s="152" t="s">
        <v>29</v>
      </c>
      <c r="E263" s="89" t="s">
        <v>36</v>
      </c>
      <c r="F263" s="89" t="s">
        <v>16</v>
      </c>
      <c r="G263" s="89" t="s">
        <v>7</v>
      </c>
      <c r="H263" s="89" t="s">
        <v>120</v>
      </c>
      <c r="I263" s="88"/>
      <c r="J263" s="82">
        <f>SUM(J264)</f>
        <v>1300</v>
      </c>
      <c r="K263" s="82">
        <f t="shared" si="85"/>
        <v>1300</v>
      </c>
      <c r="L263" s="82">
        <f t="shared" si="85"/>
        <v>1300</v>
      </c>
      <c r="M263" s="303"/>
      <c r="N263" s="303"/>
      <c r="O263" s="303"/>
    </row>
    <row r="264" spans="1:15" s="35" customFormat="1" ht="31.5">
      <c r="A264" s="58" t="s">
        <v>330</v>
      </c>
      <c r="B264" s="91">
        <v>927</v>
      </c>
      <c r="C264" s="84" t="s">
        <v>1</v>
      </c>
      <c r="D264" s="92" t="s">
        <v>29</v>
      </c>
      <c r="E264" s="84" t="s">
        <v>36</v>
      </c>
      <c r="F264" s="84" t="s">
        <v>16</v>
      </c>
      <c r="G264" s="84" t="s">
        <v>7</v>
      </c>
      <c r="H264" s="84" t="s">
        <v>37</v>
      </c>
      <c r="I264" s="83" t="s">
        <v>55</v>
      </c>
      <c r="J264" s="79">
        <v>1300</v>
      </c>
      <c r="K264" s="79">
        <v>1300</v>
      </c>
      <c r="L264" s="79">
        <v>1300</v>
      </c>
      <c r="M264" s="311"/>
      <c r="N264" s="311"/>
      <c r="O264" s="311"/>
    </row>
    <row r="265" spans="1:15" s="38" customFormat="1">
      <c r="A265" s="137" t="s">
        <v>68</v>
      </c>
      <c r="B265" s="101">
        <v>927</v>
      </c>
      <c r="C265" s="106" t="s">
        <v>1</v>
      </c>
      <c r="D265" s="116" t="s">
        <v>33</v>
      </c>
      <c r="E265" s="116"/>
      <c r="F265" s="117"/>
      <c r="G265" s="117"/>
      <c r="H265" s="106"/>
      <c r="I265" s="106"/>
      <c r="J265" s="103">
        <f>SUM(J266)</f>
        <v>1000</v>
      </c>
      <c r="K265" s="103">
        <f t="shared" ref="K265:L265" si="86">SUM(K266)</f>
        <v>1000</v>
      </c>
      <c r="L265" s="103">
        <f t="shared" si="86"/>
        <v>1000</v>
      </c>
      <c r="M265" s="312"/>
      <c r="N265" s="312"/>
      <c r="O265" s="312"/>
    </row>
    <row r="266" spans="1:15" s="37" customFormat="1" ht="66">
      <c r="A266" s="62" t="s">
        <v>176</v>
      </c>
      <c r="B266" s="185">
        <v>927</v>
      </c>
      <c r="C266" s="145" t="s">
        <v>1</v>
      </c>
      <c r="D266" s="146" t="s">
        <v>33</v>
      </c>
      <c r="E266" s="99" t="s">
        <v>36</v>
      </c>
      <c r="F266" s="99" t="s">
        <v>113</v>
      </c>
      <c r="G266" s="99" t="s">
        <v>114</v>
      </c>
      <c r="H266" s="99" t="s">
        <v>120</v>
      </c>
      <c r="I266" s="147"/>
      <c r="J266" s="80">
        <f>SUM(J268)</f>
        <v>1000</v>
      </c>
      <c r="K266" s="80">
        <f t="shared" ref="K266:L266" si="87">SUM(K268)</f>
        <v>1000</v>
      </c>
      <c r="L266" s="80">
        <f t="shared" si="87"/>
        <v>1000</v>
      </c>
      <c r="M266" s="313"/>
      <c r="N266" s="313"/>
      <c r="O266" s="313"/>
    </row>
    <row r="267" spans="1:15" s="48" customFormat="1">
      <c r="A267" s="63" t="s">
        <v>178</v>
      </c>
      <c r="B267" s="186">
        <v>927</v>
      </c>
      <c r="C267" s="149" t="s">
        <v>1</v>
      </c>
      <c r="D267" s="150" t="s">
        <v>33</v>
      </c>
      <c r="E267" s="100" t="s">
        <v>36</v>
      </c>
      <c r="F267" s="100" t="s">
        <v>16</v>
      </c>
      <c r="G267" s="100" t="s">
        <v>114</v>
      </c>
      <c r="H267" s="100" t="s">
        <v>120</v>
      </c>
      <c r="I267" s="136"/>
      <c r="J267" s="81">
        <f>SUM(J268)</f>
        <v>1000</v>
      </c>
      <c r="K267" s="81">
        <f t="shared" ref="K267:L268" si="88">SUM(K268)</f>
        <v>1000</v>
      </c>
      <c r="L267" s="81">
        <f t="shared" si="88"/>
        <v>1000</v>
      </c>
      <c r="M267" s="314"/>
      <c r="N267" s="314"/>
      <c r="O267" s="314"/>
    </row>
    <row r="268" spans="1:15" s="11" customFormat="1" ht="34.5">
      <c r="A268" s="64" t="s">
        <v>221</v>
      </c>
      <c r="B268" s="187">
        <v>927</v>
      </c>
      <c r="C268" s="151" t="s">
        <v>1</v>
      </c>
      <c r="D268" s="152" t="s">
        <v>33</v>
      </c>
      <c r="E268" s="89" t="s">
        <v>36</v>
      </c>
      <c r="F268" s="89" t="s">
        <v>16</v>
      </c>
      <c r="G268" s="89" t="s">
        <v>14</v>
      </c>
      <c r="H268" s="89" t="s">
        <v>120</v>
      </c>
      <c r="I268" s="88"/>
      <c r="J268" s="82">
        <f>SUM(J269)</f>
        <v>1000</v>
      </c>
      <c r="K268" s="82">
        <f t="shared" si="88"/>
        <v>1000</v>
      </c>
      <c r="L268" s="82">
        <f t="shared" si="88"/>
        <v>1000</v>
      </c>
      <c r="M268" s="288"/>
      <c r="N268" s="288"/>
      <c r="O268" s="288"/>
    </row>
    <row r="269" spans="1:15" s="11" customFormat="1" ht="31.5">
      <c r="A269" s="58" t="s">
        <v>222</v>
      </c>
      <c r="B269" s="91">
        <v>927</v>
      </c>
      <c r="C269" s="84" t="s">
        <v>1</v>
      </c>
      <c r="D269" s="92" t="s">
        <v>33</v>
      </c>
      <c r="E269" s="84" t="s">
        <v>36</v>
      </c>
      <c r="F269" s="84" t="s">
        <v>16</v>
      </c>
      <c r="G269" s="84" t="s">
        <v>14</v>
      </c>
      <c r="H269" s="84" t="s">
        <v>223</v>
      </c>
      <c r="I269" s="83" t="s">
        <v>55</v>
      </c>
      <c r="J269" s="79">
        <v>1000</v>
      </c>
      <c r="K269" s="79">
        <v>1000</v>
      </c>
      <c r="L269" s="79">
        <v>1000</v>
      </c>
      <c r="M269" s="288"/>
      <c r="N269" s="288"/>
      <c r="O269" s="288"/>
    </row>
    <row r="270" spans="1:15" s="38" customFormat="1">
      <c r="A270" s="68" t="s">
        <v>69</v>
      </c>
      <c r="B270" s="68">
        <v>927</v>
      </c>
      <c r="C270" s="156" t="s">
        <v>2</v>
      </c>
      <c r="D270" s="356"/>
      <c r="E270" s="357"/>
      <c r="F270" s="357"/>
      <c r="G270" s="357"/>
      <c r="H270" s="358"/>
      <c r="I270" s="157"/>
      <c r="J270" s="70">
        <f>SUM(J271)</f>
        <v>100</v>
      </c>
      <c r="K270" s="70">
        <f t="shared" ref="K270:L274" si="89">SUM(K271)</f>
        <v>6142.6</v>
      </c>
      <c r="L270" s="70">
        <f t="shared" si="89"/>
        <v>6142.6</v>
      </c>
      <c r="M270" s="312"/>
      <c r="N270" s="312"/>
      <c r="O270" s="312"/>
    </row>
    <row r="271" spans="1:15" s="37" customFormat="1" ht="56.25">
      <c r="A271" s="188" t="s">
        <v>70</v>
      </c>
      <c r="B271" s="188">
        <v>927</v>
      </c>
      <c r="C271" s="130" t="s">
        <v>2</v>
      </c>
      <c r="D271" s="130" t="s">
        <v>15</v>
      </c>
      <c r="E271" s="395"/>
      <c r="F271" s="396"/>
      <c r="G271" s="396"/>
      <c r="H271" s="397"/>
      <c r="I271" s="171"/>
      <c r="J271" s="55">
        <f>SUM(J272)</f>
        <v>100</v>
      </c>
      <c r="K271" s="55">
        <f t="shared" si="89"/>
        <v>6142.6</v>
      </c>
      <c r="L271" s="55">
        <f t="shared" si="89"/>
        <v>6142.6</v>
      </c>
      <c r="M271" s="313"/>
      <c r="N271" s="313"/>
      <c r="O271" s="313"/>
    </row>
    <row r="272" spans="1:15" s="48" customFormat="1" ht="32.450000000000003" customHeight="1">
      <c r="A272" s="62" t="s">
        <v>125</v>
      </c>
      <c r="B272" s="189">
        <v>927</v>
      </c>
      <c r="C272" s="94" t="s">
        <v>2</v>
      </c>
      <c r="D272" s="94" t="s">
        <v>15</v>
      </c>
      <c r="E272" s="99" t="s">
        <v>11</v>
      </c>
      <c r="F272" s="99" t="s">
        <v>113</v>
      </c>
      <c r="G272" s="99" t="s">
        <v>114</v>
      </c>
      <c r="H272" s="99" t="s">
        <v>120</v>
      </c>
      <c r="I272" s="190"/>
      <c r="J272" s="80">
        <f>SUM(J273)</f>
        <v>100</v>
      </c>
      <c r="K272" s="80">
        <f t="shared" si="89"/>
        <v>6142.6</v>
      </c>
      <c r="L272" s="80">
        <f t="shared" si="89"/>
        <v>6142.6</v>
      </c>
      <c r="M272" s="314"/>
      <c r="N272" s="314"/>
      <c r="O272" s="314"/>
    </row>
    <row r="273" spans="1:15" s="11" customFormat="1" ht="49.5">
      <c r="A273" s="63" t="s">
        <v>126</v>
      </c>
      <c r="B273" s="191">
        <v>927</v>
      </c>
      <c r="C273" s="96" t="s">
        <v>2</v>
      </c>
      <c r="D273" s="96" t="s">
        <v>15</v>
      </c>
      <c r="E273" s="100" t="s">
        <v>11</v>
      </c>
      <c r="F273" s="100" t="s">
        <v>16</v>
      </c>
      <c r="G273" s="100" t="s">
        <v>114</v>
      </c>
      <c r="H273" s="100" t="s">
        <v>120</v>
      </c>
      <c r="I273" s="192"/>
      <c r="J273" s="81">
        <f>SUM(J274)</f>
        <v>100</v>
      </c>
      <c r="K273" s="81">
        <f t="shared" si="89"/>
        <v>6142.6</v>
      </c>
      <c r="L273" s="81">
        <f t="shared" si="89"/>
        <v>6142.6</v>
      </c>
      <c r="M273" s="288"/>
      <c r="N273" s="288"/>
      <c r="O273" s="288"/>
    </row>
    <row r="274" spans="1:15" s="11" customFormat="1" ht="51.75">
      <c r="A274" s="64" t="s">
        <v>127</v>
      </c>
      <c r="B274" s="193">
        <v>927</v>
      </c>
      <c r="C274" s="98" t="s">
        <v>2</v>
      </c>
      <c r="D274" s="98" t="s">
        <v>15</v>
      </c>
      <c r="E274" s="89" t="s">
        <v>11</v>
      </c>
      <c r="F274" s="89" t="s">
        <v>16</v>
      </c>
      <c r="G274" s="89" t="s">
        <v>1</v>
      </c>
      <c r="H274" s="89" t="s">
        <v>120</v>
      </c>
      <c r="I274" s="194"/>
      <c r="J274" s="82">
        <f>SUM(J275)</f>
        <v>100</v>
      </c>
      <c r="K274" s="82">
        <f t="shared" si="89"/>
        <v>6142.6</v>
      </c>
      <c r="L274" s="82">
        <f t="shared" si="89"/>
        <v>6142.6</v>
      </c>
      <c r="M274" s="288"/>
      <c r="N274" s="288"/>
      <c r="O274" s="288"/>
    </row>
    <row r="275" spans="1:15" s="38" customFormat="1" ht="42.6" customHeight="1">
      <c r="A275" s="58" t="s">
        <v>331</v>
      </c>
      <c r="B275" s="91">
        <v>927</v>
      </c>
      <c r="C275" s="84" t="s">
        <v>2</v>
      </c>
      <c r="D275" s="92" t="s">
        <v>15</v>
      </c>
      <c r="E275" s="84" t="s">
        <v>11</v>
      </c>
      <c r="F275" s="84" t="s">
        <v>16</v>
      </c>
      <c r="G275" s="84" t="s">
        <v>1</v>
      </c>
      <c r="H275" s="84" t="s">
        <v>23</v>
      </c>
      <c r="I275" s="83" t="s">
        <v>60</v>
      </c>
      <c r="J275" s="79">
        <v>100</v>
      </c>
      <c r="K275" s="79">
        <v>6142.6</v>
      </c>
      <c r="L275" s="79">
        <v>6142.6</v>
      </c>
      <c r="M275" s="312"/>
      <c r="N275" s="312"/>
      <c r="O275" s="312"/>
    </row>
    <row r="276" spans="1:15" s="37" customFormat="1">
      <c r="A276" s="68" t="s">
        <v>72</v>
      </c>
      <c r="B276" s="68">
        <v>927</v>
      </c>
      <c r="C276" s="156" t="s">
        <v>7</v>
      </c>
      <c r="D276" s="356"/>
      <c r="E276" s="357"/>
      <c r="F276" s="357"/>
      <c r="G276" s="357"/>
      <c r="H276" s="358"/>
      <c r="I276" s="159"/>
      <c r="J276" s="70">
        <f>SUM(J277+J296)</f>
        <v>226376.90000000002</v>
      </c>
      <c r="K276" s="70">
        <f>SUM(K277+K296)</f>
        <v>288541.69999999995</v>
      </c>
      <c r="L276" s="70">
        <f>SUM(L277+L296)</f>
        <v>231582.59999999998</v>
      </c>
      <c r="M276" s="313"/>
      <c r="N276" s="313"/>
      <c r="O276" s="313"/>
    </row>
    <row r="277" spans="1:15" s="48" customFormat="1" ht="17.45" customHeight="1">
      <c r="A277" s="59" t="s">
        <v>74</v>
      </c>
      <c r="B277" s="60">
        <v>927</v>
      </c>
      <c r="C277" s="130" t="s">
        <v>7</v>
      </c>
      <c r="D277" s="130" t="s">
        <v>15</v>
      </c>
      <c r="E277" s="353"/>
      <c r="F277" s="354"/>
      <c r="G277" s="354"/>
      <c r="H277" s="355"/>
      <c r="I277" s="61"/>
      <c r="J277" s="55">
        <f>+J278+J284+J290</f>
        <v>208367.2</v>
      </c>
      <c r="K277" s="55">
        <f t="shared" ref="K277:L277" si="90">+K278+K284+K290</f>
        <v>288518.69999999995</v>
      </c>
      <c r="L277" s="55">
        <f t="shared" si="90"/>
        <v>231559.59999999998</v>
      </c>
      <c r="M277" s="314"/>
      <c r="N277" s="314"/>
      <c r="O277" s="314"/>
    </row>
    <row r="278" spans="1:15" s="11" customFormat="1" ht="33">
      <c r="A278" s="62" t="s">
        <v>217</v>
      </c>
      <c r="B278" s="93">
        <v>927</v>
      </c>
      <c r="C278" s="94" t="s">
        <v>7</v>
      </c>
      <c r="D278" s="146" t="s">
        <v>15</v>
      </c>
      <c r="E278" s="99" t="s">
        <v>27</v>
      </c>
      <c r="F278" s="99" t="s">
        <v>113</v>
      </c>
      <c r="G278" s="99" t="s">
        <v>114</v>
      </c>
      <c r="H278" s="99" t="s">
        <v>120</v>
      </c>
      <c r="I278" s="147"/>
      <c r="J278" s="80">
        <f>SUM(J279)</f>
        <v>98483.4</v>
      </c>
      <c r="K278" s="80">
        <f t="shared" ref="K278:L291" si="91">SUM(K279)</f>
        <v>65996</v>
      </c>
      <c r="L278" s="80">
        <f t="shared" si="91"/>
        <v>71543</v>
      </c>
      <c r="M278" s="288"/>
      <c r="N278" s="288"/>
      <c r="O278" s="288"/>
    </row>
    <row r="279" spans="1:15" s="11" customFormat="1" ht="33">
      <c r="A279" s="63" t="s">
        <v>131</v>
      </c>
      <c r="B279" s="95">
        <v>927</v>
      </c>
      <c r="C279" s="96" t="s">
        <v>7</v>
      </c>
      <c r="D279" s="150" t="s">
        <v>15</v>
      </c>
      <c r="E279" s="100" t="s">
        <v>27</v>
      </c>
      <c r="F279" s="100" t="s">
        <v>26</v>
      </c>
      <c r="G279" s="100" t="s">
        <v>114</v>
      </c>
      <c r="H279" s="100" t="s">
        <v>120</v>
      </c>
      <c r="I279" s="136"/>
      <c r="J279" s="81">
        <f>SUM(J280)</f>
        <v>98483.4</v>
      </c>
      <c r="K279" s="81">
        <f t="shared" si="91"/>
        <v>65996</v>
      </c>
      <c r="L279" s="81">
        <f t="shared" si="91"/>
        <v>71543</v>
      </c>
      <c r="M279" s="288"/>
      <c r="N279" s="288"/>
      <c r="O279" s="288"/>
    </row>
    <row r="280" spans="1:15" s="11" customFormat="1" ht="34.5">
      <c r="A280" s="154" t="s">
        <v>199</v>
      </c>
      <c r="B280" s="97">
        <v>927</v>
      </c>
      <c r="C280" s="98" t="s">
        <v>7</v>
      </c>
      <c r="D280" s="152" t="s">
        <v>15</v>
      </c>
      <c r="E280" s="89" t="s">
        <v>27</v>
      </c>
      <c r="F280" s="89" t="s">
        <v>26</v>
      </c>
      <c r="G280" s="89" t="s">
        <v>5</v>
      </c>
      <c r="H280" s="89" t="s">
        <v>120</v>
      </c>
      <c r="I280" s="88"/>
      <c r="J280" s="82">
        <f>+J281+J282+J283</f>
        <v>98483.4</v>
      </c>
      <c r="K280" s="82">
        <f t="shared" ref="K280:L280" si="92">+K281+K282+K283</f>
        <v>65996</v>
      </c>
      <c r="L280" s="82">
        <f t="shared" si="92"/>
        <v>71543</v>
      </c>
      <c r="M280" s="288"/>
      <c r="N280" s="288"/>
      <c r="O280" s="288"/>
    </row>
    <row r="281" spans="1:15" s="11" customFormat="1" ht="31.5">
      <c r="A281" s="227" t="s">
        <v>216</v>
      </c>
      <c r="B281" s="228">
        <v>927</v>
      </c>
      <c r="C281" s="229" t="s">
        <v>7</v>
      </c>
      <c r="D281" s="230" t="s">
        <v>15</v>
      </c>
      <c r="E281" s="229" t="s">
        <v>27</v>
      </c>
      <c r="F281" s="229" t="s">
        <v>26</v>
      </c>
      <c r="G281" s="229" t="s">
        <v>5</v>
      </c>
      <c r="H281" s="229" t="s">
        <v>200</v>
      </c>
      <c r="I281" s="231" t="s">
        <v>60</v>
      </c>
      <c r="J281" s="226">
        <v>59351.9</v>
      </c>
      <c r="K281" s="226">
        <v>65996</v>
      </c>
      <c r="L281" s="226">
        <v>71543</v>
      </c>
      <c r="M281" s="288">
        <v>-3237.1</v>
      </c>
      <c r="N281" s="288"/>
      <c r="O281" s="288"/>
    </row>
    <row r="282" spans="1:15" s="35" customFormat="1" ht="46.15" customHeight="1">
      <c r="A282" s="155" t="s">
        <v>468</v>
      </c>
      <c r="B282" s="91">
        <v>927</v>
      </c>
      <c r="C282" s="84" t="s">
        <v>7</v>
      </c>
      <c r="D282" s="92" t="s">
        <v>15</v>
      </c>
      <c r="E282" s="84" t="s">
        <v>27</v>
      </c>
      <c r="F282" s="84" t="s">
        <v>26</v>
      </c>
      <c r="G282" s="84" t="s">
        <v>5</v>
      </c>
      <c r="H282" s="84" t="s">
        <v>467</v>
      </c>
      <c r="I282" s="83" t="s">
        <v>60</v>
      </c>
      <c r="J282" s="79">
        <v>39131.5</v>
      </c>
      <c r="K282" s="79">
        <v>0</v>
      </c>
      <c r="L282" s="79"/>
      <c r="M282" s="311">
        <v>-2063.1</v>
      </c>
      <c r="N282" s="311"/>
      <c r="O282" s="311"/>
    </row>
    <row r="283" spans="1:15" s="35" customFormat="1" ht="78.75" hidden="1">
      <c r="A283" s="155" t="s">
        <v>521</v>
      </c>
      <c r="B283" s="91">
        <v>927</v>
      </c>
      <c r="C283" s="84" t="s">
        <v>7</v>
      </c>
      <c r="D283" s="239" t="s">
        <v>15</v>
      </c>
      <c r="E283" s="84" t="s">
        <v>261</v>
      </c>
      <c r="F283" s="84" t="s">
        <v>16</v>
      </c>
      <c r="G283" s="84" t="s">
        <v>1</v>
      </c>
      <c r="H283" s="84" t="s">
        <v>591</v>
      </c>
      <c r="I283" s="240" t="s">
        <v>60</v>
      </c>
      <c r="J283" s="79">
        <v>0</v>
      </c>
      <c r="K283" s="79"/>
      <c r="L283" s="79"/>
      <c r="M283" s="311">
        <v>-10000</v>
      </c>
      <c r="N283" s="311"/>
      <c r="O283" s="311"/>
    </row>
    <row r="284" spans="1:15" s="38" customFormat="1" ht="33">
      <c r="A284" s="62" t="s">
        <v>260</v>
      </c>
      <c r="B284" s="93">
        <v>927</v>
      </c>
      <c r="C284" s="94" t="s">
        <v>7</v>
      </c>
      <c r="D284" s="146" t="s">
        <v>15</v>
      </c>
      <c r="E284" s="99" t="s">
        <v>261</v>
      </c>
      <c r="F284" s="99" t="s">
        <v>113</v>
      </c>
      <c r="G284" s="99" t="s">
        <v>114</v>
      </c>
      <c r="H284" s="99" t="s">
        <v>120</v>
      </c>
      <c r="I284" s="147"/>
      <c r="J284" s="80">
        <f t="shared" ref="J284:L285" si="93">SUM(J285)</f>
        <v>109883.8</v>
      </c>
      <c r="K284" s="80">
        <f t="shared" si="93"/>
        <v>60052.4</v>
      </c>
      <c r="L284" s="80">
        <f t="shared" si="93"/>
        <v>65242.3</v>
      </c>
      <c r="M284" s="312"/>
      <c r="N284" s="312"/>
      <c r="O284" s="312"/>
    </row>
    <row r="285" spans="1:15" s="37" customFormat="1" ht="33">
      <c r="A285" s="63" t="s">
        <v>263</v>
      </c>
      <c r="B285" s="95">
        <v>927</v>
      </c>
      <c r="C285" s="96" t="s">
        <v>7</v>
      </c>
      <c r="D285" s="150" t="s">
        <v>15</v>
      </c>
      <c r="E285" s="100" t="s">
        <v>261</v>
      </c>
      <c r="F285" s="100" t="s">
        <v>16</v>
      </c>
      <c r="G285" s="100" t="s">
        <v>114</v>
      </c>
      <c r="H285" s="100" t="s">
        <v>120</v>
      </c>
      <c r="I285" s="136"/>
      <c r="J285" s="81">
        <f t="shared" si="93"/>
        <v>109883.8</v>
      </c>
      <c r="K285" s="81">
        <f t="shared" si="93"/>
        <v>60052.4</v>
      </c>
      <c r="L285" s="81">
        <f t="shared" si="93"/>
        <v>65242.3</v>
      </c>
      <c r="M285" s="313"/>
      <c r="N285" s="313"/>
      <c r="O285" s="313"/>
    </row>
    <row r="286" spans="1:15" s="48" customFormat="1" ht="34.5">
      <c r="A286" s="64" t="s">
        <v>264</v>
      </c>
      <c r="B286" s="97">
        <v>927</v>
      </c>
      <c r="C286" s="98" t="s">
        <v>7</v>
      </c>
      <c r="D286" s="152" t="s">
        <v>15</v>
      </c>
      <c r="E286" s="89" t="s">
        <v>261</v>
      </c>
      <c r="F286" s="89" t="s">
        <v>16</v>
      </c>
      <c r="G286" s="89" t="s">
        <v>1</v>
      </c>
      <c r="H286" s="89" t="s">
        <v>120</v>
      </c>
      <c r="I286" s="88"/>
      <c r="J286" s="82">
        <f>+J287+J288+J289</f>
        <v>109883.8</v>
      </c>
      <c r="K286" s="82">
        <f t="shared" ref="K286:L286" si="94">+K287+K288+K289</f>
        <v>60052.4</v>
      </c>
      <c r="L286" s="82">
        <f t="shared" si="94"/>
        <v>65242.3</v>
      </c>
      <c r="M286" s="314"/>
      <c r="N286" s="314"/>
      <c r="O286" s="314"/>
    </row>
    <row r="287" spans="1:15" s="11" customFormat="1" ht="46.15" customHeight="1">
      <c r="A287" s="155" t="s">
        <v>457</v>
      </c>
      <c r="B287" s="91">
        <v>927</v>
      </c>
      <c r="C287" s="84" t="s">
        <v>7</v>
      </c>
      <c r="D287" s="92" t="s">
        <v>15</v>
      </c>
      <c r="E287" s="84" t="s">
        <v>261</v>
      </c>
      <c r="F287" s="84" t="s">
        <v>16</v>
      </c>
      <c r="G287" s="84" t="s">
        <v>1</v>
      </c>
      <c r="H287" s="84" t="s">
        <v>262</v>
      </c>
      <c r="I287" s="83" t="s">
        <v>60</v>
      </c>
      <c r="J287" s="79">
        <v>56583.8</v>
      </c>
      <c r="K287" s="79">
        <v>60052.4</v>
      </c>
      <c r="L287" s="79">
        <v>65242.3</v>
      </c>
      <c r="M287" s="288">
        <v>2063.1</v>
      </c>
      <c r="N287" s="288"/>
      <c r="O287" s="288"/>
    </row>
    <row r="288" spans="1:15" s="11" customFormat="1" ht="45" customHeight="1">
      <c r="A288" s="155" t="s">
        <v>469</v>
      </c>
      <c r="B288" s="91">
        <v>927</v>
      </c>
      <c r="C288" s="84" t="s">
        <v>7</v>
      </c>
      <c r="D288" s="92" t="s">
        <v>15</v>
      </c>
      <c r="E288" s="84" t="s">
        <v>261</v>
      </c>
      <c r="F288" s="84" t="s">
        <v>16</v>
      </c>
      <c r="G288" s="84" t="s">
        <v>1</v>
      </c>
      <c r="H288" s="84" t="s">
        <v>470</v>
      </c>
      <c r="I288" s="83" t="s">
        <v>60</v>
      </c>
      <c r="J288" s="79">
        <v>53300</v>
      </c>
      <c r="K288" s="79"/>
      <c r="L288" s="79"/>
      <c r="M288" s="288">
        <v>11300</v>
      </c>
      <c r="N288" s="288"/>
      <c r="O288" s="288"/>
    </row>
    <row r="289" spans="1:15" s="11" customFormat="1" ht="60.6" hidden="1" customHeight="1">
      <c r="A289" s="155" t="s">
        <v>521</v>
      </c>
      <c r="B289" s="91">
        <v>927</v>
      </c>
      <c r="C289" s="84" t="s">
        <v>7</v>
      </c>
      <c r="D289" s="92" t="s">
        <v>15</v>
      </c>
      <c r="E289" s="84" t="s">
        <v>261</v>
      </c>
      <c r="F289" s="84" t="s">
        <v>16</v>
      </c>
      <c r="G289" s="84" t="s">
        <v>1</v>
      </c>
      <c r="H289" s="84" t="s">
        <v>522</v>
      </c>
      <c r="I289" s="83" t="s">
        <v>60</v>
      </c>
      <c r="J289" s="79">
        <v>0</v>
      </c>
      <c r="K289" s="79"/>
      <c r="L289" s="79"/>
      <c r="M289" s="288"/>
      <c r="N289" s="288"/>
      <c r="O289" s="288"/>
    </row>
    <row r="290" spans="1:15" s="11" customFormat="1" ht="33">
      <c r="A290" s="62" t="s">
        <v>531</v>
      </c>
      <c r="B290" s="93">
        <v>927</v>
      </c>
      <c r="C290" s="94" t="s">
        <v>7</v>
      </c>
      <c r="D290" s="146" t="s">
        <v>15</v>
      </c>
      <c r="E290" s="99" t="s">
        <v>226</v>
      </c>
      <c r="F290" s="99" t="s">
        <v>113</v>
      </c>
      <c r="G290" s="99" t="s">
        <v>114</v>
      </c>
      <c r="H290" s="99" t="s">
        <v>120</v>
      </c>
      <c r="I290" s="147"/>
      <c r="J290" s="80">
        <f>+J291</f>
        <v>0</v>
      </c>
      <c r="K290" s="80">
        <f t="shared" si="91"/>
        <v>162470.29999999999</v>
      </c>
      <c r="L290" s="80">
        <f t="shared" si="91"/>
        <v>94774.3</v>
      </c>
      <c r="M290" s="288"/>
      <c r="N290" s="288"/>
      <c r="O290" s="288"/>
    </row>
    <row r="291" spans="1:15" s="11" customFormat="1" ht="33">
      <c r="A291" s="63" t="s">
        <v>532</v>
      </c>
      <c r="B291" s="95">
        <v>927</v>
      </c>
      <c r="C291" s="96" t="s">
        <v>7</v>
      </c>
      <c r="D291" s="150" t="s">
        <v>15</v>
      </c>
      <c r="E291" s="100" t="s">
        <v>226</v>
      </c>
      <c r="F291" s="100" t="s">
        <v>544</v>
      </c>
      <c r="G291" s="100" t="s">
        <v>114</v>
      </c>
      <c r="H291" s="100" t="s">
        <v>120</v>
      </c>
      <c r="I291" s="136"/>
      <c r="J291" s="81">
        <f>+J292</f>
        <v>0</v>
      </c>
      <c r="K291" s="81">
        <f t="shared" si="91"/>
        <v>162470.29999999999</v>
      </c>
      <c r="L291" s="81">
        <f t="shared" si="91"/>
        <v>94774.3</v>
      </c>
      <c r="M291" s="288"/>
      <c r="N291" s="288"/>
      <c r="O291" s="288"/>
    </row>
    <row r="292" spans="1:15" s="11" customFormat="1" ht="30.6" customHeight="1">
      <c r="A292" s="64" t="s">
        <v>533</v>
      </c>
      <c r="B292" s="97">
        <v>927</v>
      </c>
      <c r="C292" s="98" t="s">
        <v>7</v>
      </c>
      <c r="D292" s="152" t="s">
        <v>15</v>
      </c>
      <c r="E292" s="89" t="s">
        <v>226</v>
      </c>
      <c r="F292" s="89" t="s">
        <v>544</v>
      </c>
      <c r="G292" s="89" t="s">
        <v>5</v>
      </c>
      <c r="H292" s="89" t="s">
        <v>120</v>
      </c>
      <c r="I292" s="88"/>
      <c r="J292" s="82">
        <f>+J293+J294+J295</f>
        <v>0</v>
      </c>
      <c r="K292" s="82">
        <f t="shared" ref="K292:L292" si="95">+K293+K294+K295</f>
        <v>162470.29999999999</v>
      </c>
      <c r="L292" s="82">
        <f t="shared" si="95"/>
        <v>94774.3</v>
      </c>
      <c r="M292" s="288"/>
      <c r="N292" s="288"/>
      <c r="O292" s="288"/>
    </row>
    <row r="293" spans="1:15" s="33" customFormat="1" ht="74.45" hidden="1" customHeight="1">
      <c r="A293" s="58" t="s">
        <v>546</v>
      </c>
      <c r="B293" s="91">
        <v>927</v>
      </c>
      <c r="C293" s="84" t="s">
        <v>7</v>
      </c>
      <c r="D293" s="92" t="s">
        <v>15</v>
      </c>
      <c r="E293" s="84" t="s">
        <v>226</v>
      </c>
      <c r="F293" s="84" t="s">
        <v>544</v>
      </c>
      <c r="G293" s="84" t="s">
        <v>5</v>
      </c>
      <c r="H293" s="84" t="s">
        <v>545</v>
      </c>
      <c r="I293" s="83" t="s">
        <v>60</v>
      </c>
      <c r="J293" s="79">
        <v>0</v>
      </c>
      <c r="K293" s="79"/>
      <c r="L293" s="79"/>
      <c r="M293" s="318"/>
      <c r="N293" s="318"/>
      <c r="O293" s="318"/>
    </row>
    <row r="294" spans="1:15" s="10" customFormat="1" ht="69.599999999999994" customHeight="1">
      <c r="A294" s="58" t="s">
        <v>547</v>
      </c>
      <c r="B294" s="91">
        <v>927</v>
      </c>
      <c r="C294" s="84" t="s">
        <v>7</v>
      </c>
      <c r="D294" s="92" t="s">
        <v>15</v>
      </c>
      <c r="E294" s="84" t="s">
        <v>226</v>
      </c>
      <c r="F294" s="84" t="s">
        <v>544</v>
      </c>
      <c r="G294" s="84" t="s">
        <v>5</v>
      </c>
      <c r="H294" s="84" t="s">
        <v>545</v>
      </c>
      <c r="I294" s="83" t="s">
        <v>60</v>
      </c>
      <c r="J294" s="79">
        <v>0</v>
      </c>
      <c r="K294" s="79">
        <v>162470.29999999999</v>
      </c>
      <c r="L294" s="79">
        <v>94774.3</v>
      </c>
      <c r="M294" s="295"/>
      <c r="N294" s="295"/>
      <c r="O294" s="295"/>
    </row>
    <row r="295" spans="1:15" s="43" customFormat="1" ht="64.900000000000006" hidden="1" customHeight="1">
      <c r="A295" s="58" t="s">
        <v>548</v>
      </c>
      <c r="B295" s="91">
        <v>927</v>
      </c>
      <c r="C295" s="84" t="s">
        <v>7</v>
      </c>
      <c r="D295" s="92" t="s">
        <v>15</v>
      </c>
      <c r="E295" s="84" t="s">
        <v>226</v>
      </c>
      <c r="F295" s="84" t="s">
        <v>544</v>
      </c>
      <c r="G295" s="84" t="s">
        <v>5</v>
      </c>
      <c r="H295" s="84" t="s">
        <v>545</v>
      </c>
      <c r="I295" s="83" t="s">
        <v>60</v>
      </c>
      <c r="J295" s="79">
        <v>0</v>
      </c>
      <c r="K295" s="79"/>
      <c r="L295" s="79"/>
      <c r="M295" s="319"/>
      <c r="N295" s="319"/>
      <c r="O295" s="319"/>
    </row>
    <row r="296" spans="1:15" s="11" customFormat="1">
      <c r="A296" s="59" t="s">
        <v>245</v>
      </c>
      <c r="B296" s="60">
        <v>927</v>
      </c>
      <c r="C296" s="130" t="s">
        <v>7</v>
      </c>
      <c r="D296" s="130" t="s">
        <v>32</v>
      </c>
      <c r="E296" s="353"/>
      <c r="F296" s="354"/>
      <c r="G296" s="354"/>
      <c r="H296" s="355"/>
      <c r="I296" s="61"/>
      <c r="J296" s="55">
        <f>+J297+J301+J305</f>
        <v>18009.7</v>
      </c>
      <c r="K296" s="55">
        <f t="shared" ref="K296:L296" si="96">+K297+K301+K305</f>
        <v>23</v>
      </c>
      <c r="L296" s="55">
        <f t="shared" si="96"/>
        <v>23</v>
      </c>
      <c r="M296" s="288"/>
      <c r="N296" s="288"/>
      <c r="O296" s="288"/>
    </row>
    <row r="297" spans="1:15" s="56" customFormat="1" ht="33">
      <c r="A297" s="62" t="s">
        <v>122</v>
      </c>
      <c r="B297" s="93">
        <v>927</v>
      </c>
      <c r="C297" s="94" t="s">
        <v>7</v>
      </c>
      <c r="D297" s="146" t="s">
        <v>32</v>
      </c>
      <c r="E297" s="99" t="s">
        <v>3</v>
      </c>
      <c r="F297" s="99" t="s">
        <v>113</v>
      </c>
      <c r="G297" s="99" t="s">
        <v>114</v>
      </c>
      <c r="H297" s="99" t="s">
        <v>120</v>
      </c>
      <c r="I297" s="147"/>
      <c r="J297" s="80">
        <f>SUM(J298)</f>
        <v>23</v>
      </c>
      <c r="K297" s="80">
        <f t="shared" ref="K297:L299" si="97">SUM(K298)</f>
        <v>23</v>
      </c>
      <c r="L297" s="80">
        <f t="shared" si="97"/>
        <v>23</v>
      </c>
      <c r="M297" s="328"/>
      <c r="N297" s="328"/>
      <c r="O297" s="328"/>
    </row>
    <row r="298" spans="1:15" s="11" customFormat="1">
      <c r="A298" s="63" t="s">
        <v>123</v>
      </c>
      <c r="B298" s="95">
        <v>927</v>
      </c>
      <c r="C298" s="96" t="s">
        <v>7</v>
      </c>
      <c r="D298" s="150" t="s">
        <v>32</v>
      </c>
      <c r="E298" s="100" t="s">
        <v>3</v>
      </c>
      <c r="F298" s="100" t="s">
        <v>16</v>
      </c>
      <c r="G298" s="100" t="s">
        <v>114</v>
      </c>
      <c r="H298" s="100" t="s">
        <v>120</v>
      </c>
      <c r="I298" s="136"/>
      <c r="J298" s="81">
        <f>SUM(J299)</f>
        <v>23</v>
      </c>
      <c r="K298" s="81">
        <f t="shared" si="97"/>
        <v>23</v>
      </c>
      <c r="L298" s="81">
        <f t="shared" si="97"/>
        <v>23</v>
      </c>
      <c r="M298" s="288"/>
      <c r="N298" s="288"/>
      <c r="O298" s="288"/>
    </row>
    <row r="299" spans="1:15" s="11" customFormat="1">
      <c r="A299" s="64" t="s">
        <v>297</v>
      </c>
      <c r="B299" s="97">
        <v>927</v>
      </c>
      <c r="C299" s="98" t="s">
        <v>7</v>
      </c>
      <c r="D299" s="152" t="s">
        <v>32</v>
      </c>
      <c r="E299" s="89" t="s">
        <v>3</v>
      </c>
      <c r="F299" s="89" t="s">
        <v>16</v>
      </c>
      <c r="G299" s="89" t="s">
        <v>11</v>
      </c>
      <c r="H299" s="89" t="s">
        <v>120</v>
      </c>
      <c r="I299" s="88"/>
      <c r="J299" s="82">
        <f>SUM(J300)</f>
        <v>23</v>
      </c>
      <c r="K299" s="82">
        <f t="shared" si="97"/>
        <v>23</v>
      </c>
      <c r="L299" s="82">
        <f t="shared" si="97"/>
        <v>23</v>
      </c>
      <c r="M299" s="288"/>
      <c r="N299" s="288"/>
      <c r="O299" s="288"/>
    </row>
    <row r="300" spans="1:15" s="11" customFormat="1" ht="31.5">
      <c r="A300" s="58" t="s">
        <v>246</v>
      </c>
      <c r="B300" s="91">
        <v>927</v>
      </c>
      <c r="C300" s="84" t="s">
        <v>7</v>
      </c>
      <c r="D300" s="92" t="s">
        <v>32</v>
      </c>
      <c r="E300" s="84" t="s">
        <v>3</v>
      </c>
      <c r="F300" s="84" t="s">
        <v>16</v>
      </c>
      <c r="G300" s="84" t="s">
        <v>11</v>
      </c>
      <c r="H300" s="84" t="s">
        <v>247</v>
      </c>
      <c r="I300" s="83" t="s">
        <v>60</v>
      </c>
      <c r="J300" s="79">
        <v>23</v>
      </c>
      <c r="K300" s="79">
        <v>23</v>
      </c>
      <c r="L300" s="79">
        <v>23</v>
      </c>
      <c r="M300" s="288"/>
      <c r="N300" s="288"/>
      <c r="O300" s="288"/>
    </row>
    <row r="301" spans="1:15" s="11" customFormat="1" ht="33" hidden="1">
      <c r="A301" s="62" t="s">
        <v>476</v>
      </c>
      <c r="B301" s="144">
        <v>927</v>
      </c>
      <c r="C301" s="147" t="s">
        <v>7</v>
      </c>
      <c r="D301" s="153" t="s">
        <v>32</v>
      </c>
      <c r="E301" s="99" t="s">
        <v>11</v>
      </c>
      <c r="F301" s="99" t="s">
        <v>113</v>
      </c>
      <c r="G301" s="99" t="s">
        <v>114</v>
      </c>
      <c r="H301" s="99" t="s">
        <v>120</v>
      </c>
      <c r="I301" s="147"/>
      <c r="J301" s="80">
        <f>SUM(J302)</f>
        <v>0</v>
      </c>
      <c r="K301" s="80">
        <f t="shared" ref="K301:L303" si="98">SUM(K302)</f>
        <v>0</v>
      </c>
      <c r="L301" s="80">
        <f t="shared" si="98"/>
        <v>0</v>
      </c>
      <c r="M301" s="288"/>
      <c r="N301" s="288"/>
      <c r="O301" s="288"/>
    </row>
    <row r="302" spans="1:15" s="11" customFormat="1" hidden="1">
      <c r="A302" s="63" t="s">
        <v>477</v>
      </c>
      <c r="B302" s="148">
        <v>927</v>
      </c>
      <c r="C302" s="136" t="s">
        <v>7</v>
      </c>
      <c r="D302" s="133" t="s">
        <v>32</v>
      </c>
      <c r="E302" s="100" t="s">
        <v>11</v>
      </c>
      <c r="F302" s="100" t="s">
        <v>26</v>
      </c>
      <c r="G302" s="100" t="s">
        <v>114</v>
      </c>
      <c r="H302" s="100" t="s">
        <v>120</v>
      </c>
      <c r="I302" s="136"/>
      <c r="J302" s="81">
        <f>SUM(J303)</f>
        <v>0</v>
      </c>
      <c r="K302" s="81">
        <f t="shared" si="98"/>
        <v>0</v>
      </c>
      <c r="L302" s="81">
        <f t="shared" si="98"/>
        <v>0</v>
      </c>
      <c r="M302" s="288"/>
      <c r="N302" s="288"/>
      <c r="O302" s="288"/>
    </row>
    <row r="303" spans="1:15" s="11" customFormat="1" hidden="1">
      <c r="A303" s="64" t="s">
        <v>478</v>
      </c>
      <c r="B303" s="87">
        <v>927</v>
      </c>
      <c r="C303" s="88" t="s">
        <v>7</v>
      </c>
      <c r="D303" s="135" t="s">
        <v>32</v>
      </c>
      <c r="E303" s="89" t="s">
        <v>11</v>
      </c>
      <c r="F303" s="89" t="s">
        <v>26</v>
      </c>
      <c r="G303" s="89" t="s">
        <v>1</v>
      </c>
      <c r="H303" s="89" t="s">
        <v>120</v>
      </c>
      <c r="I303" s="88"/>
      <c r="J303" s="82">
        <f>SUM(J304)</f>
        <v>0</v>
      </c>
      <c r="K303" s="82">
        <f t="shared" si="98"/>
        <v>0</v>
      </c>
      <c r="L303" s="82">
        <f t="shared" si="98"/>
        <v>0</v>
      </c>
      <c r="M303" s="288"/>
      <c r="N303" s="288"/>
      <c r="O303" s="288"/>
    </row>
    <row r="304" spans="1:15" s="35" customFormat="1" ht="31.5" hidden="1">
      <c r="A304" s="155" t="s">
        <v>480</v>
      </c>
      <c r="B304" s="91">
        <v>927</v>
      </c>
      <c r="C304" s="84" t="s">
        <v>7</v>
      </c>
      <c r="D304" s="92" t="s">
        <v>32</v>
      </c>
      <c r="E304" s="84" t="s">
        <v>11</v>
      </c>
      <c r="F304" s="84" t="s">
        <v>26</v>
      </c>
      <c r="G304" s="84" t="s">
        <v>1</v>
      </c>
      <c r="H304" s="84" t="s">
        <v>479</v>
      </c>
      <c r="I304" s="83" t="s">
        <v>60</v>
      </c>
      <c r="J304" s="79">
        <v>0</v>
      </c>
      <c r="K304" s="79"/>
      <c r="L304" s="79"/>
      <c r="M304" s="311"/>
      <c r="N304" s="311"/>
      <c r="O304" s="311"/>
    </row>
    <row r="305" spans="1:15" s="38" customFormat="1" ht="33">
      <c r="A305" s="62" t="s">
        <v>531</v>
      </c>
      <c r="B305" s="144">
        <v>927</v>
      </c>
      <c r="C305" s="147" t="s">
        <v>7</v>
      </c>
      <c r="D305" s="153" t="s">
        <v>32</v>
      </c>
      <c r="E305" s="99" t="s">
        <v>226</v>
      </c>
      <c r="F305" s="99" t="s">
        <v>113</v>
      </c>
      <c r="G305" s="99" t="s">
        <v>114</v>
      </c>
      <c r="H305" s="99" t="s">
        <v>120</v>
      </c>
      <c r="I305" s="147"/>
      <c r="J305" s="80">
        <f>SUM(J306)</f>
        <v>17986.7</v>
      </c>
      <c r="K305" s="80">
        <f t="shared" ref="K305:L307" si="99">SUM(K306)</f>
        <v>0</v>
      </c>
      <c r="L305" s="80">
        <f t="shared" si="99"/>
        <v>0</v>
      </c>
      <c r="M305" s="312"/>
      <c r="N305" s="312"/>
      <c r="O305" s="312"/>
    </row>
    <row r="306" spans="1:15" s="37" customFormat="1" ht="33">
      <c r="A306" s="63" t="s">
        <v>532</v>
      </c>
      <c r="B306" s="148">
        <v>927</v>
      </c>
      <c r="C306" s="136" t="s">
        <v>7</v>
      </c>
      <c r="D306" s="133" t="s">
        <v>32</v>
      </c>
      <c r="E306" s="100" t="s">
        <v>226</v>
      </c>
      <c r="F306" s="100" t="s">
        <v>544</v>
      </c>
      <c r="G306" s="100" t="s">
        <v>114</v>
      </c>
      <c r="H306" s="100" t="s">
        <v>120</v>
      </c>
      <c r="I306" s="136"/>
      <c r="J306" s="81">
        <f>SUM(J307)</f>
        <v>17986.7</v>
      </c>
      <c r="K306" s="81">
        <f t="shared" si="99"/>
        <v>0</v>
      </c>
      <c r="L306" s="81">
        <f t="shared" si="99"/>
        <v>0</v>
      </c>
      <c r="M306" s="313"/>
      <c r="N306" s="313"/>
      <c r="O306" s="313"/>
    </row>
    <row r="307" spans="1:15" s="11" customFormat="1" ht="34.5">
      <c r="A307" s="64" t="s">
        <v>533</v>
      </c>
      <c r="B307" s="87">
        <v>927</v>
      </c>
      <c r="C307" s="88" t="s">
        <v>7</v>
      </c>
      <c r="D307" s="135" t="s">
        <v>32</v>
      </c>
      <c r="E307" s="89" t="s">
        <v>226</v>
      </c>
      <c r="F307" s="89" t="s">
        <v>544</v>
      </c>
      <c r="G307" s="89" t="s">
        <v>2</v>
      </c>
      <c r="H307" s="89" t="s">
        <v>120</v>
      </c>
      <c r="I307" s="88"/>
      <c r="J307" s="82">
        <f>+J308+J310+J309</f>
        <v>17986.7</v>
      </c>
      <c r="K307" s="82">
        <f t="shared" si="99"/>
        <v>0</v>
      </c>
      <c r="L307" s="82">
        <f t="shared" si="99"/>
        <v>0</v>
      </c>
      <c r="M307" s="288"/>
      <c r="N307" s="288"/>
      <c r="O307" s="288"/>
    </row>
    <row r="308" spans="1:15" s="11" customFormat="1" ht="47.25">
      <c r="A308" s="58" t="s">
        <v>589</v>
      </c>
      <c r="B308" s="91">
        <v>927</v>
      </c>
      <c r="C308" s="84" t="s">
        <v>7</v>
      </c>
      <c r="D308" s="92" t="s">
        <v>32</v>
      </c>
      <c r="E308" s="84" t="s">
        <v>226</v>
      </c>
      <c r="F308" s="84" t="s">
        <v>544</v>
      </c>
      <c r="G308" s="84" t="s">
        <v>2</v>
      </c>
      <c r="H308" s="84" t="s">
        <v>534</v>
      </c>
      <c r="I308" s="83" t="s">
        <v>60</v>
      </c>
      <c r="J308" s="79">
        <v>11866.6</v>
      </c>
      <c r="K308" s="79"/>
      <c r="L308" s="79"/>
      <c r="M308" s="288"/>
      <c r="N308" s="288"/>
      <c r="O308" s="288"/>
    </row>
    <row r="309" spans="1:15" s="11" customFormat="1" ht="47.25">
      <c r="A309" s="58" t="s">
        <v>566</v>
      </c>
      <c r="B309" s="91">
        <v>927</v>
      </c>
      <c r="C309" s="84" t="s">
        <v>7</v>
      </c>
      <c r="D309" s="236" t="s">
        <v>32</v>
      </c>
      <c r="E309" s="84" t="s">
        <v>226</v>
      </c>
      <c r="F309" s="84" t="s">
        <v>544</v>
      </c>
      <c r="G309" s="84" t="s">
        <v>2</v>
      </c>
      <c r="H309" s="84" t="s">
        <v>534</v>
      </c>
      <c r="I309" s="237" t="s">
        <v>60</v>
      </c>
      <c r="J309" s="79">
        <v>2094.1999999999998</v>
      </c>
      <c r="K309" s="79"/>
      <c r="L309" s="79"/>
      <c r="M309" s="288"/>
      <c r="N309" s="288"/>
      <c r="O309" s="288"/>
    </row>
    <row r="310" spans="1:15" s="11" customFormat="1" ht="47.25">
      <c r="A310" s="58" t="s">
        <v>567</v>
      </c>
      <c r="B310" s="91">
        <v>927</v>
      </c>
      <c r="C310" s="84" t="s">
        <v>7</v>
      </c>
      <c r="D310" s="84" t="s">
        <v>32</v>
      </c>
      <c r="E310" s="84" t="s">
        <v>226</v>
      </c>
      <c r="F310" s="84" t="s">
        <v>544</v>
      </c>
      <c r="G310" s="84" t="s">
        <v>2</v>
      </c>
      <c r="H310" s="84" t="s">
        <v>534</v>
      </c>
      <c r="I310" s="83" t="s">
        <v>60</v>
      </c>
      <c r="J310" s="79">
        <v>4025.9</v>
      </c>
      <c r="K310" s="79"/>
      <c r="L310" s="79"/>
      <c r="M310" s="288"/>
      <c r="N310" s="288"/>
      <c r="O310" s="288"/>
    </row>
    <row r="311" spans="1:15" s="11" customFormat="1" ht="17.45" customHeight="1">
      <c r="A311" s="68" t="s">
        <v>76</v>
      </c>
      <c r="B311" s="68">
        <v>927</v>
      </c>
      <c r="C311" s="156" t="s">
        <v>11</v>
      </c>
      <c r="D311" s="356"/>
      <c r="E311" s="357"/>
      <c r="F311" s="357"/>
      <c r="G311" s="357"/>
      <c r="H311" s="358"/>
      <c r="I311" s="159"/>
      <c r="J311" s="70">
        <f>+J312+J326+J317</f>
        <v>56994.5</v>
      </c>
      <c r="K311" s="70">
        <f>+K312+K326+K317</f>
        <v>313283.3</v>
      </c>
      <c r="L311" s="70">
        <f>+L312+L326+L317</f>
        <v>69645.7</v>
      </c>
      <c r="M311" s="288"/>
      <c r="N311" s="288"/>
      <c r="O311" s="288"/>
    </row>
    <row r="312" spans="1:15" s="11" customFormat="1" hidden="1">
      <c r="A312" s="60" t="s">
        <v>292</v>
      </c>
      <c r="B312" s="121">
        <v>927</v>
      </c>
      <c r="C312" s="102" t="s">
        <v>11</v>
      </c>
      <c r="D312" s="102" t="s">
        <v>5</v>
      </c>
      <c r="E312" s="346"/>
      <c r="F312" s="346"/>
      <c r="G312" s="346"/>
      <c r="H312" s="347"/>
      <c r="I312" s="106"/>
      <c r="J312" s="103">
        <f>+J313</f>
        <v>0</v>
      </c>
      <c r="K312" s="103">
        <f>+K313</f>
        <v>0</v>
      </c>
      <c r="L312" s="103"/>
      <c r="M312" s="288"/>
      <c r="N312" s="288"/>
      <c r="O312" s="288"/>
    </row>
    <row r="313" spans="1:15" s="11" customFormat="1" ht="49.5" hidden="1">
      <c r="A313" s="62" t="s">
        <v>293</v>
      </c>
      <c r="B313" s="93">
        <v>927</v>
      </c>
      <c r="C313" s="99" t="s">
        <v>11</v>
      </c>
      <c r="D313" s="99" t="s">
        <v>5</v>
      </c>
      <c r="E313" s="99" t="s">
        <v>257</v>
      </c>
      <c r="F313" s="99" t="s">
        <v>113</v>
      </c>
      <c r="G313" s="99" t="s">
        <v>114</v>
      </c>
      <c r="H313" s="99" t="s">
        <v>120</v>
      </c>
      <c r="I313" s="147"/>
      <c r="J313" s="80">
        <f>+J314</f>
        <v>0</v>
      </c>
      <c r="K313" s="80">
        <f t="shared" ref="K313:L313" si="100">+K314</f>
        <v>0</v>
      </c>
      <c r="L313" s="80">
        <f t="shared" si="100"/>
        <v>0</v>
      </c>
      <c r="M313" s="288"/>
      <c r="N313" s="288"/>
      <c r="O313" s="288"/>
    </row>
    <row r="314" spans="1:15" s="11" customFormat="1" ht="33" hidden="1">
      <c r="A314" s="63" t="s">
        <v>275</v>
      </c>
      <c r="B314" s="95">
        <v>927</v>
      </c>
      <c r="C314" s="96" t="s">
        <v>11</v>
      </c>
      <c r="D314" s="96" t="s">
        <v>5</v>
      </c>
      <c r="E314" s="100" t="s">
        <v>257</v>
      </c>
      <c r="F314" s="100" t="s">
        <v>16</v>
      </c>
      <c r="G314" s="100" t="s">
        <v>114</v>
      </c>
      <c r="H314" s="100" t="s">
        <v>120</v>
      </c>
      <c r="I314" s="136"/>
      <c r="J314" s="81">
        <f>+J315</f>
        <v>0</v>
      </c>
      <c r="K314" s="81"/>
      <c r="L314" s="81"/>
      <c r="M314" s="288"/>
      <c r="N314" s="288"/>
      <c r="O314" s="288"/>
    </row>
    <row r="315" spans="1:15" s="11" customFormat="1" ht="34.5" hidden="1">
      <c r="A315" s="64" t="s">
        <v>495</v>
      </c>
      <c r="B315" s="97">
        <v>927</v>
      </c>
      <c r="C315" s="98" t="s">
        <v>11</v>
      </c>
      <c r="D315" s="98" t="s">
        <v>5</v>
      </c>
      <c r="E315" s="89" t="s">
        <v>257</v>
      </c>
      <c r="F315" s="89" t="s">
        <v>16</v>
      </c>
      <c r="G315" s="89" t="s">
        <v>5</v>
      </c>
      <c r="H315" s="89" t="s">
        <v>120</v>
      </c>
      <c r="I315" s="88"/>
      <c r="J315" s="82">
        <f>+J316</f>
        <v>0</v>
      </c>
      <c r="K315" s="82"/>
      <c r="L315" s="82"/>
      <c r="M315" s="288"/>
      <c r="N315" s="288"/>
      <c r="O315" s="288"/>
    </row>
    <row r="316" spans="1:15" s="38" customFormat="1" ht="63" hidden="1">
      <c r="A316" s="155" t="s">
        <v>563</v>
      </c>
      <c r="B316" s="91">
        <v>927</v>
      </c>
      <c r="C316" s="84" t="s">
        <v>11</v>
      </c>
      <c r="D316" s="84" t="s">
        <v>5</v>
      </c>
      <c r="E316" s="84" t="s">
        <v>257</v>
      </c>
      <c r="F316" s="84" t="s">
        <v>16</v>
      </c>
      <c r="G316" s="84" t="s">
        <v>5</v>
      </c>
      <c r="H316" s="84" t="s">
        <v>536</v>
      </c>
      <c r="I316" s="83" t="s">
        <v>60</v>
      </c>
      <c r="J316" s="79"/>
      <c r="K316" s="79"/>
      <c r="L316" s="79"/>
      <c r="M316" s="312"/>
      <c r="N316" s="312"/>
      <c r="O316" s="312"/>
    </row>
    <row r="317" spans="1:15" s="38" customFormat="1">
      <c r="A317" s="137" t="s">
        <v>486</v>
      </c>
      <c r="B317" s="121">
        <v>927</v>
      </c>
      <c r="C317" s="102" t="s">
        <v>11</v>
      </c>
      <c r="D317" s="102" t="s">
        <v>2</v>
      </c>
      <c r="E317" s="102"/>
      <c r="F317" s="102"/>
      <c r="G317" s="102"/>
      <c r="H317" s="102"/>
      <c r="I317" s="106"/>
      <c r="J317" s="103">
        <f>+J318+J322</f>
        <v>4701.2</v>
      </c>
      <c r="K317" s="103">
        <f t="shared" ref="K317:L317" si="101">+K318+K322</f>
        <v>10251.200000000001</v>
      </c>
      <c r="L317" s="103">
        <f t="shared" si="101"/>
        <v>10251.200000000001</v>
      </c>
      <c r="M317" s="312"/>
      <c r="N317" s="312"/>
      <c r="O317" s="312"/>
    </row>
    <row r="318" spans="1:15" s="37" customFormat="1" ht="33">
      <c r="A318" s="62" t="s">
        <v>487</v>
      </c>
      <c r="B318" s="93">
        <v>927</v>
      </c>
      <c r="C318" s="99" t="s">
        <v>11</v>
      </c>
      <c r="D318" s="99" t="s">
        <v>2</v>
      </c>
      <c r="E318" s="99" t="s">
        <v>490</v>
      </c>
      <c r="F318" s="99" t="s">
        <v>113</v>
      </c>
      <c r="G318" s="99" t="s">
        <v>114</v>
      </c>
      <c r="H318" s="99" t="s">
        <v>120</v>
      </c>
      <c r="I318" s="147"/>
      <c r="J318" s="80">
        <f>+J319</f>
        <v>4701.2</v>
      </c>
      <c r="K318" s="80">
        <f t="shared" ref="K318:L318" si="102">+K319</f>
        <v>4701.2</v>
      </c>
      <c r="L318" s="80">
        <f t="shared" si="102"/>
        <v>4701.2</v>
      </c>
      <c r="M318" s="313"/>
      <c r="N318" s="313"/>
      <c r="O318" s="313"/>
    </row>
    <row r="319" spans="1:15" s="48" customFormat="1" ht="32.450000000000003" customHeight="1">
      <c r="A319" s="63" t="s">
        <v>488</v>
      </c>
      <c r="B319" s="95">
        <v>927</v>
      </c>
      <c r="C319" s="96" t="s">
        <v>11</v>
      </c>
      <c r="D319" s="96" t="s">
        <v>2</v>
      </c>
      <c r="E319" s="100" t="s">
        <v>490</v>
      </c>
      <c r="F319" s="100" t="s">
        <v>16</v>
      </c>
      <c r="G319" s="100" t="s">
        <v>114</v>
      </c>
      <c r="H319" s="100" t="s">
        <v>120</v>
      </c>
      <c r="I319" s="136"/>
      <c r="J319" s="81">
        <f>+J320</f>
        <v>4701.2</v>
      </c>
      <c r="K319" s="81">
        <f t="shared" ref="K319:L319" si="103">+K320</f>
        <v>4701.2</v>
      </c>
      <c r="L319" s="81">
        <f t="shared" si="103"/>
        <v>4701.2</v>
      </c>
      <c r="M319" s="314"/>
      <c r="N319" s="314"/>
      <c r="O319" s="314"/>
    </row>
    <row r="320" spans="1:15" s="11" customFormat="1" ht="36" customHeight="1">
      <c r="A320" s="64" t="s">
        <v>489</v>
      </c>
      <c r="B320" s="97">
        <v>927</v>
      </c>
      <c r="C320" s="98" t="s">
        <v>11</v>
      </c>
      <c r="D320" s="98" t="s">
        <v>2</v>
      </c>
      <c r="E320" s="89" t="s">
        <v>490</v>
      </c>
      <c r="F320" s="89" t="s">
        <v>16</v>
      </c>
      <c r="G320" s="89" t="s">
        <v>2</v>
      </c>
      <c r="H320" s="89" t="s">
        <v>120</v>
      </c>
      <c r="I320" s="88"/>
      <c r="J320" s="82">
        <f>+J321</f>
        <v>4701.2</v>
      </c>
      <c r="K320" s="82">
        <f t="shared" ref="K320:L320" si="104">+K321</f>
        <v>4701.2</v>
      </c>
      <c r="L320" s="82">
        <f t="shared" si="104"/>
        <v>4701.2</v>
      </c>
      <c r="M320" s="288"/>
      <c r="N320" s="288"/>
      <c r="O320" s="288"/>
    </row>
    <row r="321" spans="1:15" s="11" customFormat="1" ht="50.45" customHeight="1">
      <c r="A321" s="155" t="s">
        <v>535</v>
      </c>
      <c r="B321" s="91">
        <v>927</v>
      </c>
      <c r="C321" s="84" t="s">
        <v>11</v>
      </c>
      <c r="D321" s="84" t="s">
        <v>2</v>
      </c>
      <c r="E321" s="84" t="s">
        <v>490</v>
      </c>
      <c r="F321" s="84" t="s">
        <v>16</v>
      </c>
      <c r="G321" s="84" t="s">
        <v>2</v>
      </c>
      <c r="H321" s="84" t="s">
        <v>491</v>
      </c>
      <c r="I321" s="83" t="s">
        <v>60</v>
      </c>
      <c r="J321" s="79">
        <v>4701.2</v>
      </c>
      <c r="K321" s="79">
        <v>4701.2</v>
      </c>
      <c r="L321" s="79">
        <v>4701.2</v>
      </c>
      <c r="M321" s="288"/>
      <c r="N321" s="288"/>
      <c r="O321" s="288"/>
    </row>
    <row r="322" spans="1:15" s="11" customFormat="1" ht="40.9" customHeight="1">
      <c r="A322" s="62" t="s">
        <v>531</v>
      </c>
      <c r="B322" s="144">
        <v>927</v>
      </c>
      <c r="C322" s="147" t="s">
        <v>11</v>
      </c>
      <c r="D322" s="153" t="s">
        <v>2</v>
      </c>
      <c r="E322" s="99" t="s">
        <v>238</v>
      </c>
      <c r="F322" s="99" t="s">
        <v>113</v>
      </c>
      <c r="G322" s="99" t="s">
        <v>114</v>
      </c>
      <c r="H322" s="99" t="s">
        <v>120</v>
      </c>
      <c r="I322" s="147"/>
      <c r="J322" s="80">
        <f>SUM(J323)</f>
        <v>0</v>
      </c>
      <c r="K322" s="80">
        <f t="shared" ref="K322:L322" si="105">SUM(K323)</f>
        <v>5550</v>
      </c>
      <c r="L322" s="80">
        <f t="shared" si="105"/>
        <v>5550</v>
      </c>
      <c r="M322" s="288"/>
      <c r="N322" s="288"/>
      <c r="O322" s="288"/>
    </row>
    <row r="323" spans="1:15" s="11" customFormat="1" ht="41.45" customHeight="1">
      <c r="A323" s="63" t="s">
        <v>532</v>
      </c>
      <c r="B323" s="148">
        <v>927</v>
      </c>
      <c r="C323" s="136" t="s">
        <v>11</v>
      </c>
      <c r="D323" s="133" t="s">
        <v>2</v>
      </c>
      <c r="E323" s="100" t="s">
        <v>238</v>
      </c>
      <c r="F323" s="100" t="s">
        <v>16</v>
      </c>
      <c r="G323" s="100" t="s">
        <v>114</v>
      </c>
      <c r="H323" s="100" t="s">
        <v>120</v>
      </c>
      <c r="I323" s="136"/>
      <c r="J323" s="81">
        <f>SUM(J325)</f>
        <v>0</v>
      </c>
      <c r="K323" s="81">
        <f>SUM(K325)</f>
        <v>5550</v>
      </c>
      <c r="L323" s="81">
        <f>SUM(L325)</f>
        <v>5550</v>
      </c>
      <c r="M323" s="288"/>
      <c r="N323" s="288"/>
      <c r="O323" s="288"/>
    </row>
    <row r="324" spans="1:15" s="11" customFormat="1" ht="33.6" customHeight="1">
      <c r="A324" s="64" t="s">
        <v>540</v>
      </c>
      <c r="B324" s="97">
        <v>927</v>
      </c>
      <c r="C324" s="98" t="s">
        <v>11</v>
      </c>
      <c r="D324" s="98" t="s">
        <v>2</v>
      </c>
      <c r="E324" s="89" t="s">
        <v>238</v>
      </c>
      <c r="F324" s="89" t="s">
        <v>16</v>
      </c>
      <c r="G324" s="89" t="s">
        <v>2</v>
      </c>
      <c r="H324" s="89" t="s">
        <v>120</v>
      </c>
      <c r="I324" s="88"/>
      <c r="J324" s="82">
        <f>+J325</f>
        <v>0</v>
      </c>
      <c r="K324" s="82">
        <f>+K325</f>
        <v>5550</v>
      </c>
      <c r="L324" s="82">
        <f>+L325</f>
        <v>5550</v>
      </c>
      <c r="M324" s="288"/>
      <c r="N324" s="288"/>
      <c r="O324" s="288"/>
    </row>
    <row r="325" spans="1:15" s="11" customFormat="1" ht="50.45" customHeight="1">
      <c r="A325" s="155" t="s">
        <v>541</v>
      </c>
      <c r="B325" s="91">
        <v>927</v>
      </c>
      <c r="C325" s="84" t="s">
        <v>11</v>
      </c>
      <c r="D325" s="84" t="s">
        <v>2</v>
      </c>
      <c r="E325" s="84" t="s">
        <v>238</v>
      </c>
      <c r="F325" s="84" t="s">
        <v>16</v>
      </c>
      <c r="G325" s="84" t="s">
        <v>2</v>
      </c>
      <c r="H325" s="84" t="s">
        <v>542</v>
      </c>
      <c r="I325" s="83"/>
      <c r="J325" s="79">
        <v>0</v>
      </c>
      <c r="K325" s="79">
        <v>5550</v>
      </c>
      <c r="L325" s="79">
        <v>5550</v>
      </c>
      <c r="M325" s="288"/>
      <c r="N325" s="288"/>
      <c r="O325" s="288"/>
    </row>
    <row r="326" spans="1:15" s="11" customFormat="1" ht="15.6" customHeight="1">
      <c r="A326" s="59" t="s">
        <v>77</v>
      </c>
      <c r="B326" s="60">
        <v>927</v>
      </c>
      <c r="C326" s="130" t="s">
        <v>11</v>
      </c>
      <c r="D326" s="130" t="s">
        <v>11</v>
      </c>
      <c r="E326" s="353"/>
      <c r="F326" s="354"/>
      <c r="G326" s="354"/>
      <c r="H326" s="355"/>
      <c r="I326" s="61"/>
      <c r="J326" s="55">
        <f>SUM(J327+J340+J331)</f>
        <v>52293.3</v>
      </c>
      <c r="K326" s="55">
        <f>SUM(K327+K340+K331)</f>
        <v>303032.09999999998</v>
      </c>
      <c r="L326" s="55">
        <f>SUM(L327+L340+L331)</f>
        <v>59394.5</v>
      </c>
      <c r="M326" s="288"/>
      <c r="N326" s="288"/>
      <c r="O326" s="288"/>
    </row>
    <row r="327" spans="1:15" s="11" customFormat="1" ht="0.6" customHeight="1">
      <c r="A327" s="62" t="s">
        <v>277</v>
      </c>
      <c r="B327" s="93">
        <v>927</v>
      </c>
      <c r="C327" s="94" t="s">
        <v>11</v>
      </c>
      <c r="D327" s="146" t="s">
        <v>11</v>
      </c>
      <c r="E327" s="99" t="s">
        <v>11</v>
      </c>
      <c r="F327" s="99" t="s">
        <v>113</v>
      </c>
      <c r="G327" s="99" t="s">
        <v>114</v>
      </c>
      <c r="H327" s="99" t="s">
        <v>120</v>
      </c>
      <c r="I327" s="147"/>
      <c r="J327" s="80">
        <f>SUM(J328)</f>
        <v>0</v>
      </c>
      <c r="K327" s="80">
        <f t="shared" ref="K327:L329" si="106">SUM(K328)</f>
        <v>0</v>
      </c>
      <c r="L327" s="80">
        <f t="shared" si="106"/>
        <v>0</v>
      </c>
      <c r="M327" s="288"/>
      <c r="N327" s="288"/>
      <c r="O327" s="288"/>
    </row>
    <row r="328" spans="1:15" s="11" customFormat="1" ht="33" hidden="1">
      <c r="A328" s="63" t="s">
        <v>278</v>
      </c>
      <c r="B328" s="95">
        <v>927</v>
      </c>
      <c r="C328" s="96" t="s">
        <v>11</v>
      </c>
      <c r="D328" s="150" t="s">
        <v>11</v>
      </c>
      <c r="E328" s="100" t="s">
        <v>11</v>
      </c>
      <c r="F328" s="100" t="s">
        <v>16</v>
      </c>
      <c r="G328" s="100" t="s">
        <v>114</v>
      </c>
      <c r="H328" s="100" t="s">
        <v>120</v>
      </c>
      <c r="I328" s="136"/>
      <c r="J328" s="81">
        <f>SUM(J329)</f>
        <v>0</v>
      </c>
      <c r="K328" s="81">
        <f t="shared" si="106"/>
        <v>0</v>
      </c>
      <c r="L328" s="81">
        <f t="shared" si="106"/>
        <v>0</v>
      </c>
      <c r="M328" s="288"/>
      <c r="N328" s="288"/>
      <c r="O328" s="288"/>
    </row>
    <row r="329" spans="1:15" s="11" customFormat="1" ht="34.5" hidden="1">
      <c r="A329" s="154" t="s">
        <v>279</v>
      </c>
      <c r="B329" s="97">
        <v>927</v>
      </c>
      <c r="C329" s="98" t="s">
        <v>11</v>
      </c>
      <c r="D329" s="152" t="s">
        <v>11</v>
      </c>
      <c r="E329" s="89" t="s">
        <v>11</v>
      </c>
      <c r="F329" s="89" t="s">
        <v>16</v>
      </c>
      <c r="G329" s="89" t="s">
        <v>5</v>
      </c>
      <c r="H329" s="89" t="s">
        <v>120</v>
      </c>
      <c r="I329" s="88"/>
      <c r="J329" s="82">
        <f>SUM(J330)</f>
        <v>0</v>
      </c>
      <c r="K329" s="82">
        <f t="shared" si="106"/>
        <v>0</v>
      </c>
      <c r="L329" s="82">
        <f t="shared" si="106"/>
        <v>0</v>
      </c>
      <c r="M329" s="288"/>
      <c r="N329" s="288"/>
      <c r="O329" s="288"/>
    </row>
    <row r="330" spans="1:15" s="11" customFormat="1" ht="31.5" hidden="1">
      <c r="A330" s="65" t="s">
        <v>496</v>
      </c>
      <c r="B330" s="91">
        <v>927</v>
      </c>
      <c r="C330" s="84" t="s">
        <v>11</v>
      </c>
      <c r="D330" s="92" t="s">
        <v>11</v>
      </c>
      <c r="E330" s="84" t="s">
        <v>11</v>
      </c>
      <c r="F330" s="84" t="s">
        <v>16</v>
      </c>
      <c r="G330" s="84" t="s">
        <v>5</v>
      </c>
      <c r="H330" s="84" t="s">
        <v>251</v>
      </c>
      <c r="I330" s="83" t="s">
        <v>60</v>
      </c>
      <c r="J330" s="79">
        <v>0</v>
      </c>
      <c r="K330" s="79"/>
      <c r="L330" s="79"/>
      <c r="M330" s="288"/>
      <c r="N330" s="288"/>
      <c r="O330" s="288"/>
    </row>
    <row r="331" spans="1:15" s="11" customFormat="1" ht="49.5">
      <c r="A331" s="62" t="s">
        <v>291</v>
      </c>
      <c r="B331" s="93">
        <v>927</v>
      </c>
      <c r="C331" s="99" t="s">
        <v>11</v>
      </c>
      <c r="D331" s="153" t="s">
        <v>11</v>
      </c>
      <c r="E331" s="99" t="s">
        <v>226</v>
      </c>
      <c r="F331" s="99" t="s">
        <v>113</v>
      </c>
      <c r="G331" s="99" t="s">
        <v>114</v>
      </c>
      <c r="H331" s="99" t="s">
        <v>120</v>
      </c>
      <c r="I331" s="147"/>
      <c r="J331" s="80">
        <f>+J332</f>
        <v>52293.3</v>
      </c>
      <c r="K331" s="80">
        <f t="shared" ref="K331:L332" si="107">+K332</f>
        <v>200969.7</v>
      </c>
      <c r="L331" s="80">
        <f t="shared" si="107"/>
        <v>59394.5</v>
      </c>
      <c r="M331" s="288"/>
      <c r="N331" s="288"/>
      <c r="O331" s="288"/>
    </row>
    <row r="332" spans="1:15" s="11" customFormat="1" ht="33">
      <c r="A332" s="63" t="s">
        <v>570</v>
      </c>
      <c r="B332" s="95">
        <v>927</v>
      </c>
      <c r="C332" s="100" t="s">
        <v>11</v>
      </c>
      <c r="D332" s="133" t="s">
        <v>11</v>
      </c>
      <c r="E332" s="100" t="s">
        <v>226</v>
      </c>
      <c r="F332" s="100" t="s">
        <v>544</v>
      </c>
      <c r="G332" s="100" t="s">
        <v>114</v>
      </c>
      <c r="H332" s="100" t="s">
        <v>120</v>
      </c>
      <c r="I332" s="136"/>
      <c r="J332" s="81">
        <f>+J333</f>
        <v>52293.3</v>
      </c>
      <c r="K332" s="81">
        <f t="shared" si="107"/>
        <v>200969.7</v>
      </c>
      <c r="L332" s="81">
        <f t="shared" si="107"/>
        <v>59394.5</v>
      </c>
      <c r="M332" s="288"/>
      <c r="N332" s="288"/>
      <c r="O332" s="288"/>
    </row>
    <row r="333" spans="1:15" s="11" customFormat="1" ht="34.5">
      <c r="A333" s="195" t="s">
        <v>571</v>
      </c>
      <c r="B333" s="68">
        <v>927</v>
      </c>
      <c r="C333" s="108" t="s">
        <v>11</v>
      </c>
      <c r="D333" s="196" t="s">
        <v>11</v>
      </c>
      <c r="E333" s="108" t="s">
        <v>226</v>
      </c>
      <c r="F333" s="108" t="s">
        <v>544</v>
      </c>
      <c r="G333" s="108" t="s">
        <v>2</v>
      </c>
      <c r="H333" s="108" t="s">
        <v>120</v>
      </c>
      <c r="I333" s="113"/>
      <c r="J333" s="70">
        <f>+J334+J338</f>
        <v>52293.3</v>
      </c>
      <c r="K333" s="70">
        <f t="shared" ref="K333:L333" si="108">+K334+K338</f>
        <v>200969.7</v>
      </c>
      <c r="L333" s="70">
        <f t="shared" si="108"/>
        <v>59394.5</v>
      </c>
      <c r="M333" s="288"/>
      <c r="N333" s="288"/>
      <c r="O333" s="288"/>
    </row>
    <row r="334" spans="1:15" s="11" customFormat="1" ht="28.9" customHeight="1">
      <c r="A334" s="197" t="s">
        <v>634</v>
      </c>
      <c r="B334" s="121">
        <v>927</v>
      </c>
      <c r="C334" s="102" t="s">
        <v>11</v>
      </c>
      <c r="D334" s="116" t="s">
        <v>11</v>
      </c>
      <c r="E334" s="102" t="s">
        <v>226</v>
      </c>
      <c r="F334" s="102" t="s">
        <v>544</v>
      </c>
      <c r="G334" s="102" t="s">
        <v>2</v>
      </c>
      <c r="H334" s="102" t="s">
        <v>534</v>
      </c>
      <c r="I334" s="113"/>
      <c r="J334" s="55">
        <f>+J335+J336+J337</f>
        <v>52293.3</v>
      </c>
      <c r="K334" s="55">
        <f t="shared" ref="K334:L334" si="109">+K335+K336+K337</f>
        <v>200969.7</v>
      </c>
      <c r="L334" s="55">
        <f t="shared" si="109"/>
        <v>59394.5</v>
      </c>
      <c r="M334" s="288"/>
      <c r="N334" s="288"/>
      <c r="O334" s="288"/>
    </row>
    <row r="335" spans="1:15" s="11" customFormat="1" ht="31.5" hidden="1">
      <c r="A335" s="65" t="s">
        <v>497</v>
      </c>
      <c r="B335" s="91">
        <v>927</v>
      </c>
      <c r="C335" s="84" t="s">
        <v>11</v>
      </c>
      <c r="D335" s="92" t="s">
        <v>11</v>
      </c>
      <c r="E335" s="84" t="s">
        <v>226</v>
      </c>
      <c r="F335" s="84" t="s">
        <v>544</v>
      </c>
      <c r="G335" s="84" t="s">
        <v>2</v>
      </c>
      <c r="H335" s="84" t="s">
        <v>534</v>
      </c>
      <c r="I335" s="83" t="s">
        <v>60</v>
      </c>
      <c r="J335" s="79">
        <v>0</v>
      </c>
      <c r="K335" s="79"/>
      <c r="L335" s="79"/>
      <c r="M335" s="288"/>
      <c r="N335" s="288"/>
      <c r="O335" s="288"/>
    </row>
    <row r="336" spans="1:15" s="11" customFormat="1" ht="30" customHeight="1">
      <c r="A336" s="65" t="s">
        <v>635</v>
      </c>
      <c r="B336" s="91">
        <v>927</v>
      </c>
      <c r="C336" s="84" t="s">
        <v>11</v>
      </c>
      <c r="D336" s="92" t="s">
        <v>11</v>
      </c>
      <c r="E336" s="84" t="s">
        <v>226</v>
      </c>
      <c r="F336" s="84" t="s">
        <v>544</v>
      </c>
      <c r="G336" s="84" t="s">
        <v>2</v>
      </c>
      <c r="H336" s="84" t="s">
        <v>534</v>
      </c>
      <c r="I336" s="83" t="s">
        <v>60</v>
      </c>
      <c r="J336" s="79">
        <v>52293.3</v>
      </c>
      <c r="K336" s="79">
        <v>200969.7</v>
      </c>
      <c r="L336" s="79">
        <v>59394.5</v>
      </c>
      <c r="M336" s="288">
        <v>-61430.6</v>
      </c>
      <c r="N336" s="288">
        <v>-25468.799999999999</v>
      </c>
      <c r="O336" s="288"/>
    </row>
    <row r="337" spans="1:15" s="11" customFormat="1" ht="30" hidden="1" customHeight="1">
      <c r="A337" s="65" t="s">
        <v>636</v>
      </c>
      <c r="B337" s="91">
        <v>927</v>
      </c>
      <c r="C337" s="84" t="s">
        <v>11</v>
      </c>
      <c r="D337" s="92" t="s">
        <v>11</v>
      </c>
      <c r="E337" s="84" t="s">
        <v>226</v>
      </c>
      <c r="F337" s="84" t="s">
        <v>544</v>
      </c>
      <c r="G337" s="84" t="s">
        <v>2</v>
      </c>
      <c r="H337" s="84" t="s">
        <v>534</v>
      </c>
      <c r="I337" s="83" t="s">
        <v>60</v>
      </c>
      <c r="J337" s="79"/>
      <c r="K337" s="79"/>
      <c r="L337" s="79"/>
      <c r="M337" s="288">
        <v>-24609.4</v>
      </c>
      <c r="N337" s="288"/>
      <c r="O337" s="288"/>
    </row>
    <row r="338" spans="1:15" s="11" customFormat="1" ht="0.6" hidden="1" customHeight="1">
      <c r="A338" s="197" t="s">
        <v>503</v>
      </c>
      <c r="B338" s="121">
        <v>927</v>
      </c>
      <c r="C338" s="102" t="s">
        <v>11</v>
      </c>
      <c r="D338" s="116" t="s">
        <v>11</v>
      </c>
      <c r="E338" s="102" t="s">
        <v>226</v>
      </c>
      <c r="F338" s="102" t="s">
        <v>52</v>
      </c>
      <c r="G338" s="102" t="s">
        <v>5</v>
      </c>
      <c r="H338" s="102" t="s">
        <v>251</v>
      </c>
      <c r="I338" s="106"/>
      <c r="J338" s="103">
        <f>+J339</f>
        <v>0</v>
      </c>
      <c r="K338" s="103">
        <f t="shared" ref="K338:L338" si="110">+K339</f>
        <v>0</v>
      </c>
      <c r="L338" s="103">
        <f t="shared" si="110"/>
        <v>0</v>
      </c>
      <c r="M338" s="288"/>
      <c r="N338" s="288"/>
      <c r="O338" s="288"/>
    </row>
    <row r="339" spans="1:15" s="11" customFormat="1" ht="31.5" hidden="1">
      <c r="A339" s="65" t="s">
        <v>498</v>
      </c>
      <c r="B339" s="91">
        <v>927</v>
      </c>
      <c r="C339" s="84" t="s">
        <v>11</v>
      </c>
      <c r="D339" s="92" t="s">
        <v>11</v>
      </c>
      <c r="E339" s="84" t="s">
        <v>226</v>
      </c>
      <c r="F339" s="84" t="s">
        <v>52</v>
      </c>
      <c r="G339" s="84" t="s">
        <v>5</v>
      </c>
      <c r="H339" s="84" t="s">
        <v>251</v>
      </c>
      <c r="I339" s="83" t="s">
        <v>60</v>
      </c>
      <c r="J339" s="79">
        <v>0</v>
      </c>
      <c r="K339" s="79"/>
      <c r="L339" s="79"/>
      <c r="M339" s="288"/>
      <c r="N339" s="288"/>
      <c r="O339" s="288"/>
    </row>
    <row r="340" spans="1:15" s="11" customFormat="1" ht="49.5">
      <c r="A340" s="62" t="s">
        <v>250</v>
      </c>
      <c r="B340" s="93">
        <v>927</v>
      </c>
      <c r="C340" s="94" t="s">
        <v>11</v>
      </c>
      <c r="D340" s="146" t="s">
        <v>11</v>
      </c>
      <c r="E340" s="99" t="s">
        <v>257</v>
      </c>
      <c r="F340" s="99" t="s">
        <v>113</v>
      </c>
      <c r="G340" s="99" t="s">
        <v>114</v>
      </c>
      <c r="H340" s="99" t="s">
        <v>120</v>
      </c>
      <c r="I340" s="147"/>
      <c r="J340" s="80">
        <f>+J341+J344</f>
        <v>0</v>
      </c>
      <c r="K340" s="80">
        <f t="shared" ref="K340:L340" si="111">+K341+K344</f>
        <v>102062.39999999999</v>
      </c>
      <c r="L340" s="80">
        <f t="shared" si="111"/>
        <v>0</v>
      </c>
      <c r="M340" s="288"/>
      <c r="N340" s="288"/>
      <c r="O340" s="288"/>
    </row>
    <row r="341" spans="1:15" s="11" customFormat="1" ht="33">
      <c r="A341" s="63" t="s">
        <v>275</v>
      </c>
      <c r="B341" s="95">
        <v>927</v>
      </c>
      <c r="C341" s="96" t="s">
        <v>11</v>
      </c>
      <c r="D341" s="150" t="s">
        <v>11</v>
      </c>
      <c r="E341" s="100" t="s">
        <v>257</v>
      </c>
      <c r="F341" s="100" t="s">
        <v>16</v>
      </c>
      <c r="G341" s="100" t="s">
        <v>114</v>
      </c>
      <c r="H341" s="100" t="s">
        <v>120</v>
      </c>
      <c r="I341" s="136"/>
      <c r="J341" s="81">
        <f>+J342</f>
        <v>0</v>
      </c>
      <c r="K341" s="81">
        <f t="shared" ref="K341:L341" si="112">+K342</f>
        <v>102062.39999999999</v>
      </c>
      <c r="L341" s="81">
        <f t="shared" si="112"/>
        <v>0</v>
      </c>
      <c r="M341" s="288"/>
      <c r="N341" s="288"/>
      <c r="O341" s="288"/>
    </row>
    <row r="342" spans="1:15" s="11" customFormat="1">
      <c r="A342" s="154" t="s">
        <v>414</v>
      </c>
      <c r="B342" s="97">
        <v>927</v>
      </c>
      <c r="C342" s="98" t="s">
        <v>11</v>
      </c>
      <c r="D342" s="152" t="s">
        <v>11</v>
      </c>
      <c r="E342" s="89" t="s">
        <v>257</v>
      </c>
      <c r="F342" s="89" t="s">
        <v>16</v>
      </c>
      <c r="G342" s="89" t="s">
        <v>415</v>
      </c>
      <c r="H342" s="89" t="s">
        <v>120</v>
      </c>
      <c r="I342" s="88"/>
      <c r="J342" s="82">
        <f>+J343</f>
        <v>0</v>
      </c>
      <c r="K342" s="82">
        <f t="shared" ref="K342:L342" si="113">+K343</f>
        <v>102062.39999999999</v>
      </c>
      <c r="L342" s="82">
        <f t="shared" si="113"/>
        <v>0</v>
      </c>
      <c r="M342" s="288"/>
      <c r="N342" s="288"/>
      <c r="O342" s="288"/>
    </row>
    <row r="343" spans="1:15" s="11" customFormat="1" ht="43.15" customHeight="1">
      <c r="A343" s="65" t="s">
        <v>543</v>
      </c>
      <c r="B343" s="91">
        <v>927</v>
      </c>
      <c r="C343" s="84" t="s">
        <v>11</v>
      </c>
      <c r="D343" s="92" t="s">
        <v>11</v>
      </c>
      <c r="E343" s="84" t="s">
        <v>257</v>
      </c>
      <c r="F343" s="84" t="s">
        <v>16</v>
      </c>
      <c r="G343" s="84" t="s">
        <v>415</v>
      </c>
      <c r="H343" s="84" t="s">
        <v>416</v>
      </c>
      <c r="I343" s="83" t="s">
        <v>60</v>
      </c>
      <c r="J343" s="79">
        <v>0</v>
      </c>
      <c r="K343" s="79">
        <v>102062.39999999999</v>
      </c>
      <c r="L343" s="79">
        <v>0</v>
      </c>
      <c r="M343" s="288"/>
      <c r="N343" s="288"/>
      <c r="O343" s="288"/>
    </row>
    <row r="344" spans="1:15" s="11" customFormat="1" ht="33" hidden="1">
      <c r="A344" s="63" t="s">
        <v>275</v>
      </c>
      <c r="B344" s="95">
        <v>927</v>
      </c>
      <c r="C344" s="96" t="s">
        <v>11</v>
      </c>
      <c r="D344" s="150" t="s">
        <v>11</v>
      </c>
      <c r="E344" s="100" t="s">
        <v>257</v>
      </c>
      <c r="F344" s="100" t="s">
        <v>16</v>
      </c>
      <c r="G344" s="100" t="s">
        <v>114</v>
      </c>
      <c r="H344" s="100" t="s">
        <v>120</v>
      </c>
      <c r="I344" s="136"/>
      <c r="J344" s="81">
        <f>+J345</f>
        <v>0</v>
      </c>
      <c r="K344" s="81">
        <f t="shared" ref="K344:L344" si="114">+K345</f>
        <v>0</v>
      </c>
      <c r="L344" s="81">
        <f t="shared" si="114"/>
        <v>0</v>
      </c>
      <c r="M344" s="288"/>
      <c r="N344" s="288"/>
      <c r="O344" s="288"/>
    </row>
    <row r="345" spans="1:15" s="11" customFormat="1" ht="34.5" hidden="1">
      <c r="A345" s="64" t="s">
        <v>495</v>
      </c>
      <c r="B345" s="97">
        <v>927</v>
      </c>
      <c r="C345" s="98" t="s">
        <v>11</v>
      </c>
      <c r="D345" s="152" t="s">
        <v>5</v>
      </c>
      <c r="E345" s="89" t="s">
        <v>257</v>
      </c>
      <c r="F345" s="89" t="s">
        <v>16</v>
      </c>
      <c r="G345" s="89" t="s">
        <v>5</v>
      </c>
      <c r="H345" s="89" t="s">
        <v>120</v>
      </c>
      <c r="I345" s="88"/>
      <c r="J345" s="82">
        <f>+J346</f>
        <v>0</v>
      </c>
      <c r="K345" s="82">
        <f t="shared" ref="K345:L345" si="115">+K346</f>
        <v>0</v>
      </c>
      <c r="L345" s="82">
        <f t="shared" si="115"/>
        <v>0</v>
      </c>
      <c r="M345" s="288"/>
      <c r="N345" s="288"/>
      <c r="O345" s="288"/>
    </row>
    <row r="346" spans="1:15" s="11" customFormat="1" ht="31.5" hidden="1">
      <c r="A346" s="65" t="s">
        <v>499</v>
      </c>
      <c r="B346" s="91">
        <v>927</v>
      </c>
      <c r="C346" s="84" t="s">
        <v>11</v>
      </c>
      <c r="D346" s="84" t="s">
        <v>5</v>
      </c>
      <c r="E346" s="84" t="s">
        <v>257</v>
      </c>
      <c r="F346" s="84" t="s">
        <v>16</v>
      </c>
      <c r="G346" s="84" t="s">
        <v>5</v>
      </c>
      <c r="H346" s="84" t="s">
        <v>251</v>
      </c>
      <c r="I346" s="83" t="s">
        <v>60</v>
      </c>
      <c r="J346" s="79">
        <v>0</v>
      </c>
      <c r="K346" s="79"/>
      <c r="L346" s="79"/>
      <c r="M346" s="288"/>
      <c r="N346" s="288"/>
      <c r="O346" s="288"/>
    </row>
    <row r="347" spans="1:15" s="11" customFormat="1">
      <c r="A347" s="68" t="s">
        <v>83</v>
      </c>
      <c r="B347" s="68">
        <v>927</v>
      </c>
      <c r="C347" s="156" t="s">
        <v>14</v>
      </c>
      <c r="D347" s="356"/>
      <c r="E347" s="357"/>
      <c r="F347" s="357"/>
      <c r="G347" s="357"/>
      <c r="H347" s="358"/>
      <c r="I347" s="159"/>
      <c r="J347" s="70">
        <f>SUM(J348+J386)</f>
        <v>55097</v>
      </c>
      <c r="K347" s="70">
        <f t="shared" ref="K347:L347" si="116">SUM(K348)</f>
        <v>16569</v>
      </c>
      <c r="L347" s="70">
        <f t="shared" si="116"/>
        <v>64579.1</v>
      </c>
      <c r="M347" s="288"/>
      <c r="N347" s="288"/>
      <c r="O347" s="288"/>
    </row>
    <row r="348" spans="1:15" s="11" customFormat="1">
      <c r="A348" s="59" t="s">
        <v>84</v>
      </c>
      <c r="B348" s="60">
        <v>927</v>
      </c>
      <c r="C348" s="130" t="s">
        <v>14</v>
      </c>
      <c r="D348" s="130" t="s">
        <v>1</v>
      </c>
      <c r="E348" s="353"/>
      <c r="F348" s="354"/>
      <c r="G348" s="354"/>
      <c r="H348" s="355"/>
      <c r="I348" s="61"/>
      <c r="J348" s="55">
        <f>SUM(J349+J361)</f>
        <v>23214.399999999998</v>
      </c>
      <c r="K348" s="55">
        <f t="shared" ref="K348:L348" si="117">SUM(K349+K361)</f>
        <v>16569</v>
      </c>
      <c r="L348" s="55">
        <f t="shared" si="117"/>
        <v>64579.1</v>
      </c>
      <c r="M348" s="288"/>
      <c r="N348" s="288"/>
      <c r="O348" s="288"/>
    </row>
    <row r="349" spans="1:15" s="11" customFormat="1" ht="33">
      <c r="A349" s="62" t="s">
        <v>144</v>
      </c>
      <c r="B349" s="93">
        <v>927</v>
      </c>
      <c r="C349" s="94" t="s">
        <v>14</v>
      </c>
      <c r="D349" s="146" t="s">
        <v>1</v>
      </c>
      <c r="E349" s="99" t="s">
        <v>29</v>
      </c>
      <c r="F349" s="99" t="s">
        <v>113</v>
      </c>
      <c r="G349" s="99" t="s">
        <v>114</v>
      </c>
      <c r="H349" s="99" t="s">
        <v>120</v>
      </c>
      <c r="I349" s="147"/>
      <c r="J349" s="80">
        <f>+J350</f>
        <v>11397.3</v>
      </c>
      <c r="K349" s="80">
        <f t="shared" ref="K349:L350" si="118">SUM(K350)</f>
        <v>12009</v>
      </c>
      <c r="L349" s="80">
        <f t="shared" si="118"/>
        <v>12521</v>
      </c>
      <c r="M349" s="288"/>
      <c r="N349" s="288"/>
      <c r="O349" s="288"/>
    </row>
    <row r="350" spans="1:15" s="11" customFormat="1">
      <c r="A350" s="63" t="s">
        <v>156</v>
      </c>
      <c r="B350" s="95">
        <v>927</v>
      </c>
      <c r="C350" s="96" t="s">
        <v>14</v>
      </c>
      <c r="D350" s="150" t="s">
        <v>1</v>
      </c>
      <c r="E350" s="100" t="s">
        <v>29</v>
      </c>
      <c r="F350" s="100" t="s">
        <v>16</v>
      </c>
      <c r="G350" s="100" t="s">
        <v>114</v>
      </c>
      <c r="H350" s="100" t="s">
        <v>120</v>
      </c>
      <c r="I350" s="136"/>
      <c r="J350" s="81">
        <f>SUM(J351)</f>
        <v>11397.3</v>
      </c>
      <c r="K350" s="81">
        <f t="shared" si="118"/>
        <v>12009</v>
      </c>
      <c r="L350" s="81">
        <f t="shared" si="118"/>
        <v>12521</v>
      </c>
      <c r="M350" s="288"/>
      <c r="N350" s="288"/>
      <c r="O350" s="288"/>
    </row>
    <row r="351" spans="1:15" s="11" customFormat="1" ht="34.5">
      <c r="A351" s="64" t="s">
        <v>157</v>
      </c>
      <c r="B351" s="97">
        <v>927</v>
      </c>
      <c r="C351" s="98" t="s">
        <v>14</v>
      </c>
      <c r="D351" s="152" t="s">
        <v>1</v>
      </c>
      <c r="E351" s="89" t="s">
        <v>29</v>
      </c>
      <c r="F351" s="89" t="s">
        <v>16</v>
      </c>
      <c r="G351" s="89" t="s">
        <v>1</v>
      </c>
      <c r="H351" s="89" t="s">
        <v>120</v>
      </c>
      <c r="I351" s="88"/>
      <c r="J351" s="82">
        <f>+J352+J353+J357</f>
        <v>11397.3</v>
      </c>
      <c r="K351" s="82">
        <f t="shared" ref="K351:L351" si="119">+K353+K357+K352</f>
        <v>12009</v>
      </c>
      <c r="L351" s="82">
        <f t="shared" si="119"/>
        <v>12521</v>
      </c>
      <c r="M351" s="288"/>
      <c r="N351" s="288"/>
      <c r="O351" s="288"/>
    </row>
    <row r="352" spans="1:15" s="11" customFormat="1" ht="30.6" customHeight="1">
      <c r="A352" s="65" t="s">
        <v>332</v>
      </c>
      <c r="B352" s="91">
        <v>927</v>
      </c>
      <c r="C352" s="84" t="s">
        <v>14</v>
      </c>
      <c r="D352" s="92" t="s">
        <v>1</v>
      </c>
      <c r="E352" s="84" t="s">
        <v>29</v>
      </c>
      <c r="F352" s="84" t="s">
        <v>16</v>
      </c>
      <c r="G352" s="84" t="s">
        <v>1</v>
      </c>
      <c r="H352" s="61" t="s">
        <v>241</v>
      </c>
      <c r="I352" s="83" t="s">
        <v>60</v>
      </c>
      <c r="J352" s="86">
        <v>11300</v>
      </c>
      <c r="K352" s="86">
        <v>12009</v>
      </c>
      <c r="L352" s="86">
        <v>12521</v>
      </c>
      <c r="M352" s="288"/>
      <c r="N352" s="288"/>
      <c r="O352" s="288"/>
    </row>
    <row r="353" spans="1:15" s="11" customFormat="1" ht="79.150000000000006" customHeight="1">
      <c r="A353" s="65" t="s">
        <v>426</v>
      </c>
      <c r="B353" s="101">
        <v>927</v>
      </c>
      <c r="C353" s="106" t="s">
        <v>14</v>
      </c>
      <c r="D353" s="102" t="s">
        <v>1</v>
      </c>
      <c r="E353" s="102" t="s">
        <v>29</v>
      </c>
      <c r="F353" s="102" t="s">
        <v>16</v>
      </c>
      <c r="G353" s="102" t="s">
        <v>1</v>
      </c>
      <c r="H353" s="66" t="s">
        <v>232</v>
      </c>
      <c r="I353" s="106"/>
      <c r="J353" s="55">
        <f>+J354+J355+J356</f>
        <v>97.3</v>
      </c>
      <c r="K353" s="55"/>
      <c r="L353" s="55"/>
      <c r="M353" s="288"/>
      <c r="N353" s="288"/>
      <c r="O353" s="288"/>
    </row>
    <row r="354" spans="1:15" s="11" customFormat="1" ht="94.5">
      <c r="A354" s="65" t="s">
        <v>418</v>
      </c>
      <c r="B354" s="85">
        <v>927</v>
      </c>
      <c r="C354" s="83" t="s">
        <v>14</v>
      </c>
      <c r="D354" s="84" t="s">
        <v>1</v>
      </c>
      <c r="E354" s="84" t="s">
        <v>29</v>
      </c>
      <c r="F354" s="84" t="s">
        <v>16</v>
      </c>
      <c r="G354" s="84" t="s">
        <v>1</v>
      </c>
      <c r="H354" s="61" t="s">
        <v>232</v>
      </c>
      <c r="I354" s="77" t="s">
        <v>60</v>
      </c>
      <c r="J354" s="86">
        <v>80.900000000000006</v>
      </c>
      <c r="K354" s="86"/>
      <c r="L354" s="86"/>
      <c r="M354" s="288"/>
      <c r="N354" s="288"/>
      <c r="O354" s="288"/>
    </row>
    <row r="355" spans="1:15" s="11" customFormat="1" ht="94.5">
      <c r="A355" s="65" t="s">
        <v>419</v>
      </c>
      <c r="B355" s="85">
        <v>927</v>
      </c>
      <c r="C355" s="83" t="s">
        <v>14</v>
      </c>
      <c r="D355" s="84" t="s">
        <v>1</v>
      </c>
      <c r="E355" s="84" t="s">
        <v>29</v>
      </c>
      <c r="F355" s="84" t="s">
        <v>16</v>
      </c>
      <c r="G355" s="84" t="s">
        <v>1</v>
      </c>
      <c r="H355" s="61" t="s">
        <v>232</v>
      </c>
      <c r="I355" s="77" t="s">
        <v>60</v>
      </c>
      <c r="J355" s="86">
        <v>14.3</v>
      </c>
      <c r="K355" s="86"/>
      <c r="L355" s="86"/>
      <c r="M355" s="288">
        <v>95.2</v>
      </c>
      <c r="N355" s="288"/>
      <c r="O355" s="288"/>
    </row>
    <row r="356" spans="1:15" s="11" customFormat="1" ht="78" customHeight="1">
      <c r="A356" s="65" t="s">
        <v>420</v>
      </c>
      <c r="B356" s="91">
        <v>927</v>
      </c>
      <c r="C356" s="84" t="s">
        <v>14</v>
      </c>
      <c r="D356" s="92" t="s">
        <v>1</v>
      </c>
      <c r="E356" s="84" t="s">
        <v>29</v>
      </c>
      <c r="F356" s="84" t="s">
        <v>16</v>
      </c>
      <c r="G356" s="84" t="s">
        <v>1</v>
      </c>
      <c r="H356" s="61" t="s">
        <v>232</v>
      </c>
      <c r="I356" s="83" t="s">
        <v>60</v>
      </c>
      <c r="J356" s="86">
        <v>2.1</v>
      </c>
      <c r="K356" s="86"/>
      <c r="L356" s="86"/>
      <c r="M356" s="288">
        <v>2.1</v>
      </c>
      <c r="N356" s="288"/>
      <c r="O356" s="288"/>
    </row>
    <row r="357" spans="1:15" s="11" customFormat="1" ht="47.25" hidden="1">
      <c r="A357" s="65" t="s">
        <v>427</v>
      </c>
      <c r="B357" s="121">
        <v>927</v>
      </c>
      <c r="C357" s="102" t="s">
        <v>14</v>
      </c>
      <c r="D357" s="116" t="s">
        <v>1</v>
      </c>
      <c r="E357" s="102" t="s">
        <v>29</v>
      </c>
      <c r="F357" s="102" t="s">
        <v>16</v>
      </c>
      <c r="G357" s="102" t="s">
        <v>1</v>
      </c>
      <c r="H357" s="66" t="s">
        <v>232</v>
      </c>
      <c r="I357" s="106"/>
      <c r="J357" s="55">
        <f>+J358+J359+J360</f>
        <v>0</v>
      </c>
      <c r="K357" s="55"/>
      <c r="L357" s="55"/>
      <c r="M357" s="288"/>
      <c r="N357" s="288"/>
      <c r="O357" s="288"/>
    </row>
    <row r="358" spans="1:15" s="11" customFormat="1" ht="47.25" hidden="1">
      <c r="A358" s="65" t="s">
        <v>421</v>
      </c>
      <c r="B358" s="91">
        <v>927</v>
      </c>
      <c r="C358" s="84" t="s">
        <v>14</v>
      </c>
      <c r="D358" s="92" t="s">
        <v>1</v>
      </c>
      <c r="E358" s="84" t="s">
        <v>29</v>
      </c>
      <c r="F358" s="84" t="s">
        <v>16</v>
      </c>
      <c r="G358" s="84" t="s">
        <v>1</v>
      </c>
      <c r="H358" s="61" t="s">
        <v>232</v>
      </c>
      <c r="I358" s="83" t="s">
        <v>60</v>
      </c>
      <c r="J358" s="86"/>
      <c r="K358" s="86"/>
      <c r="L358" s="86"/>
      <c r="M358" s="288"/>
      <c r="N358" s="288"/>
      <c r="O358" s="288"/>
    </row>
    <row r="359" spans="1:15" s="11" customFormat="1" ht="47.25" hidden="1">
      <c r="A359" s="65" t="s">
        <v>422</v>
      </c>
      <c r="B359" s="91">
        <v>927</v>
      </c>
      <c r="C359" s="84" t="s">
        <v>14</v>
      </c>
      <c r="D359" s="92" t="s">
        <v>1</v>
      </c>
      <c r="E359" s="84" t="s">
        <v>29</v>
      </c>
      <c r="F359" s="84" t="s">
        <v>16</v>
      </c>
      <c r="G359" s="84" t="s">
        <v>1</v>
      </c>
      <c r="H359" s="61" t="s">
        <v>232</v>
      </c>
      <c r="I359" s="83" t="s">
        <v>60</v>
      </c>
      <c r="J359" s="86"/>
      <c r="K359" s="86"/>
      <c r="L359" s="86"/>
      <c r="M359" s="288"/>
      <c r="N359" s="288"/>
      <c r="O359" s="288"/>
    </row>
    <row r="360" spans="1:15" s="11" customFormat="1" ht="47.25" hidden="1">
      <c r="A360" s="65" t="s">
        <v>423</v>
      </c>
      <c r="B360" s="91">
        <v>927</v>
      </c>
      <c r="C360" s="84" t="s">
        <v>14</v>
      </c>
      <c r="D360" s="92" t="s">
        <v>1</v>
      </c>
      <c r="E360" s="84" t="s">
        <v>29</v>
      </c>
      <c r="F360" s="84" t="s">
        <v>16</v>
      </c>
      <c r="G360" s="84" t="s">
        <v>1</v>
      </c>
      <c r="H360" s="61" t="s">
        <v>232</v>
      </c>
      <c r="I360" s="83" t="s">
        <v>60</v>
      </c>
      <c r="J360" s="86"/>
      <c r="K360" s="86"/>
      <c r="L360" s="86"/>
      <c r="M360" s="288"/>
      <c r="N360" s="288"/>
      <c r="O360" s="288"/>
    </row>
    <row r="361" spans="1:15" s="11" customFormat="1" ht="33">
      <c r="A361" s="62" t="s">
        <v>265</v>
      </c>
      <c r="B361" s="93">
        <v>927</v>
      </c>
      <c r="C361" s="94" t="s">
        <v>14</v>
      </c>
      <c r="D361" s="146" t="s">
        <v>1</v>
      </c>
      <c r="E361" s="99" t="s">
        <v>29</v>
      </c>
      <c r="F361" s="99" t="s">
        <v>113</v>
      </c>
      <c r="G361" s="99" t="s">
        <v>114</v>
      </c>
      <c r="H361" s="99" t="s">
        <v>120</v>
      </c>
      <c r="I361" s="147"/>
      <c r="J361" s="80">
        <f>SUM(J362+J372)</f>
        <v>11817.099999999999</v>
      </c>
      <c r="K361" s="80">
        <f t="shared" ref="K361:L361" si="120">SUM(K362+K372)</f>
        <v>4560</v>
      </c>
      <c r="L361" s="80">
        <f t="shared" si="120"/>
        <v>52058.1</v>
      </c>
      <c r="M361" s="288"/>
      <c r="N361" s="288"/>
      <c r="O361" s="288"/>
    </row>
    <row r="362" spans="1:15" s="78" customFormat="1">
      <c r="A362" s="63" t="s">
        <v>266</v>
      </c>
      <c r="B362" s="95">
        <v>927</v>
      </c>
      <c r="C362" s="96" t="s">
        <v>14</v>
      </c>
      <c r="D362" s="150" t="s">
        <v>1</v>
      </c>
      <c r="E362" s="100" t="s">
        <v>29</v>
      </c>
      <c r="F362" s="100" t="s">
        <v>16</v>
      </c>
      <c r="G362" s="100" t="s">
        <v>114</v>
      </c>
      <c r="H362" s="100" t="s">
        <v>120</v>
      </c>
      <c r="I362" s="136"/>
      <c r="J362" s="81">
        <f>+J363</f>
        <v>4777.0999999999995</v>
      </c>
      <c r="K362" s="81">
        <f t="shared" ref="K362:L362" si="121">+K363</f>
        <v>4560</v>
      </c>
      <c r="L362" s="81">
        <f t="shared" si="121"/>
        <v>4507</v>
      </c>
      <c r="M362" s="329"/>
      <c r="N362" s="329"/>
      <c r="O362" s="329"/>
    </row>
    <row r="363" spans="1:15" s="11" customFormat="1" ht="56.45" customHeight="1">
      <c r="A363" s="64" t="s">
        <v>267</v>
      </c>
      <c r="B363" s="97">
        <v>927</v>
      </c>
      <c r="C363" s="98" t="s">
        <v>14</v>
      </c>
      <c r="D363" s="152" t="s">
        <v>1</v>
      </c>
      <c r="E363" s="89" t="s">
        <v>29</v>
      </c>
      <c r="F363" s="89" t="s">
        <v>16</v>
      </c>
      <c r="G363" s="89" t="s">
        <v>7</v>
      </c>
      <c r="H363" s="89" t="s">
        <v>120</v>
      </c>
      <c r="I363" s="88"/>
      <c r="J363" s="82">
        <f>+J364+J368</f>
        <v>4777.0999999999995</v>
      </c>
      <c r="K363" s="82">
        <f t="shared" ref="K363:L363" si="122">+K364+K368</f>
        <v>4560</v>
      </c>
      <c r="L363" s="82">
        <f t="shared" si="122"/>
        <v>4507</v>
      </c>
      <c r="M363" s="288"/>
      <c r="N363" s="288"/>
      <c r="O363" s="288"/>
    </row>
    <row r="364" spans="1:15" s="11" customFormat="1" ht="31.5">
      <c r="A364" s="197" t="s">
        <v>397</v>
      </c>
      <c r="B364" s="60">
        <v>927</v>
      </c>
      <c r="C364" s="130" t="s">
        <v>14</v>
      </c>
      <c r="D364" s="198" t="s">
        <v>1</v>
      </c>
      <c r="E364" s="66" t="s">
        <v>29</v>
      </c>
      <c r="F364" s="66" t="s">
        <v>16</v>
      </c>
      <c r="G364" s="66" t="s">
        <v>7</v>
      </c>
      <c r="H364" s="66" t="s">
        <v>268</v>
      </c>
      <c r="I364" s="88"/>
      <c r="J364" s="55">
        <f>+J365+J366+J367</f>
        <v>4656.8999999999996</v>
      </c>
      <c r="K364" s="55">
        <f t="shared" ref="K364:L364" si="123">+K365+K366+K367</f>
        <v>4560</v>
      </c>
      <c r="L364" s="55">
        <f t="shared" si="123"/>
        <v>4507</v>
      </c>
      <c r="M364" s="288"/>
      <c r="N364" s="288"/>
      <c r="O364" s="288"/>
    </row>
    <row r="365" spans="1:15" s="11" customFormat="1" ht="47.25">
      <c r="A365" s="65" t="s">
        <v>396</v>
      </c>
      <c r="B365" s="91">
        <v>927</v>
      </c>
      <c r="C365" s="84" t="s">
        <v>14</v>
      </c>
      <c r="D365" s="92" t="s">
        <v>1</v>
      </c>
      <c r="E365" s="84" t="s">
        <v>29</v>
      </c>
      <c r="F365" s="84" t="s">
        <v>16</v>
      </c>
      <c r="G365" s="84" t="s">
        <v>7</v>
      </c>
      <c r="H365" s="61" t="s">
        <v>268</v>
      </c>
      <c r="I365" s="83" t="s">
        <v>60</v>
      </c>
      <c r="J365" s="86">
        <v>3876</v>
      </c>
      <c r="K365" s="86"/>
      <c r="L365" s="86"/>
      <c r="M365" s="288"/>
      <c r="N365" s="288"/>
      <c r="O365" s="288"/>
    </row>
    <row r="366" spans="1:15" s="11" customFormat="1" ht="47.25">
      <c r="A366" s="65" t="s">
        <v>398</v>
      </c>
      <c r="B366" s="91">
        <v>927</v>
      </c>
      <c r="C366" s="84" t="s">
        <v>14</v>
      </c>
      <c r="D366" s="92" t="s">
        <v>1</v>
      </c>
      <c r="E366" s="84" t="s">
        <v>29</v>
      </c>
      <c r="F366" s="84" t="s">
        <v>16</v>
      </c>
      <c r="G366" s="84" t="s">
        <v>7</v>
      </c>
      <c r="H366" s="61" t="s">
        <v>268</v>
      </c>
      <c r="I366" s="83" t="s">
        <v>60</v>
      </c>
      <c r="J366" s="86">
        <v>684</v>
      </c>
      <c r="K366" s="86">
        <v>4560</v>
      </c>
      <c r="L366" s="86">
        <v>4507</v>
      </c>
      <c r="M366" s="288"/>
      <c r="N366" s="288"/>
      <c r="O366" s="288">
        <v>-53</v>
      </c>
    </row>
    <row r="367" spans="1:15" s="33" customFormat="1" ht="49.9" customHeight="1">
      <c r="A367" s="65" t="s">
        <v>399</v>
      </c>
      <c r="B367" s="91">
        <v>927</v>
      </c>
      <c r="C367" s="84" t="s">
        <v>14</v>
      </c>
      <c r="D367" s="92" t="s">
        <v>1</v>
      </c>
      <c r="E367" s="84" t="s">
        <v>29</v>
      </c>
      <c r="F367" s="84" t="s">
        <v>16</v>
      </c>
      <c r="G367" s="84" t="s">
        <v>7</v>
      </c>
      <c r="H367" s="61" t="s">
        <v>268</v>
      </c>
      <c r="I367" s="83" t="s">
        <v>60</v>
      </c>
      <c r="J367" s="345">
        <v>96.9</v>
      </c>
      <c r="K367" s="86"/>
      <c r="L367" s="86"/>
      <c r="M367" s="318">
        <v>0.3</v>
      </c>
      <c r="N367" s="318"/>
      <c r="O367" s="318"/>
    </row>
    <row r="368" spans="1:15" s="10" customFormat="1" ht="30.6" customHeight="1">
      <c r="A368" s="65" t="s">
        <v>458</v>
      </c>
      <c r="B368" s="60">
        <v>927</v>
      </c>
      <c r="C368" s="106" t="s">
        <v>14</v>
      </c>
      <c r="D368" s="102" t="s">
        <v>1</v>
      </c>
      <c r="E368" s="102" t="s">
        <v>29</v>
      </c>
      <c r="F368" s="102" t="s">
        <v>16</v>
      </c>
      <c r="G368" s="102" t="s">
        <v>7</v>
      </c>
      <c r="H368" s="66" t="s">
        <v>383</v>
      </c>
      <c r="I368" s="106"/>
      <c r="J368" s="55">
        <f>+J369+J370+J371</f>
        <v>120.2</v>
      </c>
      <c r="K368" s="55"/>
      <c r="L368" s="55"/>
      <c r="M368" s="295"/>
      <c r="N368" s="295"/>
      <c r="O368" s="295"/>
    </row>
    <row r="369" spans="1:15" s="43" customFormat="1" ht="1.1499999999999999" hidden="1" customHeight="1">
      <c r="A369" s="65" t="s">
        <v>459</v>
      </c>
      <c r="B369" s="163">
        <v>927</v>
      </c>
      <c r="C369" s="83" t="s">
        <v>14</v>
      </c>
      <c r="D369" s="84" t="s">
        <v>1</v>
      </c>
      <c r="E369" s="84" t="s">
        <v>29</v>
      </c>
      <c r="F369" s="84" t="s">
        <v>16</v>
      </c>
      <c r="G369" s="84" t="s">
        <v>7</v>
      </c>
      <c r="H369" s="61" t="s">
        <v>383</v>
      </c>
      <c r="I369" s="77" t="s">
        <v>60</v>
      </c>
      <c r="J369" s="86">
        <v>0</v>
      </c>
      <c r="K369" s="86"/>
      <c r="L369" s="86"/>
      <c r="M369" s="319"/>
      <c r="N369" s="319"/>
      <c r="O369" s="319"/>
    </row>
    <row r="370" spans="1:15" s="11" customFormat="1" ht="47.25">
      <c r="A370" s="65" t="s">
        <v>460</v>
      </c>
      <c r="B370" s="199">
        <v>927</v>
      </c>
      <c r="C370" s="83" t="s">
        <v>14</v>
      </c>
      <c r="D370" s="84" t="s">
        <v>1</v>
      </c>
      <c r="E370" s="84" t="s">
        <v>29</v>
      </c>
      <c r="F370" s="84" t="s">
        <v>16</v>
      </c>
      <c r="G370" s="84" t="s">
        <v>7</v>
      </c>
      <c r="H370" s="61" t="s">
        <v>383</v>
      </c>
      <c r="I370" s="77" t="s">
        <v>60</v>
      </c>
      <c r="J370" s="86">
        <v>117.7</v>
      </c>
      <c r="K370" s="86"/>
      <c r="L370" s="86"/>
      <c r="M370" s="288"/>
      <c r="N370" s="288"/>
      <c r="O370" s="288"/>
    </row>
    <row r="371" spans="1:15" s="11" customFormat="1" ht="47.25">
      <c r="A371" s="65" t="s">
        <v>461</v>
      </c>
      <c r="B371" s="85">
        <v>927</v>
      </c>
      <c r="C371" s="83" t="s">
        <v>14</v>
      </c>
      <c r="D371" s="84" t="s">
        <v>1</v>
      </c>
      <c r="E371" s="84" t="s">
        <v>29</v>
      </c>
      <c r="F371" s="84" t="s">
        <v>16</v>
      </c>
      <c r="G371" s="84" t="s">
        <v>7</v>
      </c>
      <c r="H371" s="61" t="s">
        <v>383</v>
      </c>
      <c r="I371" s="77" t="s">
        <v>60</v>
      </c>
      <c r="J371" s="86">
        <v>2.5</v>
      </c>
      <c r="K371" s="86"/>
      <c r="L371" s="86"/>
      <c r="M371" s="288"/>
      <c r="N371" s="288"/>
      <c r="O371" s="288"/>
    </row>
    <row r="372" spans="1:15" s="11" customFormat="1" ht="33">
      <c r="A372" s="63" t="s">
        <v>453</v>
      </c>
      <c r="B372" s="95">
        <v>927</v>
      </c>
      <c r="C372" s="96" t="s">
        <v>14</v>
      </c>
      <c r="D372" s="150" t="s">
        <v>1</v>
      </c>
      <c r="E372" s="100" t="s">
        <v>29</v>
      </c>
      <c r="F372" s="100" t="s">
        <v>31</v>
      </c>
      <c r="G372" s="100" t="s">
        <v>114</v>
      </c>
      <c r="H372" s="100" t="s">
        <v>120</v>
      </c>
      <c r="I372" s="136"/>
      <c r="J372" s="81">
        <f>+J373+J383</f>
        <v>7040</v>
      </c>
      <c r="K372" s="81">
        <f>+K373+K383</f>
        <v>0</v>
      </c>
      <c r="L372" s="81">
        <f>+L373+L383</f>
        <v>47551.1</v>
      </c>
      <c r="M372" s="288"/>
      <c r="N372" s="288"/>
      <c r="O372" s="288"/>
    </row>
    <row r="373" spans="1:15" s="11" customFormat="1" ht="34.5">
      <c r="A373" s="64" t="s">
        <v>528</v>
      </c>
      <c r="B373" s="87">
        <v>927</v>
      </c>
      <c r="C373" s="88" t="s">
        <v>14</v>
      </c>
      <c r="D373" s="89" t="s">
        <v>1</v>
      </c>
      <c r="E373" s="89" t="s">
        <v>29</v>
      </c>
      <c r="F373" s="89" t="s">
        <v>31</v>
      </c>
      <c r="G373" s="89" t="s">
        <v>5</v>
      </c>
      <c r="H373" s="89" t="s">
        <v>120</v>
      </c>
      <c r="I373" s="90"/>
      <c r="J373" s="82">
        <f>+J374+J379</f>
        <v>7040</v>
      </c>
      <c r="K373" s="86"/>
      <c r="L373" s="86"/>
      <c r="M373" s="288"/>
      <c r="N373" s="288"/>
      <c r="O373" s="288"/>
    </row>
    <row r="374" spans="1:15" s="11" customFormat="1" ht="31.5">
      <c r="A374" s="65" t="s">
        <v>618</v>
      </c>
      <c r="B374" s="142">
        <v>927</v>
      </c>
      <c r="C374" s="251" t="s">
        <v>14</v>
      </c>
      <c r="D374" s="66" t="s">
        <v>1</v>
      </c>
      <c r="E374" s="66" t="s">
        <v>29</v>
      </c>
      <c r="F374" s="66" t="s">
        <v>31</v>
      </c>
      <c r="G374" s="66" t="s">
        <v>5</v>
      </c>
      <c r="H374" s="66" t="s">
        <v>120</v>
      </c>
      <c r="I374" s="254"/>
      <c r="J374" s="55">
        <f>+J375+J376+J377+J378</f>
        <v>7040</v>
      </c>
      <c r="K374" s="86"/>
      <c r="L374" s="86"/>
      <c r="M374" s="288"/>
      <c r="N374" s="288"/>
      <c r="O374" s="288"/>
    </row>
    <row r="375" spans="1:15" s="33" customFormat="1" ht="47.25">
      <c r="A375" s="65" t="s">
        <v>605</v>
      </c>
      <c r="B375" s="85">
        <v>927</v>
      </c>
      <c r="C375" s="83" t="s">
        <v>14</v>
      </c>
      <c r="D375" s="84" t="s">
        <v>1</v>
      </c>
      <c r="E375" s="84" t="s">
        <v>29</v>
      </c>
      <c r="F375" s="84" t="s">
        <v>31</v>
      </c>
      <c r="G375" s="84" t="s">
        <v>5</v>
      </c>
      <c r="H375" s="61" t="s">
        <v>581</v>
      </c>
      <c r="I375" s="77" t="s">
        <v>60</v>
      </c>
      <c r="J375" s="86">
        <v>1700</v>
      </c>
      <c r="K375" s="86"/>
      <c r="L375" s="86"/>
      <c r="M375" s="318"/>
      <c r="N375" s="318"/>
      <c r="O375" s="318"/>
    </row>
    <row r="376" spans="1:15" s="10" customFormat="1" ht="47.25">
      <c r="A376" s="65" t="s">
        <v>529</v>
      </c>
      <c r="B376" s="85">
        <v>927</v>
      </c>
      <c r="C376" s="83" t="s">
        <v>14</v>
      </c>
      <c r="D376" s="84" t="s">
        <v>1</v>
      </c>
      <c r="E376" s="84" t="s">
        <v>29</v>
      </c>
      <c r="F376" s="84" t="s">
        <v>31</v>
      </c>
      <c r="G376" s="84" t="s">
        <v>5</v>
      </c>
      <c r="H376" s="61" t="s">
        <v>581</v>
      </c>
      <c r="I376" s="77" t="s">
        <v>60</v>
      </c>
      <c r="J376" s="86">
        <v>300</v>
      </c>
      <c r="K376" s="86"/>
      <c r="L376" s="86"/>
      <c r="M376" s="295"/>
      <c r="N376" s="295"/>
      <c r="O376" s="295"/>
    </row>
    <row r="377" spans="1:15" s="43" customFormat="1" ht="47.25">
      <c r="A377" s="65" t="s">
        <v>530</v>
      </c>
      <c r="B377" s="85">
        <v>927</v>
      </c>
      <c r="C377" s="84" t="s">
        <v>14</v>
      </c>
      <c r="D377" s="84" t="s">
        <v>1</v>
      </c>
      <c r="E377" s="84" t="s">
        <v>29</v>
      </c>
      <c r="F377" s="84" t="s">
        <v>31</v>
      </c>
      <c r="G377" s="84" t="s">
        <v>5</v>
      </c>
      <c r="H377" s="61" t="s">
        <v>581</v>
      </c>
      <c r="I377" s="77" t="s">
        <v>60</v>
      </c>
      <c r="J377" s="86">
        <v>40</v>
      </c>
      <c r="K377" s="86"/>
      <c r="L377" s="86"/>
      <c r="M377" s="319"/>
      <c r="N377" s="319"/>
      <c r="O377" s="319"/>
    </row>
    <row r="378" spans="1:15" s="43" customFormat="1" ht="44.45" customHeight="1">
      <c r="A378" s="65" t="s">
        <v>568</v>
      </c>
      <c r="B378" s="85">
        <v>927</v>
      </c>
      <c r="C378" s="83" t="s">
        <v>14</v>
      </c>
      <c r="D378" s="84" t="s">
        <v>1</v>
      </c>
      <c r="E378" s="84" t="s">
        <v>29</v>
      </c>
      <c r="F378" s="84" t="s">
        <v>31</v>
      </c>
      <c r="G378" s="84" t="s">
        <v>5</v>
      </c>
      <c r="H378" s="61" t="s">
        <v>569</v>
      </c>
      <c r="I378" s="77" t="s">
        <v>60</v>
      </c>
      <c r="J378" s="86">
        <v>5000</v>
      </c>
      <c r="K378" s="86"/>
      <c r="L378" s="86"/>
      <c r="M378" s="319"/>
      <c r="N378" s="319"/>
      <c r="O378" s="319"/>
    </row>
    <row r="379" spans="1:15" s="43" customFormat="1" ht="31.5" hidden="1">
      <c r="A379" s="65" t="s">
        <v>614</v>
      </c>
      <c r="B379" s="101">
        <v>927</v>
      </c>
      <c r="C379" s="102" t="s">
        <v>14</v>
      </c>
      <c r="D379" s="102" t="s">
        <v>1</v>
      </c>
      <c r="E379" s="102" t="s">
        <v>29</v>
      </c>
      <c r="F379" s="102" t="s">
        <v>31</v>
      </c>
      <c r="G379" s="102" t="s">
        <v>5</v>
      </c>
      <c r="H379" s="66" t="s">
        <v>383</v>
      </c>
      <c r="I379" s="251"/>
      <c r="J379" s="55">
        <f>+J380+J381+J382</f>
        <v>0</v>
      </c>
      <c r="K379" s="55">
        <f t="shared" ref="K379:L379" si="124">+K380+K381+K382</f>
        <v>0</v>
      </c>
      <c r="L379" s="55">
        <f t="shared" si="124"/>
        <v>0</v>
      </c>
      <c r="M379" s="319"/>
      <c r="N379" s="319"/>
      <c r="O379" s="319"/>
    </row>
    <row r="380" spans="1:15" s="43" customFormat="1" ht="31.5" hidden="1">
      <c r="A380" s="65" t="s">
        <v>615</v>
      </c>
      <c r="B380" s="85">
        <v>927</v>
      </c>
      <c r="C380" s="84" t="s">
        <v>14</v>
      </c>
      <c r="D380" s="84" t="s">
        <v>1</v>
      </c>
      <c r="E380" s="84" t="s">
        <v>29</v>
      </c>
      <c r="F380" s="84" t="s">
        <v>31</v>
      </c>
      <c r="G380" s="84" t="s">
        <v>5</v>
      </c>
      <c r="H380" s="61" t="s">
        <v>383</v>
      </c>
      <c r="I380" s="252" t="s">
        <v>60</v>
      </c>
      <c r="J380" s="86"/>
      <c r="K380" s="86"/>
      <c r="L380" s="86"/>
      <c r="M380" s="319"/>
      <c r="N380" s="319"/>
      <c r="O380" s="319"/>
    </row>
    <row r="381" spans="1:15" s="43" customFormat="1" ht="31.5" hidden="1">
      <c r="A381" s="65" t="s">
        <v>616</v>
      </c>
      <c r="B381" s="85">
        <v>927</v>
      </c>
      <c r="C381" s="84" t="s">
        <v>14</v>
      </c>
      <c r="D381" s="84" t="s">
        <v>1</v>
      </c>
      <c r="E381" s="84" t="s">
        <v>29</v>
      </c>
      <c r="F381" s="84" t="s">
        <v>31</v>
      </c>
      <c r="G381" s="84" t="s">
        <v>5</v>
      </c>
      <c r="H381" s="61" t="s">
        <v>383</v>
      </c>
      <c r="I381" s="252" t="s">
        <v>60</v>
      </c>
      <c r="J381" s="86"/>
      <c r="K381" s="86"/>
      <c r="L381" s="86"/>
      <c r="M381" s="319">
        <v>95.2</v>
      </c>
      <c r="N381" s="319"/>
      <c r="O381" s="319"/>
    </row>
    <row r="382" spans="1:15" s="43" customFormat="1" ht="31.5" hidden="1">
      <c r="A382" s="65" t="s">
        <v>617</v>
      </c>
      <c r="B382" s="85">
        <v>927</v>
      </c>
      <c r="C382" s="84" t="s">
        <v>14</v>
      </c>
      <c r="D382" s="84" t="s">
        <v>1</v>
      </c>
      <c r="E382" s="84" t="s">
        <v>29</v>
      </c>
      <c r="F382" s="84" t="s">
        <v>31</v>
      </c>
      <c r="G382" s="84" t="s">
        <v>5</v>
      </c>
      <c r="H382" s="61" t="s">
        <v>383</v>
      </c>
      <c r="I382" s="252" t="s">
        <v>60</v>
      </c>
      <c r="J382" s="86"/>
      <c r="K382" s="86"/>
      <c r="L382" s="86"/>
      <c r="M382" s="319"/>
      <c r="N382" s="319"/>
      <c r="O382" s="319"/>
    </row>
    <row r="383" spans="1:15" s="43" customFormat="1">
      <c r="A383" s="64" t="s">
        <v>430</v>
      </c>
      <c r="B383" s="87">
        <v>927</v>
      </c>
      <c r="C383" s="88" t="s">
        <v>14</v>
      </c>
      <c r="D383" s="89" t="s">
        <v>1</v>
      </c>
      <c r="E383" s="89" t="s">
        <v>29</v>
      </c>
      <c r="F383" s="89" t="s">
        <v>31</v>
      </c>
      <c r="G383" s="89" t="s">
        <v>366</v>
      </c>
      <c r="H383" s="89" t="s">
        <v>120</v>
      </c>
      <c r="I383" s="90"/>
      <c r="J383" s="82">
        <f>+J384+J385</f>
        <v>0</v>
      </c>
      <c r="K383" s="82">
        <f t="shared" ref="K383:L383" si="125">+K384+K385</f>
        <v>0</v>
      </c>
      <c r="L383" s="82">
        <f t="shared" si="125"/>
        <v>47551.1</v>
      </c>
      <c r="M383" s="319"/>
      <c r="N383" s="319"/>
      <c r="O383" s="319"/>
    </row>
    <row r="384" spans="1:15" s="43" customFormat="1" ht="30.6" customHeight="1">
      <c r="A384" s="197" t="s">
        <v>537</v>
      </c>
      <c r="B384" s="85">
        <v>927</v>
      </c>
      <c r="C384" s="83" t="s">
        <v>14</v>
      </c>
      <c r="D384" s="84" t="s">
        <v>1</v>
      </c>
      <c r="E384" s="84" t="s">
        <v>29</v>
      </c>
      <c r="F384" s="84" t="s">
        <v>31</v>
      </c>
      <c r="G384" s="84" t="s">
        <v>366</v>
      </c>
      <c r="H384" s="61" t="s">
        <v>538</v>
      </c>
      <c r="I384" s="77" t="s">
        <v>60</v>
      </c>
      <c r="J384" s="86">
        <v>0</v>
      </c>
      <c r="K384" s="86">
        <v>0</v>
      </c>
      <c r="L384" s="86">
        <v>47551.1</v>
      </c>
      <c r="M384" s="319"/>
      <c r="N384" s="319"/>
      <c r="O384" s="319"/>
    </row>
    <row r="385" spans="1:15" s="43" customFormat="1" ht="47.25" hidden="1">
      <c r="A385" s="197" t="s">
        <v>539</v>
      </c>
      <c r="B385" s="85">
        <v>927</v>
      </c>
      <c r="C385" s="83" t="s">
        <v>14</v>
      </c>
      <c r="D385" s="84" t="s">
        <v>1</v>
      </c>
      <c r="E385" s="84" t="s">
        <v>29</v>
      </c>
      <c r="F385" s="84" t="s">
        <v>31</v>
      </c>
      <c r="G385" s="84" t="s">
        <v>366</v>
      </c>
      <c r="H385" s="61" t="s">
        <v>538</v>
      </c>
      <c r="I385" s="77" t="s">
        <v>60</v>
      </c>
      <c r="J385" s="86">
        <v>0</v>
      </c>
      <c r="K385" s="86">
        <v>0</v>
      </c>
      <c r="L385" s="86"/>
      <c r="M385" s="319"/>
      <c r="N385" s="319"/>
      <c r="O385" s="319"/>
    </row>
    <row r="386" spans="1:15" s="43" customFormat="1">
      <c r="A386" s="59" t="s">
        <v>643</v>
      </c>
      <c r="B386" s="101">
        <v>927</v>
      </c>
      <c r="C386" s="261" t="s">
        <v>14</v>
      </c>
      <c r="D386" s="264" t="s">
        <v>7</v>
      </c>
      <c r="E386" s="260"/>
      <c r="F386" s="260"/>
      <c r="G386" s="260"/>
      <c r="H386" s="263"/>
      <c r="I386" s="263"/>
      <c r="J386" s="55">
        <f>+J387</f>
        <v>31882.600000000002</v>
      </c>
      <c r="K386" s="55">
        <f t="shared" ref="K386:L386" si="126">+K387</f>
        <v>0</v>
      </c>
      <c r="L386" s="55">
        <f t="shared" si="126"/>
        <v>0</v>
      </c>
      <c r="M386" s="319"/>
      <c r="N386" s="319"/>
      <c r="O386" s="319"/>
    </row>
    <row r="387" spans="1:15" s="43" customFormat="1" ht="49.5">
      <c r="A387" s="62" t="s">
        <v>291</v>
      </c>
      <c r="B387" s="93">
        <v>927</v>
      </c>
      <c r="C387" s="99" t="s">
        <v>14</v>
      </c>
      <c r="D387" s="153" t="s">
        <v>7</v>
      </c>
      <c r="E387" s="99" t="s">
        <v>226</v>
      </c>
      <c r="F387" s="99" t="s">
        <v>113</v>
      </c>
      <c r="G387" s="99" t="s">
        <v>114</v>
      </c>
      <c r="H387" s="99" t="s">
        <v>120</v>
      </c>
      <c r="I387" s="147"/>
      <c r="J387" s="80">
        <f>+J388</f>
        <v>31882.600000000002</v>
      </c>
      <c r="K387" s="80">
        <f t="shared" ref="K387:L389" si="127">+K388</f>
        <v>0</v>
      </c>
      <c r="L387" s="80">
        <f t="shared" si="127"/>
        <v>0</v>
      </c>
      <c r="M387" s="319"/>
      <c r="N387" s="319"/>
      <c r="O387" s="319"/>
    </row>
    <row r="388" spans="1:15" s="43" customFormat="1" ht="33">
      <c r="A388" s="63" t="s">
        <v>570</v>
      </c>
      <c r="B388" s="95">
        <v>927</v>
      </c>
      <c r="C388" s="100" t="s">
        <v>14</v>
      </c>
      <c r="D388" s="133" t="s">
        <v>7</v>
      </c>
      <c r="E388" s="100" t="s">
        <v>226</v>
      </c>
      <c r="F388" s="100" t="s">
        <v>544</v>
      </c>
      <c r="G388" s="100" t="s">
        <v>114</v>
      </c>
      <c r="H388" s="100" t="s">
        <v>120</v>
      </c>
      <c r="I388" s="136"/>
      <c r="J388" s="81">
        <f>+J389</f>
        <v>31882.600000000002</v>
      </c>
      <c r="K388" s="81">
        <f t="shared" si="127"/>
        <v>0</v>
      </c>
      <c r="L388" s="81">
        <f t="shared" si="127"/>
        <v>0</v>
      </c>
      <c r="M388" s="319"/>
      <c r="N388" s="319"/>
      <c r="O388" s="319"/>
    </row>
    <row r="389" spans="1:15" s="43" customFormat="1" ht="34.5">
      <c r="A389" s="195" t="s">
        <v>571</v>
      </c>
      <c r="B389" s="68">
        <v>927</v>
      </c>
      <c r="C389" s="108" t="s">
        <v>14</v>
      </c>
      <c r="D389" s="267" t="s">
        <v>7</v>
      </c>
      <c r="E389" s="108" t="s">
        <v>226</v>
      </c>
      <c r="F389" s="108" t="s">
        <v>544</v>
      </c>
      <c r="G389" s="108" t="s">
        <v>2</v>
      </c>
      <c r="H389" s="108" t="s">
        <v>120</v>
      </c>
      <c r="I389" s="262"/>
      <c r="J389" s="70">
        <f>+J390</f>
        <v>31882.600000000002</v>
      </c>
      <c r="K389" s="70">
        <f t="shared" si="127"/>
        <v>0</v>
      </c>
      <c r="L389" s="70">
        <f t="shared" si="127"/>
        <v>0</v>
      </c>
      <c r="M389" s="319"/>
      <c r="N389" s="319"/>
      <c r="O389" s="319"/>
    </row>
    <row r="390" spans="1:15" s="43" customFormat="1" ht="30.6" customHeight="1">
      <c r="A390" s="197" t="s">
        <v>634</v>
      </c>
      <c r="B390" s="121">
        <v>927</v>
      </c>
      <c r="C390" s="102" t="s">
        <v>14</v>
      </c>
      <c r="D390" s="264" t="s">
        <v>7</v>
      </c>
      <c r="E390" s="102" t="s">
        <v>226</v>
      </c>
      <c r="F390" s="102" t="s">
        <v>544</v>
      </c>
      <c r="G390" s="102" t="s">
        <v>2</v>
      </c>
      <c r="H390" s="102" t="s">
        <v>534</v>
      </c>
      <c r="I390" s="262"/>
      <c r="J390" s="55">
        <f>+J391+J392+J393</f>
        <v>31882.600000000002</v>
      </c>
      <c r="K390" s="55">
        <f t="shared" ref="K390:L390" si="128">+K391+K392+K393</f>
        <v>0</v>
      </c>
      <c r="L390" s="55">
        <f t="shared" si="128"/>
        <v>0</v>
      </c>
      <c r="M390" s="319"/>
      <c r="N390" s="319"/>
      <c r="O390" s="319"/>
    </row>
    <row r="391" spans="1:15" s="43" customFormat="1" ht="30" hidden="1" customHeight="1">
      <c r="A391" s="65" t="s">
        <v>637</v>
      </c>
      <c r="B391" s="91">
        <v>927</v>
      </c>
      <c r="C391" s="84" t="s">
        <v>14</v>
      </c>
      <c r="D391" s="265" t="s">
        <v>7</v>
      </c>
      <c r="E391" s="84" t="s">
        <v>226</v>
      </c>
      <c r="F391" s="84" t="s">
        <v>544</v>
      </c>
      <c r="G391" s="84" t="s">
        <v>2</v>
      </c>
      <c r="H391" s="84" t="s">
        <v>534</v>
      </c>
      <c r="I391" s="266" t="s">
        <v>60</v>
      </c>
      <c r="J391" s="79">
        <v>0</v>
      </c>
      <c r="K391" s="79"/>
      <c r="L391" s="79"/>
      <c r="M391" s="319"/>
      <c r="N391" s="319"/>
      <c r="O391" s="319"/>
    </row>
    <row r="392" spans="1:15" s="43" customFormat="1" ht="32.450000000000003" customHeight="1">
      <c r="A392" s="65" t="s">
        <v>635</v>
      </c>
      <c r="B392" s="91">
        <v>927</v>
      </c>
      <c r="C392" s="84" t="s">
        <v>14</v>
      </c>
      <c r="D392" s="265" t="s">
        <v>7</v>
      </c>
      <c r="E392" s="84" t="s">
        <v>226</v>
      </c>
      <c r="F392" s="84" t="s">
        <v>544</v>
      </c>
      <c r="G392" s="84" t="s">
        <v>2</v>
      </c>
      <c r="H392" s="84" t="s">
        <v>534</v>
      </c>
      <c r="I392" s="266" t="s">
        <v>60</v>
      </c>
      <c r="J392" s="79">
        <v>7273.2</v>
      </c>
      <c r="K392" s="79"/>
      <c r="L392" s="79"/>
      <c r="M392" s="319">
        <v>7273.2</v>
      </c>
      <c r="N392" s="319"/>
      <c r="O392" s="319"/>
    </row>
    <row r="393" spans="1:15" s="43" customFormat="1" ht="31.5">
      <c r="A393" s="65" t="s">
        <v>636</v>
      </c>
      <c r="B393" s="91">
        <v>927</v>
      </c>
      <c r="C393" s="84" t="s">
        <v>14</v>
      </c>
      <c r="D393" s="265" t="s">
        <v>7</v>
      </c>
      <c r="E393" s="84" t="s">
        <v>226</v>
      </c>
      <c r="F393" s="84" t="s">
        <v>544</v>
      </c>
      <c r="G393" s="84" t="s">
        <v>2</v>
      </c>
      <c r="H393" s="84" t="s">
        <v>534</v>
      </c>
      <c r="I393" s="266" t="s">
        <v>60</v>
      </c>
      <c r="J393" s="79">
        <v>24609.4</v>
      </c>
      <c r="K393" s="79"/>
      <c r="L393" s="79"/>
      <c r="M393" s="319">
        <v>24609.4</v>
      </c>
      <c r="N393" s="319"/>
      <c r="O393" s="319"/>
    </row>
    <row r="394" spans="1:15" s="11" customFormat="1" ht="16.149999999999999" customHeight="1">
      <c r="A394" s="200" t="s">
        <v>87</v>
      </c>
      <c r="B394" s="69">
        <v>927</v>
      </c>
      <c r="C394" s="168">
        <v>10</v>
      </c>
      <c r="D394" s="370"/>
      <c r="E394" s="371"/>
      <c r="F394" s="371"/>
      <c r="G394" s="371"/>
      <c r="H394" s="372"/>
      <c r="I394" s="84"/>
      <c r="J394" s="70">
        <f>+J396+J400+J407</f>
        <v>14499.2</v>
      </c>
      <c r="K394" s="70">
        <f>+K395+K400+K407</f>
        <v>12097.2</v>
      </c>
      <c r="L394" s="70">
        <f>+L395+L400+L407</f>
        <v>13629.5</v>
      </c>
      <c r="M394" s="288"/>
      <c r="N394" s="288"/>
      <c r="O394" s="288"/>
    </row>
    <row r="395" spans="1:15" s="11" customFormat="1" ht="0.6" hidden="1" customHeight="1">
      <c r="A395" s="59" t="s">
        <v>424</v>
      </c>
      <c r="B395" s="142">
        <v>927</v>
      </c>
      <c r="C395" s="143" t="s">
        <v>27</v>
      </c>
      <c r="D395" s="114" t="s">
        <v>1</v>
      </c>
      <c r="E395" s="201"/>
      <c r="F395" s="201"/>
      <c r="G395" s="201"/>
      <c r="H395" s="77"/>
      <c r="I395" s="77"/>
      <c r="J395" s="55">
        <f>+J396</f>
        <v>0</v>
      </c>
      <c r="K395" s="55">
        <f t="shared" ref="K395:L395" si="129">+K396</f>
        <v>0</v>
      </c>
      <c r="L395" s="55">
        <f t="shared" si="129"/>
        <v>0</v>
      </c>
      <c r="M395" s="288"/>
      <c r="N395" s="288"/>
      <c r="O395" s="288"/>
    </row>
    <row r="396" spans="1:15" s="11" customFormat="1" ht="33" hidden="1">
      <c r="A396" s="62" t="s">
        <v>161</v>
      </c>
      <c r="B396" s="144">
        <v>927</v>
      </c>
      <c r="C396" s="145" t="s">
        <v>27</v>
      </c>
      <c r="D396" s="146" t="s">
        <v>1</v>
      </c>
      <c r="E396" s="99" t="s">
        <v>2</v>
      </c>
      <c r="F396" s="99" t="s">
        <v>113</v>
      </c>
      <c r="G396" s="99" t="s">
        <v>114</v>
      </c>
      <c r="H396" s="99" t="s">
        <v>120</v>
      </c>
      <c r="I396" s="147"/>
      <c r="J396" s="80">
        <f>+J397</f>
        <v>0</v>
      </c>
      <c r="K396" s="80">
        <f t="shared" ref="K396:L396" si="130">+K397</f>
        <v>0</v>
      </c>
      <c r="L396" s="80">
        <f t="shared" si="130"/>
        <v>0</v>
      </c>
      <c r="M396" s="288"/>
      <c r="N396" s="288"/>
      <c r="O396" s="288"/>
    </row>
    <row r="397" spans="1:15" s="11" customFormat="1" hidden="1">
      <c r="A397" s="63" t="s">
        <v>162</v>
      </c>
      <c r="B397" s="148">
        <v>927</v>
      </c>
      <c r="C397" s="149" t="s">
        <v>27</v>
      </c>
      <c r="D397" s="150" t="s">
        <v>1</v>
      </c>
      <c r="E397" s="100" t="s">
        <v>2</v>
      </c>
      <c r="F397" s="100" t="s">
        <v>16</v>
      </c>
      <c r="G397" s="100" t="s">
        <v>114</v>
      </c>
      <c r="H397" s="100" t="s">
        <v>120</v>
      </c>
      <c r="I397" s="136"/>
      <c r="J397" s="81">
        <f>+J398</f>
        <v>0</v>
      </c>
      <c r="K397" s="70"/>
      <c r="L397" s="70"/>
      <c r="M397" s="288"/>
      <c r="N397" s="288"/>
      <c r="O397" s="288"/>
    </row>
    <row r="398" spans="1:15" s="33" customFormat="1" hidden="1">
      <c r="A398" s="64" t="s">
        <v>163</v>
      </c>
      <c r="B398" s="87">
        <v>927</v>
      </c>
      <c r="C398" s="151" t="s">
        <v>27</v>
      </c>
      <c r="D398" s="152" t="s">
        <v>1</v>
      </c>
      <c r="E398" s="89" t="s">
        <v>2</v>
      </c>
      <c r="F398" s="89" t="s">
        <v>16</v>
      </c>
      <c r="G398" s="89" t="s">
        <v>1</v>
      </c>
      <c r="H398" s="89" t="s">
        <v>120</v>
      </c>
      <c r="I398" s="88"/>
      <c r="J398" s="70">
        <f>+J399</f>
        <v>0</v>
      </c>
      <c r="K398" s="70"/>
      <c r="L398" s="70"/>
      <c r="M398" s="318"/>
      <c r="N398" s="318"/>
      <c r="O398" s="318"/>
    </row>
    <row r="399" spans="1:15" s="10" customFormat="1" ht="30" hidden="1" customHeight="1">
      <c r="A399" s="58" t="s">
        <v>203</v>
      </c>
      <c r="B399" s="91">
        <v>927</v>
      </c>
      <c r="C399" s="84" t="s">
        <v>27</v>
      </c>
      <c r="D399" s="92" t="s">
        <v>1</v>
      </c>
      <c r="E399" s="107" t="s">
        <v>2</v>
      </c>
      <c r="F399" s="107" t="s">
        <v>16</v>
      </c>
      <c r="G399" s="107" t="s">
        <v>1</v>
      </c>
      <c r="H399" s="107" t="s">
        <v>17</v>
      </c>
      <c r="I399" s="83" t="s">
        <v>58</v>
      </c>
      <c r="J399" s="86"/>
      <c r="K399" s="86"/>
      <c r="L399" s="86"/>
      <c r="M399" s="295"/>
      <c r="N399" s="295"/>
      <c r="O399" s="295"/>
    </row>
    <row r="400" spans="1:15" s="43" customFormat="1" ht="18" customHeight="1">
      <c r="A400" s="59" t="s">
        <v>89</v>
      </c>
      <c r="B400" s="142">
        <v>927</v>
      </c>
      <c r="C400" s="143" t="s">
        <v>27</v>
      </c>
      <c r="D400" s="130" t="s">
        <v>2</v>
      </c>
      <c r="E400" s="366"/>
      <c r="F400" s="367"/>
      <c r="G400" s="367"/>
      <c r="H400" s="368"/>
      <c r="I400" s="84"/>
      <c r="J400" s="103">
        <f>+J401</f>
        <v>3470</v>
      </c>
      <c r="K400" s="103">
        <f t="shared" ref="K400:L402" si="131">+K401</f>
        <v>1391</v>
      </c>
      <c r="L400" s="103">
        <f t="shared" si="131"/>
        <v>2482</v>
      </c>
      <c r="M400" s="319"/>
      <c r="N400" s="319"/>
      <c r="O400" s="319"/>
    </row>
    <row r="401" spans="1:15" s="11" customFormat="1" ht="56.25">
      <c r="A401" s="72" t="s">
        <v>135</v>
      </c>
      <c r="B401" s="144">
        <v>927</v>
      </c>
      <c r="C401" s="145" t="s">
        <v>27</v>
      </c>
      <c r="D401" s="146" t="s">
        <v>2</v>
      </c>
      <c r="E401" s="99" t="s">
        <v>14</v>
      </c>
      <c r="F401" s="99" t="s">
        <v>113</v>
      </c>
      <c r="G401" s="99" t="s">
        <v>114</v>
      </c>
      <c r="H401" s="99" t="s">
        <v>120</v>
      </c>
      <c r="I401" s="147"/>
      <c r="J401" s="80">
        <f>+J402</f>
        <v>3470</v>
      </c>
      <c r="K401" s="80">
        <f t="shared" si="131"/>
        <v>1391</v>
      </c>
      <c r="L401" s="80">
        <f t="shared" si="131"/>
        <v>2482</v>
      </c>
      <c r="M401" s="288"/>
      <c r="N401" s="288"/>
      <c r="O401" s="288"/>
    </row>
    <row r="402" spans="1:15" s="11" customFormat="1" ht="33">
      <c r="A402" s="63" t="s">
        <v>513</v>
      </c>
      <c r="B402" s="148">
        <v>927</v>
      </c>
      <c r="C402" s="149" t="s">
        <v>27</v>
      </c>
      <c r="D402" s="150" t="s">
        <v>2</v>
      </c>
      <c r="E402" s="100" t="s">
        <v>14</v>
      </c>
      <c r="F402" s="100" t="s">
        <v>26</v>
      </c>
      <c r="G402" s="100" t="s">
        <v>114</v>
      </c>
      <c r="H402" s="100" t="s">
        <v>120</v>
      </c>
      <c r="I402" s="136"/>
      <c r="J402" s="81">
        <f>+J403</f>
        <v>3470</v>
      </c>
      <c r="K402" s="81">
        <f t="shared" si="131"/>
        <v>1391</v>
      </c>
      <c r="L402" s="81">
        <f t="shared" si="131"/>
        <v>2482</v>
      </c>
      <c r="M402" s="288"/>
      <c r="N402" s="288"/>
      <c r="O402" s="288"/>
    </row>
    <row r="403" spans="1:15" s="11" customFormat="1" ht="34.15" customHeight="1">
      <c r="A403" s="64" t="s">
        <v>514</v>
      </c>
      <c r="B403" s="87">
        <v>927</v>
      </c>
      <c r="C403" s="151" t="s">
        <v>27</v>
      </c>
      <c r="D403" s="152" t="s">
        <v>2</v>
      </c>
      <c r="E403" s="89" t="s">
        <v>14</v>
      </c>
      <c r="F403" s="89" t="s">
        <v>26</v>
      </c>
      <c r="G403" s="89" t="s">
        <v>1</v>
      </c>
      <c r="H403" s="89" t="s">
        <v>120</v>
      </c>
      <c r="I403" s="88"/>
      <c r="J403" s="82">
        <f>+J404+J405+J406</f>
        <v>3470</v>
      </c>
      <c r="K403" s="82">
        <f>+K404+K405+K406</f>
        <v>1391</v>
      </c>
      <c r="L403" s="82">
        <f>+L404+L405+L406</f>
        <v>2482</v>
      </c>
      <c r="M403" s="288"/>
      <c r="N403" s="288"/>
      <c r="O403" s="288"/>
    </row>
    <row r="404" spans="1:15" s="11" customFormat="1" ht="0.6" hidden="1" customHeight="1">
      <c r="A404" s="58" t="s">
        <v>527</v>
      </c>
      <c r="B404" s="91">
        <v>927</v>
      </c>
      <c r="C404" s="84" t="s">
        <v>27</v>
      </c>
      <c r="D404" s="92" t="s">
        <v>2</v>
      </c>
      <c r="E404" s="84" t="s">
        <v>14</v>
      </c>
      <c r="F404" s="84" t="s">
        <v>26</v>
      </c>
      <c r="G404" s="84" t="s">
        <v>1</v>
      </c>
      <c r="H404" s="84" t="s">
        <v>590</v>
      </c>
      <c r="I404" s="83" t="s">
        <v>58</v>
      </c>
      <c r="J404" s="79"/>
      <c r="K404" s="79"/>
      <c r="L404" s="79"/>
      <c r="M404" s="288"/>
      <c r="N404" s="288"/>
      <c r="O404" s="288"/>
    </row>
    <row r="405" spans="1:15" s="24" customFormat="1" ht="31.5">
      <c r="A405" s="58" t="s">
        <v>527</v>
      </c>
      <c r="B405" s="91">
        <v>927</v>
      </c>
      <c r="C405" s="84" t="s">
        <v>27</v>
      </c>
      <c r="D405" s="92" t="s">
        <v>2</v>
      </c>
      <c r="E405" s="84" t="s">
        <v>14</v>
      </c>
      <c r="F405" s="84" t="s">
        <v>26</v>
      </c>
      <c r="G405" s="84" t="s">
        <v>1</v>
      </c>
      <c r="H405" s="84" t="s">
        <v>590</v>
      </c>
      <c r="I405" s="83" t="s">
        <v>58</v>
      </c>
      <c r="J405" s="79">
        <v>2970</v>
      </c>
      <c r="K405" s="79">
        <v>891</v>
      </c>
      <c r="L405" s="79">
        <v>1782</v>
      </c>
      <c r="M405" s="303"/>
      <c r="N405" s="303"/>
      <c r="O405" s="303"/>
    </row>
    <row r="406" spans="1:15" s="16" customFormat="1" ht="31.5">
      <c r="A406" s="58" t="s">
        <v>515</v>
      </c>
      <c r="B406" s="91">
        <v>927</v>
      </c>
      <c r="C406" s="84" t="s">
        <v>27</v>
      </c>
      <c r="D406" s="92" t="s">
        <v>2</v>
      </c>
      <c r="E406" s="84" t="s">
        <v>14</v>
      </c>
      <c r="F406" s="84" t="s">
        <v>26</v>
      </c>
      <c r="G406" s="84" t="s">
        <v>1</v>
      </c>
      <c r="H406" s="84" t="s">
        <v>590</v>
      </c>
      <c r="I406" s="83" t="s">
        <v>58</v>
      </c>
      <c r="J406" s="79">
        <v>500</v>
      </c>
      <c r="K406" s="79">
        <v>500</v>
      </c>
      <c r="L406" s="79">
        <v>700</v>
      </c>
      <c r="M406" s="289"/>
      <c r="N406" s="289"/>
      <c r="O406" s="289"/>
    </row>
    <row r="407" spans="1:15" s="33" customFormat="1" ht="25.9" customHeight="1">
      <c r="A407" s="59" t="s">
        <v>90</v>
      </c>
      <c r="B407" s="142">
        <v>927</v>
      </c>
      <c r="C407" s="143" t="s">
        <v>27</v>
      </c>
      <c r="D407" s="130" t="s">
        <v>7</v>
      </c>
      <c r="E407" s="366"/>
      <c r="F407" s="367"/>
      <c r="G407" s="367"/>
      <c r="H407" s="368"/>
      <c r="I407" s="84"/>
      <c r="J407" s="103">
        <f>+J408</f>
        <v>11029.2</v>
      </c>
      <c r="K407" s="103">
        <f>SUM(K408+K415)</f>
        <v>10706.2</v>
      </c>
      <c r="L407" s="103">
        <f>SUM(L408+L415)</f>
        <v>11147.5</v>
      </c>
      <c r="M407" s="318"/>
      <c r="N407" s="318"/>
      <c r="O407" s="318"/>
    </row>
    <row r="408" spans="1:15" s="10" customFormat="1" ht="49.5">
      <c r="A408" s="62" t="s">
        <v>180</v>
      </c>
      <c r="B408" s="93">
        <v>927</v>
      </c>
      <c r="C408" s="99" t="s">
        <v>27</v>
      </c>
      <c r="D408" s="153" t="s">
        <v>7</v>
      </c>
      <c r="E408" s="99" t="s">
        <v>45</v>
      </c>
      <c r="F408" s="99" t="s">
        <v>113</v>
      </c>
      <c r="G408" s="99" t="s">
        <v>114</v>
      </c>
      <c r="H408" s="99" t="s">
        <v>120</v>
      </c>
      <c r="I408" s="147"/>
      <c r="J408" s="80">
        <f>SUM(J409)</f>
        <v>11029.2</v>
      </c>
      <c r="K408" s="80">
        <f t="shared" ref="K408:L409" si="132">SUM(K409)</f>
        <v>10706.2</v>
      </c>
      <c r="L408" s="80">
        <f t="shared" si="132"/>
        <v>11147.5</v>
      </c>
      <c r="M408" s="295"/>
      <c r="N408" s="295"/>
      <c r="O408" s="295"/>
    </row>
    <row r="409" spans="1:15" s="43" customFormat="1" ht="33">
      <c r="A409" s="63" t="s">
        <v>181</v>
      </c>
      <c r="B409" s="95">
        <v>927</v>
      </c>
      <c r="C409" s="100" t="s">
        <v>27</v>
      </c>
      <c r="D409" s="133" t="s">
        <v>7</v>
      </c>
      <c r="E409" s="100" t="s">
        <v>45</v>
      </c>
      <c r="F409" s="100" t="s">
        <v>16</v>
      </c>
      <c r="G409" s="100" t="s">
        <v>114</v>
      </c>
      <c r="H409" s="100" t="s">
        <v>120</v>
      </c>
      <c r="I409" s="136"/>
      <c r="J409" s="81">
        <f>SUM(J410)</f>
        <v>11029.2</v>
      </c>
      <c r="K409" s="81">
        <f t="shared" si="132"/>
        <v>10706.2</v>
      </c>
      <c r="L409" s="81">
        <f t="shared" si="132"/>
        <v>11147.5</v>
      </c>
      <c r="M409" s="319"/>
      <c r="N409" s="319"/>
      <c r="O409" s="319"/>
    </row>
    <row r="410" spans="1:15" s="11" customFormat="1" ht="31.9" customHeight="1">
      <c r="A410" s="64" t="s">
        <v>182</v>
      </c>
      <c r="B410" s="97">
        <v>927</v>
      </c>
      <c r="C410" s="89" t="s">
        <v>27</v>
      </c>
      <c r="D410" s="135" t="s">
        <v>7</v>
      </c>
      <c r="E410" s="89" t="s">
        <v>45</v>
      </c>
      <c r="F410" s="89" t="s">
        <v>16</v>
      </c>
      <c r="G410" s="89" t="s">
        <v>1</v>
      </c>
      <c r="H410" s="89" t="s">
        <v>120</v>
      </c>
      <c r="I410" s="88"/>
      <c r="J410" s="82">
        <f>SUM(J411:J413)</f>
        <v>11029.2</v>
      </c>
      <c r="K410" s="82">
        <f t="shared" ref="K410:L410" si="133">SUM(K411:K413)</f>
        <v>10706.2</v>
      </c>
      <c r="L410" s="82">
        <f t="shared" si="133"/>
        <v>11147.5</v>
      </c>
      <c r="M410" s="288"/>
      <c r="N410" s="288"/>
      <c r="O410" s="288"/>
    </row>
    <row r="411" spans="1:15" s="24" customFormat="1" ht="31.5">
      <c r="A411" s="58" t="s">
        <v>333</v>
      </c>
      <c r="B411" s="91">
        <v>927</v>
      </c>
      <c r="C411" s="84" t="s">
        <v>27</v>
      </c>
      <c r="D411" s="92" t="s">
        <v>7</v>
      </c>
      <c r="E411" s="84" t="s">
        <v>45</v>
      </c>
      <c r="F411" s="84" t="s">
        <v>16</v>
      </c>
      <c r="G411" s="84" t="s">
        <v>1</v>
      </c>
      <c r="H411" s="84" t="s">
        <v>258</v>
      </c>
      <c r="I411" s="83" t="s">
        <v>58</v>
      </c>
      <c r="J411" s="79">
        <v>2983.5</v>
      </c>
      <c r="K411" s="79"/>
      <c r="L411" s="79"/>
      <c r="M411" s="303"/>
      <c r="N411" s="303"/>
      <c r="O411" s="303"/>
    </row>
    <row r="412" spans="1:15" s="16" customFormat="1" ht="31.5">
      <c r="A412" s="58" t="s">
        <v>334</v>
      </c>
      <c r="B412" s="91">
        <v>927</v>
      </c>
      <c r="C412" s="84" t="s">
        <v>27</v>
      </c>
      <c r="D412" s="92" t="s">
        <v>7</v>
      </c>
      <c r="E412" s="84" t="s">
        <v>45</v>
      </c>
      <c r="F412" s="84" t="s">
        <v>16</v>
      </c>
      <c r="G412" s="84" t="s">
        <v>1</v>
      </c>
      <c r="H412" s="84" t="s">
        <v>258</v>
      </c>
      <c r="I412" s="83" t="s">
        <v>58</v>
      </c>
      <c r="J412" s="79">
        <v>5881.9</v>
      </c>
      <c r="K412" s="79">
        <v>9706.2000000000007</v>
      </c>
      <c r="L412" s="79">
        <v>10147.5</v>
      </c>
      <c r="M412" s="289"/>
      <c r="N412" s="289"/>
      <c r="O412" s="289"/>
    </row>
    <row r="413" spans="1:15" s="33" customFormat="1" ht="28.9" customHeight="1">
      <c r="A413" s="58" t="s">
        <v>335</v>
      </c>
      <c r="B413" s="91">
        <v>927</v>
      </c>
      <c r="C413" s="84" t="s">
        <v>27</v>
      </c>
      <c r="D413" s="92" t="s">
        <v>7</v>
      </c>
      <c r="E413" s="84" t="s">
        <v>45</v>
      </c>
      <c r="F413" s="84" t="s">
        <v>16</v>
      </c>
      <c r="G413" s="84" t="s">
        <v>1</v>
      </c>
      <c r="H413" s="84" t="s">
        <v>258</v>
      </c>
      <c r="I413" s="83" t="s">
        <v>58</v>
      </c>
      <c r="J413" s="79">
        <v>2163.8000000000002</v>
      </c>
      <c r="K413" s="79">
        <v>1000</v>
      </c>
      <c r="L413" s="79">
        <v>1000</v>
      </c>
      <c r="M413" s="318"/>
      <c r="N413" s="318"/>
      <c r="O413" s="318"/>
    </row>
    <row r="414" spans="1:15" s="10" customFormat="1" ht="1.1499999999999999" hidden="1" customHeight="1">
      <c r="A414" s="59" t="s">
        <v>91</v>
      </c>
      <c r="B414" s="142">
        <v>927</v>
      </c>
      <c r="C414" s="143" t="s">
        <v>27</v>
      </c>
      <c r="D414" s="130" t="s">
        <v>3</v>
      </c>
      <c r="E414" s="366"/>
      <c r="F414" s="367"/>
      <c r="G414" s="367"/>
      <c r="H414" s="368"/>
      <c r="I414" s="84"/>
      <c r="J414" s="103">
        <f>SUM(J415)</f>
        <v>0</v>
      </c>
      <c r="K414" s="103">
        <f t="shared" ref="K414:L414" si="134">SUM(K415)</f>
        <v>0</v>
      </c>
      <c r="L414" s="103">
        <f t="shared" si="134"/>
        <v>0</v>
      </c>
      <c r="M414" s="295"/>
      <c r="N414" s="295"/>
      <c r="O414" s="295"/>
    </row>
    <row r="415" spans="1:15" s="43" customFormat="1" ht="33" hidden="1">
      <c r="A415" s="62" t="s">
        <v>253</v>
      </c>
      <c r="B415" s="144">
        <v>927</v>
      </c>
      <c r="C415" s="145" t="s">
        <v>27</v>
      </c>
      <c r="D415" s="94" t="s">
        <v>3</v>
      </c>
      <c r="E415" s="99" t="s">
        <v>7</v>
      </c>
      <c r="F415" s="99" t="s">
        <v>113</v>
      </c>
      <c r="G415" s="99" t="s">
        <v>114</v>
      </c>
      <c r="H415" s="99" t="s">
        <v>120</v>
      </c>
      <c r="I415" s="99"/>
      <c r="J415" s="80">
        <f>SUM(J416)</f>
        <v>0</v>
      </c>
      <c r="K415" s="80">
        <f t="shared" ref="K415:L416" si="135">SUM(K416)</f>
        <v>0</v>
      </c>
      <c r="L415" s="80">
        <f t="shared" si="135"/>
        <v>0</v>
      </c>
      <c r="M415" s="319"/>
      <c r="N415" s="319"/>
      <c r="O415" s="319"/>
    </row>
    <row r="416" spans="1:15" s="11" customFormat="1" ht="49.5" hidden="1">
      <c r="A416" s="63" t="s">
        <v>254</v>
      </c>
      <c r="B416" s="148">
        <v>927</v>
      </c>
      <c r="C416" s="149" t="s">
        <v>27</v>
      </c>
      <c r="D416" s="96" t="s">
        <v>3</v>
      </c>
      <c r="E416" s="100" t="s">
        <v>7</v>
      </c>
      <c r="F416" s="100" t="s">
        <v>16</v>
      </c>
      <c r="G416" s="100" t="s">
        <v>114</v>
      </c>
      <c r="H416" s="100" t="s">
        <v>120</v>
      </c>
      <c r="I416" s="100"/>
      <c r="J416" s="81">
        <f>SUM(J417)</f>
        <v>0</v>
      </c>
      <c r="K416" s="81">
        <f t="shared" si="135"/>
        <v>0</v>
      </c>
      <c r="L416" s="81">
        <f t="shared" si="135"/>
        <v>0</v>
      </c>
      <c r="M416" s="288"/>
      <c r="N416" s="288"/>
      <c r="O416" s="288"/>
    </row>
    <row r="417" spans="1:15" s="11" customFormat="1" ht="30.6" hidden="1" customHeight="1">
      <c r="A417" s="64" t="s">
        <v>255</v>
      </c>
      <c r="B417" s="87">
        <v>927</v>
      </c>
      <c r="C417" s="151" t="s">
        <v>27</v>
      </c>
      <c r="D417" s="98" t="s">
        <v>3</v>
      </c>
      <c r="E417" s="89" t="s">
        <v>7</v>
      </c>
      <c r="F417" s="89" t="s">
        <v>16</v>
      </c>
      <c r="G417" s="89" t="s">
        <v>36</v>
      </c>
      <c r="H417" s="89" t="s">
        <v>120</v>
      </c>
      <c r="I417" s="89"/>
      <c r="J417" s="82">
        <f>SUM(J418:J421)</f>
        <v>0</v>
      </c>
      <c r="K417" s="82">
        <f t="shared" ref="K417:L417" si="136">SUM(K418:K421)</f>
        <v>0</v>
      </c>
      <c r="L417" s="82">
        <f t="shared" si="136"/>
        <v>0</v>
      </c>
      <c r="M417" s="288"/>
      <c r="N417" s="288"/>
      <c r="O417" s="288"/>
    </row>
    <row r="418" spans="1:15" s="16" customFormat="1" ht="47.25" hidden="1">
      <c r="A418" s="58" t="s">
        <v>256</v>
      </c>
      <c r="B418" s="91">
        <v>927</v>
      </c>
      <c r="C418" s="84" t="s">
        <v>27</v>
      </c>
      <c r="D418" s="92" t="s">
        <v>3</v>
      </c>
      <c r="E418" s="84" t="s">
        <v>7</v>
      </c>
      <c r="F418" s="84" t="s">
        <v>16</v>
      </c>
      <c r="G418" s="84" t="s">
        <v>36</v>
      </c>
      <c r="H418" s="84" t="s">
        <v>252</v>
      </c>
      <c r="I418" s="83" t="s">
        <v>60</v>
      </c>
      <c r="J418" s="79"/>
      <c r="K418" s="79"/>
      <c r="L418" s="79"/>
      <c r="M418" s="289"/>
      <c r="N418" s="289"/>
      <c r="O418" s="289"/>
    </row>
    <row r="419" spans="1:15" s="33" customFormat="1" ht="47.25" hidden="1">
      <c r="A419" s="58" t="s">
        <v>336</v>
      </c>
      <c r="B419" s="91">
        <v>927</v>
      </c>
      <c r="C419" s="84" t="s">
        <v>27</v>
      </c>
      <c r="D419" s="92" t="s">
        <v>3</v>
      </c>
      <c r="E419" s="84" t="s">
        <v>7</v>
      </c>
      <c r="F419" s="84" t="s">
        <v>16</v>
      </c>
      <c r="G419" s="84" t="s">
        <v>36</v>
      </c>
      <c r="H419" s="84" t="s">
        <v>269</v>
      </c>
      <c r="I419" s="83" t="s">
        <v>60</v>
      </c>
      <c r="J419" s="79"/>
      <c r="K419" s="79"/>
      <c r="L419" s="79"/>
      <c r="M419" s="318"/>
      <c r="N419" s="318"/>
      <c r="O419" s="318"/>
    </row>
    <row r="420" spans="1:15" s="10" customFormat="1" ht="47.25" hidden="1">
      <c r="A420" s="58" t="s">
        <v>337</v>
      </c>
      <c r="B420" s="91">
        <v>927</v>
      </c>
      <c r="C420" s="84" t="s">
        <v>27</v>
      </c>
      <c r="D420" s="92" t="s">
        <v>3</v>
      </c>
      <c r="E420" s="84" t="s">
        <v>7</v>
      </c>
      <c r="F420" s="84" t="s">
        <v>16</v>
      </c>
      <c r="G420" s="84" t="s">
        <v>36</v>
      </c>
      <c r="H420" s="84" t="s">
        <v>269</v>
      </c>
      <c r="I420" s="83" t="s">
        <v>60</v>
      </c>
      <c r="J420" s="79"/>
      <c r="K420" s="79"/>
      <c r="L420" s="79"/>
      <c r="M420" s="295"/>
      <c r="N420" s="295"/>
      <c r="O420" s="295"/>
    </row>
    <row r="421" spans="1:15" s="43" customFormat="1" ht="47.25" hidden="1">
      <c r="A421" s="58" t="s">
        <v>338</v>
      </c>
      <c r="B421" s="91">
        <v>927</v>
      </c>
      <c r="C421" s="84" t="s">
        <v>27</v>
      </c>
      <c r="D421" s="92" t="s">
        <v>3</v>
      </c>
      <c r="E421" s="84" t="s">
        <v>7</v>
      </c>
      <c r="F421" s="84" t="s">
        <v>16</v>
      </c>
      <c r="G421" s="84" t="s">
        <v>36</v>
      </c>
      <c r="H421" s="84" t="s">
        <v>269</v>
      </c>
      <c r="I421" s="83" t="s">
        <v>60</v>
      </c>
      <c r="J421" s="79"/>
      <c r="K421" s="79"/>
      <c r="L421" s="79"/>
      <c r="M421" s="319"/>
      <c r="N421" s="319"/>
      <c r="O421" s="319"/>
    </row>
    <row r="422" spans="1:15" s="11" customFormat="1">
      <c r="A422" s="68" t="s">
        <v>96</v>
      </c>
      <c r="B422" s="69">
        <v>927</v>
      </c>
      <c r="C422" s="168" t="s">
        <v>33</v>
      </c>
      <c r="D422" s="356"/>
      <c r="E422" s="357"/>
      <c r="F422" s="357"/>
      <c r="G422" s="357"/>
      <c r="H422" s="358"/>
      <c r="I422" s="159"/>
      <c r="J422" s="70">
        <f>SUM(J423)</f>
        <v>5264</v>
      </c>
      <c r="K422" s="70">
        <f t="shared" ref="K422:L426" si="137">SUM(K423)</f>
        <v>8000</v>
      </c>
      <c r="L422" s="70">
        <f t="shared" si="137"/>
        <v>8000</v>
      </c>
      <c r="M422" s="288"/>
      <c r="N422" s="288"/>
      <c r="O422" s="288"/>
    </row>
    <row r="423" spans="1:15" s="16" customFormat="1" ht="37.5">
      <c r="A423" s="59" t="s">
        <v>97</v>
      </c>
      <c r="B423" s="142">
        <v>927</v>
      </c>
      <c r="C423" s="143" t="s">
        <v>33</v>
      </c>
      <c r="D423" s="130" t="s">
        <v>1</v>
      </c>
      <c r="E423" s="374"/>
      <c r="F423" s="375"/>
      <c r="G423" s="375"/>
      <c r="H423" s="376"/>
      <c r="I423" s="61"/>
      <c r="J423" s="55">
        <f>SUM(J424)</f>
        <v>5264</v>
      </c>
      <c r="K423" s="55">
        <f t="shared" si="137"/>
        <v>8000</v>
      </c>
      <c r="L423" s="55">
        <f t="shared" si="137"/>
        <v>8000</v>
      </c>
      <c r="M423" s="289"/>
      <c r="N423" s="289"/>
      <c r="O423" s="289"/>
    </row>
    <row r="424" spans="1:15" s="33" customFormat="1" ht="66">
      <c r="A424" s="62" t="s">
        <v>176</v>
      </c>
      <c r="B424" s="144">
        <v>927</v>
      </c>
      <c r="C424" s="145" t="s">
        <v>33</v>
      </c>
      <c r="D424" s="94" t="s">
        <v>1</v>
      </c>
      <c r="E424" s="99" t="s">
        <v>36</v>
      </c>
      <c r="F424" s="99" t="s">
        <v>113</v>
      </c>
      <c r="G424" s="99" t="s">
        <v>114</v>
      </c>
      <c r="H424" s="99" t="s">
        <v>120</v>
      </c>
      <c r="I424" s="99"/>
      <c r="J424" s="80">
        <f>SUM(J425)</f>
        <v>5264</v>
      </c>
      <c r="K424" s="80">
        <f t="shared" si="137"/>
        <v>8000</v>
      </c>
      <c r="L424" s="80">
        <f t="shared" si="137"/>
        <v>8000</v>
      </c>
      <c r="M424" s="318"/>
      <c r="N424" s="318"/>
      <c r="O424" s="318"/>
    </row>
    <row r="425" spans="1:15" s="10" customFormat="1">
      <c r="A425" s="63" t="s">
        <v>178</v>
      </c>
      <c r="B425" s="148">
        <v>927</v>
      </c>
      <c r="C425" s="149" t="s">
        <v>33</v>
      </c>
      <c r="D425" s="96" t="s">
        <v>1</v>
      </c>
      <c r="E425" s="100" t="s">
        <v>36</v>
      </c>
      <c r="F425" s="100" t="s">
        <v>16</v>
      </c>
      <c r="G425" s="100" t="s">
        <v>114</v>
      </c>
      <c r="H425" s="100" t="s">
        <v>120</v>
      </c>
      <c r="I425" s="100"/>
      <c r="J425" s="81">
        <f>SUM(J426)</f>
        <v>5264</v>
      </c>
      <c r="K425" s="81">
        <f t="shared" si="137"/>
        <v>8000</v>
      </c>
      <c r="L425" s="81">
        <f t="shared" si="137"/>
        <v>8000</v>
      </c>
      <c r="M425" s="295"/>
      <c r="N425" s="295"/>
      <c r="O425" s="295"/>
    </row>
    <row r="426" spans="1:15" s="43" customFormat="1">
      <c r="A426" s="64" t="s">
        <v>183</v>
      </c>
      <c r="B426" s="87">
        <v>927</v>
      </c>
      <c r="C426" s="151" t="s">
        <v>33</v>
      </c>
      <c r="D426" s="98" t="s">
        <v>1</v>
      </c>
      <c r="E426" s="89" t="s">
        <v>36</v>
      </c>
      <c r="F426" s="89" t="s">
        <v>16</v>
      </c>
      <c r="G426" s="89" t="s">
        <v>11</v>
      </c>
      <c r="H426" s="89" t="s">
        <v>120</v>
      </c>
      <c r="I426" s="89"/>
      <c r="J426" s="82">
        <f>SUM(J427)</f>
        <v>5264</v>
      </c>
      <c r="K426" s="82">
        <f t="shared" si="137"/>
        <v>8000</v>
      </c>
      <c r="L426" s="82">
        <f t="shared" si="137"/>
        <v>8000</v>
      </c>
      <c r="M426" s="319"/>
      <c r="N426" s="319"/>
      <c r="O426" s="319"/>
    </row>
    <row r="427" spans="1:15" s="11" customFormat="1" ht="31.5">
      <c r="A427" s="58" t="s">
        <v>205</v>
      </c>
      <c r="B427" s="91">
        <v>927</v>
      </c>
      <c r="C427" s="84" t="s">
        <v>33</v>
      </c>
      <c r="D427" s="92" t="s">
        <v>1</v>
      </c>
      <c r="E427" s="84" t="s">
        <v>36</v>
      </c>
      <c r="F427" s="84" t="s">
        <v>16</v>
      </c>
      <c r="G427" s="84" t="s">
        <v>11</v>
      </c>
      <c r="H427" s="84" t="s">
        <v>38</v>
      </c>
      <c r="I427" s="83" t="s">
        <v>61</v>
      </c>
      <c r="J427" s="79">
        <v>5264</v>
      </c>
      <c r="K427" s="79">
        <v>8000</v>
      </c>
      <c r="L427" s="79">
        <v>8000</v>
      </c>
      <c r="M427" s="288"/>
      <c r="N427" s="288"/>
      <c r="O427" s="288"/>
    </row>
    <row r="428" spans="1:15" s="43" customFormat="1">
      <c r="A428" s="68" t="s">
        <v>98</v>
      </c>
      <c r="B428" s="69">
        <v>927</v>
      </c>
      <c r="C428" s="113" t="s">
        <v>35</v>
      </c>
      <c r="D428" s="394"/>
      <c r="E428" s="348"/>
      <c r="F428" s="348"/>
      <c r="G428" s="348"/>
      <c r="H428" s="349"/>
      <c r="I428" s="159"/>
      <c r="J428" s="70">
        <f>SUM(J429+J435+J440)</f>
        <v>179130.8</v>
      </c>
      <c r="K428" s="70">
        <f t="shared" ref="K428:L428" si="138">SUM(K429+K435+K440)</f>
        <v>89573.7</v>
      </c>
      <c r="L428" s="70">
        <f t="shared" si="138"/>
        <v>91234.9</v>
      </c>
      <c r="M428" s="319"/>
      <c r="N428" s="319"/>
      <c r="O428" s="319"/>
    </row>
    <row r="429" spans="1:15" s="11" customFormat="1" ht="33" customHeight="1">
      <c r="A429" s="59" t="s">
        <v>99</v>
      </c>
      <c r="B429" s="142">
        <v>927</v>
      </c>
      <c r="C429" s="115" t="s">
        <v>35</v>
      </c>
      <c r="D429" s="66" t="s">
        <v>1</v>
      </c>
      <c r="E429" s="353"/>
      <c r="F429" s="354"/>
      <c r="G429" s="354"/>
      <c r="H429" s="355"/>
      <c r="I429" s="61"/>
      <c r="J429" s="55">
        <f>SUM(J433:J434)</f>
        <v>40310</v>
      </c>
      <c r="K429" s="55">
        <f t="shared" ref="K429:L429" si="139">SUM(K433:K434)</f>
        <v>38798</v>
      </c>
      <c r="L429" s="55">
        <f t="shared" si="139"/>
        <v>41245</v>
      </c>
      <c r="M429" s="288"/>
      <c r="N429" s="288"/>
      <c r="O429" s="288"/>
    </row>
    <row r="430" spans="1:15" s="33" customFormat="1" ht="66">
      <c r="A430" s="62" t="s">
        <v>176</v>
      </c>
      <c r="B430" s="144">
        <v>927</v>
      </c>
      <c r="C430" s="147" t="s">
        <v>35</v>
      </c>
      <c r="D430" s="153" t="s">
        <v>1</v>
      </c>
      <c r="E430" s="99" t="s">
        <v>36</v>
      </c>
      <c r="F430" s="99" t="s">
        <v>113</v>
      </c>
      <c r="G430" s="99" t="s">
        <v>114</v>
      </c>
      <c r="H430" s="99" t="s">
        <v>120</v>
      </c>
      <c r="I430" s="147"/>
      <c r="J430" s="80">
        <f>SUM(J431)</f>
        <v>40310</v>
      </c>
      <c r="K430" s="80">
        <f t="shared" ref="K430:L431" si="140">SUM(K431)</f>
        <v>38798</v>
      </c>
      <c r="L430" s="80">
        <f t="shared" si="140"/>
        <v>41245</v>
      </c>
      <c r="M430" s="318"/>
      <c r="N430" s="318"/>
      <c r="O430" s="318"/>
    </row>
    <row r="431" spans="1:15" s="11" customFormat="1" ht="30.6" customHeight="1">
      <c r="A431" s="63" t="s">
        <v>184</v>
      </c>
      <c r="B431" s="148">
        <v>927</v>
      </c>
      <c r="C431" s="136" t="s">
        <v>35</v>
      </c>
      <c r="D431" s="133" t="s">
        <v>1</v>
      </c>
      <c r="E431" s="100" t="s">
        <v>36</v>
      </c>
      <c r="F431" s="100" t="s">
        <v>26</v>
      </c>
      <c r="G431" s="100" t="s">
        <v>114</v>
      </c>
      <c r="H431" s="100" t="s">
        <v>120</v>
      </c>
      <c r="I431" s="136"/>
      <c r="J431" s="81">
        <f>SUM(J432)</f>
        <v>40310</v>
      </c>
      <c r="K431" s="81">
        <f t="shared" si="140"/>
        <v>38798</v>
      </c>
      <c r="L431" s="81">
        <f t="shared" si="140"/>
        <v>41245</v>
      </c>
      <c r="M431" s="288"/>
      <c r="N431" s="288"/>
      <c r="O431" s="288"/>
    </row>
    <row r="432" spans="1:15" s="11" customFormat="1" ht="38.450000000000003" customHeight="1">
      <c r="A432" s="64" t="s">
        <v>185</v>
      </c>
      <c r="B432" s="87">
        <v>927</v>
      </c>
      <c r="C432" s="88" t="s">
        <v>35</v>
      </c>
      <c r="D432" s="135" t="s">
        <v>1</v>
      </c>
      <c r="E432" s="89" t="s">
        <v>36</v>
      </c>
      <c r="F432" s="89" t="s">
        <v>26</v>
      </c>
      <c r="G432" s="89" t="s">
        <v>5</v>
      </c>
      <c r="H432" s="89" t="s">
        <v>120</v>
      </c>
      <c r="I432" s="88"/>
      <c r="J432" s="82">
        <f>SUM(J433:J434)</f>
        <v>40310</v>
      </c>
      <c r="K432" s="82">
        <f t="shared" ref="K432:L432" si="141">SUM(K433:K434)</f>
        <v>38798</v>
      </c>
      <c r="L432" s="82">
        <f t="shared" si="141"/>
        <v>41245</v>
      </c>
      <c r="M432" s="288"/>
      <c r="N432" s="288"/>
      <c r="O432" s="288"/>
    </row>
    <row r="433" spans="1:15" s="11" customFormat="1" ht="53.45" customHeight="1">
      <c r="A433" s="58" t="s">
        <v>400</v>
      </c>
      <c r="B433" s="91">
        <v>927</v>
      </c>
      <c r="C433" s="84" t="s">
        <v>35</v>
      </c>
      <c r="D433" s="92" t="s">
        <v>1</v>
      </c>
      <c r="E433" s="84" t="s">
        <v>36</v>
      </c>
      <c r="F433" s="84" t="s">
        <v>26</v>
      </c>
      <c r="G433" s="84" t="s">
        <v>5</v>
      </c>
      <c r="H433" s="84" t="s">
        <v>110</v>
      </c>
      <c r="I433" s="83" t="s">
        <v>60</v>
      </c>
      <c r="J433" s="79">
        <v>15310</v>
      </c>
      <c r="K433" s="79">
        <v>12798</v>
      </c>
      <c r="L433" s="79">
        <v>13245</v>
      </c>
      <c r="M433" s="288"/>
      <c r="N433" s="288"/>
      <c r="O433" s="288"/>
    </row>
    <row r="434" spans="1:15" s="11" customFormat="1" ht="31.15" customHeight="1">
      <c r="A434" s="58" t="s">
        <v>339</v>
      </c>
      <c r="B434" s="91">
        <v>927</v>
      </c>
      <c r="C434" s="84" t="s">
        <v>35</v>
      </c>
      <c r="D434" s="92" t="s">
        <v>1</v>
      </c>
      <c r="E434" s="84" t="s">
        <v>36</v>
      </c>
      <c r="F434" s="84" t="s">
        <v>26</v>
      </c>
      <c r="G434" s="84" t="s">
        <v>5</v>
      </c>
      <c r="H434" s="84" t="s">
        <v>39</v>
      </c>
      <c r="I434" s="83" t="s">
        <v>60</v>
      </c>
      <c r="J434" s="79">
        <v>25000</v>
      </c>
      <c r="K434" s="79">
        <v>26000</v>
      </c>
      <c r="L434" s="79">
        <v>28000</v>
      </c>
      <c r="M434" s="288"/>
      <c r="N434" s="288"/>
      <c r="O434" s="288"/>
    </row>
    <row r="435" spans="1:15" hidden="1">
      <c r="A435" s="59" t="s">
        <v>100</v>
      </c>
      <c r="B435" s="142">
        <v>927</v>
      </c>
      <c r="C435" s="115" t="s">
        <v>35</v>
      </c>
      <c r="D435" s="66" t="s">
        <v>5</v>
      </c>
      <c r="E435" s="359"/>
      <c r="F435" s="360"/>
      <c r="G435" s="360"/>
      <c r="H435" s="361"/>
      <c r="I435" s="61"/>
      <c r="J435" s="55">
        <f>SUM(J439)</f>
        <v>0</v>
      </c>
      <c r="K435" s="55">
        <f t="shared" ref="K435:L435" si="142">SUM(K439)</f>
        <v>0</v>
      </c>
      <c r="L435" s="55">
        <f t="shared" si="142"/>
        <v>0</v>
      </c>
    </row>
    <row r="436" spans="1:15" s="1" customFormat="1" ht="66" hidden="1">
      <c r="A436" s="62" t="s">
        <v>176</v>
      </c>
      <c r="B436" s="144">
        <v>927</v>
      </c>
      <c r="C436" s="147" t="s">
        <v>35</v>
      </c>
      <c r="D436" s="153" t="s">
        <v>5</v>
      </c>
      <c r="E436" s="99" t="s">
        <v>36</v>
      </c>
      <c r="F436" s="99" t="s">
        <v>113</v>
      </c>
      <c r="G436" s="99" t="s">
        <v>114</v>
      </c>
      <c r="H436" s="99" t="s">
        <v>120</v>
      </c>
      <c r="I436" s="147"/>
      <c r="J436" s="80">
        <f>SUM(J437)</f>
        <v>0</v>
      </c>
      <c r="K436" s="80">
        <f t="shared" ref="K436:L438" si="143">SUM(K437)</f>
        <v>0</v>
      </c>
      <c r="L436" s="80">
        <f t="shared" si="143"/>
        <v>0</v>
      </c>
      <c r="M436" s="280"/>
      <c r="N436" s="280"/>
      <c r="O436" s="280"/>
    </row>
    <row r="437" spans="1:15" s="40" customFormat="1" ht="49.5" hidden="1">
      <c r="A437" s="63" t="s">
        <v>184</v>
      </c>
      <c r="B437" s="148">
        <v>927</v>
      </c>
      <c r="C437" s="136" t="s">
        <v>35</v>
      </c>
      <c r="D437" s="133" t="s">
        <v>5</v>
      </c>
      <c r="E437" s="100" t="s">
        <v>36</v>
      </c>
      <c r="F437" s="100" t="s">
        <v>26</v>
      </c>
      <c r="G437" s="100" t="s">
        <v>114</v>
      </c>
      <c r="H437" s="100" t="s">
        <v>120</v>
      </c>
      <c r="I437" s="136"/>
      <c r="J437" s="81">
        <f>SUM(J438)</f>
        <v>0</v>
      </c>
      <c r="K437" s="81">
        <f t="shared" si="143"/>
        <v>0</v>
      </c>
      <c r="L437" s="81">
        <f t="shared" si="143"/>
        <v>0</v>
      </c>
      <c r="M437" s="323"/>
      <c r="N437" s="323"/>
      <c r="O437" s="323"/>
    </row>
    <row r="438" spans="1:15" s="4" customFormat="1" ht="34.5" hidden="1">
      <c r="A438" s="64" t="s">
        <v>186</v>
      </c>
      <c r="B438" s="87">
        <v>927</v>
      </c>
      <c r="C438" s="88" t="s">
        <v>35</v>
      </c>
      <c r="D438" s="135" t="s">
        <v>5</v>
      </c>
      <c r="E438" s="89" t="s">
        <v>36</v>
      </c>
      <c r="F438" s="89" t="s">
        <v>26</v>
      </c>
      <c r="G438" s="89" t="s">
        <v>2</v>
      </c>
      <c r="H438" s="89" t="s">
        <v>120</v>
      </c>
      <c r="I438" s="88"/>
      <c r="J438" s="82">
        <f>SUM(J439)</f>
        <v>0</v>
      </c>
      <c r="K438" s="82">
        <f t="shared" si="143"/>
        <v>0</v>
      </c>
      <c r="L438" s="82">
        <f t="shared" si="143"/>
        <v>0</v>
      </c>
      <c r="M438" s="292"/>
      <c r="N438" s="292"/>
      <c r="O438" s="292"/>
    </row>
    <row r="439" spans="1:15" s="4" customFormat="1" ht="31.5" hidden="1">
      <c r="A439" s="58" t="s">
        <v>109</v>
      </c>
      <c r="B439" s="91">
        <v>927</v>
      </c>
      <c r="C439" s="84" t="s">
        <v>35</v>
      </c>
      <c r="D439" s="92" t="s">
        <v>5</v>
      </c>
      <c r="E439" s="84" t="s">
        <v>36</v>
      </c>
      <c r="F439" s="84" t="s">
        <v>26</v>
      </c>
      <c r="G439" s="84" t="s">
        <v>2</v>
      </c>
      <c r="H439" s="84" t="s">
        <v>40</v>
      </c>
      <c r="I439" s="83" t="s">
        <v>60</v>
      </c>
      <c r="J439" s="79"/>
      <c r="K439" s="79"/>
      <c r="L439" s="79"/>
      <c r="M439" s="292"/>
      <c r="N439" s="292"/>
      <c r="O439" s="292"/>
    </row>
    <row r="440" spans="1:15" s="43" customFormat="1">
      <c r="A440" s="59" t="s">
        <v>190</v>
      </c>
      <c r="B440" s="142">
        <v>927</v>
      </c>
      <c r="C440" s="115" t="s">
        <v>35</v>
      </c>
      <c r="D440" s="66" t="s">
        <v>2</v>
      </c>
      <c r="E440" s="359"/>
      <c r="F440" s="360"/>
      <c r="G440" s="360"/>
      <c r="H440" s="361"/>
      <c r="I440" s="61"/>
      <c r="J440" s="55">
        <f>+J441+J447+J451</f>
        <v>138820.79999999999</v>
      </c>
      <c r="K440" s="55">
        <f t="shared" ref="K440:L440" si="144">+K441+K447</f>
        <v>50775.7</v>
      </c>
      <c r="L440" s="55">
        <f t="shared" si="144"/>
        <v>49989.9</v>
      </c>
      <c r="M440" s="319"/>
      <c r="N440" s="319"/>
      <c r="O440" s="319"/>
    </row>
    <row r="441" spans="1:15" s="11" customFormat="1" ht="66">
      <c r="A441" s="62" t="s">
        <v>176</v>
      </c>
      <c r="B441" s="144">
        <v>927</v>
      </c>
      <c r="C441" s="147" t="s">
        <v>35</v>
      </c>
      <c r="D441" s="153" t="s">
        <v>2</v>
      </c>
      <c r="E441" s="99" t="s">
        <v>36</v>
      </c>
      <c r="F441" s="99" t="s">
        <v>113</v>
      </c>
      <c r="G441" s="99" t="s">
        <v>114</v>
      </c>
      <c r="H441" s="99" t="s">
        <v>120</v>
      </c>
      <c r="I441" s="147"/>
      <c r="J441" s="80">
        <f>SUM(J442)</f>
        <v>137676.4</v>
      </c>
      <c r="K441" s="80">
        <f t="shared" ref="K441:L445" si="145">SUM(K442)</f>
        <v>50429</v>
      </c>
      <c r="L441" s="80">
        <f t="shared" si="145"/>
        <v>49989.9</v>
      </c>
      <c r="M441" s="288"/>
      <c r="N441" s="288"/>
      <c r="O441" s="288"/>
    </row>
    <row r="442" spans="1:15" s="11" customFormat="1" ht="49.5">
      <c r="A442" s="63" t="s">
        <v>184</v>
      </c>
      <c r="B442" s="148">
        <v>927</v>
      </c>
      <c r="C442" s="136" t="s">
        <v>35</v>
      </c>
      <c r="D442" s="133" t="s">
        <v>2</v>
      </c>
      <c r="E442" s="100" t="s">
        <v>36</v>
      </c>
      <c r="F442" s="100" t="s">
        <v>26</v>
      </c>
      <c r="G442" s="100" t="s">
        <v>114</v>
      </c>
      <c r="H442" s="100" t="s">
        <v>120</v>
      </c>
      <c r="I442" s="136"/>
      <c r="J442" s="81">
        <f>+J443+J445</f>
        <v>137676.4</v>
      </c>
      <c r="K442" s="81">
        <f t="shared" ref="K442:L442" si="146">SUM(K443+K445)</f>
        <v>50429</v>
      </c>
      <c r="L442" s="81">
        <f t="shared" si="146"/>
        <v>49989.9</v>
      </c>
      <c r="M442" s="288"/>
      <c r="N442" s="288"/>
      <c r="O442" s="288"/>
    </row>
    <row r="443" spans="1:15" s="11" customFormat="1" ht="34.5">
      <c r="A443" s="64" t="s">
        <v>192</v>
      </c>
      <c r="B443" s="87">
        <v>927</v>
      </c>
      <c r="C443" s="88" t="s">
        <v>35</v>
      </c>
      <c r="D443" s="135" t="s">
        <v>2</v>
      </c>
      <c r="E443" s="89" t="s">
        <v>36</v>
      </c>
      <c r="F443" s="89" t="s">
        <v>26</v>
      </c>
      <c r="G443" s="89" t="s">
        <v>7</v>
      </c>
      <c r="H443" s="89" t="s">
        <v>120</v>
      </c>
      <c r="I443" s="88"/>
      <c r="J443" s="82">
        <f>SUM(J444)</f>
        <v>270</v>
      </c>
      <c r="K443" s="82">
        <f t="shared" si="145"/>
        <v>270</v>
      </c>
      <c r="L443" s="82">
        <f t="shared" si="145"/>
        <v>270</v>
      </c>
      <c r="M443" s="288"/>
      <c r="N443" s="288"/>
      <c r="O443" s="288"/>
    </row>
    <row r="444" spans="1:15" s="11" customFormat="1" ht="78.75">
      <c r="A444" s="58" t="s">
        <v>340</v>
      </c>
      <c r="B444" s="91">
        <v>927</v>
      </c>
      <c r="C444" s="84" t="s">
        <v>35</v>
      </c>
      <c r="D444" s="92" t="s">
        <v>2</v>
      </c>
      <c r="E444" s="84" t="s">
        <v>36</v>
      </c>
      <c r="F444" s="84" t="s">
        <v>26</v>
      </c>
      <c r="G444" s="84" t="s">
        <v>7</v>
      </c>
      <c r="H444" s="84" t="s">
        <v>191</v>
      </c>
      <c r="I444" s="83" t="s">
        <v>60</v>
      </c>
      <c r="J444" s="79">
        <v>270</v>
      </c>
      <c r="K444" s="79">
        <v>270</v>
      </c>
      <c r="L444" s="79">
        <v>270</v>
      </c>
      <c r="M444" s="288"/>
      <c r="N444" s="288"/>
      <c r="O444" s="288"/>
    </row>
    <row r="445" spans="1:15" s="11" customFormat="1" ht="60.6" customHeight="1">
      <c r="A445" s="64" t="s">
        <v>273</v>
      </c>
      <c r="B445" s="87">
        <v>927</v>
      </c>
      <c r="C445" s="88" t="s">
        <v>35</v>
      </c>
      <c r="D445" s="135" t="s">
        <v>2</v>
      </c>
      <c r="E445" s="89" t="s">
        <v>36</v>
      </c>
      <c r="F445" s="89" t="s">
        <v>26</v>
      </c>
      <c r="G445" s="89" t="s">
        <v>11</v>
      </c>
      <c r="H445" s="89" t="s">
        <v>120</v>
      </c>
      <c r="I445" s="88"/>
      <c r="J445" s="82">
        <f>+J446</f>
        <v>137406.39999999999</v>
      </c>
      <c r="K445" s="82">
        <f t="shared" si="145"/>
        <v>50159</v>
      </c>
      <c r="L445" s="82">
        <f t="shared" si="145"/>
        <v>49719.9</v>
      </c>
      <c r="M445" s="288"/>
      <c r="N445" s="288"/>
      <c r="O445" s="288"/>
    </row>
    <row r="446" spans="1:15" s="11" customFormat="1" ht="24.6" customHeight="1">
      <c r="A446" s="227" t="s">
        <v>274</v>
      </c>
      <c r="B446" s="228">
        <v>927</v>
      </c>
      <c r="C446" s="229" t="s">
        <v>35</v>
      </c>
      <c r="D446" s="230" t="s">
        <v>2</v>
      </c>
      <c r="E446" s="229" t="s">
        <v>36</v>
      </c>
      <c r="F446" s="229" t="s">
        <v>26</v>
      </c>
      <c r="G446" s="229" t="s">
        <v>11</v>
      </c>
      <c r="H446" s="229" t="s">
        <v>272</v>
      </c>
      <c r="I446" s="231" t="s">
        <v>60</v>
      </c>
      <c r="J446" s="226">
        <v>137406.39999999999</v>
      </c>
      <c r="K446" s="226">
        <v>50159</v>
      </c>
      <c r="L446" s="226">
        <v>49719.9</v>
      </c>
      <c r="M446" s="288">
        <v>7328.4</v>
      </c>
      <c r="N446" s="288">
        <v>931.3</v>
      </c>
      <c r="O446" s="288"/>
    </row>
    <row r="447" spans="1:15" s="11" customFormat="1" ht="33">
      <c r="A447" s="62" t="s">
        <v>523</v>
      </c>
      <c r="B447" s="144">
        <v>927</v>
      </c>
      <c r="C447" s="147" t="s">
        <v>35</v>
      </c>
      <c r="D447" s="153" t="s">
        <v>2</v>
      </c>
      <c r="E447" s="99" t="s">
        <v>238</v>
      </c>
      <c r="F447" s="99" t="s">
        <v>113</v>
      </c>
      <c r="G447" s="99" t="s">
        <v>114</v>
      </c>
      <c r="H447" s="99" t="s">
        <v>120</v>
      </c>
      <c r="I447" s="147"/>
      <c r="J447" s="80">
        <f>+J448</f>
        <v>824.4</v>
      </c>
      <c r="K447" s="80">
        <f t="shared" ref="K447:L447" si="147">+K448</f>
        <v>346.7</v>
      </c>
      <c r="L447" s="80">
        <f t="shared" si="147"/>
        <v>0</v>
      </c>
      <c r="M447" s="288"/>
      <c r="N447" s="288"/>
      <c r="O447" s="288"/>
    </row>
    <row r="448" spans="1:15" s="11" customFormat="1" ht="33">
      <c r="A448" s="63" t="s">
        <v>524</v>
      </c>
      <c r="B448" s="202">
        <v>927</v>
      </c>
      <c r="C448" s="203" t="s">
        <v>35</v>
      </c>
      <c r="D448" s="204" t="s">
        <v>2</v>
      </c>
      <c r="E448" s="110" t="s">
        <v>238</v>
      </c>
      <c r="F448" s="110" t="s">
        <v>16</v>
      </c>
      <c r="G448" s="110" t="s">
        <v>114</v>
      </c>
      <c r="H448" s="110" t="s">
        <v>120</v>
      </c>
      <c r="I448" s="203"/>
      <c r="J448" s="205">
        <f>SUM(J449)</f>
        <v>824.4</v>
      </c>
      <c r="K448" s="205">
        <f t="shared" ref="K448:L448" si="148">SUM(K449)</f>
        <v>346.7</v>
      </c>
      <c r="L448" s="205">
        <f t="shared" si="148"/>
        <v>0</v>
      </c>
      <c r="M448" s="288"/>
      <c r="N448" s="288"/>
      <c r="O448" s="288"/>
    </row>
    <row r="449" spans="1:15" s="24" customFormat="1" ht="34.5">
      <c r="A449" s="64" t="s">
        <v>525</v>
      </c>
      <c r="B449" s="206">
        <v>927</v>
      </c>
      <c r="C449" s="167" t="s">
        <v>35</v>
      </c>
      <c r="D449" s="207" t="s">
        <v>2</v>
      </c>
      <c r="E449" s="109" t="s">
        <v>238</v>
      </c>
      <c r="F449" s="109" t="s">
        <v>16</v>
      </c>
      <c r="G449" s="109" t="s">
        <v>1</v>
      </c>
      <c r="H449" s="109" t="s">
        <v>120</v>
      </c>
      <c r="I449" s="167"/>
      <c r="J449" s="208">
        <f>+J450</f>
        <v>824.4</v>
      </c>
      <c r="K449" s="208">
        <f t="shared" ref="K449:L449" si="149">+K450+K454</f>
        <v>346.7</v>
      </c>
      <c r="L449" s="208">
        <f t="shared" si="149"/>
        <v>0</v>
      </c>
      <c r="M449" s="303"/>
      <c r="N449" s="303"/>
      <c r="O449" s="303"/>
    </row>
    <row r="450" spans="1:15" s="26" customFormat="1" ht="45.6" customHeight="1">
      <c r="A450" s="58" t="s">
        <v>526</v>
      </c>
      <c r="B450" s="209">
        <v>927</v>
      </c>
      <c r="C450" s="210" t="s">
        <v>35</v>
      </c>
      <c r="D450" s="211" t="s">
        <v>2</v>
      </c>
      <c r="E450" s="111" t="s">
        <v>238</v>
      </c>
      <c r="F450" s="111" t="s">
        <v>16</v>
      </c>
      <c r="G450" s="111" t="s">
        <v>1</v>
      </c>
      <c r="H450" s="212" t="s">
        <v>239</v>
      </c>
      <c r="I450" s="210" t="s">
        <v>60</v>
      </c>
      <c r="J450" s="213">
        <v>824.4</v>
      </c>
      <c r="K450" s="213">
        <v>346.7</v>
      </c>
      <c r="L450" s="213"/>
      <c r="M450" s="330"/>
      <c r="N450" s="330"/>
      <c r="O450" s="330"/>
    </row>
    <row r="451" spans="1:15" s="26" customFormat="1" ht="76.150000000000006" customHeight="1">
      <c r="A451" s="270" t="s">
        <v>631</v>
      </c>
      <c r="B451" s="273">
        <v>927</v>
      </c>
      <c r="C451" s="274" t="s">
        <v>35</v>
      </c>
      <c r="D451" s="275" t="s">
        <v>2</v>
      </c>
      <c r="E451" s="276" t="s">
        <v>271</v>
      </c>
      <c r="F451" s="276" t="s">
        <v>16</v>
      </c>
      <c r="G451" s="276" t="s">
        <v>114</v>
      </c>
      <c r="H451" s="276" t="s">
        <v>120</v>
      </c>
      <c r="I451" s="274"/>
      <c r="J451" s="277">
        <f>+J452</f>
        <v>320</v>
      </c>
      <c r="K451" s="277"/>
      <c r="L451" s="277"/>
      <c r="M451" s="330"/>
      <c r="N451" s="330"/>
      <c r="O451" s="330"/>
    </row>
    <row r="452" spans="1:15" s="26" customFormat="1" ht="28.9" customHeight="1">
      <c r="A452" s="271" t="s">
        <v>632</v>
      </c>
      <c r="B452" s="202">
        <v>927</v>
      </c>
      <c r="C452" s="203" t="s">
        <v>35</v>
      </c>
      <c r="D452" s="204" t="s">
        <v>2</v>
      </c>
      <c r="E452" s="110" t="s">
        <v>271</v>
      </c>
      <c r="F452" s="110" t="s">
        <v>16</v>
      </c>
      <c r="G452" s="110" t="s">
        <v>1</v>
      </c>
      <c r="H452" s="110" t="s">
        <v>120</v>
      </c>
      <c r="I452" s="203"/>
      <c r="J452" s="205">
        <f>+J453</f>
        <v>320</v>
      </c>
      <c r="K452" s="205"/>
      <c r="L452" s="205"/>
      <c r="M452" s="330"/>
      <c r="N452" s="330"/>
      <c r="O452" s="330"/>
    </row>
    <row r="453" spans="1:15" s="26" customFormat="1" ht="52.9" customHeight="1">
      <c r="A453" s="272" t="s">
        <v>633</v>
      </c>
      <c r="B453" s="206">
        <v>927</v>
      </c>
      <c r="C453" s="167" t="s">
        <v>35</v>
      </c>
      <c r="D453" s="207" t="s">
        <v>2</v>
      </c>
      <c r="E453" s="109" t="s">
        <v>271</v>
      </c>
      <c r="F453" s="109" t="s">
        <v>16</v>
      </c>
      <c r="G453" s="109" t="s">
        <v>7</v>
      </c>
      <c r="H453" s="109" t="s">
        <v>120</v>
      </c>
      <c r="I453" s="167"/>
      <c r="J453" s="208">
        <f>+J454+J455</f>
        <v>320</v>
      </c>
      <c r="K453" s="208"/>
      <c r="L453" s="208"/>
      <c r="M453" s="330"/>
      <c r="N453" s="330"/>
      <c r="O453" s="330"/>
    </row>
    <row r="454" spans="1:15" s="29" customFormat="1" ht="63">
      <c r="A454" s="58" t="s">
        <v>484</v>
      </c>
      <c r="B454" s="209">
        <v>927</v>
      </c>
      <c r="C454" s="210" t="s">
        <v>35</v>
      </c>
      <c r="D454" s="211" t="s">
        <v>2</v>
      </c>
      <c r="E454" s="111" t="s">
        <v>271</v>
      </c>
      <c r="F454" s="111" t="s">
        <v>16</v>
      </c>
      <c r="G454" s="111" t="s">
        <v>7</v>
      </c>
      <c r="H454" s="212" t="s">
        <v>485</v>
      </c>
      <c r="I454" s="210" t="s">
        <v>60</v>
      </c>
      <c r="J454" s="213">
        <v>100</v>
      </c>
      <c r="K454" s="213"/>
      <c r="L454" s="213"/>
      <c r="M454" s="304">
        <v>100</v>
      </c>
      <c r="N454" s="304"/>
      <c r="O454" s="304"/>
    </row>
    <row r="455" spans="1:15" s="29" customFormat="1" ht="47.25">
      <c r="A455" s="58" t="s">
        <v>611</v>
      </c>
      <c r="B455" s="209">
        <v>927</v>
      </c>
      <c r="C455" s="210" t="s">
        <v>35</v>
      </c>
      <c r="D455" s="211" t="s">
        <v>2</v>
      </c>
      <c r="E455" s="111" t="s">
        <v>271</v>
      </c>
      <c r="F455" s="111" t="s">
        <v>16</v>
      </c>
      <c r="G455" s="111" t="s">
        <v>7</v>
      </c>
      <c r="H455" s="212" t="s">
        <v>294</v>
      </c>
      <c r="I455" s="210" t="s">
        <v>60</v>
      </c>
      <c r="J455" s="213">
        <v>220</v>
      </c>
      <c r="K455" s="213"/>
      <c r="L455" s="213"/>
      <c r="M455" s="304"/>
      <c r="N455" s="304"/>
      <c r="O455" s="304"/>
    </row>
    <row r="456" spans="1:15" s="30" customFormat="1" ht="40.5">
      <c r="A456" s="71" t="s">
        <v>193</v>
      </c>
      <c r="B456" s="101">
        <v>941</v>
      </c>
      <c r="C456" s="362" t="s">
        <v>657</v>
      </c>
      <c r="D456" s="346"/>
      <c r="E456" s="389"/>
      <c r="F456" s="389"/>
      <c r="G456" s="389"/>
      <c r="H456" s="390"/>
      <c r="I456" s="102"/>
      <c r="J456" s="103">
        <f>SUM(J457+J470+J633)</f>
        <v>1363932.0999999999</v>
      </c>
      <c r="K456" s="103">
        <f>SUM(K457+K470+K633)</f>
        <v>1359922.6</v>
      </c>
      <c r="L456" s="103">
        <f>SUM(L457+L470+L633)</f>
        <v>1366118.0999999999</v>
      </c>
      <c r="M456" s="305"/>
      <c r="N456" s="305"/>
      <c r="O456" s="305"/>
    </row>
    <row r="457" spans="1:15" s="46" customFormat="1">
      <c r="A457" s="68" t="s">
        <v>62</v>
      </c>
      <c r="B457" s="69">
        <v>941</v>
      </c>
      <c r="C457" s="108" t="s">
        <v>1</v>
      </c>
      <c r="D457" s="394"/>
      <c r="E457" s="348"/>
      <c r="F457" s="348"/>
      <c r="G457" s="348"/>
      <c r="H457" s="349"/>
      <c r="I457" s="113"/>
      <c r="J457" s="70">
        <f>+J458+J463</f>
        <v>3575</v>
      </c>
      <c r="K457" s="70">
        <f t="shared" ref="K457:L457" si="150">+K458+K463</f>
        <v>3690</v>
      </c>
      <c r="L457" s="70">
        <f t="shared" si="150"/>
        <v>3833</v>
      </c>
      <c r="M457" s="306"/>
      <c r="N457" s="306"/>
      <c r="O457" s="306"/>
    </row>
    <row r="458" spans="1:15" s="46" customFormat="1" ht="56.25">
      <c r="A458" s="67" t="s">
        <v>65</v>
      </c>
      <c r="B458" s="101">
        <v>941</v>
      </c>
      <c r="C458" s="102" t="s">
        <v>1</v>
      </c>
      <c r="D458" s="102" t="s">
        <v>7</v>
      </c>
      <c r="E458" s="362"/>
      <c r="F458" s="346"/>
      <c r="G458" s="346"/>
      <c r="H458" s="347"/>
      <c r="I458" s="106"/>
      <c r="J458" s="103">
        <f>SUM(J459)</f>
        <v>670</v>
      </c>
      <c r="K458" s="103">
        <f t="shared" ref="K458:L460" si="151">SUM(K459)</f>
        <v>696</v>
      </c>
      <c r="L458" s="103">
        <f t="shared" si="151"/>
        <v>723</v>
      </c>
      <c r="M458" s="306"/>
      <c r="N458" s="306"/>
      <c r="O458" s="306"/>
    </row>
    <row r="459" spans="1:15" s="11" customFormat="1" ht="49.5">
      <c r="A459" s="62" t="s">
        <v>116</v>
      </c>
      <c r="B459" s="93">
        <v>941</v>
      </c>
      <c r="C459" s="99" t="s">
        <v>1</v>
      </c>
      <c r="D459" s="153" t="s">
        <v>7</v>
      </c>
      <c r="E459" s="99" t="s">
        <v>42</v>
      </c>
      <c r="F459" s="99" t="s">
        <v>113</v>
      </c>
      <c r="G459" s="99" t="s">
        <v>114</v>
      </c>
      <c r="H459" s="99" t="s">
        <v>120</v>
      </c>
      <c r="I459" s="147"/>
      <c r="J459" s="80">
        <f>SUM(J460)</f>
        <v>670</v>
      </c>
      <c r="K459" s="80">
        <f t="shared" si="151"/>
        <v>696</v>
      </c>
      <c r="L459" s="80">
        <f t="shared" si="151"/>
        <v>723</v>
      </c>
      <c r="M459" s="288"/>
      <c r="N459" s="288"/>
      <c r="O459" s="288"/>
    </row>
    <row r="460" spans="1:15" s="11" customFormat="1" ht="33">
      <c r="A460" s="63" t="s">
        <v>117</v>
      </c>
      <c r="B460" s="95">
        <v>941</v>
      </c>
      <c r="C460" s="100" t="s">
        <v>1</v>
      </c>
      <c r="D460" s="133" t="s">
        <v>7</v>
      </c>
      <c r="E460" s="100" t="s">
        <v>42</v>
      </c>
      <c r="F460" s="100" t="s">
        <v>30</v>
      </c>
      <c r="G460" s="100" t="s">
        <v>114</v>
      </c>
      <c r="H460" s="100" t="s">
        <v>120</v>
      </c>
      <c r="I460" s="136"/>
      <c r="J460" s="81">
        <f>SUM(J461)</f>
        <v>670</v>
      </c>
      <c r="K460" s="81">
        <f t="shared" si="151"/>
        <v>696</v>
      </c>
      <c r="L460" s="81">
        <f t="shared" si="151"/>
        <v>723</v>
      </c>
      <c r="M460" s="288"/>
      <c r="N460" s="288"/>
      <c r="O460" s="288"/>
    </row>
    <row r="461" spans="1:15" s="11" customFormat="1" ht="34.5">
      <c r="A461" s="64" t="s">
        <v>118</v>
      </c>
      <c r="B461" s="97">
        <v>941</v>
      </c>
      <c r="C461" s="89" t="s">
        <v>1</v>
      </c>
      <c r="D461" s="135" t="s">
        <v>7</v>
      </c>
      <c r="E461" s="89" t="s">
        <v>42</v>
      </c>
      <c r="F461" s="89" t="s">
        <v>30</v>
      </c>
      <c r="G461" s="89" t="s">
        <v>1</v>
      </c>
      <c r="H461" s="89" t="s">
        <v>120</v>
      </c>
      <c r="I461" s="88"/>
      <c r="J461" s="82">
        <f>+J462</f>
        <v>670</v>
      </c>
      <c r="K461" s="82">
        <f t="shared" ref="K461:L461" si="152">+K462</f>
        <v>696</v>
      </c>
      <c r="L461" s="82">
        <f t="shared" si="152"/>
        <v>723</v>
      </c>
      <c r="M461" s="288"/>
      <c r="N461" s="288"/>
      <c r="O461" s="288"/>
    </row>
    <row r="462" spans="1:15" s="11" customFormat="1" ht="47.25">
      <c r="A462" s="58" t="s">
        <v>207</v>
      </c>
      <c r="B462" s="91">
        <v>941</v>
      </c>
      <c r="C462" s="84" t="s">
        <v>1</v>
      </c>
      <c r="D462" s="92" t="s">
        <v>7</v>
      </c>
      <c r="E462" s="84" t="s">
        <v>42</v>
      </c>
      <c r="F462" s="84" t="s">
        <v>30</v>
      </c>
      <c r="G462" s="84" t="s">
        <v>1</v>
      </c>
      <c r="H462" s="84" t="s">
        <v>41</v>
      </c>
      <c r="I462" s="83" t="s">
        <v>54</v>
      </c>
      <c r="J462" s="79">
        <v>670</v>
      </c>
      <c r="K462" s="79">
        <v>696</v>
      </c>
      <c r="L462" s="79">
        <v>723</v>
      </c>
      <c r="M462" s="288"/>
      <c r="N462" s="288"/>
      <c r="O462" s="288"/>
    </row>
    <row r="463" spans="1:15" s="11" customFormat="1">
      <c r="A463" s="67" t="s">
        <v>68</v>
      </c>
      <c r="B463" s="142">
        <v>941</v>
      </c>
      <c r="C463" s="143" t="s">
        <v>1</v>
      </c>
      <c r="D463" s="130" t="s">
        <v>33</v>
      </c>
      <c r="E463" s="370"/>
      <c r="F463" s="371"/>
      <c r="G463" s="371"/>
      <c r="H463" s="372"/>
      <c r="I463" s="83"/>
      <c r="J463" s="103">
        <f>+J464</f>
        <v>2905</v>
      </c>
      <c r="K463" s="103">
        <f t="shared" ref="K463:L464" si="153">+K464</f>
        <v>2994</v>
      </c>
      <c r="L463" s="103">
        <f t="shared" si="153"/>
        <v>3110</v>
      </c>
      <c r="M463" s="288"/>
      <c r="N463" s="288"/>
      <c r="O463" s="288"/>
    </row>
    <row r="464" spans="1:15" s="11" customFormat="1" ht="49.5">
      <c r="A464" s="62" t="s">
        <v>116</v>
      </c>
      <c r="B464" s="93">
        <v>941</v>
      </c>
      <c r="C464" s="99" t="s">
        <v>1</v>
      </c>
      <c r="D464" s="153" t="s">
        <v>33</v>
      </c>
      <c r="E464" s="99" t="s">
        <v>42</v>
      </c>
      <c r="F464" s="99" t="s">
        <v>113</v>
      </c>
      <c r="G464" s="99" t="s">
        <v>114</v>
      </c>
      <c r="H464" s="99" t="s">
        <v>120</v>
      </c>
      <c r="I464" s="83"/>
      <c r="J464" s="80">
        <f>+J465</f>
        <v>2905</v>
      </c>
      <c r="K464" s="80">
        <f t="shared" si="153"/>
        <v>2994</v>
      </c>
      <c r="L464" s="80">
        <f t="shared" si="153"/>
        <v>3110</v>
      </c>
      <c r="M464" s="288"/>
      <c r="N464" s="288"/>
      <c r="O464" s="288"/>
    </row>
    <row r="465" spans="1:15" s="11" customFormat="1" ht="33">
      <c r="A465" s="63" t="s">
        <v>117</v>
      </c>
      <c r="B465" s="95">
        <v>941</v>
      </c>
      <c r="C465" s="100" t="s">
        <v>1</v>
      </c>
      <c r="D465" s="133" t="s">
        <v>33</v>
      </c>
      <c r="E465" s="100" t="s">
        <v>42</v>
      </c>
      <c r="F465" s="100" t="s">
        <v>30</v>
      </c>
      <c r="G465" s="100" t="s">
        <v>114</v>
      </c>
      <c r="H465" s="100" t="s">
        <v>120</v>
      </c>
      <c r="I465" s="83"/>
      <c r="J465" s="81">
        <f>SUM(J466)</f>
        <v>2905</v>
      </c>
      <c r="K465" s="81">
        <f t="shared" ref="K465:L465" si="154">SUM(K466)</f>
        <v>2994</v>
      </c>
      <c r="L465" s="81">
        <f t="shared" si="154"/>
        <v>3110</v>
      </c>
      <c r="M465" s="288"/>
      <c r="N465" s="288"/>
      <c r="O465" s="288"/>
    </row>
    <row r="466" spans="1:15" s="11" customFormat="1" ht="35.450000000000003" customHeight="1">
      <c r="A466" s="154" t="s">
        <v>118</v>
      </c>
      <c r="B466" s="97">
        <v>941</v>
      </c>
      <c r="C466" s="89" t="s">
        <v>1</v>
      </c>
      <c r="D466" s="135" t="s">
        <v>33</v>
      </c>
      <c r="E466" s="89" t="s">
        <v>42</v>
      </c>
      <c r="F466" s="89" t="s">
        <v>30</v>
      </c>
      <c r="G466" s="89" t="s">
        <v>1</v>
      </c>
      <c r="H466" s="89" t="s">
        <v>120</v>
      </c>
      <c r="I466" s="83"/>
      <c r="J466" s="82">
        <f>+J467</f>
        <v>2905</v>
      </c>
      <c r="K466" s="82">
        <f t="shared" ref="K466:L466" si="155">+K467</f>
        <v>2994</v>
      </c>
      <c r="L466" s="82">
        <f t="shared" si="155"/>
        <v>3110</v>
      </c>
      <c r="M466" s="288"/>
      <c r="N466" s="288"/>
      <c r="O466" s="288"/>
    </row>
    <row r="467" spans="1:15" s="11" customFormat="1" ht="54" customHeight="1">
      <c r="A467" s="58" t="s">
        <v>437</v>
      </c>
      <c r="B467" s="121">
        <v>941</v>
      </c>
      <c r="C467" s="102" t="s">
        <v>1</v>
      </c>
      <c r="D467" s="116" t="s">
        <v>33</v>
      </c>
      <c r="E467" s="102" t="s">
        <v>42</v>
      </c>
      <c r="F467" s="102" t="s">
        <v>30</v>
      </c>
      <c r="G467" s="102" t="s">
        <v>1</v>
      </c>
      <c r="H467" s="102" t="s">
        <v>374</v>
      </c>
      <c r="I467" s="106"/>
      <c r="J467" s="103">
        <f>+J468+J469</f>
        <v>2905</v>
      </c>
      <c r="K467" s="103">
        <f t="shared" ref="K467:L467" si="156">+K468+K469</f>
        <v>2994</v>
      </c>
      <c r="L467" s="103">
        <f t="shared" si="156"/>
        <v>3110</v>
      </c>
      <c r="M467" s="288"/>
      <c r="N467" s="288"/>
      <c r="O467" s="288"/>
    </row>
    <row r="468" spans="1:15" s="11" customFormat="1" ht="94.9" customHeight="1">
      <c r="A468" s="58" t="s">
        <v>401</v>
      </c>
      <c r="B468" s="91">
        <v>941</v>
      </c>
      <c r="C468" s="84" t="s">
        <v>1</v>
      </c>
      <c r="D468" s="92" t="s">
        <v>33</v>
      </c>
      <c r="E468" s="84" t="s">
        <v>42</v>
      </c>
      <c r="F468" s="84" t="s">
        <v>30</v>
      </c>
      <c r="G468" s="84" t="s">
        <v>1</v>
      </c>
      <c r="H468" s="84" t="s">
        <v>374</v>
      </c>
      <c r="I468" s="83" t="s">
        <v>54</v>
      </c>
      <c r="J468" s="79">
        <v>2805</v>
      </c>
      <c r="K468" s="79">
        <v>2891</v>
      </c>
      <c r="L468" s="79">
        <v>3002</v>
      </c>
      <c r="M468" s="288"/>
      <c r="N468" s="288"/>
      <c r="O468" s="288"/>
    </row>
    <row r="469" spans="1:15" s="11" customFormat="1" ht="78.75">
      <c r="A469" s="58" t="s">
        <v>402</v>
      </c>
      <c r="B469" s="91">
        <v>941</v>
      </c>
      <c r="C469" s="84" t="s">
        <v>1</v>
      </c>
      <c r="D469" s="92" t="s">
        <v>33</v>
      </c>
      <c r="E469" s="84" t="s">
        <v>42</v>
      </c>
      <c r="F469" s="84" t="s">
        <v>30</v>
      </c>
      <c r="G469" s="84" t="s">
        <v>1</v>
      </c>
      <c r="H469" s="84" t="s">
        <v>374</v>
      </c>
      <c r="I469" s="83" t="s">
        <v>53</v>
      </c>
      <c r="J469" s="79">
        <v>100</v>
      </c>
      <c r="K469" s="79">
        <v>103</v>
      </c>
      <c r="L469" s="79">
        <v>108</v>
      </c>
      <c r="M469" s="288"/>
      <c r="N469" s="288"/>
      <c r="O469" s="288"/>
    </row>
    <row r="470" spans="1:15" s="11" customFormat="1">
      <c r="A470" s="68" t="s">
        <v>78</v>
      </c>
      <c r="B470" s="68">
        <v>941</v>
      </c>
      <c r="C470" s="156" t="s">
        <v>13</v>
      </c>
      <c r="D470" s="356"/>
      <c r="E470" s="357"/>
      <c r="F470" s="357"/>
      <c r="G470" s="357"/>
      <c r="H470" s="358"/>
      <c r="I470" s="159"/>
      <c r="J470" s="70">
        <f>SUM(J471+J494+J561+J579+J592)</f>
        <v>1315945.3999999999</v>
      </c>
      <c r="K470" s="70">
        <f>SUM(K471+K494+K561+K579+K592)</f>
        <v>1310970.1000000001</v>
      </c>
      <c r="L470" s="70">
        <f>SUM(L471+L494+L561+L579+L592)</f>
        <v>1316087.2</v>
      </c>
      <c r="M470" s="288"/>
      <c r="N470" s="288"/>
      <c r="O470" s="288"/>
    </row>
    <row r="471" spans="1:15" s="11" customFormat="1">
      <c r="A471" s="67" t="s">
        <v>79</v>
      </c>
      <c r="B471" s="60">
        <v>941</v>
      </c>
      <c r="C471" s="130" t="s">
        <v>13</v>
      </c>
      <c r="D471" s="130" t="s">
        <v>1</v>
      </c>
      <c r="E471" s="353"/>
      <c r="F471" s="354"/>
      <c r="G471" s="354"/>
      <c r="H471" s="355"/>
      <c r="I471" s="61"/>
      <c r="J471" s="55">
        <f>SUM(J472)</f>
        <v>327148.3</v>
      </c>
      <c r="K471" s="55">
        <f t="shared" ref="K471:L473" si="157">SUM(K472)</f>
        <v>333862.59999999998</v>
      </c>
      <c r="L471" s="55">
        <f t="shared" si="157"/>
        <v>354163.8</v>
      </c>
      <c r="M471" s="288"/>
      <c r="N471" s="288"/>
      <c r="O471" s="288"/>
    </row>
    <row r="472" spans="1:15" s="11" customFormat="1">
      <c r="A472" s="62" t="s">
        <v>136</v>
      </c>
      <c r="B472" s="93">
        <v>941</v>
      </c>
      <c r="C472" s="94" t="s">
        <v>13</v>
      </c>
      <c r="D472" s="146" t="s">
        <v>1</v>
      </c>
      <c r="E472" s="99" t="s">
        <v>5</v>
      </c>
      <c r="F472" s="99" t="s">
        <v>113</v>
      </c>
      <c r="G472" s="99" t="s">
        <v>114</v>
      </c>
      <c r="H472" s="99" t="s">
        <v>120</v>
      </c>
      <c r="I472" s="147"/>
      <c r="J472" s="80">
        <f>SUM(J473)</f>
        <v>327148.3</v>
      </c>
      <c r="K472" s="80">
        <f t="shared" si="157"/>
        <v>333862.59999999998</v>
      </c>
      <c r="L472" s="80">
        <f t="shared" si="157"/>
        <v>354163.8</v>
      </c>
      <c r="M472" s="288"/>
      <c r="N472" s="288"/>
      <c r="O472" s="288"/>
    </row>
    <row r="473" spans="1:15" s="11" customFormat="1">
      <c r="A473" s="63" t="s">
        <v>137</v>
      </c>
      <c r="B473" s="95">
        <v>941</v>
      </c>
      <c r="C473" s="96" t="s">
        <v>13</v>
      </c>
      <c r="D473" s="150" t="s">
        <v>1</v>
      </c>
      <c r="E473" s="100" t="s">
        <v>5</v>
      </c>
      <c r="F473" s="100" t="s">
        <v>16</v>
      </c>
      <c r="G473" s="100" t="s">
        <v>114</v>
      </c>
      <c r="H473" s="100" t="s">
        <v>120</v>
      </c>
      <c r="I473" s="136"/>
      <c r="J473" s="81">
        <f>SUM(J474)</f>
        <v>327148.3</v>
      </c>
      <c r="K473" s="81">
        <f t="shared" si="157"/>
        <v>333862.59999999998</v>
      </c>
      <c r="L473" s="81">
        <f t="shared" si="157"/>
        <v>354163.8</v>
      </c>
      <c r="M473" s="288"/>
      <c r="N473" s="288"/>
      <c r="O473" s="288"/>
    </row>
    <row r="474" spans="1:15" s="23" customFormat="1" ht="20.45" customHeight="1">
      <c r="A474" s="64" t="s">
        <v>138</v>
      </c>
      <c r="B474" s="97">
        <v>941</v>
      </c>
      <c r="C474" s="98" t="s">
        <v>13</v>
      </c>
      <c r="D474" s="152" t="s">
        <v>1</v>
      </c>
      <c r="E474" s="89" t="s">
        <v>5</v>
      </c>
      <c r="F474" s="89" t="s">
        <v>16</v>
      </c>
      <c r="G474" s="89" t="s">
        <v>1</v>
      </c>
      <c r="H474" s="89" t="s">
        <v>120</v>
      </c>
      <c r="I474" s="88"/>
      <c r="J474" s="82">
        <f>+J475+J482+J486+J491+J480</f>
        <v>327148.3</v>
      </c>
      <c r="K474" s="82">
        <f t="shared" ref="K474:L474" si="158">+K475+K482+K486</f>
        <v>333862.59999999998</v>
      </c>
      <c r="L474" s="82">
        <f t="shared" si="158"/>
        <v>354163.8</v>
      </c>
      <c r="M474" s="298"/>
      <c r="N474" s="298"/>
      <c r="O474" s="298"/>
    </row>
    <row r="475" spans="1:15" s="31" customFormat="1" ht="31.5">
      <c r="A475" s="155" t="s">
        <v>429</v>
      </c>
      <c r="B475" s="121">
        <v>941</v>
      </c>
      <c r="C475" s="102" t="s">
        <v>13</v>
      </c>
      <c r="D475" s="116" t="s">
        <v>1</v>
      </c>
      <c r="E475" s="214" t="s">
        <v>5</v>
      </c>
      <c r="F475" s="214">
        <v>1</v>
      </c>
      <c r="G475" s="214" t="s">
        <v>1</v>
      </c>
      <c r="H475" s="214" t="s">
        <v>6</v>
      </c>
      <c r="I475" s="88"/>
      <c r="J475" s="55">
        <f>+J476+J477+J478+J479</f>
        <v>131228.79999999999</v>
      </c>
      <c r="K475" s="55">
        <f t="shared" ref="K475:L475" si="159">+K476+K477+K478+K479</f>
        <v>135638.6</v>
      </c>
      <c r="L475" s="55">
        <f t="shared" si="159"/>
        <v>140627.79999999999</v>
      </c>
      <c r="M475" s="331"/>
      <c r="N475" s="331"/>
      <c r="O475" s="331"/>
    </row>
    <row r="476" spans="1:15" s="32" customFormat="1" ht="47.25">
      <c r="A476" s="58" t="s">
        <v>196</v>
      </c>
      <c r="B476" s="91">
        <v>941</v>
      </c>
      <c r="C476" s="84" t="s">
        <v>13</v>
      </c>
      <c r="D476" s="92" t="s">
        <v>1</v>
      </c>
      <c r="E476" s="107" t="s">
        <v>5</v>
      </c>
      <c r="F476" s="107">
        <v>1</v>
      </c>
      <c r="G476" s="107" t="s">
        <v>1</v>
      </c>
      <c r="H476" s="107" t="s">
        <v>6</v>
      </c>
      <c r="I476" s="83" t="s">
        <v>54</v>
      </c>
      <c r="J476" s="79">
        <v>38891.599999999999</v>
      </c>
      <c r="K476" s="79">
        <v>39418</v>
      </c>
      <c r="L476" s="79">
        <v>41219</v>
      </c>
      <c r="M476" s="332">
        <v>-291.39999999999998</v>
      </c>
      <c r="N476" s="332"/>
      <c r="O476" s="332"/>
    </row>
    <row r="477" spans="1:15" s="47" customFormat="1" ht="31.5">
      <c r="A477" s="58" t="s">
        <v>105</v>
      </c>
      <c r="B477" s="91">
        <v>941</v>
      </c>
      <c r="C477" s="84" t="s">
        <v>13</v>
      </c>
      <c r="D477" s="92" t="s">
        <v>1</v>
      </c>
      <c r="E477" s="107" t="s">
        <v>5</v>
      </c>
      <c r="F477" s="107">
        <v>1</v>
      </c>
      <c r="G477" s="107" t="s">
        <v>1</v>
      </c>
      <c r="H477" s="107" t="s">
        <v>6</v>
      </c>
      <c r="I477" s="83" t="s">
        <v>53</v>
      </c>
      <c r="J477" s="79">
        <v>59612.1</v>
      </c>
      <c r="K477" s="79">
        <v>59787</v>
      </c>
      <c r="L477" s="79">
        <v>61766</v>
      </c>
      <c r="M477" s="333">
        <v>-351.9</v>
      </c>
      <c r="N477" s="333"/>
      <c r="O477" s="333"/>
    </row>
    <row r="478" spans="1:15" s="47" customFormat="1" ht="31.5">
      <c r="A478" s="58" t="s">
        <v>108</v>
      </c>
      <c r="B478" s="91">
        <v>941</v>
      </c>
      <c r="C478" s="84" t="s">
        <v>13</v>
      </c>
      <c r="D478" s="92" t="s">
        <v>1</v>
      </c>
      <c r="E478" s="107" t="s">
        <v>5</v>
      </c>
      <c r="F478" s="107">
        <v>1</v>
      </c>
      <c r="G478" s="107" t="s">
        <v>1</v>
      </c>
      <c r="H478" s="107" t="s">
        <v>6</v>
      </c>
      <c r="I478" s="83" t="s">
        <v>55</v>
      </c>
      <c r="J478" s="79">
        <v>5845.6</v>
      </c>
      <c r="K478" s="79">
        <v>5396.2</v>
      </c>
      <c r="L478" s="79">
        <v>5396.2</v>
      </c>
      <c r="M478" s="333"/>
      <c r="N478" s="333"/>
      <c r="O478" s="333"/>
    </row>
    <row r="479" spans="1:15" s="47" customFormat="1" ht="43.9" customHeight="1">
      <c r="A479" s="58" t="s">
        <v>243</v>
      </c>
      <c r="B479" s="91">
        <v>941</v>
      </c>
      <c r="C479" s="84" t="s">
        <v>13</v>
      </c>
      <c r="D479" s="92" t="s">
        <v>1</v>
      </c>
      <c r="E479" s="107" t="s">
        <v>5</v>
      </c>
      <c r="F479" s="107">
        <v>1</v>
      </c>
      <c r="G479" s="107" t="s">
        <v>1</v>
      </c>
      <c r="H479" s="107" t="s">
        <v>6</v>
      </c>
      <c r="I479" s="83" t="s">
        <v>59</v>
      </c>
      <c r="J479" s="79">
        <v>26879.5</v>
      </c>
      <c r="K479" s="79">
        <v>31037.4</v>
      </c>
      <c r="L479" s="79">
        <v>32246.6</v>
      </c>
      <c r="M479" s="333">
        <v>153.30000000000001</v>
      </c>
      <c r="N479" s="333"/>
      <c r="O479" s="333"/>
    </row>
    <row r="480" spans="1:15" s="47" customFormat="1" ht="38.450000000000003" customHeight="1">
      <c r="A480" s="58" t="s">
        <v>612</v>
      </c>
      <c r="B480" s="121">
        <v>941</v>
      </c>
      <c r="C480" s="102" t="s">
        <v>13</v>
      </c>
      <c r="D480" s="247" t="s">
        <v>1</v>
      </c>
      <c r="E480" s="214" t="s">
        <v>5</v>
      </c>
      <c r="F480" s="214">
        <v>1</v>
      </c>
      <c r="G480" s="214" t="s">
        <v>1</v>
      </c>
      <c r="H480" s="214" t="s">
        <v>294</v>
      </c>
      <c r="I480" s="248"/>
      <c r="J480" s="103">
        <f>+J481</f>
        <v>60</v>
      </c>
      <c r="K480" s="103"/>
      <c r="L480" s="103"/>
      <c r="M480" s="333"/>
      <c r="N480" s="333"/>
      <c r="O480" s="333"/>
    </row>
    <row r="481" spans="1:15" s="47" customFormat="1" ht="63">
      <c r="A481" s="58" t="s">
        <v>483</v>
      </c>
      <c r="B481" s="91">
        <v>941</v>
      </c>
      <c r="C481" s="84" t="s">
        <v>13</v>
      </c>
      <c r="D481" s="92" t="s">
        <v>1</v>
      </c>
      <c r="E481" s="107" t="s">
        <v>5</v>
      </c>
      <c r="F481" s="107">
        <v>1</v>
      </c>
      <c r="G481" s="107" t="s">
        <v>1</v>
      </c>
      <c r="H481" s="107" t="s">
        <v>294</v>
      </c>
      <c r="I481" s="83" t="s">
        <v>59</v>
      </c>
      <c r="J481" s="79">
        <v>60</v>
      </c>
      <c r="K481" s="79"/>
      <c r="L481" s="79"/>
      <c r="M481" s="333"/>
      <c r="N481" s="333"/>
      <c r="O481" s="333"/>
    </row>
    <row r="482" spans="1:15" s="11" customFormat="1" ht="47.25">
      <c r="A482" s="58" t="s">
        <v>434</v>
      </c>
      <c r="B482" s="121">
        <v>941</v>
      </c>
      <c r="C482" s="102" t="s">
        <v>13</v>
      </c>
      <c r="D482" s="116" t="s">
        <v>1</v>
      </c>
      <c r="E482" s="214" t="s">
        <v>5</v>
      </c>
      <c r="F482" s="214">
        <v>1</v>
      </c>
      <c r="G482" s="214" t="s">
        <v>1</v>
      </c>
      <c r="H482" s="214">
        <v>78290</v>
      </c>
      <c r="I482" s="106"/>
      <c r="J482" s="103">
        <f>+J483+J484+J485</f>
        <v>188602.2</v>
      </c>
      <c r="K482" s="103">
        <f t="shared" ref="K482:L482" si="160">+K483+K484+K485</f>
        <v>198224</v>
      </c>
      <c r="L482" s="103">
        <f t="shared" si="160"/>
        <v>213536</v>
      </c>
      <c r="M482" s="288"/>
      <c r="N482" s="288"/>
      <c r="O482" s="288"/>
    </row>
    <row r="483" spans="1:15" s="11" customFormat="1" ht="63">
      <c r="A483" s="58" t="s">
        <v>341</v>
      </c>
      <c r="B483" s="91">
        <v>941</v>
      </c>
      <c r="C483" s="84" t="s">
        <v>13</v>
      </c>
      <c r="D483" s="92" t="s">
        <v>1</v>
      </c>
      <c r="E483" s="107" t="s">
        <v>5</v>
      </c>
      <c r="F483" s="107">
        <v>1</v>
      </c>
      <c r="G483" s="107" t="s">
        <v>1</v>
      </c>
      <c r="H483" s="107">
        <v>78290</v>
      </c>
      <c r="I483" s="83" t="s">
        <v>54</v>
      </c>
      <c r="J483" s="79">
        <v>144407.20000000001</v>
      </c>
      <c r="K483" s="79">
        <v>147412</v>
      </c>
      <c r="L483" s="79">
        <v>158771</v>
      </c>
      <c r="M483" s="288">
        <v>-54</v>
      </c>
      <c r="N483" s="288"/>
      <c r="O483" s="288"/>
    </row>
    <row r="484" spans="1:15" ht="47.25">
      <c r="A484" s="58" t="s">
        <v>342</v>
      </c>
      <c r="B484" s="91">
        <v>941</v>
      </c>
      <c r="C484" s="84" t="s">
        <v>13</v>
      </c>
      <c r="D484" s="92" t="s">
        <v>1</v>
      </c>
      <c r="E484" s="107" t="s">
        <v>5</v>
      </c>
      <c r="F484" s="107">
        <v>1</v>
      </c>
      <c r="G484" s="107" t="s">
        <v>1</v>
      </c>
      <c r="H484" s="107">
        <v>78290</v>
      </c>
      <c r="I484" s="83" t="s">
        <v>53</v>
      </c>
      <c r="J484" s="79">
        <v>3223</v>
      </c>
      <c r="K484" s="79">
        <v>2962</v>
      </c>
      <c r="L484" s="79">
        <v>3224</v>
      </c>
      <c r="M484" s="280">
        <v>245</v>
      </c>
    </row>
    <row r="485" spans="1:15" s="11" customFormat="1" ht="55.15" customHeight="1">
      <c r="A485" s="58" t="s">
        <v>343</v>
      </c>
      <c r="B485" s="91">
        <v>941</v>
      </c>
      <c r="C485" s="84" t="s">
        <v>13</v>
      </c>
      <c r="D485" s="92" t="s">
        <v>1</v>
      </c>
      <c r="E485" s="107" t="s">
        <v>5</v>
      </c>
      <c r="F485" s="107">
        <v>1</v>
      </c>
      <c r="G485" s="107" t="s">
        <v>1</v>
      </c>
      <c r="H485" s="107">
        <v>78290</v>
      </c>
      <c r="I485" s="83" t="s">
        <v>59</v>
      </c>
      <c r="J485" s="79">
        <v>40972</v>
      </c>
      <c r="K485" s="79">
        <v>47850</v>
      </c>
      <c r="L485" s="79">
        <v>51541</v>
      </c>
      <c r="M485" s="288">
        <v>-191</v>
      </c>
      <c r="N485" s="288"/>
      <c r="O485" s="288"/>
    </row>
    <row r="486" spans="1:15" s="11" customFormat="1" ht="37.5" hidden="1">
      <c r="A486" s="58" t="s">
        <v>454</v>
      </c>
      <c r="B486" s="121">
        <v>941</v>
      </c>
      <c r="C486" s="102" t="s">
        <v>13</v>
      </c>
      <c r="D486" s="116" t="s">
        <v>1</v>
      </c>
      <c r="E486" s="214" t="s">
        <v>5</v>
      </c>
      <c r="F486" s="214" t="s">
        <v>16</v>
      </c>
      <c r="G486" s="214" t="s">
        <v>1</v>
      </c>
      <c r="H486" s="214" t="s">
        <v>290</v>
      </c>
      <c r="I486" s="106"/>
      <c r="J486" s="103">
        <f>++J487+J488+J489+J490</f>
        <v>0</v>
      </c>
      <c r="K486" s="103">
        <f t="shared" ref="K486:L486" si="161">++K487+K488+K489+K490</f>
        <v>0</v>
      </c>
      <c r="L486" s="103">
        <f t="shared" si="161"/>
        <v>0</v>
      </c>
      <c r="M486" s="288"/>
      <c r="N486" s="288"/>
      <c r="O486" s="288"/>
    </row>
    <row r="487" spans="1:15" s="11" customFormat="1" ht="61.15" hidden="1" customHeight="1">
      <c r="A487" s="58" t="s">
        <v>455</v>
      </c>
      <c r="B487" s="91">
        <v>941</v>
      </c>
      <c r="C487" s="84" t="s">
        <v>13</v>
      </c>
      <c r="D487" s="92" t="s">
        <v>1</v>
      </c>
      <c r="E487" s="107" t="s">
        <v>5</v>
      </c>
      <c r="F487" s="107" t="s">
        <v>16</v>
      </c>
      <c r="G487" s="107" t="s">
        <v>1</v>
      </c>
      <c r="H487" s="107" t="s">
        <v>290</v>
      </c>
      <c r="I487" s="83" t="s">
        <v>53</v>
      </c>
      <c r="J487" s="79"/>
      <c r="K487" s="79"/>
      <c r="L487" s="79"/>
      <c r="M487" s="288"/>
      <c r="N487" s="288"/>
      <c r="O487" s="288"/>
    </row>
    <row r="488" spans="1:15" ht="31.5" hidden="1">
      <c r="A488" s="58" t="s">
        <v>455</v>
      </c>
      <c r="B488" s="91">
        <v>941</v>
      </c>
      <c r="C488" s="84" t="s">
        <v>13</v>
      </c>
      <c r="D488" s="92" t="s">
        <v>1</v>
      </c>
      <c r="E488" s="107" t="s">
        <v>5</v>
      </c>
      <c r="F488" s="107" t="s">
        <v>16</v>
      </c>
      <c r="G488" s="107" t="s">
        <v>1</v>
      </c>
      <c r="H488" s="107" t="s">
        <v>290</v>
      </c>
      <c r="I488" s="83" t="s">
        <v>59</v>
      </c>
      <c r="J488" s="79"/>
      <c r="K488" s="79"/>
      <c r="L488" s="79"/>
    </row>
    <row r="489" spans="1:15" s="112" customFormat="1" ht="31.5" hidden="1">
      <c r="A489" s="58" t="s">
        <v>456</v>
      </c>
      <c r="B489" s="91">
        <v>941</v>
      </c>
      <c r="C489" s="84" t="s">
        <v>13</v>
      </c>
      <c r="D489" s="92" t="s">
        <v>1</v>
      </c>
      <c r="E489" s="107" t="s">
        <v>5</v>
      </c>
      <c r="F489" s="107" t="s">
        <v>16</v>
      </c>
      <c r="G489" s="107" t="s">
        <v>1</v>
      </c>
      <c r="H489" s="107" t="s">
        <v>290</v>
      </c>
      <c r="I489" s="83" t="s">
        <v>53</v>
      </c>
      <c r="J489" s="79"/>
      <c r="K489" s="79"/>
      <c r="L489" s="79"/>
      <c r="M489" s="334"/>
      <c r="N489" s="334"/>
      <c r="O489" s="334"/>
    </row>
    <row r="490" spans="1:15" s="112" customFormat="1" ht="31.5" hidden="1">
      <c r="A490" s="58" t="s">
        <v>456</v>
      </c>
      <c r="B490" s="91">
        <v>941</v>
      </c>
      <c r="C490" s="84" t="s">
        <v>13</v>
      </c>
      <c r="D490" s="92" t="s">
        <v>1</v>
      </c>
      <c r="E490" s="107" t="s">
        <v>5</v>
      </c>
      <c r="F490" s="107" t="s">
        <v>16</v>
      </c>
      <c r="G490" s="107" t="s">
        <v>1</v>
      </c>
      <c r="H490" s="107" t="s">
        <v>290</v>
      </c>
      <c r="I490" s="83" t="s">
        <v>59</v>
      </c>
      <c r="J490" s="79"/>
      <c r="K490" s="79"/>
      <c r="L490" s="79"/>
      <c r="M490" s="334"/>
      <c r="N490" s="334"/>
      <c r="O490" s="334"/>
    </row>
    <row r="491" spans="1:15" s="1" customFormat="1" ht="37.15" customHeight="1">
      <c r="A491" s="155" t="s">
        <v>575</v>
      </c>
      <c r="B491" s="121">
        <v>941</v>
      </c>
      <c r="C491" s="102" t="s">
        <v>13</v>
      </c>
      <c r="D491" s="116" t="s">
        <v>1</v>
      </c>
      <c r="E491" s="214" t="s">
        <v>5</v>
      </c>
      <c r="F491" s="214" t="s">
        <v>16</v>
      </c>
      <c r="G491" s="214" t="s">
        <v>1</v>
      </c>
      <c r="H491" s="214" t="s">
        <v>462</v>
      </c>
      <c r="I491" s="106"/>
      <c r="J491" s="103">
        <f>+J492+J493</f>
        <v>7257.3</v>
      </c>
      <c r="K491" s="103">
        <f t="shared" ref="K491:L491" si="162">+K492+K493</f>
        <v>0</v>
      </c>
      <c r="L491" s="103">
        <f t="shared" si="162"/>
        <v>0</v>
      </c>
      <c r="M491" s="280"/>
      <c r="N491" s="280"/>
      <c r="O491" s="280"/>
    </row>
    <row r="492" spans="1:15" s="11" customFormat="1" ht="47.25">
      <c r="A492" s="58" t="s">
        <v>576</v>
      </c>
      <c r="B492" s="91">
        <v>941</v>
      </c>
      <c r="C492" s="84" t="s">
        <v>13</v>
      </c>
      <c r="D492" s="92" t="s">
        <v>1</v>
      </c>
      <c r="E492" s="107" t="s">
        <v>5</v>
      </c>
      <c r="F492" s="107" t="s">
        <v>16</v>
      </c>
      <c r="G492" s="107" t="s">
        <v>1</v>
      </c>
      <c r="H492" s="107" t="s">
        <v>462</v>
      </c>
      <c r="I492" s="83" t="s">
        <v>53</v>
      </c>
      <c r="J492" s="79">
        <v>6369.5</v>
      </c>
      <c r="K492" s="79">
        <v>0</v>
      </c>
      <c r="L492" s="79">
        <v>0</v>
      </c>
      <c r="M492" s="288"/>
      <c r="N492" s="288"/>
      <c r="O492" s="288"/>
    </row>
    <row r="493" spans="1:15" s="1" customFormat="1" ht="47.25">
      <c r="A493" s="58" t="s">
        <v>577</v>
      </c>
      <c r="B493" s="91">
        <v>941</v>
      </c>
      <c r="C493" s="84" t="s">
        <v>13</v>
      </c>
      <c r="D493" s="92" t="s">
        <v>1</v>
      </c>
      <c r="E493" s="107" t="s">
        <v>5</v>
      </c>
      <c r="F493" s="107" t="s">
        <v>16</v>
      </c>
      <c r="G493" s="107" t="s">
        <v>1</v>
      </c>
      <c r="H493" s="107" t="s">
        <v>462</v>
      </c>
      <c r="I493" s="83" t="s">
        <v>53</v>
      </c>
      <c r="J493" s="79">
        <v>887.8</v>
      </c>
      <c r="K493" s="79">
        <v>0</v>
      </c>
      <c r="L493" s="79">
        <v>0</v>
      </c>
      <c r="M493" s="280"/>
      <c r="N493" s="280"/>
      <c r="O493" s="280"/>
    </row>
    <row r="494" spans="1:15" s="11" customFormat="1">
      <c r="A494" s="59" t="s">
        <v>80</v>
      </c>
      <c r="B494" s="60">
        <v>941</v>
      </c>
      <c r="C494" s="130" t="s">
        <v>13</v>
      </c>
      <c r="D494" s="130" t="s">
        <v>5</v>
      </c>
      <c r="E494" s="383"/>
      <c r="F494" s="384"/>
      <c r="G494" s="384"/>
      <c r="H494" s="385"/>
      <c r="I494" s="61"/>
      <c r="J494" s="55">
        <f>SUM(J495+J557)</f>
        <v>779831.7</v>
      </c>
      <c r="K494" s="55">
        <f>SUM(K495+K557)</f>
        <v>846352.10000000009</v>
      </c>
      <c r="L494" s="55">
        <f>SUM(L495+L557)</f>
        <v>829643.00000000012</v>
      </c>
      <c r="M494" s="288"/>
      <c r="N494" s="288"/>
      <c r="O494" s="288"/>
    </row>
    <row r="495" spans="1:15" s="1" customFormat="1">
      <c r="A495" s="62" t="s">
        <v>136</v>
      </c>
      <c r="B495" s="93">
        <v>941</v>
      </c>
      <c r="C495" s="94" t="s">
        <v>13</v>
      </c>
      <c r="D495" s="146" t="s">
        <v>5</v>
      </c>
      <c r="E495" s="94" t="s">
        <v>5</v>
      </c>
      <c r="F495" s="94" t="s">
        <v>113</v>
      </c>
      <c r="G495" s="94" t="s">
        <v>114</v>
      </c>
      <c r="H495" s="94" t="s">
        <v>120</v>
      </c>
      <c r="I495" s="147"/>
      <c r="J495" s="80">
        <f>SUM(J496+J552)</f>
        <v>778551.7</v>
      </c>
      <c r="K495" s="80">
        <f>SUM(K496+K552)</f>
        <v>845002.10000000009</v>
      </c>
      <c r="L495" s="80">
        <f>SUM(L496+L552)</f>
        <v>828243.00000000012</v>
      </c>
      <c r="M495" s="280"/>
      <c r="N495" s="280"/>
      <c r="O495" s="280"/>
    </row>
    <row r="496" spans="1:15" s="1" customFormat="1">
      <c r="A496" s="63" t="s">
        <v>139</v>
      </c>
      <c r="B496" s="95">
        <v>941</v>
      </c>
      <c r="C496" s="96" t="s">
        <v>13</v>
      </c>
      <c r="D496" s="150" t="s">
        <v>5</v>
      </c>
      <c r="E496" s="96" t="s">
        <v>5</v>
      </c>
      <c r="F496" s="96" t="s">
        <v>26</v>
      </c>
      <c r="G496" s="96" t="s">
        <v>114</v>
      </c>
      <c r="H496" s="96" t="s">
        <v>120</v>
      </c>
      <c r="I496" s="136"/>
      <c r="J496" s="81">
        <f>+J497+J532+J534+J545+J541</f>
        <v>778551.7</v>
      </c>
      <c r="K496" s="81">
        <f>+K497+K532+K534+K545</f>
        <v>845002.10000000009</v>
      </c>
      <c r="L496" s="81">
        <f>+L497+L532+L534+L545</f>
        <v>828243.00000000012</v>
      </c>
      <c r="M496" s="280"/>
      <c r="N496" s="280"/>
      <c r="O496" s="280"/>
    </row>
    <row r="497" spans="1:15" s="1" customFormat="1" ht="34.5">
      <c r="A497" s="64" t="s">
        <v>140</v>
      </c>
      <c r="B497" s="97">
        <v>941</v>
      </c>
      <c r="C497" s="98" t="s">
        <v>13</v>
      </c>
      <c r="D497" s="152" t="s">
        <v>5</v>
      </c>
      <c r="E497" s="98" t="s">
        <v>5</v>
      </c>
      <c r="F497" s="98" t="s">
        <v>26</v>
      </c>
      <c r="G497" s="98" t="s">
        <v>2</v>
      </c>
      <c r="H497" s="98" t="s">
        <v>120</v>
      </c>
      <c r="I497" s="88"/>
      <c r="J497" s="82">
        <f>+J498+J505+J509+J514+J519+J524+J502+J529</f>
        <v>764038.5</v>
      </c>
      <c r="K497" s="82">
        <f t="shared" ref="K497:L497" si="163">+K498+K505+K509+K514+K519+K524+K502+K529</f>
        <v>808069.9</v>
      </c>
      <c r="L497" s="82">
        <f t="shared" si="163"/>
        <v>809553.10000000009</v>
      </c>
      <c r="M497" s="280"/>
      <c r="N497" s="280"/>
      <c r="O497" s="280"/>
    </row>
    <row r="498" spans="1:15" s="1" customFormat="1" ht="31.5">
      <c r="A498" s="155" t="s">
        <v>429</v>
      </c>
      <c r="B498" s="121">
        <v>941</v>
      </c>
      <c r="C498" s="102" t="s">
        <v>13</v>
      </c>
      <c r="D498" s="116" t="s">
        <v>5</v>
      </c>
      <c r="E498" s="214" t="s">
        <v>5</v>
      </c>
      <c r="F498" s="214">
        <v>2</v>
      </c>
      <c r="G498" s="214" t="s">
        <v>2</v>
      </c>
      <c r="H498" s="214" t="s">
        <v>6</v>
      </c>
      <c r="I498" s="88"/>
      <c r="J498" s="55">
        <f>+J499+J500+J501</f>
        <v>132420.20000000001</v>
      </c>
      <c r="K498" s="55">
        <f t="shared" ref="K498:L498" si="164">+K499+K500+K501</f>
        <v>165341.30000000002</v>
      </c>
      <c r="L498" s="55">
        <f t="shared" si="164"/>
        <v>166668.20000000001</v>
      </c>
      <c r="M498" s="280"/>
      <c r="N498" s="280"/>
      <c r="O498" s="280"/>
    </row>
    <row r="499" spans="1:15" s="1" customFormat="1" ht="31.5">
      <c r="A499" s="58" t="s">
        <v>105</v>
      </c>
      <c r="B499" s="91">
        <v>941</v>
      </c>
      <c r="C499" s="84" t="s">
        <v>13</v>
      </c>
      <c r="D499" s="92" t="s">
        <v>5</v>
      </c>
      <c r="E499" s="107" t="s">
        <v>5</v>
      </c>
      <c r="F499" s="107">
        <v>2</v>
      </c>
      <c r="G499" s="107" t="s">
        <v>2</v>
      </c>
      <c r="H499" s="107" t="s">
        <v>6</v>
      </c>
      <c r="I499" s="83" t="s">
        <v>53</v>
      </c>
      <c r="J499" s="86">
        <v>83505.5</v>
      </c>
      <c r="K499" s="79">
        <v>113086.6</v>
      </c>
      <c r="L499" s="79">
        <v>114244.5</v>
      </c>
      <c r="M499" s="280">
        <v>-12064.6</v>
      </c>
      <c r="N499" s="280"/>
      <c r="O499" s="280"/>
    </row>
    <row r="500" spans="1:15" s="1" customFormat="1" ht="31.5">
      <c r="A500" s="58" t="s">
        <v>108</v>
      </c>
      <c r="B500" s="91">
        <v>941</v>
      </c>
      <c r="C500" s="84" t="s">
        <v>13</v>
      </c>
      <c r="D500" s="92" t="s">
        <v>5</v>
      </c>
      <c r="E500" s="107" t="s">
        <v>5</v>
      </c>
      <c r="F500" s="107">
        <v>2</v>
      </c>
      <c r="G500" s="107" t="s">
        <v>2</v>
      </c>
      <c r="H500" s="107" t="s">
        <v>6</v>
      </c>
      <c r="I500" s="83" t="s">
        <v>55</v>
      </c>
      <c r="J500" s="86">
        <v>17027.599999999999</v>
      </c>
      <c r="K500" s="79">
        <v>17027.599999999999</v>
      </c>
      <c r="L500" s="79">
        <v>17027.599999999999</v>
      </c>
      <c r="M500" s="280"/>
      <c r="N500" s="280"/>
      <c r="O500" s="280"/>
    </row>
    <row r="501" spans="1:15" s="1" customFormat="1" ht="42.6" customHeight="1">
      <c r="A501" s="58" t="s">
        <v>206</v>
      </c>
      <c r="B501" s="91">
        <v>941</v>
      </c>
      <c r="C501" s="84" t="s">
        <v>13</v>
      </c>
      <c r="D501" s="92" t="s">
        <v>5</v>
      </c>
      <c r="E501" s="107" t="s">
        <v>5</v>
      </c>
      <c r="F501" s="107">
        <v>2</v>
      </c>
      <c r="G501" s="107" t="s">
        <v>2</v>
      </c>
      <c r="H501" s="107" t="s">
        <v>6</v>
      </c>
      <c r="I501" s="83" t="s">
        <v>59</v>
      </c>
      <c r="J501" s="86">
        <v>31887.1</v>
      </c>
      <c r="K501" s="79">
        <v>35227.1</v>
      </c>
      <c r="L501" s="79">
        <v>35396.1</v>
      </c>
      <c r="M501" s="280">
        <v>-238</v>
      </c>
      <c r="N501" s="280"/>
      <c r="O501" s="280"/>
    </row>
    <row r="502" spans="1:15" s="1" customFormat="1" ht="55.9" customHeight="1">
      <c r="A502" s="58" t="s">
        <v>612</v>
      </c>
      <c r="B502" s="121">
        <v>941</v>
      </c>
      <c r="C502" s="102" t="s">
        <v>13</v>
      </c>
      <c r="D502" s="247" t="s">
        <v>5</v>
      </c>
      <c r="E502" s="214" t="s">
        <v>5</v>
      </c>
      <c r="F502" s="214" t="s">
        <v>26</v>
      </c>
      <c r="G502" s="214" t="s">
        <v>2</v>
      </c>
      <c r="H502" s="214" t="s">
        <v>294</v>
      </c>
      <c r="I502" s="248"/>
      <c r="J502" s="55">
        <f>+J503+J504</f>
        <v>390</v>
      </c>
      <c r="K502" s="55">
        <f t="shared" ref="K502:L502" si="165">+K503+K504</f>
        <v>0</v>
      </c>
      <c r="L502" s="55">
        <f t="shared" si="165"/>
        <v>0</v>
      </c>
      <c r="M502" s="280"/>
      <c r="N502" s="280"/>
      <c r="O502" s="280"/>
    </row>
    <row r="503" spans="1:15" s="1" customFormat="1" ht="63" customHeight="1">
      <c r="A503" s="58" t="s">
        <v>613</v>
      </c>
      <c r="B503" s="91">
        <v>941</v>
      </c>
      <c r="C503" s="84" t="s">
        <v>13</v>
      </c>
      <c r="D503" s="249" t="s">
        <v>5</v>
      </c>
      <c r="E503" s="107" t="s">
        <v>5</v>
      </c>
      <c r="F503" s="107" t="s">
        <v>26</v>
      </c>
      <c r="G503" s="107" t="s">
        <v>2</v>
      </c>
      <c r="H503" s="107" t="s">
        <v>294</v>
      </c>
      <c r="I503" s="250" t="s">
        <v>53</v>
      </c>
      <c r="J503" s="86">
        <v>325</v>
      </c>
      <c r="K503" s="79"/>
      <c r="L503" s="79"/>
      <c r="M503" s="280"/>
      <c r="N503" s="280"/>
      <c r="O503" s="280"/>
    </row>
    <row r="504" spans="1:15" s="1" customFormat="1" ht="63">
      <c r="A504" s="58" t="s">
        <v>483</v>
      </c>
      <c r="B504" s="91">
        <v>941</v>
      </c>
      <c r="C504" s="84" t="s">
        <v>13</v>
      </c>
      <c r="D504" s="92" t="s">
        <v>5</v>
      </c>
      <c r="E504" s="107" t="s">
        <v>5</v>
      </c>
      <c r="F504" s="107" t="s">
        <v>26</v>
      </c>
      <c r="G504" s="107" t="s">
        <v>2</v>
      </c>
      <c r="H504" s="107" t="s">
        <v>294</v>
      </c>
      <c r="I504" s="83" t="s">
        <v>59</v>
      </c>
      <c r="J504" s="86">
        <v>65</v>
      </c>
      <c r="K504" s="103"/>
      <c r="L504" s="103"/>
      <c r="M504" s="280"/>
      <c r="N504" s="280"/>
      <c r="O504" s="280"/>
    </row>
    <row r="505" spans="1:15" s="1" customFormat="1" ht="47.25">
      <c r="A505" s="58" t="s">
        <v>435</v>
      </c>
      <c r="B505" s="121">
        <v>941</v>
      </c>
      <c r="C505" s="102" t="s">
        <v>13</v>
      </c>
      <c r="D505" s="116" t="s">
        <v>5</v>
      </c>
      <c r="E505" s="214" t="s">
        <v>5</v>
      </c>
      <c r="F505" s="214">
        <v>2</v>
      </c>
      <c r="G505" s="214" t="s">
        <v>2</v>
      </c>
      <c r="H505" s="214">
        <v>78120</v>
      </c>
      <c r="I505" s="106"/>
      <c r="J505" s="55">
        <f>+J506+J507+J508</f>
        <v>581097.6</v>
      </c>
      <c r="K505" s="55">
        <f t="shared" ref="K505:L505" si="166">+K506+K507+K508</f>
        <v>580899.6</v>
      </c>
      <c r="L505" s="55">
        <f t="shared" si="166"/>
        <v>580899.6</v>
      </c>
      <c r="M505" s="280"/>
      <c r="N505" s="280"/>
      <c r="O505" s="280"/>
    </row>
    <row r="506" spans="1:15" s="1" customFormat="1" ht="63">
      <c r="A506" s="58" t="s">
        <v>344</v>
      </c>
      <c r="B506" s="91">
        <v>941</v>
      </c>
      <c r="C506" s="84" t="s">
        <v>13</v>
      </c>
      <c r="D506" s="92" t="s">
        <v>5</v>
      </c>
      <c r="E506" s="107" t="s">
        <v>5</v>
      </c>
      <c r="F506" s="107">
        <v>2</v>
      </c>
      <c r="G506" s="107" t="s">
        <v>2</v>
      </c>
      <c r="H506" s="107">
        <v>78120</v>
      </c>
      <c r="I506" s="83" t="s">
        <v>54</v>
      </c>
      <c r="J506" s="86">
        <v>438931</v>
      </c>
      <c r="K506" s="79">
        <v>438931</v>
      </c>
      <c r="L506" s="79">
        <v>438931</v>
      </c>
      <c r="M506" s="280"/>
      <c r="N506" s="280"/>
      <c r="O506" s="280"/>
    </row>
    <row r="507" spans="1:15" s="1" customFormat="1" ht="43.9" customHeight="1">
      <c r="A507" s="58" t="s">
        <v>345</v>
      </c>
      <c r="B507" s="91">
        <v>941</v>
      </c>
      <c r="C507" s="84" t="s">
        <v>13</v>
      </c>
      <c r="D507" s="92" t="s">
        <v>5</v>
      </c>
      <c r="E507" s="107" t="s">
        <v>5</v>
      </c>
      <c r="F507" s="107">
        <v>2</v>
      </c>
      <c r="G507" s="107" t="s">
        <v>2</v>
      </c>
      <c r="H507" s="107">
        <v>78120</v>
      </c>
      <c r="I507" s="83" t="s">
        <v>53</v>
      </c>
      <c r="J507" s="86">
        <v>18471.599999999999</v>
      </c>
      <c r="K507" s="79">
        <v>17903.599999999999</v>
      </c>
      <c r="L507" s="79">
        <v>17903.599999999999</v>
      </c>
      <c r="M507" s="280">
        <v>568</v>
      </c>
      <c r="N507" s="280"/>
      <c r="O507" s="280"/>
    </row>
    <row r="508" spans="1:15" s="1" customFormat="1" ht="77.45" customHeight="1">
      <c r="A508" s="58" t="s">
        <v>346</v>
      </c>
      <c r="B508" s="91">
        <v>941</v>
      </c>
      <c r="C508" s="84" t="s">
        <v>13</v>
      </c>
      <c r="D508" s="92" t="s">
        <v>5</v>
      </c>
      <c r="E508" s="107" t="s">
        <v>5</v>
      </c>
      <c r="F508" s="107">
        <v>2</v>
      </c>
      <c r="G508" s="107" t="s">
        <v>2</v>
      </c>
      <c r="H508" s="107">
        <v>78120</v>
      </c>
      <c r="I508" s="83" t="s">
        <v>59</v>
      </c>
      <c r="J508" s="86">
        <v>123695</v>
      </c>
      <c r="K508" s="79">
        <v>124065</v>
      </c>
      <c r="L508" s="79">
        <v>124065</v>
      </c>
      <c r="M508" s="280">
        <v>-370</v>
      </c>
      <c r="N508" s="280"/>
      <c r="O508" s="280"/>
    </row>
    <row r="509" spans="1:15" s="1" customFormat="1" ht="33" customHeight="1">
      <c r="A509" s="58" t="s">
        <v>436</v>
      </c>
      <c r="B509" s="121">
        <v>941</v>
      </c>
      <c r="C509" s="102" t="s">
        <v>13</v>
      </c>
      <c r="D509" s="116" t="s">
        <v>5</v>
      </c>
      <c r="E509" s="214" t="s">
        <v>5</v>
      </c>
      <c r="F509" s="214">
        <v>2</v>
      </c>
      <c r="G509" s="214" t="s">
        <v>2</v>
      </c>
      <c r="H509" s="214" t="s">
        <v>228</v>
      </c>
      <c r="I509" s="106"/>
      <c r="J509" s="55">
        <f>+J510+J511+J512+J513</f>
        <v>12530</v>
      </c>
      <c r="K509" s="55">
        <f t="shared" ref="K509:L509" si="167">+K510+K511+K512+K513</f>
        <v>12669.6</v>
      </c>
      <c r="L509" s="55">
        <f t="shared" si="167"/>
        <v>12825.900000000001</v>
      </c>
      <c r="M509" s="280"/>
      <c r="N509" s="280"/>
      <c r="O509" s="280"/>
    </row>
    <row r="510" spans="1:15" s="1" customFormat="1" ht="56.45" customHeight="1">
      <c r="A510" s="58" t="s">
        <v>404</v>
      </c>
      <c r="B510" s="91">
        <v>941</v>
      </c>
      <c r="C510" s="84" t="s">
        <v>13</v>
      </c>
      <c r="D510" s="92" t="s">
        <v>5</v>
      </c>
      <c r="E510" s="107" t="s">
        <v>5</v>
      </c>
      <c r="F510" s="107">
        <v>2</v>
      </c>
      <c r="G510" s="107" t="s">
        <v>2</v>
      </c>
      <c r="H510" s="107" t="s">
        <v>228</v>
      </c>
      <c r="I510" s="83" t="s">
        <v>53</v>
      </c>
      <c r="J510" s="86">
        <v>4593</v>
      </c>
      <c r="K510" s="79">
        <v>4593</v>
      </c>
      <c r="L510" s="79">
        <v>4557.6000000000004</v>
      </c>
      <c r="M510" s="280"/>
      <c r="N510" s="280"/>
      <c r="O510" s="280"/>
    </row>
    <row r="511" spans="1:15" s="1" customFormat="1" ht="66" customHeight="1">
      <c r="A511" s="58" t="s">
        <v>405</v>
      </c>
      <c r="B511" s="91">
        <v>941</v>
      </c>
      <c r="C511" s="84" t="s">
        <v>13</v>
      </c>
      <c r="D511" s="92" t="s">
        <v>5</v>
      </c>
      <c r="E511" s="107" t="s">
        <v>5</v>
      </c>
      <c r="F511" s="107">
        <v>2</v>
      </c>
      <c r="G511" s="107" t="s">
        <v>2</v>
      </c>
      <c r="H511" s="107" t="s">
        <v>228</v>
      </c>
      <c r="I511" s="83" t="s">
        <v>59</v>
      </c>
      <c r="J511" s="86">
        <v>1642</v>
      </c>
      <c r="K511" s="79">
        <v>1642</v>
      </c>
      <c r="L511" s="79">
        <v>1642</v>
      </c>
      <c r="M511" s="280"/>
      <c r="N511" s="280"/>
      <c r="O511" s="280"/>
    </row>
    <row r="512" spans="1:15" s="1" customFormat="1" ht="52.15" customHeight="1">
      <c r="A512" s="58" t="s">
        <v>406</v>
      </c>
      <c r="B512" s="91">
        <v>941</v>
      </c>
      <c r="C512" s="84" t="s">
        <v>13</v>
      </c>
      <c r="D512" s="92" t="s">
        <v>5</v>
      </c>
      <c r="E512" s="107" t="s">
        <v>5</v>
      </c>
      <c r="F512" s="107">
        <v>2</v>
      </c>
      <c r="G512" s="107" t="s">
        <v>2</v>
      </c>
      <c r="H512" s="107" t="s">
        <v>228</v>
      </c>
      <c r="I512" s="83" t="s">
        <v>53</v>
      </c>
      <c r="J512" s="86">
        <v>4653</v>
      </c>
      <c r="K512" s="79">
        <v>4792.6000000000004</v>
      </c>
      <c r="L512" s="79">
        <v>4984.3</v>
      </c>
      <c r="M512" s="280"/>
      <c r="N512" s="280"/>
      <c r="O512" s="280"/>
    </row>
    <row r="513" spans="1:15" s="1" customFormat="1" ht="51" customHeight="1">
      <c r="A513" s="58" t="s">
        <v>407</v>
      </c>
      <c r="B513" s="91">
        <v>941</v>
      </c>
      <c r="C513" s="84" t="s">
        <v>13</v>
      </c>
      <c r="D513" s="92" t="s">
        <v>5</v>
      </c>
      <c r="E513" s="107" t="s">
        <v>5</v>
      </c>
      <c r="F513" s="107">
        <v>2</v>
      </c>
      <c r="G513" s="107" t="s">
        <v>2</v>
      </c>
      <c r="H513" s="107" t="s">
        <v>228</v>
      </c>
      <c r="I513" s="83" t="s">
        <v>59</v>
      </c>
      <c r="J513" s="86">
        <v>1642</v>
      </c>
      <c r="K513" s="79">
        <v>1642</v>
      </c>
      <c r="L513" s="79">
        <v>1642</v>
      </c>
      <c r="M513" s="280"/>
      <c r="N513" s="280"/>
      <c r="O513" s="280"/>
    </row>
    <row r="514" spans="1:15" s="1" customFormat="1" ht="40.15" customHeight="1">
      <c r="A514" s="155" t="s">
        <v>438</v>
      </c>
      <c r="B514" s="121">
        <v>941</v>
      </c>
      <c r="C514" s="102" t="s">
        <v>13</v>
      </c>
      <c r="D514" s="116" t="s">
        <v>5</v>
      </c>
      <c r="E514" s="214" t="s">
        <v>5</v>
      </c>
      <c r="F514" s="214" t="s">
        <v>26</v>
      </c>
      <c r="G514" s="214" t="s">
        <v>2</v>
      </c>
      <c r="H514" s="214" t="s">
        <v>439</v>
      </c>
      <c r="I514" s="106"/>
      <c r="J514" s="55">
        <f>+J515+J516+J517+J518</f>
        <v>11898.6</v>
      </c>
      <c r="K514" s="55">
        <f t="shared" ref="K514:L514" si="168">+K515+K516+K517+K518</f>
        <v>0</v>
      </c>
      <c r="L514" s="55">
        <f t="shared" si="168"/>
        <v>0</v>
      </c>
      <c r="M514" s="280"/>
      <c r="N514" s="280"/>
      <c r="O514" s="280"/>
    </row>
    <row r="515" spans="1:15" s="1" customFormat="1" ht="51.6" hidden="1" customHeight="1">
      <c r="A515" s="58" t="s">
        <v>474</v>
      </c>
      <c r="B515" s="91">
        <v>941</v>
      </c>
      <c r="C515" s="84" t="s">
        <v>13</v>
      </c>
      <c r="D515" s="92" t="s">
        <v>5</v>
      </c>
      <c r="E515" s="107" t="s">
        <v>5</v>
      </c>
      <c r="F515" s="107" t="s">
        <v>26</v>
      </c>
      <c r="G515" s="107" t="s">
        <v>2</v>
      </c>
      <c r="H515" s="107" t="s">
        <v>439</v>
      </c>
      <c r="I515" s="83" t="s">
        <v>53</v>
      </c>
      <c r="J515" s="86"/>
      <c r="K515" s="79"/>
      <c r="L515" s="79"/>
      <c r="M515" s="280"/>
      <c r="N515" s="280"/>
      <c r="O515" s="280"/>
    </row>
    <row r="516" spans="1:15" s="1" customFormat="1" ht="51.6" customHeight="1">
      <c r="A516" s="58" t="s">
        <v>653</v>
      </c>
      <c r="B516" s="91">
        <v>941</v>
      </c>
      <c r="C516" s="84" t="s">
        <v>13</v>
      </c>
      <c r="D516" s="92" t="s">
        <v>5</v>
      </c>
      <c r="E516" s="107" t="s">
        <v>5</v>
      </c>
      <c r="F516" s="107" t="s">
        <v>26</v>
      </c>
      <c r="G516" s="107" t="s">
        <v>2</v>
      </c>
      <c r="H516" s="107" t="s">
        <v>439</v>
      </c>
      <c r="I516" s="83" t="s">
        <v>53</v>
      </c>
      <c r="J516" s="86">
        <v>10005.200000000001</v>
      </c>
      <c r="K516" s="79"/>
      <c r="L516" s="79"/>
      <c r="M516" s="280">
        <v>10005.200000000001</v>
      </c>
      <c r="N516" s="280"/>
      <c r="O516" s="280"/>
    </row>
    <row r="517" spans="1:15" s="11" customFormat="1" ht="52.15" hidden="1" customHeight="1">
      <c r="A517" s="58" t="s">
        <v>652</v>
      </c>
      <c r="B517" s="91">
        <v>941</v>
      </c>
      <c r="C517" s="84" t="s">
        <v>13</v>
      </c>
      <c r="D517" s="92" t="s">
        <v>5</v>
      </c>
      <c r="E517" s="107" t="s">
        <v>5</v>
      </c>
      <c r="F517" s="107" t="s">
        <v>26</v>
      </c>
      <c r="G517" s="107" t="s">
        <v>2</v>
      </c>
      <c r="H517" s="107" t="s">
        <v>439</v>
      </c>
      <c r="I517" s="83" t="s">
        <v>59</v>
      </c>
      <c r="J517" s="86"/>
      <c r="K517" s="79"/>
      <c r="L517" s="79"/>
      <c r="M517" s="288"/>
      <c r="N517" s="288"/>
      <c r="O517" s="288"/>
    </row>
    <row r="518" spans="1:15" s="43" customFormat="1" ht="49.9" customHeight="1">
      <c r="A518" s="58" t="s">
        <v>654</v>
      </c>
      <c r="B518" s="91">
        <v>941</v>
      </c>
      <c r="C518" s="84" t="s">
        <v>13</v>
      </c>
      <c r="D518" s="92" t="s">
        <v>5</v>
      </c>
      <c r="E518" s="107" t="s">
        <v>5</v>
      </c>
      <c r="F518" s="107" t="s">
        <v>26</v>
      </c>
      <c r="G518" s="107" t="s">
        <v>2</v>
      </c>
      <c r="H518" s="107" t="s">
        <v>439</v>
      </c>
      <c r="I518" s="83" t="s">
        <v>59</v>
      </c>
      <c r="J518" s="86">
        <v>1893.4</v>
      </c>
      <c r="K518" s="79">
        <v>0</v>
      </c>
      <c r="L518" s="79">
        <v>0</v>
      </c>
      <c r="M518" s="319">
        <v>1893.4</v>
      </c>
      <c r="N518" s="319"/>
      <c r="O518" s="319"/>
    </row>
    <row r="519" spans="1:15" s="11" customFormat="1" ht="51" customHeight="1">
      <c r="A519" s="155" t="s">
        <v>646</v>
      </c>
      <c r="B519" s="121">
        <v>941</v>
      </c>
      <c r="C519" s="102" t="s">
        <v>13</v>
      </c>
      <c r="D519" s="116" t="s">
        <v>5</v>
      </c>
      <c r="E519" s="214" t="s">
        <v>5</v>
      </c>
      <c r="F519" s="214">
        <v>2</v>
      </c>
      <c r="G519" s="214" t="s">
        <v>2</v>
      </c>
      <c r="H519" s="214" t="s">
        <v>647</v>
      </c>
      <c r="I519" s="106"/>
      <c r="J519" s="55">
        <f>+J520+J521+J522+J523</f>
        <v>3196.2999999999997</v>
      </c>
      <c r="K519" s="55">
        <f t="shared" ref="K519:L519" si="169">+K520+K521+K522+K523</f>
        <v>100</v>
      </c>
      <c r="L519" s="55">
        <f t="shared" si="169"/>
        <v>100</v>
      </c>
      <c r="M519" s="288">
        <v>-60</v>
      </c>
      <c r="N519" s="288"/>
      <c r="O519" s="288"/>
    </row>
    <row r="520" spans="1:15" s="11" customFormat="1" ht="51" customHeight="1">
      <c r="A520" s="155" t="s">
        <v>648</v>
      </c>
      <c r="B520" s="91">
        <v>941</v>
      </c>
      <c r="C520" s="84" t="s">
        <v>13</v>
      </c>
      <c r="D520" s="278" t="s">
        <v>5</v>
      </c>
      <c r="E520" s="107" t="s">
        <v>5</v>
      </c>
      <c r="F520" s="107">
        <v>2</v>
      </c>
      <c r="G520" s="107" t="s">
        <v>2</v>
      </c>
      <c r="H520" s="107" t="s">
        <v>647</v>
      </c>
      <c r="I520" s="279" t="s">
        <v>53</v>
      </c>
      <c r="J520" s="86">
        <v>1750</v>
      </c>
      <c r="K520" s="79">
        <v>100</v>
      </c>
      <c r="L520" s="79">
        <v>100</v>
      </c>
      <c r="M520" s="288">
        <v>1750</v>
      </c>
      <c r="N520" s="288"/>
      <c r="O520" s="288"/>
    </row>
    <row r="521" spans="1:15" s="11" customFormat="1" ht="51" customHeight="1">
      <c r="A521" s="155" t="s">
        <v>649</v>
      </c>
      <c r="B521" s="91">
        <v>941</v>
      </c>
      <c r="C521" s="84" t="s">
        <v>13</v>
      </c>
      <c r="D521" s="278" t="s">
        <v>5</v>
      </c>
      <c r="E521" s="107" t="s">
        <v>5</v>
      </c>
      <c r="F521" s="107">
        <v>2</v>
      </c>
      <c r="G521" s="107" t="s">
        <v>2</v>
      </c>
      <c r="H521" s="107" t="s">
        <v>647</v>
      </c>
      <c r="I521" s="279" t="s">
        <v>53</v>
      </c>
      <c r="J521" s="86">
        <v>247.7</v>
      </c>
      <c r="K521" s="79"/>
      <c r="L521" s="79"/>
      <c r="M521" s="288">
        <v>247.7</v>
      </c>
      <c r="N521" s="288"/>
      <c r="O521" s="288"/>
    </row>
    <row r="522" spans="1:15" s="11" customFormat="1" ht="64.900000000000006" customHeight="1">
      <c r="A522" s="155" t="s">
        <v>650</v>
      </c>
      <c r="B522" s="91">
        <v>941</v>
      </c>
      <c r="C522" s="84" t="s">
        <v>13</v>
      </c>
      <c r="D522" s="278" t="s">
        <v>5</v>
      </c>
      <c r="E522" s="107" t="s">
        <v>5</v>
      </c>
      <c r="F522" s="107">
        <v>2</v>
      </c>
      <c r="G522" s="107" t="s">
        <v>2</v>
      </c>
      <c r="H522" s="107" t="s">
        <v>647</v>
      </c>
      <c r="I522" s="279" t="s">
        <v>59</v>
      </c>
      <c r="J522" s="86">
        <v>1050</v>
      </c>
      <c r="K522" s="79"/>
      <c r="L522" s="79"/>
      <c r="M522" s="288">
        <v>1050</v>
      </c>
      <c r="N522" s="288"/>
      <c r="O522" s="288"/>
    </row>
    <row r="523" spans="1:15" s="11" customFormat="1" ht="69.599999999999994" customHeight="1">
      <c r="A523" s="155" t="s">
        <v>651</v>
      </c>
      <c r="B523" s="91">
        <v>941</v>
      </c>
      <c r="C523" s="84" t="s">
        <v>13</v>
      </c>
      <c r="D523" s="278" t="s">
        <v>5</v>
      </c>
      <c r="E523" s="107" t="s">
        <v>5</v>
      </c>
      <c r="F523" s="107">
        <v>2</v>
      </c>
      <c r="G523" s="107" t="s">
        <v>2</v>
      </c>
      <c r="H523" s="107" t="s">
        <v>647</v>
      </c>
      <c r="I523" s="279" t="s">
        <v>59</v>
      </c>
      <c r="J523" s="86">
        <v>148.6</v>
      </c>
      <c r="K523" s="79"/>
      <c r="L523" s="79"/>
      <c r="M523" s="288">
        <v>148.6</v>
      </c>
      <c r="N523" s="288"/>
      <c r="O523" s="288"/>
    </row>
    <row r="524" spans="1:15" s="11" customFormat="1" ht="39.6" customHeight="1">
      <c r="A524" s="155" t="s">
        <v>504</v>
      </c>
      <c r="B524" s="121">
        <v>941</v>
      </c>
      <c r="C524" s="102" t="s">
        <v>13</v>
      </c>
      <c r="D524" s="116" t="s">
        <v>5</v>
      </c>
      <c r="E524" s="214" t="s">
        <v>5</v>
      </c>
      <c r="F524" s="214" t="s">
        <v>26</v>
      </c>
      <c r="G524" s="214" t="s">
        <v>2</v>
      </c>
      <c r="H524" s="214" t="s">
        <v>462</v>
      </c>
      <c r="I524" s="106"/>
      <c r="J524" s="55">
        <f>+J525+J526+J527+J528</f>
        <v>6152.7</v>
      </c>
      <c r="K524" s="103"/>
      <c r="L524" s="103"/>
      <c r="M524" s="288"/>
      <c r="N524" s="288"/>
      <c r="O524" s="288"/>
    </row>
    <row r="525" spans="1:15" s="11" customFormat="1" ht="49.15" customHeight="1">
      <c r="A525" s="58" t="s">
        <v>463</v>
      </c>
      <c r="B525" s="91">
        <v>941</v>
      </c>
      <c r="C525" s="84" t="s">
        <v>13</v>
      </c>
      <c r="D525" s="92" t="s">
        <v>5</v>
      </c>
      <c r="E525" s="107" t="s">
        <v>5</v>
      </c>
      <c r="F525" s="107" t="s">
        <v>26</v>
      </c>
      <c r="G525" s="107" t="s">
        <v>2</v>
      </c>
      <c r="H525" s="107" t="s">
        <v>462</v>
      </c>
      <c r="I525" s="83" t="s">
        <v>53</v>
      </c>
      <c r="J525" s="86">
        <v>3600</v>
      </c>
      <c r="K525" s="103"/>
      <c r="L525" s="103"/>
      <c r="M525" s="288"/>
      <c r="N525" s="288"/>
      <c r="O525" s="288"/>
    </row>
    <row r="526" spans="1:15" s="33" customFormat="1" ht="48" customHeight="1">
      <c r="A526" s="58" t="s">
        <v>464</v>
      </c>
      <c r="B526" s="91">
        <v>941</v>
      </c>
      <c r="C526" s="84" t="s">
        <v>13</v>
      </c>
      <c r="D526" s="92" t="s">
        <v>5</v>
      </c>
      <c r="E526" s="107" t="s">
        <v>5</v>
      </c>
      <c r="F526" s="107" t="s">
        <v>26</v>
      </c>
      <c r="G526" s="107" t="s">
        <v>2</v>
      </c>
      <c r="H526" s="107" t="s">
        <v>462</v>
      </c>
      <c r="I526" s="83" t="s">
        <v>53</v>
      </c>
      <c r="J526" s="86">
        <v>501.8</v>
      </c>
      <c r="K526" s="103"/>
      <c r="L526" s="103"/>
      <c r="M526" s="318"/>
      <c r="N526" s="318"/>
      <c r="O526" s="318"/>
    </row>
    <row r="527" spans="1:15" s="33" customFormat="1" ht="63.6" customHeight="1">
      <c r="A527" s="58" t="s">
        <v>580</v>
      </c>
      <c r="B527" s="91">
        <v>941</v>
      </c>
      <c r="C527" s="84" t="s">
        <v>13</v>
      </c>
      <c r="D527" s="92" t="s">
        <v>5</v>
      </c>
      <c r="E527" s="107" t="s">
        <v>5</v>
      </c>
      <c r="F527" s="107" t="s">
        <v>26</v>
      </c>
      <c r="G527" s="107" t="s">
        <v>2</v>
      </c>
      <c r="H527" s="107" t="s">
        <v>462</v>
      </c>
      <c r="I527" s="83" t="s">
        <v>59</v>
      </c>
      <c r="J527" s="86">
        <v>1800</v>
      </c>
      <c r="K527" s="103"/>
      <c r="L527" s="103"/>
      <c r="M527" s="318"/>
      <c r="N527" s="318"/>
      <c r="O527" s="318"/>
    </row>
    <row r="528" spans="1:15" s="33" customFormat="1" ht="67.900000000000006" customHeight="1">
      <c r="A528" s="58" t="s">
        <v>579</v>
      </c>
      <c r="B528" s="91">
        <v>941</v>
      </c>
      <c r="C528" s="84" t="s">
        <v>13</v>
      </c>
      <c r="D528" s="92" t="s">
        <v>5</v>
      </c>
      <c r="E528" s="107" t="s">
        <v>5</v>
      </c>
      <c r="F528" s="107" t="s">
        <v>26</v>
      </c>
      <c r="G528" s="107" t="s">
        <v>2</v>
      </c>
      <c r="H528" s="107" t="s">
        <v>462</v>
      </c>
      <c r="I528" s="83" t="s">
        <v>59</v>
      </c>
      <c r="J528" s="86">
        <v>250.9</v>
      </c>
      <c r="K528" s="103"/>
      <c r="L528" s="103"/>
      <c r="M528" s="318"/>
      <c r="N528" s="318"/>
      <c r="O528" s="318"/>
    </row>
    <row r="529" spans="1:15" s="33" customFormat="1" ht="54" customHeight="1">
      <c r="A529" s="58" t="s">
        <v>627</v>
      </c>
      <c r="B529" s="121">
        <v>941</v>
      </c>
      <c r="C529" s="102" t="s">
        <v>13</v>
      </c>
      <c r="D529" s="256" t="s">
        <v>5</v>
      </c>
      <c r="E529" s="214" t="s">
        <v>5</v>
      </c>
      <c r="F529" s="214" t="s">
        <v>26</v>
      </c>
      <c r="G529" s="214" t="s">
        <v>2</v>
      </c>
      <c r="H529" s="214" t="s">
        <v>628</v>
      </c>
      <c r="I529" s="255"/>
      <c r="J529" s="55">
        <f>+J530+J531</f>
        <v>16353.1</v>
      </c>
      <c r="K529" s="55">
        <f t="shared" ref="K529:L529" si="170">+K530+K531</f>
        <v>49059.399999999994</v>
      </c>
      <c r="L529" s="55">
        <f t="shared" si="170"/>
        <v>49059.399999999994</v>
      </c>
      <c r="M529" s="318">
        <v>16353.1</v>
      </c>
      <c r="N529" s="318"/>
      <c r="O529" s="318"/>
    </row>
    <row r="530" spans="1:15" s="33" customFormat="1" ht="72.599999999999994" customHeight="1">
      <c r="A530" s="58" t="s">
        <v>625</v>
      </c>
      <c r="B530" s="91">
        <v>941</v>
      </c>
      <c r="C530" s="84" t="s">
        <v>13</v>
      </c>
      <c r="D530" s="257" t="s">
        <v>5</v>
      </c>
      <c r="E530" s="107" t="s">
        <v>5</v>
      </c>
      <c r="F530" s="107" t="s">
        <v>26</v>
      </c>
      <c r="G530" s="107" t="s">
        <v>2</v>
      </c>
      <c r="H530" s="107" t="s">
        <v>628</v>
      </c>
      <c r="I530" s="258" t="s">
        <v>54</v>
      </c>
      <c r="J530" s="86">
        <v>13150.2</v>
      </c>
      <c r="K530" s="79">
        <v>39450.6</v>
      </c>
      <c r="L530" s="79">
        <v>39450.6</v>
      </c>
      <c r="M530" s="318"/>
      <c r="N530" s="318"/>
      <c r="O530" s="318"/>
    </row>
    <row r="531" spans="1:15" s="33" customFormat="1" ht="68.45" customHeight="1">
      <c r="A531" s="58" t="s">
        <v>626</v>
      </c>
      <c r="B531" s="91">
        <v>941</v>
      </c>
      <c r="C531" s="84" t="s">
        <v>13</v>
      </c>
      <c r="D531" s="257" t="s">
        <v>5</v>
      </c>
      <c r="E531" s="107" t="s">
        <v>5</v>
      </c>
      <c r="F531" s="107" t="s">
        <v>26</v>
      </c>
      <c r="G531" s="107" t="s">
        <v>2</v>
      </c>
      <c r="H531" s="107" t="s">
        <v>628</v>
      </c>
      <c r="I531" s="258" t="s">
        <v>59</v>
      </c>
      <c r="J531" s="86">
        <v>3202.9</v>
      </c>
      <c r="K531" s="79">
        <v>9608.7999999999993</v>
      </c>
      <c r="L531" s="79">
        <v>9608.7999999999993</v>
      </c>
      <c r="M531" s="318"/>
      <c r="N531" s="318"/>
      <c r="O531" s="318"/>
    </row>
    <row r="532" spans="1:15" s="10" customFormat="1" ht="51" customHeight="1">
      <c r="A532" s="170" t="s">
        <v>425</v>
      </c>
      <c r="B532" s="97">
        <v>941</v>
      </c>
      <c r="C532" s="89" t="s">
        <v>13</v>
      </c>
      <c r="D532" s="135" t="s">
        <v>5</v>
      </c>
      <c r="E532" s="98" t="s">
        <v>5</v>
      </c>
      <c r="F532" s="98" t="s">
        <v>26</v>
      </c>
      <c r="G532" s="98" t="s">
        <v>363</v>
      </c>
      <c r="H532" s="98" t="s">
        <v>120</v>
      </c>
      <c r="I532" s="89"/>
      <c r="J532" s="82">
        <f>+J533</f>
        <v>500</v>
      </c>
      <c r="K532" s="82">
        <f t="shared" ref="K532:L532" si="171">+K533</f>
        <v>500</v>
      </c>
      <c r="L532" s="82">
        <f t="shared" si="171"/>
        <v>500</v>
      </c>
      <c r="M532" s="295"/>
      <c r="N532" s="295"/>
      <c r="O532" s="295"/>
    </row>
    <row r="533" spans="1:15" s="43" customFormat="1" ht="47.25">
      <c r="A533" s="58" t="s">
        <v>403</v>
      </c>
      <c r="B533" s="91">
        <v>941</v>
      </c>
      <c r="C533" s="84" t="s">
        <v>13</v>
      </c>
      <c r="D533" s="92" t="s">
        <v>5</v>
      </c>
      <c r="E533" s="107" t="s">
        <v>5</v>
      </c>
      <c r="F533" s="107">
        <v>2</v>
      </c>
      <c r="G533" s="107" t="s">
        <v>363</v>
      </c>
      <c r="H533" s="107" t="s">
        <v>360</v>
      </c>
      <c r="I533" s="83" t="s">
        <v>53</v>
      </c>
      <c r="J533" s="86">
        <v>500</v>
      </c>
      <c r="K533" s="79">
        <v>500</v>
      </c>
      <c r="L533" s="79">
        <v>500</v>
      </c>
      <c r="M533" s="319"/>
      <c r="N533" s="319"/>
      <c r="O533" s="319"/>
    </row>
    <row r="534" spans="1:15" s="11" customFormat="1">
      <c r="A534" s="64" t="s">
        <v>384</v>
      </c>
      <c r="B534" s="97">
        <v>941</v>
      </c>
      <c r="C534" s="89" t="s">
        <v>13</v>
      </c>
      <c r="D534" s="135" t="s">
        <v>5</v>
      </c>
      <c r="E534" s="98" t="s">
        <v>5</v>
      </c>
      <c r="F534" s="98" t="s">
        <v>26</v>
      </c>
      <c r="G534" s="98" t="s">
        <v>385</v>
      </c>
      <c r="H534" s="98" t="s">
        <v>387</v>
      </c>
      <c r="I534" s="215"/>
      <c r="J534" s="82">
        <f>+J535+J536+J537+J538+J539+J540</f>
        <v>3360.8</v>
      </c>
      <c r="K534" s="82">
        <f t="shared" ref="K534:L534" si="172">+K535+K536+K537+K538+K539+K540</f>
        <v>4552.9000000000005</v>
      </c>
      <c r="L534" s="82">
        <f t="shared" si="172"/>
        <v>18189.899999999998</v>
      </c>
      <c r="M534" s="288"/>
      <c r="N534" s="288"/>
      <c r="O534" s="288"/>
    </row>
    <row r="535" spans="1:15" s="50" customFormat="1" ht="60.6" customHeight="1">
      <c r="A535" s="58" t="s">
        <v>588</v>
      </c>
      <c r="B535" s="91">
        <v>941</v>
      </c>
      <c r="C535" s="84" t="s">
        <v>13</v>
      </c>
      <c r="D535" s="92" t="s">
        <v>5</v>
      </c>
      <c r="E535" s="107" t="s">
        <v>5</v>
      </c>
      <c r="F535" s="107" t="s">
        <v>26</v>
      </c>
      <c r="G535" s="107" t="s">
        <v>385</v>
      </c>
      <c r="H535" s="107" t="s">
        <v>386</v>
      </c>
      <c r="I535" s="216">
        <v>200</v>
      </c>
      <c r="J535" s="86">
        <v>2189.4</v>
      </c>
      <c r="K535" s="86">
        <v>4507.8</v>
      </c>
      <c r="L535" s="86">
        <v>18009.8</v>
      </c>
      <c r="M535" s="335"/>
      <c r="N535" s="335"/>
      <c r="O535" s="335"/>
    </row>
    <row r="536" spans="1:15" s="31" customFormat="1" ht="63">
      <c r="A536" s="58" t="s">
        <v>549</v>
      </c>
      <c r="B536" s="91">
        <v>941</v>
      </c>
      <c r="C536" s="84" t="s">
        <v>13</v>
      </c>
      <c r="D536" s="92" t="s">
        <v>5</v>
      </c>
      <c r="E536" s="107" t="s">
        <v>5</v>
      </c>
      <c r="F536" s="107" t="s">
        <v>26</v>
      </c>
      <c r="G536" s="107" t="s">
        <v>385</v>
      </c>
      <c r="H536" s="107" t="s">
        <v>386</v>
      </c>
      <c r="I536" s="216">
        <v>200</v>
      </c>
      <c r="J536" s="86">
        <v>44.7</v>
      </c>
      <c r="K536" s="86"/>
      <c r="L536" s="86"/>
      <c r="M536" s="331"/>
      <c r="N536" s="331"/>
      <c r="O536" s="331"/>
    </row>
    <row r="537" spans="1:15" s="10" customFormat="1" ht="61.9" customHeight="1">
      <c r="A537" s="58" t="s">
        <v>550</v>
      </c>
      <c r="B537" s="91">
        <v>941</v>
      </c>
      <c r="C537" s="84" t="s">
        <v>13</v>
      </c>
      <c r="D537" s="92" t="s">
        <v>5</v>
      </c>
      <c r="E537" s="107" t="s">
        <v>5</v>
      </c>
      <c r="F537" s="107" t="s">
        <v>26</v>
      </c>
      <c r="G537" s="107" t="s">
        <v>385</v>
      </c>
      <c r="H537" s="107" t="s">
        <v>386</v>
      </c>
      <c r="I537" s="216">
        <v>200</v>
      </c>
      <c r="J537" s="86">
        <v>6.4</v>
      </c>
      <c r="K537" s="86">
        <v>45.1</v>
      </c>
      <c r="L537" s="86">
        <v>180.1</v>
      </c>
      <c r="M537" s="295"/>
      <c r="N537" s="295"/>
      <c r="O537" s="295"/>
    </row>
    <row r="538" spans="1:15" s="43" customFormat="1" ht="75.599999999999994" customHeight="1">
      <c r="A538" s="58" t="s">
        <v>587</v>
      </c>
      <c r="B538" s="91">
        <v>941</v>
      </c>
      <c r="C538" s="84" t="s">
        <v>13</v>
      </c>
      <c r="D538" s="92" t="s">
        <v>5</v>
      </c>
      <c r="E538" s="107" t="s">
        <v>5</v>
      </c>
      <c r="F538" s="107" t="s">
        <v>26</v>
      </c>
      <c r="G538" s="107" t="s">
        <v>385</v>
      </c>
      <c r="H538" s="107" t="s">
        <v>386</v>
      </c>
      <c r="I538" s="216">
        <v>600</v>
      </c>
      <c r="J538" s="86">
        <v>1094.8</v>
      </c>
      <c r="K538" s="86"/>
      <c r="L538" s="86"/>
      <c r="M538" s="319"/>
      <c r="N538" s="319"/>
      <c r="O538" s="319"/>
    </row>
    <row r="539" spans="1:15" s="11" customFormat="1" ht="78.75">
      <c r="A539" s="58" t="s">
        <v>555</v>
      </c>
      <c r="B539" s="91">
        <v>941</v>
      </c>
      <c r="C539" s="84" t="s">
        <v>13</v>
      </c>
      <c r="D539" s="92" t="s">
        <v>5</v>
      </c>
      <c r="E539" s="107" t="s">
        <v>5</v>
      </c>
      <c r="F539" s="107" t="s">
        <v>26</v>
      </c>
      <c r="G539" s="107" t="s">
        <v>385</v>
      </c>
      <c r="H539" s="107" t="s">
        <v>386</v>
      </c>
      <c r="I539" s="83" t="s">
        <v>59</v>
      </c>
      <c r="J539" s="86">
        <v>22.3</v>
      </c>
      <c r="K539" s="79"/>
      <c r="L539" s="79"/>
      <c r="M539" s="288"/>
      <c r="N539" s="288"/>
      <c r="O539" s="288"/>
    </row>
    <row r="540" spans="1:15" s="11" customFormat="1" ht="78.75">
      <c r="A540" s="58" t="s">
        <v>556</v>
      </c>
      <c r="B540" s="91">
        <v>941</v>
      </c>
      <c r="C540" s="84" t="s">
        <v>13</v>
      </c>
      <c r="D540" s="92" t="s">
        <v>5</v>
      </c>
      <c r="E540" s="107" t="s">
        <v>5</v>
      </c>
      <c r="F540" s="107" t="s">
        <v>26</v>
      </c>
      <c r="G540" s="107" t="s">
        <v>385</v>
      </c>
      <c r="H540" s="107" t="s">
        <v>386</v>
      </c>
      <c r="I540" s="83" t="s">
        <v>59</v>
      </c>
      <c r="J540" s="86">
        <v>3.2</v>
      </c>
      <c r="K540" s="79"/>
      <c r="L540" s="79"/>
      <c r="M540" s="288"/>
      <c r="N540" s="288"/>
      <c r="O540" s="288"/>
    </row>
    <row r="541" spans="1:15" s="11" customFormat="1">
      <c r="A541" s="64" t="s">
        <v>572</v>
      </c>
      <c r="B541" s="97">
        <v>941</v>
      </c>
      <c r="C541" s="89" t="s">
        <v>13</v>
      </c>
      <c r="D541" s="135" t="s">
        <v>5</v>
      </c>
      <c r="E541" s="98" t="s">
        <v>5</v>
      </c>
      <c r="F541" s="98" t="s">
        <v>26</v>
      </c>
      <c r="G541" s="98" t="s">
        <v>573</v>
      </c>
      <c r="H541" s="98" t="s">
        <v>586</v>
      </c>
      <c r="I541" s="215"/>
      <c r="J541" s="82">
        <f>+J542+J543+J544</f>
        <v>1933.7</v>
      </c>
      <c r="K541" s="82">
        <f>+K542+K543+K544+K545+K549+K550</f>
        <v>34748.700000000004</v>
      </c>
      <c r="L541" s="82">
        <f>+L542+L543+L544+L545+L549+L550</f>
        <v>0</v>
      </c>
      <c r="M541" s="288"/>
      <c r="N541" s="288"/>
      <c r="O541" s="288"/>
    </row>
    <row r="542" spans="1:15" s="11" customFormat="1" ht="47.25">
      <c r="A542" s="155" t="s">
        <v>584</v>
      </c>
      <c r="B542" s="163">
        <v>941</v>
      </c>
      <c r="C542" s="61" t="s">
        <v>13</v>
      </c>
      <c r="D542" s="233" t="s">
        <v>5</v>
      </c>
      <c r="E542" s="164" t="s">
        <v>5</v>
      </c>
      <c r="F542" s="164" t="s">
        <v>26</v>
      </c>
      <c r="G542" s="164" t="s">
        <v>573</v>
      </c>
      <c r="H542" s="107" t="s">
        <v>586</v>
      </c>
      <c r="I542" s="235" t="s">
        <v>53</v>
      </c>
      <c r="J542" s="86">
        <v>1609.5</v>
      </c>
      <c r="K542" s="79"/>
      <c r="L542" s="79"/>
      <c r="M542" s="288"/>
      <c r="N542" s="288"/>
      <c r="O542" s="288"/>
    </row>
    <row r="543" spans="1:15" s="11" customFormat="1" ht="47.25">
      <c r="A543" s="155" t="s">
        <v>583</v>
      </c>
      <c r="B543" s="163">
        <v>941</v>
      </c>
      <c r="C543" s="61" t="s">
        <v>13</v>
      </c>
      <c r="D543" s="233" t="s">
        <v>5</v>
      </c>
      <c r="E543" s="164" t="s">
        <v>5</v>
      </c>
      <c r="F543" s="164" t="s">
        <v>26</v>
      </c>
      <c r="G543" s="164" t="s">
        <v>573</v>
      </c>
      <c r="H543" s="107" t="s">
        <v>586</v>
      </c>
      <c r="I543" s="235" t="s">
        <v>53</v>
      </c>
      <c r="J543" s="86">
        <v>284</v>
      </c>
      <c r="K543" s="79"/>
      <c r="L543" s="79"/>
      <c r="M543" s="288"/>
      <c r="N543" s="288"/>
      <c r="O543" s="288"/>
    </row>
    <row r="544" spans="1:15" s="11" customFormat="1" ht="47.25">
      <c r="A544" s="155" t="s">
        <v>585</v>
      </c>
      <c r="B544" s="163">
        <v>941</v>
      </c>
      <c r="C544" s="61" t="s">
        <v>13</v>
      </c>
      <c r="D544" s="233" t="s">
        <v>5</v>
      </c>
      <c r="E544" s="164" t="s">
        <v>5</v>
      </c>
      <c r="F544" s="164" t="s">
        <v>26</v>
      </c>
      <c r="G544" s="164" t="s">
        <v>573</v>
      </c>
      <c r="H544" s="107" t="s">
        <v>586</v>
      </c>
      <c r="I544" s="235" t="s">
        <v>53</v>
      </c>
      <c r="J544" s="86">
        <v>40.200000000000003</v>
      </c>
      <c r="K544" s="79"/>
      <c r="L544" s="79"/>
      <c r="M544" s="288"/>
      <c r="N544" s="288"/>
      <c r="O544" s="288"/>
    </row>
    <row r="545" spans="1:15" s="11" customFormat="1">
      <c r="A545" s="64" t="s">
        <v>551</v>
      </c>
      <c r="B545" s="97">
        <v>941</v>
      </c>
      <c r="C545" s="89" t="s">
        <v>13</v>
      </c>
      <c r="D545" s="135" t="s">
        <v>5</v>
      </c>
      <c r="E545" s="98" t="s">
        <v>5</v>
      </c>
      <c r="F545" s="98" t="s">
        <v>26</v>
      </c>
      <c r="G545" s="98" t="s">
        <v>552</v>
      </c>
      <c r="H545" s="98" t="s">
        <v>558</v>
      </c>
      <c r="I545" s="215"/>
      <c r="J545" s="82">
        <f>+J546+J547+J548+J549+J550+J551</f>
        <v>8718.7000000000007</v>
      </c>
      <c r="K545" s="82">
        <f t="shared" ref="K545:L545" si="173">+K546+K547+K548+K549+K550+K551</f>
        <v>31879.300000000003</v>
      </c>
      <c r="L545" s="82">
        <f t="shared" si="173"/>
        <v>0</v>
      </c>
      <c r="M545" s="288"/>
      <c r="N545" s="288"/>
      <c r="O545" s="288"/>
    </row>
    <row r="546" spans="1:15" s="11" customFormat="1" ht="47.25">
      <c r="A546" s="58" t="s">
        <v>597</v>
      </c>
      <c r="B546" s="163">
        <v>941</v>
      </c>
      <c r="C546" s="61" t="s">
        <v>13</v>
      </c>
      <c r="D546" s="217" t="s">
        <v>5</v>
      </c>
      <c r="E546" s="164" t="s">
        <v>5</v>
      </c>
      <c r="F546" s="164" t="s">
        <v>26</v>
      </c>
      <c r="G546" s="164" t="s">
        <v>552</v>
      </c>
      <c r="H546" s="107" t="s">
        <v>558</v>
      </c>
      <c r="I546" s="83" t="s">
        <v>53</v>
      </c>
      <c r="J546" s="86">
        <v>4259.3</v>
      </c>
      <c r="K546" s="79">
        <v>28694.3</v>
      </c>
      <c r="L546" s="79"/>
      <c r="M546" s="288">
        <v>2045.4</v>
      </c>
      <c r="N546" s="288"/>
      <c r="O546" s="288"/>
    </row>
    <row r="547" spans="1:15" s="11" customFormat="1" ht="47.25">
      <c r="A547" s="58" t="s">
        <v>554</v>
      </c>
      <c r="B547" s="163">
        <v>941</v>
      </c>
      <c r="C547" s="61" t="s">
        <v>13</v>
      </c>
      <c r="D547" s="241" t="s">
        <v>5</v>
      </c>
      <c r="E547" s="164" t="s">
        <v>5</v>
      </c>
      <c r="F547" s="164" t="s">
        <v>26</v>
      </c>
      <c r="G547" s="164" t="s">
        <v>552</v>
      </c>
      <c r="H547" s="107" t="s">
        <v>558</v>
      </c>
      <c r="I547" s="242" t="s">
        <v>53</v>
      </c>
      <c r="J547" s="86">
        <v>87</v>
      </c>
      <c r="K547" s="79"/>
      <c r="L547" s="79"/>
      <c r="M547" s="288">
        <v>41.8</v>
      </c>
      <c r="N547" s="288"/>
      <c r="O547" s="288"/>
    </row>
    <row r="548" spans="1:15" s="11" customFormat="1" ht="47.25">
      <c r="A548" s="58" t="s">
        <v>553</v>
      </c>
      <c r="B548" s="163">
        <v>941</v>
      </c>
      <c r="C548" s="61" t="s">
        <v>13</v>
      </c>
      <c r="D548" s="241" t="s">
        <v>5</v>
      </c>
      <c r="E548" s="164" t="s">
        <v>5</v>
      </c>
      <c r="F548" s="164" t="s">
        <v>26</v>
      </c>
      <c r="G548" s="164" t="s">
        <v>552</v>
      </c>
      <c r="H548" s="107" t="s">
        <v>558</v>
      </c>
      <c r="I548" s="242" t="s">
        <v>53</v>
      </c>
      <c r="J548" s="86">
        <v>13.1</v>
      </c>
      <c r="K548" s="79">
        <v>28.7</v>
      </c>
      <c r="L548" s="79"/>
      <c r="M548" s="288">
        <v>6.7</v>
      </c>
      <c r="N548" s="288"/>
      <c r="O548" s="288"/>
    </row>
    <row r="549" spans="1:15" s="11" customFormat="1" ht="47.25">
      <c r="A549" s="58" t="s">
        <v>600</v>
      </c>
      <c r="B549" s="163">
        <v>941</v>
      </c>
      <c r="C549" s="61" t="s">
        <v>13</v>
      </c>
      <c r="D549" s="217" t="s">
        <v>5</v>
      </c>
      <c r="E549" s="164" t="s">
        <v>5</v>
      </c>
      <c r="F549" s="164" t="s">
        <v>26</v>
      </c>
      <c r="G549" s="164" t="s">
        <v>552</v>
      </c>
      <c r="H549" s="107" t="s">
        <v>558</v>
      </c>
      <c r="I549" s="83" t="s">
        <v>59</v>
      </c>
      <c r="J549" s="86">
        <v>4259.3</v>
      </c>
      <c r="K549" s="79">
        <v>2869.4</v>
      </c>
      <c r="L549" s="79"/>
      <c r="M549" s="288">
        <v>-168.7</v>
      </c>
      <c r="N549" s="288"/>
      <c r="O549" s="288"/>
    </row>
    <row r="550" spans="1:15" s="11" customFormat="1" ht="48.6" customHeight="1">
      <c r="A550" s="58" t="s">
        <v>598</v>
      </c>
      <c r="B550" s="163">
        <v>941</v>
      </c>
      <c r="C550" s="61" t="s">
        <v>13</v>
      </c>
      <c r="D550" s="217" t="s">
        <v>5</v>
      </c>
      <c r="E550" s="164" t="s">
        <v>5</v>
      </c>
      <c r="F550" s="164" t="s">
        <v>26</v>
      </c>
      <c r="G550" s="164" t="s">
        <v>552</v>
      </c>
      <c r="H550" s="107" t="s">
        <v>558</v>
      </c>
      <c r="I550" s="83" t="s">
        <v>59</v>
      </c>
      <c r="J550" s="86">
        <v>86.9</v>
      </c>
      <c r="K550" s="79"/>
      <c r="L550" s="79"/>
      <c r="M550" s="288">
        <v>-3.5</v>
      </c>
      <c r="N550" s="288"/>
      <c r="O550" s="288"/>
    </row>
    <row r="551" spans="1:15" s="11" customFormat="1" ht="45.6" customHeight="1">
      <c r="A551" s="58" t="s">
        <v>557</v>
      </c>
      <c r="B551" s="163">
        <v>941</v>
      </c>
      <c r="C551" s="61" t="s">
        <v>13</v>
      </c>
      <c r="D551" s="217" t="s">
        <v>5</v>
      </c>
      <c r="E551" s="164" t="s">
        <v>5</v>
      </c>
      <c r="F551" s="164" t="s">
        <v>26</v>
      </c>
      <c r="G551" s="164" t="s">
        <v>552</v>
      </c>
      <c r="H551" s="107" t="s">
        <v>558</v>
      </c>
      <c r="I551" s="83" t="s">
        <v>59</v>
      </c>
      <c r="J551" s="86">
        <v>13.1</v>
      </c>
      <c r="K551" s="79">
        <v>286.89999999999998</v>
      </c>
      <c r="L551" s="79"/>
      <c r="M551" s="288">
        <v>0.3</v>
      </c>
      <c r="N551" s="288"/>
      <c r="O551" s="288"/>
    </row>
    <row r="552" spans="1:15" s="43" customFormat="1" hidden="1">
      <c r="A552" s="63" t="s">
        <v>248</v>
      </c>
      <c r="B552" s="95">
        <v>941</v>
      </c>
      <c r="C552" s="96" t="s">
        <v>13</v>
      </c>
      <c r="D552" s="150" t="s">
        <v>5</v>
      </c>
      <c r="E552" s="96" t="s">
        <v>5</v>
      </c>
      <c r="F552" s="96" t="s">
        <v>155</v>
      </c>
      <c r="G552" s="96" t="s">
        <v>114</v>
      </c>
      <c r="H552" s="96" t="s">
        <v>120</v>
      </c>
      <c r="I552" s="136"/>
      <c r="J552" s="81">
        <f>SUM(J553)</f>
        <v>0</v>
      </c>
      <c r="K552" s="81">
        <f t="shared" ref="K552:L552" si="174">SUM(K553)</f>
        <v>0</v>
      </c>
      <c r="L552" s="81">
        <f t="shared" si="174"/>
        <v>0</v>
      </c>
      <c r="M552" s="319"/>
      <c r="N552" s="319"/>
      <c r="O552" s="319"/>
    </row>
    <row r="553" spans="1:15" s="11" customFormat="1" ht="34.5" hidden="1">
      <c r="A553" s="64" t="s">
        <v>154</v>
      </c>
      <c r="B553" s="97">
        <v>941</v>
      </c>
      <c r="C553" s="89" t="s">
        <v>13</v>
      </c>
      <c r="D553" s="89" t="s">
        <v>5</v>
      </c>
      <c r="E553" s="98" t="s">
        <v>5</v>
      </c>
      <c r="F553" s="98" t="s">
        <v>155</v>
      </c>
      <c r="G553" s="98" t="s">
        <v>5</v>
      </c>
      <c r="H553" s="98" t="s">
        <v>120</v>
      </c>
      <c r="I553" s="88"/>
      <c r="J553" s="82">
        <f>SUM(J554:J556)</f>
        <v>0</v>
      </c>
      <c r="K553" s="82">
        <f t="shared" ref="K553:L553" si="175">SUM(K554:K556)</f>
        <v>0</v>
      </c>
      <c r="L553" s="82">
        <f t="shared" si="175"/>
        <v>0</v>
      </c>
      <c r="M553" s="288"/>
      <c r="N553" s="288"/>
      <c r="O553" s="288"/>
    </row>
    <row r="554" spans="1:15" s="23" customFormat="1" ht="31.5" hidden="1">
      <c r="A554" s="197" t="s">
        <v>347</v>
      </c>
      <c r="B554" s="91">
        <v>941</v>
      </c>
      <c r="C554" s="84" t="s">
        <v>13</v>
      </c>
      <c r="D554" s="84" t="s">
        <v>5</v>
      </c>
      <c r="E554" s="107" t="s">
        <v>5</v>
      </c>
      <c r="F554" s="107">
        <v>6</v>
      </c>
      <c r="G554" s="107" t="s">
        <v>5</v>
      </c>
      <c r="H554" s="107" t="s">
        <v>276</v>
      </c>
      <c r="I554" s="83" t="s">
        <v>53</v>
      </c>
      <c r="J554" s="79"/>
      <c r="K554" s="79"/>
      <c r="L554" s="79"/>
      <c r="M554" s="298"/>
      <c r="N554" s="298"/>
      <c r="O554" s="298"/>
    </row>
    <row r="555" spans="1:15" s="20" customFormat="1" ht="31.5" hidden="1">
      <c r="A555" s="197" t="s">
        <v>348</v>
      </c>
      <c r="B555" s="91">
        <v>941</v>
      </c>
      <c r="C555" s="84" t="s">
        <v>13</v>
      </c>
      <c r="D555" s="84" t="s">
        <v>5</v>
      </c>
      <c r="E555" s="107" t="s">
        <v>5</v>
      </c>
      <c r="F555" s="107">
        <v>6</v>
      </c>
      <c r="G555" s="107" t="s">
        <v>5</v>
      </c>
      <c r="H555" s="107" t="s">
        <v>276</v>
      </c>
      <c r="I555" s="83" t="s">
        <v>53</v>
      </c>
      <c r="J555" s="79"/>
      <c r="K555" s="79"/>
      <c r="L555" s="79"/>
      <c r="M555" s="299"/>
      <c r="N555" s="299"/>
      <c r="O555" s="299"/>
    </row>
    <row r="556" spans="1:15" s="19" customFormat="1" ht="31.5" hidden="1">
      <c r="A556" s="65" t="s">
        <v>289</v>
      </c>
      <c r="B556" s="91">
        <v>941</v>
      </c>
      <c r="C556" s="84" t="s">
        <v>13</v>
      </c>
      <c r="D556" s="84" t="s">
        <v>5</v>
      </c>
      <c r="E556" s="107" t="s">
        <v>5</v>
      </c>
      <c r="F556" s="107">
        <v>6</v>
      </c>
      <c r="G556" s="107" t="s">
        <v>5</v>
      </c>
      <c r="H556" s="107">
        <v>88100</v>
      </c>
      <c r="I556" s="83" t="s">
        <v>53</v>
      </c>
      <c r="J556" s="79"/>
      <c r="K556" s="79"/>
      <c r="L556" s="79"/>
      <c r="M556" s="300"/>
      <c r="N556" s="300"/>
      <c r="O556" s="300"/>
    </row>
    <row r="557" spans="1:15" s="47" customFormat="1" ht="33">
      <c r="A557" s="62" t="s">
        <v>147</v>
      </c>
      <c r="B557" s="93">
        <v>941</v>
      </c>
      <c r="C557" s="99" t="s">
        <v>13</v>
      </c>
      <c r="D557" s="153" t="s">
        <v>5</v>
      </c>
      <c r="E557" s="99" t="s">
        <v>32</v>
      </c>
      <c r="F557" s="99" t="s">
        <v>113</v>
      </c>
      <c r="G557" s="99" t="s">
        <v>114</v>
      </c>
      <c r="H557" s="99" t="s">
        <v>120</v>
      </c>
      <c r="I557" s="147"/>
      <c r="J557" s="80">
        <f>SUM(J558)</f>
        <v>1280</v>
      </c>
      <c r="K557" s="80">
        <f t="shared" ref="K557:L559" si="176">SUM(K558)</f>
        <v>1350</v>
      </c>
      <c r="L557" s="80">
        <f t="shared" si="176"/>
        <v>1400</v>
      </c>
      <c r="M557" s="333"/>
      <c r="N557" s="333"/>
      <c r="O557" s="333"/>
    </row>
    <row r="558" spans="1:15" s="11" customFormat="1" ht="25.9" customHeight="1">
      <c r="A558" s="63" t="s">
        <v>148</v>
      </c>
      <c r="B558" s="95">
        <v>941</v>
      </c>
      <c r="C558" s="100" t="s">
        <v>13</v>
      </c>
      <c r="D558" s="133" t="s">
        <v>5</v>
      </c>
      <c r="E558" s="100" t="s">
        <v>32</v>
      </c>
      <c r="F558" s="100" t="s">
        <v>16</v>
      </c>
      <c r="G558" s="100" t="s">
        <v>114</v>
      </c>
      <c r="H558" s="100" t="s">
        <v>120</v>
      </c>
      <c r="I558" s="136"/>
      <c r="J558" s="81">
        <f>SUM(J559)</f>
        <v>1280</v>
      </c>
      <c r="K558" s="81">
        <f t="shared" si="176"/>
        <v>1350</v>
      </c>
      <c r="L558" s="81">
        <f t="shared" si="176"/>
        <v>1400</v>
      </c>
      <c r="M558" s="288"/>
      <c r="N558" s="288"/>
      <c r="O558" s="288"/>
    </row>
    <row r="559" spans="1:15" s="11" customFormat="1" ht="28.15" customHeight="1">
      <c r="A559" s="64" t="s">
        <v>208</v>
      </c>
      <c r="B559" s="97">
        <v>941</v>
      </c>
      <c r="C559" s="89" t="s">
        <v>13</v>
      </c>
      <c r="D559" s="135" t="s">
        <v>5</v>
      </c>
      <c r="E559" s="89" t="s">
        <v>32</v>
      </c>
      <c r="F559" s="89" t="s">
        <v>16</v>
      </c>
      <c r="G559" s="89" t="s">
        <v>1</v>
      </c>
      <c r="H559" s="89" t="s">
        <v>120</v>
      </c>
      <c r="I559" s="88"/>
      <c r="J559" s="82">
        <f>SUM(J560)</f>
        <v>1280</v>
      </c>
      <c r="K559" s="82">
        <f t="shared" si="176"/>
        <v>1350</v>
      </c>
      <c r="L559" s="82">
        <f t="shared" si="176"/>
        <v>1400</v>
      </c>
      <c r="M559" s="288"/>
      <c r="N559" s="288"/>
      <c r="O559" s="288"/>
    </row>
    <row r="560" spans="1:15" s="11" customFormat="1" ht="31.5">
      <c r="A560" s="58" t="s">
        <v>209</v>
      </c>
      <c r="B560" s="91">
        <v>941</v>
      </c>
      <c r="C560" s="84" t="s">
        <v>13</v>
      </c>
      <c r="D560" s="92" t="s">
        <v>5</v>
      </c>
      <c r="E560" s="84" t="s">
        <v>32</v>
      </c>
      <c r="F560" s="84" t="s">
        <v>16</v>
      </c>
      <c r="G560" s="84" t="s">
        <v>1</v>
      </c>
      <c r="H560" s="84" t="s">
        <v>6</v>
      </c>
      <c r="I560" s="83" t="s">
        <v>53</v>
      </c>
      <c r="J560" s="79">
        <v>1280</v>
      </c>
      <c r="K560" s="79">
        <v>1350</v>
      </c>
      <c r="L560" s="79">
        <v>1400</v>
      </c>
      <c r="M560" s="288"/>
      <c r="N560" s="288"/>
      <c r="O560" s="288"/>
    </row>
    <row r="561" spans="1:15" s="57" customFormat="1">
      <c r="A561" s="59" t="s">
        <v>218</v>
      </c>
      <c r="B561" s="60">
        <v>941</v>
      </c>
      <c r="C561" s="66" t="s">
        <v>13</v>
      </c>
      <c r="D561" s="114" t="s">
        <v>2</v>
      </c>
      <c r="E561" s="198"/>
      <c r="F561" s="218"/>
      <c r="G561" s="218"/>
      <c r="H561" s="143"/>
      <c r="I561" s="115"/>
      <c r="J561" s="55">
        <f>SUM(J562)</f>
        <v>112933.70000000001</v>
      </c>
      <c r="K561" s="55">
        <f t="shared" ref="K561:L562" si="177">SUM(K562)</f>
        <v>93808</v>
      </c>
      <c r="L561" s="55">
        <f t="shared" si="177"/>
        <v>94243</v>
      </c>
      <c r="M561" s="336"/>
      <c r="N561" s="336"/>
      <c r="O561" s="336"/>
    </row>
    <row r="562" spans="1:15" s="57" customFormat="1">
      <c r="A562" s="62" t="s">
        <v>136</v>
      </c>
      <c r="B562" s="93">
        <v>941</v>
      </c>
      <c r="C562" s="94" t="s">
        <v>13</v>
      </c>
      <c r="D562" s="146" t="s">
        <v>2</v>
      </c>
      <c r="E562" s="94" t="s">
        <v>5</v>
      </c>
      <c r="F562" s="94" t="s">
        <v>113</v>
      </c>
      <c r="G562" s="94" t="s">
        <v>114</v>
      </c>
      <c r="H562" s="94" t="s">
        <v>120</v>
      </c>
      <c r="I562" s="147"/>
      <c r="J562" s="80">
        <f>SUM(J563)</f>
        <v>112933.70000000001</v>
      </c>
      <c r="K562" s="80">
        <f t="shared" si="177"/>
        <v>93808</v>
      </c>
      <c r="L562" s="80">
        <f t="shared" si="177"/>
        <v>94243</v>
      </c>
      <c r="M562" s="336"/>
      <c r="N562" s="336"/>
      <c r="O562" s="336"/>
    </row>
    <row r="563" spans="1:15" s="11" customFormat="1">
      <c r="A563" s="63" t="s">
        <v>141</v>
      </c>
      <c r="B563" s="95">
        <v>941</v>
      </c>
      <c r="C563" s="100" t="s">
        <v>13</v>
      </c>
      <c r="D563" s="133" t="s">
        <v>2</v>
      </c>
      <c r="E563" s="96" t="s">
        <v>5</v>
      </c>
      <c r="F563" s="96" t="s">
        <v>30</v>
      </c>
      <c r="G563" s="96" t="s">
        <v>114</v>
      </c>
      <c r="H563" s="96" t="s">
        <v>120</v>
      </c>
      <c r="I563" s="136"/>
      <c r="J563" s="81">
        <f>SUM(J564+J569+J571)+J573+J577</f>
        <v>112933.70000000001</v>
      </c>
      <c r="K563" s="81">
        <f t="shared" ref="K563:L563" si="178">SUM(K564+K569+K571)+K573+K577</f>
        <v>93808</v>
      </c>
      <c r="L563" s="81">
        <f t="shared" si="178"/>
        <v>94243</v>
      </c>
      <c r="M563" s="288"/>
      <c r="N563" s="288"/>
      <c r="O563" s="288"/>
    </row>
    <row r="564" spans="1:15" s="11" customFormat="1" ht="34.5">
      <c r="A564" s="64" t="s">
        <v>142</v>
      </c>
      <c r="B564" s="97">
        <v>941</v>
      </c>
      <c r="C564" s="89" t="s">
        <v>13</v>
      </c>
      <c r="D564" s="135" t="s">
        <v>2</v>
      </c>
      <c r="E564" s="98" t="s">
        <v>5</v>
      </c>
      <c r="F564" s="98" t="s">
        <v>30</v>
      </c>
      <c r="G564" s="98" t="s">
        <v>1</v>
      </c>
      <c r="H564" s="98" t="s">
        <v>120</v>
      </c>
      <c r="I564" s="88"/>
      <c r="J564" s="82">
        <f>SUM(J565:J568)</f>
        <v>41147.9</v>
      </c>
      <c r="K564" s="82">
        <f>SUM(K565:K567)</f>
        <v>28867</v>
      </c>
      <c r="L564" s="82">
        <f>SUM(L565:L567)</f>
        <v>29190</v>
      </c>
      <c r="M564" s="288"/>
      <c r="N564" s="288"/>
      <c r="O564" s="288"/>
    </row>
    <row r="565" spans="1:15" s="8" customFormat="1" ht="31.5">
      <c r="A565" s="58" t="s">
        <v>105</v>
      </c>
      <c r="B565" s="91">
        <v>941</v>
      </c>
      <c r="C565" s="84" t="s">
        <v>13</v>
      </c>
      <c r="D565" s="92" t="s">
        <v>2</v>
      </c>
      <c r="E565" s="107" t="s">
        <v>5</v>
      </c>
      <c r="F565" s="107">
        <v>3</v>
      </c>
      <c r="G565" s="107" t="s">
        <v>1</v>
      </c>
      <c r="H565" s="107" t="s">
        <v>6</v>
      </c>
      <c r="I565" s="83" t="s">
        <v>53</v>
      </c>
      <c r="J565" s="79">
        <v>30344.1</v>
      </c>
      <c r="K565" s="79">
        <v>20322.5</v>
      </c>
      <c r="L565" s="79">
        <v>20628.900000000001</v>
      </c>
      <c r="M565" s="294">
        <v>-2850</v>
      </c>
      <c r="N565" s="294">
        <v>-100</v>
      </c>
      <c r="O565" s="294">
        <v>-100</v>
      </c>
    </row>
    <row r="566" spans="1:15" s="8" customFormat="1" ht="47.25">
      <c r="A566" s="58" t="s">
        <v>243</v>
      </c>
      <c r="B566" s="91">
        <v>941</v>
      </c>
      <c r="C566" s="84" t="s">
        <v>13</v>
      </c>
      <c r="D566" s="239" t="s">
        <v>2</v>
      </c>
      <c r="E566" s="107" t="s">
        <v>5</v>
      </c>
      <c r="F566" s="107" t="s">
        <v>30</v>
      </c>
      <c r="G566" s="107" t="s">
        <v>1</v>
      </c>
      <c r="H566" s="107" t="s">
        <v>6</v>
      </c>
      <c r="I566" s="240" t="s">
        <v>59</v>
      </c>
      <c r="J566" s="79">
        <v>4544.8</v>
      </c>
      <c r="K566" s="79">
        <v>5285.5</v>
      </c>
      <c r="L566" s="79">
        <v>5302.1</v>
      </c>
      <c r="M566" s="294"/>
      <c r="N566" s="294"/>
      <c r="O566" s="294"/>
    </row>
    <row r="567" spans="1:15" s="43" customFormat="1" ht="31.5">
      <c r="A567" s="58" t="s">
        <v>108</v>
      </c>
      <c r="B567" s="91">
        <v>941</v>
      </c>
      <c r="C567" s="84" t="s">
        <v>13</v>
      </c>
      <c r="D567" s="92" t="s">
        <v>2</v>
      </c>
      <c r="E567" s="107" t="s">
        <v>5</v>
      </c>
      <c r="F567" s="107">
        <v>3</v>
      </c>
      <c r="G567" s="107" t="s">
        <v>1</v>
      </c>
      <c r="H567" s="107" t="s">
        <v>6</v>
      </c>
      <c r="I567" s="83" t="s">
        <v>55</v>
      </c>
      <c r="J567" s="79">
        <v>3259</v>
      </c>
      <c r="K567" s="79">
        <v>3259</v>
      </c>
      <c r="L567" s="79">
        <v>3259</v>
      </c>
      <c r="M567" s="319"/>
      <c r="N567" s="319"/>
      <c r="O567" s="319"/>
    </row>
    <row r="568" spans="1:15" s="43" customFormat="1" ht="31.5">
      <c r="A568" s="58" t="s">
        <v>642</v>
      </c>
      <c r="B568" s="91">
        <v>941</v>
      </c>
      <c r="C568" s="84" t="s">
        <v>13</v>
      </c>
      <c r="D568" s="265" t="s">
        <v>2</v>
      </c>
      <c r="E568" s="107" t="s">
        <v>5</v>
      </c>
      <c r="F568" s="107" t="s">
        <v>30</v>
      </c>
      <c r="G568" s="107" t="s">
        <v>1</v>
      </c>
      <c r="H568" s="107" t="s">
        <v>481</v>
      </c>
      <c r="I568" s="266" t="s">
        <v>53</v>
      </c>
      <c r="J568" s="79">
        <v>3000</v>
      </c>
      <c r="K568" s="79"/>
      <c r="L568" s="79"/>
      <c r="M568" s="319"/>
      <c r="N568" s="319"/>
      <c r="O568" s="319" t="s">
        <v>655</v>
      </c>
    </row>
    <row r="569" spans="1:15" s="11" customFormat="1">
      <c r="A569" s="64" t="s">
        <v>143</v>
      </c>
      <c r="B569" s="97">
        <v>941</v>
      </c>
      <c r="C569" s="89" t="s">
        <v>13</v>
      </c>
      <c r="D569" s="135" t="s">
        <v>2</v>
      </c>
      <c r="E569" s="98" t="s">
        <v>5</v>
      </c>
      <c r="F569" s="98" t="s">
        <v>30</v>
      </c>
      <c r="G569" s="98" t="s">
        <v>5</v>
      </c>
      <c r="H569" s="98" t="s">
        <v>120</v>
      </c>
      <c r="I569" s="88"/>
      <c r="J569" s="82">
        <f>SUM(J570:J570)</f>
        <v>62081.2</v>
      </c>
      <c r="K569" s="82">
        <f>SUM(K570:K570)</f>
        <v>61536</v>
      </c>
      <c r="L569" s="82">
        <f>SUM(L570:L570)</f>
        <v>61648</v>
      </c>
      <c r="M569" s="288"/>
      <c r="N569" s="288"/>
      <c r="O569" s="288"/>
    </row>
    <row r="570" spans="1:15" s="16" customFormat="1" ht="47.25">
      <c r="A570" s="58" t="s">
        <v>196</v>
      </c>
      <c r="B570" s="91">
        <v>941</v>
      </c>
      <c r="C570" s="84" t="s">
        <v>13</v>
      </c>
      <c r="D570" s="92" t="s">
        <v>2</v>
      </c>
      <c r="E570" s="107" t="s">
        <v>5</v>
      </c>
      <c r="F570" s="107">
        <v>3</v>
      </c>
      <c r="G570" s="107" t="s">
        <v>5</v>
      </c>
      <c r="H570" s="107" t="s">
        <v>6</v>
      </c>
      <c r="I570" s="83" t="s">
        <v>54</v>
      </c>
      <c r="J570" s="79">
        <v>62081.2</v>
      </c>
      <c r="K570" s="79">
        <v>61536</v>
      </c>
      <c r="L570" s="79">
        <v>61648</v>
      </c>
      <c r="M570" s="289"/>
      <c r="N570" s="289"/>
      <c r="O570" s="289"/>
    </row>
    <row r="571" spans="1:15" s="33" customFormat="1" ht="34.5">
      <c r="A571" s="64" t="s">
        <v>189</v>
      </c>
      <c r="B571" s="97">
        <v>941</v>
      </c>
      <c r="C571" s="89" t="s">
        <v>13</v>
      </c>
      <c r="D571" s="135" t="s">
        <v>2</v>
      </c>
      <c r="E571" s="98" t="s">
        <v>5</v>
      </c>
      <c r="F571" s="98" t="s">
        <v>30</v>
      </c>
      <c r="G571" s="98" t="s">
        <v>2</v>
      </c>
      <c r="H571" s="98" t="s">
        <v>120</v>
      </c>
      <c r="I571" s="88"/>
      <c r="J571" s="82">
        <f>SUM(J572)</f>
        <v>3305</v>
      </c>
      <c r="K571" s="82">
        <f t="shared" ref="K571:L571" si="179">SUM(K572)</f>
        <v>3305</v>
      </c>
      <c r="L571" s="82">
        <f t="shared" si="179"/>
        <v>3305</v>
      </c>
      <c r="M571" s="318"/>
      <c r="N571" s="318"/>
      <c r="O571" s="318"/>
    </row>
    <row r="572" spans="1:15" s="10" customFormat="1" ht="31.5">
      <c r="A572" s="58" t="s">
        <v>105</v>
      </c>
      <c r="B572" s="91">
        <v>941</v>
      </c>
      <c r="C572" s="84" t="s">
        <v>13</v>
      </c>
      <c r="D572" s="92" t="s">
        <v>2</v>
      </c>
      <c r="E572" s="107" t="s">
        <v>5</v>
      </c>
      <c r="F572" s="107">
        <v>3</v>
      </c>
      <c r="G572" s="107" t="s">
        <v>2</v>
      </c>
      <c r="H572" s="107" t="s">
        <v>6</v>
      </c>
      <c r="I572" s="83" t="s">
        <v>53</v>
      </c>
      <c r="J572" s="79">
        <v>3305</v>
      </c>
      <c r="K572" s="79">
        <v>3305</v>
      </c>
      <c r="L572" s="79">
        <v>3305</v>
      </c>
      <c r="M572" s="295"/>
      <c r="N572" s="295"/>
      <c r="O572" s="295"/>
    </row>
    <row r="573" spans="1:15" s="10" customFormat="1">
      <c r="A573" s="64" t="s">
        <v>572</v>
      </c>
      <c r="B573" s="97">
        <v>941</v>
      </c>
      <c r="C573" s="89" t="s">
        <v>13</v>
      </c>
      <c r="D573" s="135" t="s">
        <v>2</v>
      </c>
      <c r="E573" s="98" t="s">
        <v>5</v>
      </c>
      <c r="F573" s="98" t="s">
        <v>30</v>
      </c>
      <c r="G573" s="98" t="s">
        <v>573</v>
      </c>
      <c r="H573" s="98" t="s">
        <v>574</v>
      </c>
      <c r="I573" s="88"/>
      <c r="J573" s="82">
        <f>+J574+J575+J576</f>
        <v>6299.6</v>
      </c>
      <c r="K573" s="82">
        <f t="shared" ref="K573:L573" si="180">+K574+K576</f>
        <v>0</v>
      </c>
      <c r="L573" s="82">
        <f t="shared" si="180"/>
        <v>0</v>
      </c>
      <c r="M573" s="295"/>
      <c r="N573" s="295"/>
      <c r="O573" s="295"/>
    </row>
    <row r="574" spans="1:15" s="10" customFormat="1" ht="52.15" customHeight="1">
      <c r="A574" s="155" t="s">
        <v>594</v>
      </c>
      <c r="B574" s="163">
        <v>941</v>
      </c>
      <c r="C574" s="61" t="s">
        <v>13</v>
      </c>
      <c r="D574" s="217" t="s">
        <v>2</v>
      </c>
      <c r="E574" s="164" t="s">
        <v>5</v>
      </c>
      <c r="F574" s="164" t="s">
        <v>30</v>
      </c>
      <c r="G574" s="164" t="s">
        <v>573</v>
      </c>
      <c r="H574" s="164" t="s">
        <v>574</v>
      </c>
      <c r="I574" s="83" t="s">
        <v>59</v>
      </c>
      <c r="J574" s="79">
        <v>6156.2</v>
      </c>
      <c r="K574" s="79"/>
      <c r="L574" s="79"/>
      <c r="M574" s="295"/>
      <c r="N574" s="295"/>
      <c r="O574" s="295"/>
    </row>
    <row r="575" spans="1:15" s="10" customFormat="1" ht="54" customHeight="1">
      <c r="A575" s="155" t="s">
        <v>595</v>
      </c>
      <c r="B575" s="163">
        <v>941</v>
      </c>
      <c r="C575" s="61" t="s">
        <v>13</v>
      </c>
      <c r="D575" s="238" t="s">
        <v>2</v>
      </c>
      <c r="E575" s="164" t="s">
        <v>5</v>
      </c>
      <c r="F575" s="164" t="s">
        <v>30</v>
      </c>
      <c r="G575" s="164" t="s">
        <v>573</v>
      </c>
      <c r="H575" s="164" t="s">
        <v>574</v>
      </c>
      <c r="I575" s="237" t="s">
        <v>59</v>
      </c>
      <c r="J575" s="79">
        <v>125.6</v>
      </c>
      <c r="K575" s="79"/>
      <c r="L575" s="79"/>
      <c r="M575" s="295"/>
      <c r="N575" s="295"/>
      <c r="O575" s="295"/>
    </row>
    <row r="576" spans="1:15" s="10" customFormat="1" ht="55.9" customHeight="1">
      <c r="A576" s="155" t="s">
        <v>596</v>
      </c>
      <c r="B576" s="163">
        <v>941</v>
      </c>
      <c r="C576" s="61" t="s">
        <v>13</v>
      </c>
      <c r="D576" s="217" t="s">
        <v>2</v>
      </c>
      <c r="E576" s="164" t="s">
        <v>5</v>
      </c>
      <c r="F576" s="164" t="s">
        <v>30</v>
      </c>
      <c r="G576" s="164" t="s">
        <v>573</v>
      </c>
      <c r="H576" s="164" t="s">
        <v>574</v>
      </c>
      <c r="I576" s="83" t="s">
        <v>59</v>
      </c>
      <c r="J576" s="79">
        <v>17.8</v>
      </c>
      <c r="K576" s="79"/>
      <c r="L576" s="79"/>
      <c r="M576" s="295"/>
      <c r="N576" s="295"/>
      <c r="O576" s="295"/>
    </row>
    <row r="577" spans="1:15" s="10" customFormat="1" ht="42" customHeight="1">
      <c r="A577" s="64" t="s">
        <v>656</v>
      </c>
      <c r="B577" s="97">
        <v>941</v>
      </c>
      <c r="C577" s="89" t="s">
        <v>13</v>
      </c>
      <c r="D577" s="135" t="s">
        <v>2</v>
      </c>
      <c r="E577" s="98" t="s">
        <v>5</v>
      </c>
      <c r="F577" s="98" t="s">
        <v>30</v>
      </c>
      <c r="G577" s="98" t="s">
        <v>7</v>
      </c>
      <c r="H577" s="98" t="s">
        <v>120</v>
      </c>
      <c r="I577" s="88"/>
      <c r="J577" s="82">
        <f>SUM(J578)</f>
        <v>100</v>
      </c>
      <c r="K577" s="82">
        <f t="shared" ref="K577:L577" si="181">SUM(K578)</f>
        <v>100</v>
      </c>
      <c r="L577" s="82">
        <f t="shared" si="181"/>
        <v>100</v>
      </c>
      <c r="M577" s="295"/>
      <c r="N577" s="295"/>
      <c r="O577" s="295"/>
    </row>
    <row r="578" spans="1:15" s="10" customFormat="1" ht="55.9" customHeight="1">
      <c r="A578" s="58" t="s">
        <v>243</v>
      </c>
      <c r="B578" s="163">
        <v>941</v>
      </c>
      <c r="C578" s="61" t="s">
        <v>13</v>
      </c>
      <c r="D578" s="339" t="s">
        <v>2</v>
      </c>
      <c r="E578" s="164" t="s">
        <v>5</v>
      </c>
      <c r="F578" s="164" t="s">
        <v>30</v>
      </c>
      <c r="G578" s="164" t="s">
        <v>7</v>
      </c>
      <c r="H578" s="164" t="s">
        <v>6</v>
      </c>
      <c r="I578" s="341" t="s">
        <v>59</v>
      </c>
      <c r="J578" s="79">
        <v>100</v>
      </c>
      <c r="K578" s="79">
        <v>100</v>
      </c>
      <c r="L578" s="79">
        <v>100</v>
      </c>
      <c r="M578" s="295">
        <v>100</v>
      </c>
      <c r="N578" s="295">
        <v>100</v>
      </c>
      <c r="O578" s="295">
        <v>100</v>
      </c>
    </row>
    <row r="579" spans="1:15" s="43" customFormat="1">
      <c r="A579" s="59" t="s">
        <v>81</v>
      </c>
      <c r="B579" s="60">
        <v>941</v>
      </c>
      <c r="C579" s="130" t="s">
        <v>13</v>
      </c>
      <c r="D579" s="130" t="s">
        <v>13</v>
      </c>
      <c r="E579" s="374"/>
      <c r="F579" s="375"/>
      <c r="G579" s="375"/>
      <c r="H579" s="376"/>
      <c r="I579" s="61"/>
      <c r="J579" s="55">
        <f>SUM(J580)</f>
        <v>13414.2</v>
      </c>
      <c r="K579" s="55">
        <f t="shared" ref="K579:L579" si="182">SUM(K580)</f>
        <v>13207.4</v>
      </c>
      <c r="L579" s="55">
        <f t="shared" si="182"/>
        <v>13402.4</v>
      </c>
      <c r="M579" s="319"/>
      <c r="N579" s="319"/>
      <c r="O579" s="319"/>
    </row>
    <row r="580" spans="1:15" s="11" customFormat="1">
      <c r="A580" s="62" t="s">
        <v>136</v>
      </c>
      <c r="B580" s="93">
        <v>941</v>
      </c>
      <c r="C580" s="94" t="s">
        <v>13</v>
      </c>
      <c r="D580" s="94" t="s">
        <v>13</v>
      </c>
      <c r="E580" s="99" t="s">
        <v>5</v>
      </c>
      <c r="F580" s="99" t="s">
        <v>113</v>
      </c>
      <c r="G580" s="99" t="s">
        <v>114</v>
      </c>
      <c r="H580" s="99" t="s">
        <v>120</v>
      </c>
      <c r="I580" s="131"/>
      <c r="J580" s="80">
        <f>SUM(J581+J589)</f>
        <v>13414.2</v>
      </c>
      <c r="K580" s="80">
        <f>SUM(K581+K589)</f>
        <v>13207.4</v>
      </c>
      <c r="L580" s="80">
        <f>SUM(L581+L589)</f>
        <v>13402.4</v>
      </c>
      <c r="M580" s="288"/>
      <c r="N580" s="288"/>
      <c r="O580" s="288"/>
    </row>
    <row r="581" spans="1:15" s="11" customFormat="1">
      <c r="A581" s="63" t="s">
        <v>149</v>
      </c>
      <c r="B581" s="95">
        <v>941</v>
      </c>
      <c r="C581" s="96" t="s">
        <v>13</v>
      </c>
      <c r="D581" s="96" t="s">
        <v>13</v>
      </c>
      <c r="E581" s="100" t="s">
        <v>5</v>
      </c>
      <c r="F581" s="100" t="s">
        <v>31</v>
      </c>
      <c r="G581" s="100" t="s">
        <v>114</v>
      </c>
      <c r="H581" s="100" t="s">
        <v>120</v>
      </c>
      <c r="I581" s="132"/>
      <c r="J581" s="81">
        <f>SUM(J582)</f>
        <v>13264.2</v>
      </c>
      <c r="K581" s="81">
        <f t="shared" ref="K581:L581" si="183">SUM(K582)</f>
        <v>13057.4</v>
      </c>
      <c r="L581" s="81">
        <f t="shared" si="183"/>
        <v>13252.4</v>
      </c>
      <c r="M581" s="288"/>
      <c r="N581" s="288"/>
      <c r="O581" s="288"/>
    </row>
    <row r="582" spans="1:15" s="43" customFormat="1" ht="34.5">
      <c r="A582" s="154" t="s">
        <v>211</v>
      </c>
      <c r="B582" s="97">
        <v>941</v>
      </c>
      <c r="C582" s="98" t="s">
        <v>13</v>
      </c>
      <c r="D582" s="98" t="s">
        <v>13</v>
      </c>
      <c r="E582" s="89" t="s">
        <v>5</v>
      </c>
      <c r="F582" s="89" t="s">
        <v>31</v>
      </c>
      <c r="G582" s="89" t="s">
        <v>2</v>
      </c>
      <c r="H582" s="89" t="s">
        <v>120</v>
      </c>
      <c r="I582" s="89"/>
      <c r="J582" s="82">
        <f>SUM(J583:J588)</f>
        <v>13264.2</v>
      </c>
      <c r="K582" s="82">
        <f>SUM(K583:K588)</f>
        <v>13057.4</v>
      </c>
      <c r="L582" s="82">
        <f>SUM(L583:L588)</f>
        <v>13252.4</v>
      </c>
      <c r="M582" s="319"/>
      <c r="N582" s="319"/>
      <c r="O582" s="319"/>
    </row>
    <row r="583" spans="1:15" s="11" customFormat="1" ht="47.25">
      <c r="A583" s="58" t="s">
        <v>408</v>
      </c>
      <c r="B583" s="91">
        <v>941</v>
      </c>
      <c r="C583" s="84" t="s">
        <v>13</v>
      </c>
      <c r="D583" s="92" t="s">
        <v>13</v>
      </c>
      <c r="E583" s="107" t="s">
        <v>5</v>
      </c>
      <c r="F583" s="107">
        <v>4</v>
      </c>
      <c r="G583" s="107" t="s">
        <v>2</v>
      </c>
      <c r="H583" s="107" t="s">
        <v>229</v>
      </c>
      <c r="I583" s="83" t="s">
        <v>53</v>
      </c>
      <c r="J583" s="79">
        <v>5664.2</v>
      </c>
      <c r="K583" s="79">
        <v>5269.4</v>
      </c>
      <c r="L583" s="79">
        <v>5269.4</v>
      </c>
      <c r="M583" s="288"/>
      <c r="N583" s="288"/>
      <c r="O583" s="288"/>
    </row>
    <row r="584" spans="1:15" s="11" customFormat="1" ht="47.25">
      <c r="A584" s="58" t="s">
        <v>602</v>
      </c>
      <c r="B584" s="91">
        <v>941</v>
      </c>
      <c r="C584" s="84" t="s">
        <v>13</v>
      </c>
      <c r="D584" s="92" t="s">
        <v>13</v>
      </c>
      <c r="E584" s="107" t="s">
        <v>5</v>
      </c>
      <c r="F584" s="107">
        <v>4</v>
      </c>
      <c r="G584" s="107" t="s">
        <v>2</v>
      </c>
      <c r="H584" s="107" t="s">
        <v>229</v>
      </c>
      <c r="I584" s="83" t="s">
        <v>59</v>
      </c>
      <c r="J584" s="79">
        <v>1200</v>
      </c>
      <c r="K584" s="79">
        <v>1200</v>
      </c>
      <c r="L584" s="79">
        <v>1200</v>
      </c>
      <c r="M584" s="288"/>
      <c r="N584" s="288"/>
      <c r="O584" s="288"/>
    </row>
    <row r="585" spans="1:15" s="11" customFormat="1" ht="31.5">
      <c r="A585" s="58" t="s">
        <v>603</v>
      </c>
      <c r="B585" s="91">
        <v>941</v>
      </c>
      <c r="C585" s="84" t="s">
        <v>13</v>
      </c>
      <c r="D585" s="92" t="s">
        <v>13</v>
      </c>
      <c r="E585" s="107" t="s">
        <v>5</v>
      </c>
      <c r="F585" s="107">
        <v>4</v>
      </c>
      <c r="G585" s="107" t="s">
        <v>2</v>
      </c>
      <c r="H585" s="107" t="s">
        <v>230</v>
      </c>
      <c r="I585" s="77" t="s">
        <v>55</v>
      </c>
      <c r="J585" s="79">
        <v>4700</v>
      </c>
      <c r="K585" s="79">
        <v>4888</v>
      </c>
      <c r="L585" s="79">
        <v>5083</v>
      </c>
      <c r="M585" s="288"/>
      <c r="N585" s="288"/>
      <c r="O585" s="288"/>
    </row>
    <row r="586" spans="1:15" s="11" customFormat="1" ht="34.15" customHeight="1">
      <c r="A586" s="58" t="s">
        <v>409</v>
      </c>
      <c r="B586" s="91">
        <v>941</v>
      </c>
      <c r="C586" s="84" t="s">
        <v>13</v>
      </c>
      <c r="D586" s="92" t="s">
        <v>13</v>
      </c>
      <c r="E586" s="107" t="s">
        <v>5</v>
      </c>
      <c r="F586" s="107">
        <v>4</v>
      </c>
      <c r="G586" s="107" t="s">
        <v>2</v>
      </c>
      <c r="H586" s="107" t="s">
        <v>229</v>
      </c>
      <c r="I586" s="83" t="s">
        <v>53</v>
      </c>
      <c r="J586" s="79">
        <v>1370</v>
      </c>
      <c r="K586" s="79">
        <v>1370</v>
      </c>
      <c r="L586" s="79">
        <v>1370</v>
      </c>
      <c r="M586" s="288"/>
      <c r="N586" s="288"/>
      <c r="O586" s="288"/>
    </row>
    <row r="587" spans="1:15" s="11" customFormat="1" ht="47.25">
      <c r="A587" s="58" t="s">
        <v>601</v>
      </c>
      <c r="B587" s="91">
        <v>941</v>
      </c>
      <c r="C587" s="84" t="s">
        <v>13</v>
      </c>
      <c r="D587" s="92" t="s">
        <v>13</v>
      </c>
      <c r="E587" s="107" t="s">
        <v>5</v>
      </c>
      <c r="F587" s="107">
        <v>4</v>
      </c>
      <c r="G587" s="107" t="s">
        <v>2</v>
      </c>
      <c r="H587" s="107" t="s">
        <v>229</v>
      </c>
      <c r="I587" s="83" t="s">
        <v>59</v>
      </c>
      <c r="J587" s="79">
        <v>130</v>
      </c>
      <c r="K587" s="79">
        <v>130</v>
      </c>
      <c r="L587" s="79">
        <v>130</v>
      </c>
      <c r="M587" s="288"/>
      <c r="N587" s="288"/>
      <c r="O587" s="288"/>
    </row>
    <row r="588" spans="1:15" s="11" customFormat="1" ht="37.9" customHeight="1">
      <c r="A588" s="58" t="s">
        <v>604</v>
      </c>
      <c r="B588" s="91">
        <v>941</v>
      </c>
      <c r="C588" s="84" t="s">
        <v>13</v>
      </c>
      <c r="D588" s="92" t="s">
        <v>13</v>
      </c>
      <c r="E588" s="107" t="s">
        <v>5</v>
      </c>
      <c r="F588" s="107">
        <v>4</v>
      </c>
      <c r="G588" s="107" t="s">
        <v>2</v>
      </c>
      <c r="H588" s="107" t="s">
        <v>230</v>
      </c>
      <c r="I588" s="77" t="s">
        <v>55</v>
      </c>
      <c r="J588" s="79">
        <v>200</v>
      </c>
      <c r="K588" s="79">
        <v>200</v>
      </c>
      <c r="L588" s="79">
        <v>200</v>
      </c>
      <c r="M588" s="288"/>
      <c r="N588" s="288"/>
      <c r="O588" s="288"/>
    </row>
    <row r="589" spans="1:15" s="11" customFormat="1" ht="33">
      <c r="A589" s="63" t="s">
        <v>150</v>
      </c>
      <c r="B589" s="219">
        <v>941</v>
      </c>
      <c r="C589" s="100" t="s">
        <v>13</v>
      </c>
      <c r="D589" s="133" t="s">
        <v>13</v>
      </c>
      <c r="E589" s="96" t="s">
        <v>5</v>
      </c>
      <c r="F589" s="96" t="s">
        <v>52</v>
      </c>
      <c r="G589" s="96" t="s">
        <v>114</v>
      </c>
      <c r="H589" s="96" t="s">
        <v>120</v>
      </c>
      <c r="I589" s="134"/>
      <c r="J589" s="81">
        <f>SUM(J590)</f>
        <v>150</v>
      </c>
      <c r="K589" s="81">
        <f t="shared" ref="K589:L590" si="184">SUM(K590)</f>
        <v>150</v>
      </c>
      <c r="L589" s="81">
        <f t="shared" si="184"/>
        <v>150</v>
      </c>
      <c r="M589" s="288"/>
      <c r="N589" s="288"/>
      <c r="O589" s="288"/>
    </row>
    <row r="590" spans="1:15" s="11" customFormat="1" ht="51.75">
      <c r="A590" s="154" t="s">
        <v>212</v>
      </c>
      <c r="B590" s="97">
        <v>941</v>
      </c>
      <c r="C590" s="89" t="s">
        <v>13</v>
      </c>
      <c r="D590" s="135" t="s">
        <v>13</v>
      </c>
      <c r="E590" s="98" t="s">
        <v>5</v>
      </c>
      <c r="F590" s="98" t="s">
        <v>52</v>
      </c>
      <c r="G590" s="98" t="s">
        <v>2</v>
      </c>
      <c r="H590" s="98" t="s">
        <v>120</v>
      </c>
      <c r="I590" s="88"/>
      <c r="J590" s="82">
        <f>SUM(J591)</f>
        <v>150</v>
      </c>
      <c r="K590" s="82">
        <f t="shared" si="184"/>
        <v>150</v>
      </c>
      <c r="L590" s="82">
        <f t="shared" si="184"/>
        <v>150</v>
      </c>
      <c r="M590" s="288"/>
      <c r="N590" s="288"/>
      <c r="O590" s="288"/>
    </row>
    <row r="591" spans="1:15" s="11" customFormat="1" ht="31.15" customHeight="1">
      <c r="A591" s="58" t="s">
        <v>349</v>
      </c>
      <c r="B591" s="91">
        <v>941</v>
      </c>
      <c r="C591" s="84" t="s">
        <v>13</v>
      </c>
      <c r="D591" s="92" t="s">
        <v>13</v>
      </c>
      <c r="E591" s="107" t="s">
        <v>5</v>
      </c>
      <c r="F591" s="107" t="s">
        <v>52</v>
      </c>
      <c r="G591" s="107" t="s">
        <v>2</v>
      </c>
      <c r="H591" s="107" t="s">
        <v>56</v>
      </c>
      <c r="I591" s="83" t="s">
        <v>53</v>
      </c>
      <c r="J591" s="79">
        <v>150</v>
      </c>
      <c r="K591" s="79">
        <v>150</v>
      </c>
      <c r="L591" s="79">
        <v>150</v>
      </c>
      <c r="M591" s="288"/>
      <c r="N591" s="288"/>
      <c r="O591" s="288"/>
    </row>
    <row r="592" spans="1:15" s="11" customFormat="1">
      <c r="A592" s="67" t="s">
        <v>82</v>
      </c>
      <c r="B592" s="60">
        <v>941</v>
      </c>
      <c r="C592" s="130" t="s">
        <v>13</v>
      </c>
      <c r="D592" s="130" t="s">
        <v>15</v>
      </c>
      <c r="E592" s="383"/>
      <c r="F592" s="384"/>
      <c r="G592" s="384"/>
      <c r="H592" s="385"/>
      <c r="I592" s="61"/>
      <c r="J592" s="55">
        <f>SUM(J593+J602)</f>
        <v>82617.5</v>
      </c>
      <c r="K592" s="55">
        <f t="shared" ref="K592:L592" si="185">SUM(K593+K602)</f>
        <v>23740</v>
      </c>
      <c r="L592" s="55">
        <f t="shared" si="185"/>
        <v>24635</v>
      </c>
      <c r="M592" s="288"/>
      <c r="N592" s="288"/>
      <c r="O592" s="288"/>
    </row>
    <row r="593" spans="1:15" s="11" customFormat="1">
      <c r="A593" s="62" t="s">
        <v>136</v>
      </c>
      <c r="B593" s="93">
        <v>941</v>
      </c>
      <c r="C593" s="94" t="s">
        <v>13</v>
      </c>
      <c r="D593" s="146" t="s">
        <v>15</v>
      </c>
      <c r="E593" s="94" t="s">
        <v>5</v>
      </c>
      <c r="F593" s="94" t="s">
        <v>113</v>
      </c>
      <c r="G593" s="94" t="s">
        <v>114</v>
      </c>
      <c r="H593" s="94" t="s">
        <v>120</v>
      </c>
      <c r="I593" s="147"/>
      <c r="J593" s="80">
        <f>SUM(J594)</f>
        <v>23245</v>
      </c>
      <c r="K593" s="80">
        <f t="shared" ref="K593:L593" si="186">SUM(K594)</f>
        <v>23740</v>
      </c>
      <c r="L593" s="80">
        <f t="shared" si="186"/>
        <v>24635</v>
      </c>
      <c r="M593" s="288"/>
      <c r="N593" s="288"/>
      <c r="O593" s="288"/>
    </row>
    <row r="594" spans="1:15" s="11" customFormat="1">
      <c r="A594" s="63" t="s">
        <v>151</v>
      </c>
      <c r="B594" s="95">
        <v>941</v>
      </c>
      <c r="C594" s="96" t="s">
        <v>13</v>
      </c>
      <c r="D594" s="150" t="s">
        <v>15</v>
      </c>
      <c r="E594" s="96" t="s">
        <v>5</v>
      </c>
      <c r="F594" s="96" t="s">
        <v>8</v>
      </c>
      <c r="G594" s="96" t="s">
        <v>114</v>
      </c>
      <c r="H594" s="96" t="s">
        <v>120</v>
      </c>
      <c r="I594" s="136"/>
      <c r="J594" s="81">
        <f>SUM(J595+J598)</f>
        <v>23245</v>
      </c>
      <c r="K594" s="81">
        <f t="shared" ref="K594:L594" si="187">SUM(K595+K598)</f>
        <v>23740</v>
      </c>
      <c r="L594" s="81">
        <f t="shared" si="187"/>
        <v>24635</v>
      </c>
      <c r="M594" s="288"/>
      <c r="N594" s="288"/>
      <c r="O594" s="288"/>
    </row>
    <row r="595" spans="1:15" s="11" customFormat="1" ht="69">
      <c r="A595" s="64" t="s">
        <v>152</v>
      </c>
      <c r="B595" s="97">
        <v>941</v>
      </c>
      <c r="C595" s="98" t="s">
        <v>13</v>
      </c>
      <c r="D595" s="152" t="s">
        <v>15</v>
      </c>
      <c r="E595" s="98" t="s">
        <v>5</v>
      </c>
      <c r="F595" s="98" t="s">
        <v>8</v>
      </c>
      <c r="G595" s="98" t="s">
        <v>1</v>
      </c>
      <c r="H595" s="98" t="s">
        <v>120</v>
      </c>
      <c r="I595" s="88"/>
      <c r="J595" s="82">
        <f>SUM(J596:J597)</f>
        <v>12323</v>
      </c>
      <c r="K595" s="82">
        <f t="shared" ref="K595:L595" si="188">SUM(K596:K597)</f>
        <v>12744</v>
      </c>
      <c r="L595" s="82">
        <f t="shared" si="188"/>
        <v>13230</v>
      </c>
      <c r="M595" s="288"/>
      <c r="N595" s="288"/>
      <c r="O595" s="288"/>
    </row>
    <row r="596" spans="1:15" s="11" customFormat="1" ht="47.25">
      <c r="A596" s="58" t="s">
        <v>350</v>
      </c>
      <c r="B596" s="91">
        <v>941</v>
      </c>
      <c r="C596" s="84" t="s">
        <v>13</v>
      </c>
      <c r="D596" s="92" t="s">
        <v>15</v>
      </c>
      <c r="E596" s="107" t="s">
        <v>5</v>
      </c>
      <c r="F596" s="107" t="s">
        <v>8</v>
      </c>
      <c r="G596" s="107" t="s">
        <v>1</v>
      </c>
      <c r="H596" s="107">
        <v>80300</v>
      </c>
      <c r="I596" s="83" t="s">
        <v>54</v>
      </c>
      <c r="J596" s="79">
        <v>11234</v>
      </c>
      <c r="K596" s="79">
        <v>11681</v>
      </c>
      <c r="L596" s="79">
        <v>12142</v>
      </c>
      <c r="M596" s="288"/>
      <c r="N596" s="288"/>
      <c r="O596" s="288"/>
    </row>
    <row r="597" spans="1:15" s="11" customFormat="1" ht="31.5">
      <c r="A597" s="58" t="s">
        <v>351</v>
      </c>
      <c r="B597" s="91">
        <v>941</v>
      </c>
      <c r="C597" s="84" t="s">
        <v>13</v>
      </c>
      <c r="D597" s="92" t="s">
        <v>15</v>
      </c>
      <c r="E597" s="107" t="s">
        <v>5</v>
      </c>
      <c r="F597" s="107" t="s">
        <v>8</v>
      </c>
      <c r="G597" s="107" t="s">
        <v>1</v>
      </c>
      <c r="H597" s="107">
        <v>80300</v>
      </c>
      <c r="I597" s="83" t="s">
        <v>53</v>
      </c>
      <c r="J597" s="79">
        <v>1089</v>
      </c>
      <c r="K597" s="79">
        <v>1063</v>
      </c>
      <c r="L597" s="79">
        <v>1088</v>
      </c>
      <c r="M597" s="288"/>
      <c r="N597" s="288"/>
      <c r="O597" s="288"/>
    </row>
    <row r="598" spans="1:15" s="11" customFormat="1" ht="36" customHeight="1">
      <c r="A598" s="64" t="s">
        <v>153</v>
      </c>
      <c r="B598" s="97">
        <v>941</v>
      </c>
      <c r="C598" s="89" t="s">
        <v>13</v>
      </c>
      <c r="D598" s="135" t="s">
        <v>15</v>
      </c>
      <c r="E598" s="98" t="s">
        <v>5</v>
      </c>
      <c r="F598" s="98" t="s">
        <v>8</v>
      </c>
      <c r="G598" s="98" t="s">
        <v>5</v>
      </c>
      <c r="H598" s="98" t="s">
        <v>120</v>
      </c>
      <c r="I598" s="88"/>
      <c r="J598" s="82">
        <f>SUM(J599:J601)</f>
        <v>10922</v>
      </c>
      <c r="K598" s="82">
        <f t="shared" ref="K598:L598" si="189">SUM(K599:K601)</f>
        <v>10996</v>
      </c>
      <c r="L598" s="82">
        <f t="shared" si="189"/>
        <v>11405</v>
      </c>
      <c r="M598" s="288"/>
      <c r="N598" s="288"/>
      <c r="O598" s="288"/>
    </row>
    <row r="599" spans="1:15" s="11" customFormat="1" ht="47.25">
      <c r="A599" s="58" t="s">
        <v>352</v>
      </c>
      <c r="B599" s="91">
        <v>941</v>
      </c>
      <c r="C599" s="84" t="s">
        <v>13</v>
      </c>
      <c r="D599" s="92" t="s">
        <v>15</v>
      </c>
      <c r="E599" s="107" t="s">
        <v>5</v>
      </c>
      <c r="F599" s="107">
        <v>5</v>
      </c>
      <c r="G599" s="107" t="s">
        <v>5</v>
      </c>
      <c r="H599" s="107">
        <v>80300</v>
      </c>
      <c r="I599" s="83" t="s">
        <v>54</v>
      </c>
      <c r="J599" s="79">
        <v>9845</v>
      </c>
      <c r="K599" s="79">
        <v>10237</v>
      </c>
      <c r="L599" s="79">
        <v>10644</v>
      </c>
      <c r="M599" s="288"/>
      <c r="N599" s="288"/>
      <c r="O599" s="288"/>
    </row>
    <row r="600" spans="1:15" s="11" customFormat="1" ht="31.5">
      <c r="A600" s="58" t="s">
        <v>351</v>
      </c>
      <c r="B600" s="91">
        <v>941</v>
      </c>
      <c r="C600" s="84" t="s">
        <v>13</v>
      </c>
      <c r="D600" s="92" t="s">
        <v>15</v>
      </c>
      <c r="E600" s="107" t="s">
        <v>5</v>
      </c>
      <c r="F600" s="107">
        <v>5</v>
      </c>
      <c r="G600" s="107" t="s">
        <v>5</v>
      </c>
      <c r="H600" s="107">
        <v>80300</v>
      </c>
      <c r="I600" s="83" t="s">
        <v>53</v>
      </c>
      <c r="J600" s="79">
        <v>1075</v>
      </c>
      <c r="K600" s="79">
        <v>757</v>
      </c>
      <c r="L600" s="79">
        <v>759</v>
      </c>
      <c r="M600" s="288">
        <v>240</v>
      </c>
      <c r="N600" s="288"/>
      <c r="O600" s="288"/>
    </row>
    <row r="601" spans="1:15" s="11" customFormat="1" ht="31.5">
      <c r="A601" s="58" t="s">
        <v>353</v>
      </c>
      <c r="B601" s="91">
        <v>941</v>
      </c>
      <c r="C601" s="84" t="s">
        <v>13</v>
      </c>
      <c r="D601" s="92" t="s">
        <v>15</v>
      </c>
      <c r="E601" s="107" t="s">
        <v>5</v>
      </c>
      <c r="F601" s="107">
        <v>5</v>
      </c>
      <c r="G601" s="107" t="s">
        <v>5</v>
      </c>
      <c r="H601" s="107">
        <v>80300</v>
      </c>
      <c r="I601" s="83" t="s">
        <v>55</v>
      </c>
      <c r="J601" s="79">
        <v>2</v>
      </c>
      <c r="K601" s="79">
        <v>2</v>
      </c>
      <c r="L601" s="79">
        <v>2</v>
      </c>
      <c r="M601" s="288"/>
      <c r="N601" s="288"/>
      <c r="O601" s="288"/>
    </row>
    <row r="602" spans="1:15" s="11" customFormat="1">
      <c r="A602" s="63" t="s">
        <v>248</v>
      </c>
      <c r="B602" s="95">
        <v>941</v>
      </c>
      <c r="C602" s="96" t="s">
        <v>13</v>
      </c>
      <c r="D602" s="150" t="s">
        <v>15</v>
      </c>
      <c r="E602" s="96" t="s">
        <v>5</v>
      </c>
      <c r="F602" s="96" t="s">
        <v>155</v>
      </c>
      <c r="G602" s="96" t="s">
        <v>114</v>
      </c>
      <c r="H602" s="96" t="s">
        <v>120</v>
      </c>
      <c r="I602" s="136"/>
      <c r="J602" s="81">
        <f>SUM(J627+J631+J603+J622)</f>
        <v>59372.5</v>
      </c>
      <c r="K602" s="81">
        <f>SUM(K627+K631+K603)</f>
        <v>0</v>
      </c>
      <c r="L602" s="81">
        <f t="shared" ref="L602" si="190">SUM(L627)</f>
        <v>0</v>
      </c>
      <c r="M602" s="288"/>
      <c r="N602" s="288"/>
      <c r="O602" s="288"/>
    </row>
    <row r="603" spans="1:15" s="11" customFormat="1" ht="34.5">
      <c r="A603" s="195" t="s">
        <v>410</v>
      </c>
      <c r="B603" s="68">
        <v>941</v>
      </c>
      <c r="C603" s="156" t="s">
        <v>13</v>
      </c>
      <c r="D603" s="156" t="s">
        <v>15</v>
      </c>
      <c r="E603" s="156" t="s">
        <v>5</v>
      </c>
      <c r="F603" s="156" t="s">
        <v>155</v>
      </c>
      <c r="G603" s="156" t="s">
        <v>411</v>
      </c>
      <c r="H603" s="156" t="s">
        <v>120</v>
      </c>
      <c r="I603" s="113"/>
      <c r="J603" s="70">
        <f>+J604+J608+J611+J615</f>
        <v>59372.5</v>
      </c>
      <c r="K603" s="70">
        <f t="shared" ref="K603:L603" si="191">+K604+K608+K611+K615</f>
        <v>0</v>
      </c>
      <c r="L603" s="70">
        <f t="shared" si="191"/>
        <v>0</v>
      </c>
      <c r="M603" s="288"/>
      <c r="N603" s="288"/>
      <c r="O603" s="288"/>
    </row>
    <row r="604" spans="1:15" s="11" customFormat="1" ht="16.899999999999999" customHeight="1">
      <c r="A604" s="65" t="s">
        <v>450</v>
      </c>
      <c r="B604" s="60">
        <v>941</v>
      </c>
      <c r="C604" s="130" t="s">
        <v>13</v>
      </c>
      <c r="D604" s="130" t="s">
        <v>15</v>
      </c>
      <c r="E604" s="130" t="s">
        <v>5</v>
      </c>
      <c r="F604" s="130" t="s">
        <v>155</v>
      </c>
      <c r="G604" s="130" t="s">
        <v>411</v>
      </c>
      <c r="H604" s="130" t="s">
        <v>413</v>
      </c>
      <c r="I604" s="113"/>
      <c r="J604" s="55">
        <f>+J605+J606+J607</f>
        <v>19329.3</v>
      </c>
      <c r="K604" s="55">
        <f t="shared" ref="K604:L604" si="192">+K605+K606+K607</f>
        <v>0</v>
      </c>
      <c r="L604" s="55">
        <f t="shared" si="192"/>
        <v>0</v>
      </c>
      <c r="M604" s="288"/>
      <c r="N604" s="288"/>
      <c r="O604" s="288"/>
    </row>
    <row r="605" spans="1:15" s="11" customFormat="1" ht="31.5">
      <c r="A605" s="65" t="s">
        <v>440</v>
      </c>
      <c r="B605" s="163">
        <v>941</v>
      </c>
      <c r="C605" s="164" t="s">
        <v>13</v>
      </c>
      <c r="D605" s="164" t="s">
        <v>15</v>
      </c>
      <c r="E605" s="164" t="s">
        <v>5</v>
      </c>
      <c r="F605" s="164" t="s">
        <v>155</v>
      </c>
      <c r="G605" s="164" t="s">
        <v>411</v>
      </c>
      <c r="H605" s="164" t="s">
        <v>413</v>
      </c>
      <c r="I605" s="77" t="s">
        <v>57</v>
      </c>
      <c r="J605" s="86">
        <v>18778.7</v>
      </c>
      <c r="K605" s="86"/>
      <c r="L605" s="86"/>
      <c r="M605" s="288">
        <v>-0.8</v>
      </c>
      <c r="N605" s="288"/>
      <c r="O605" s="288"/>
    </row>
    <row r="606" spans="1:15" s="11" customFormat="1" ht="30" customHeight="1">
      <c r="A606" s="65" t="s">
        <v>441</v>
      </c>
      <c r="B606" s="163">
        <v>941</v>
      </c>
      <c r="C606" s="164" t="s">
        <v>13</v>
      </c>
      <c r="D606" s="164" t="s">
        <v>15</v>
      </c>
      <c r="E606" s="164" t="s">
        <v>5</v>
      </c>
      <c r="F606" s="164" t="s">
        <v>155</v>
      </c>
      <c r="G606" s="164" t="s">
        <v>411</v>
      </c>
      <c r="H606" s="164" t="s">
        <v>413</v>
      </c>
      <c r="I606" s="77" t="s">
        <v>57</v>
      </c>
      <c r="J606" s="86">
        <v>384</v>
      </c>
      <c r="K606" s="86"/>
      <c r="L606" s="86"/>
      <c r="M606" s="288"/>
      <c r="N606" s="288"/>
      <c r="O606" s="288"/>
    </row>
    <row r="607" spans="1:15" s="11" customFormat="1" ht="47.25">
      <c r="A607" s="65" t="s">
        <v>442</v>
      </c>
      <c r="B607" s="163">
        <v>941</v>
      </c>
      <c r="C607" s="164" t="s">
        <v>13</v>
      </c>
      <c r="D607" s="164" t="s">
        <v>15</v>
      </c>
      <c r="E607" s="164" t="s">
        <v>5</v>
      </c>
      <c r="F607" s="164" t="s">
        <v>155</v>
      </c>
      <c r="G607" s="164" t="s">
        <v>411</v>
      </c>
      <c r="H607" s="164" t="s">
        <v>413</v>
      </c>
      <c r="I607" s="77" t="s">
        <v>57</v>
      </c>
      <c r="J607" s="86">
        <v>166.6</v>
      </c>
      <c r="K607" s="86"/>
      <c r="L607" s="86"/>
      <c r="M607" s="288"/>
      <c r="N607" s="288"/>
      <c r="O607" s="288"/>
    </row>
    <row r="608" spans="1:15" s="11" customFormat="1" ht="37.5">
      <c r="A608" s="65" t="s">
        <v>452</v>
      </c>
      <c r="B608" s="60">
        <v>941</v>
      </c>
      <c r="C608" s="130" t="s">
        <v>13</v>
      </c>
      <c r="D608" s="130" t="s">
        <v>15</v>
      </c>
      <c r="E608" s="130" t="s">
        <v>5</v>
      </c>
      <c r="F608" s="130" t="s">
        <v>155</v>
      </c>
      <c r="G608" s="130" t="s">
        <v>417</v>
      </c>
      <c r="H608" s="130" t="s">
        <v>494</v>
      </c>
      <c r="I608" s="115"/>
      <c r="J608" s="55">
        <f>+J609+J610</f>
        <v>40043.199999999997</v>
      </c>
      <c r="K608" s="55">
        <f t="shared" ref="K608" si="193">+K609+K610+K611+K612+K613+K614</f>
        <v>0</v>
      </c>
      <c r="L608" s="55">
        <f t="shared" ref="L608" si="194">+L609+L610+L611+L612+L613+L614</f>
        <v>0</v>
      </c>
      <c r="M608" s="288"/>
      <c r="N608" s="288"/>
      <c r="O608" s="288"/>
    </row>
    <row r="609" spans="1:15" s="11" customFormat="1" ht="31.5">
      <c r="A609" s="65" t="s">
        <v>500</v>
      </c>
      <c r="B609" s="163">
        <v>941</v>
      </c>
      <c r="C609" s="164" t="s">
        <v>13</v>
      </c>
      <c r="D609" s="164" t="s">
        <v>15</v>
      </c>
      <c r="E609" s="164" t="s">
        <v>5</v>
      </c>
      <c r="F609" s="164" t="s">
        <v>155</v>
      </c>
      <c r="G609" s="164" t="s">
        <v>417</v>
      </c>
      <c r="H609" s="164" t="s">
        <v>494</v>
      </c>
      <c r="I609" s="77" t="s">
        <v>57</v>
      </c>
      <c r="J609" s="86">
        <v>25076.799999999999</v>
      </c>
      <c r="K609" s="86"/>
      <c r="L609" s="86"/>
      <c r="M609" s="288">
        <v>1224.4000000000001</v>
      </c>
      <c r="N609" s="288"/>
      <c r="O609" s="288"/>
    </row>
    <row r="610" spans="1:15" s="43" customFormat="1" ht="27.6" customHeight="1">
      <c r="A610" s="65" t="s">
        <v>501</v>
      </c>
      <c r="B610" s="163">
        <v>941</v>
      </c>
      <c r="C610" s="164" t="s">
        <v>13</v>
      </c>
      <c r="D610" s="164" t="s">
        <v>15</v>
      </c>
      <c r="E610" s="164" t="s">
        <v>5</v>
      </c>
      <c r="F610" s="164" t="s">
        <v>155</v>
      </c>
      <c r="G610" s="164" t="s">
        <v>417</v>
      </c>
      <c r="H610" s="164" t="s">
        <v>494</v>
      </c>
      <c r="I610" s="77" t="s">
        <v>57</v>
      </c>
      <c r="J610" s="86">
        <v>14966.4</v>
      </c>
      <c r="K610" s="86"/>
      <c r="L610" s="86"/>
      <c r="M610" s="319"/>
      <c r="N610" s="319"/>
      <c r="O610" s="319"/>
    </row>
    <row r="611" spans="1:15" s="11" customFormat="1" ht="31.5" hidden="1">
      <c r="A611" s="197" t="s">
        <v>451</v>
      </c>
      <c r="B611" s="60">
        <v>941</v>
      </c>
      <c r="C611" s="130" t="s">
        <v>13</v>
      </c>
      <c r="D611" s="130" t="s">
        <v>15</v>
      </c>
      <c r="E611" s="130" t="s">
        <v>5</v>
      </c>
      <c r="F611" s="130" t="s">
        <v>155</v>
      </c>
      <c r="G611" s="130" t="s">
        <v>411</v>
      </c>
      <c r="H611" s="130" t="s">
        <v>412</v>
      </c>
      <c r="I611" s="115"/>
      <c r="J611" s="55">
        <f>+J612+J613+J614</f>
        <v>0</v>
      </c>
      <c r="K611" s="55">
        <f t="shared" ref="K611:L611" si="195">+K612+K613+K614</f>
        <v>0</v>
      </c>
      <c r="L611" s="55">
        <f t="shared" si="195"/>
        <v>0</v>
      </c>
      <c r="M611" s="288"/>
      <c r="N611" s="288"/>
      <c r="O611" s="288"/>
    </row>
    <row r="612" spans="1:15" s="11" customFormat="1" ht="23.45" hidden="1" customHeight="1">
      <c r="A612" s="65" t="s">
        <v>443</v>
      </c>
      <c r="B612" s="163">
        <v>941</v>
      </c>
      <c r="C612" s="164" t="s">
        <v>13</v>
      </c>
      <c r="D612" s="164" t="s">
        <v>15</v>
      </c>
      <c r="E612" s="164" t="s">
        <v>5</v>
      </c>
      <c r="F612" s="164" t="s">
        <v>155</v>
      </c>
      <c r="G612" s="164" t="s">
        <v>411</v>
      </c>
      <c r="H612" s="164" t="s">
        <v>412</v>
      </c>
      <c r="I612" s="77" t="s">
        <v>57</v>
      </c>
      <c r="J612" s="86"/>
      <c r="K612" s="86"/>
      <c r="L612" s="86"/>
      <c r="M612" s="288"/>
      <c r="N612" s="288"/>
      <c r="O612" s="288"/>
    </row>
    <row r="613" spans="1:15" s="11" customFormat="1" ht="46.15" hidden="1" customHeight="1">
      <c r="A613" s="65" t="s">
        <v>444</v>
      </c>
      <c r="B613" s="163">
        <v>941</v>
      </c>
      <c r="C613" s="164" t="s">
        <v>13</v>
      </c>
      <c r="D613" s="164" t="s">
        <v>15</v>
      </c>
      <c r="E613" s="164" t="s">
        <v>5</v>
      </c>
      <c r="F613" s="164" t="s">
        <v>155</v>
      </c>
      <c r="G613" s="164" t="s">
        <v>411</v>
      </c>
      <c r="H613" s="164" t="s">
        <v>412</v>
      </c>
      <c r="I613" s="77" t="s">
        <v>57</v>
      </c>
      <c r="J613" s="86"/>
      <c r="K613" s="86"/>
      <c r="L613" s="86"/>
      <c r="M613" s="288"/>
      <c r="N613" s="288"/>
      <c r="O613" s="288"/>
    </row>
    <row r="614" spans="1:15" s="11" customFormat="1" ht="47.25" hidden="1">
      <c r="A614" s="65" t="s">
        <v>445</v>
      </c>
      <c r="B614" s="163">
        <v>941</v>
      </c>
      <c r="C614" s="164" t="s">
        <v>13</v>
      </c>
      <c r="D614" s="164" t="s">
        <v>15</v>
      </c>
      <c r="E614" s="164" t="s">
        <v>5</v>
      </c>
      <c r="F614" s="164" t="s">
        <v>155</v>
      </c>
      <c r="G614" s="164" t="s">
        <v>411</v>
      </c>
      <c r="H614" s="164" t="s">
        <v>412</v>
      </c>
      <c r="I614" s="77" t="s">
        <v>57</v>
      </c>
      <c r="J614" s="86"/>
      <c r="K614" s="86"/>
      <c r="L614" s="86"/>
      <c r="M614" s="288"/>
      <c r="N614" s="288"/>
      <c r="O614" s="288"/>
    </row>
    <row r="615" spans="1:15" s="11" customFormat="1" ht="37.5" hidden="1">
      <c r="A615" s="65" t="s">
        <v>452</v>
      </c>
      <c r="B615" s="60">
        <v>941</v>
      </c>
      <c r="C615" s="130" t="s">
        <v>13</v>
      </c>
      <c r="D615" s="130" t="s">
        <v>15</v>
      </c>
      <c r="E615" s="130" t="s">
        <v>5</v>
      </c>
      <c r="F615" s="130" t="s">
        <v>155</v>
      </c>
      <c r="G615" s="130" t="s">
        <v>417</v>
      </c>
      <c r="H615" s="130" t="s">
        <v>493</v>
      </c>
      <c r="I615" s="115"/>
      <c r="J615" s="55">
        <f>+J616+J617+J618+J619</f>
        <v>0</v>
      </c>
      <c r="K615" s="55">
        <f t="shared" ref="K615:L615" si="196">+K616+K617+K618+K619+K620+K621</f>
        <v>0</v>
      </c>
      <c r="L615" s="55">
        <f t="shared" si="196"/>
        <v>0</v>
      </c>
      <c r="M615" s="288"/>
      <c r="N615" s="288"/>
      <c r="O615" s="288"/>
    </row>
    <row r="616" spans="1:15" s="24" customFormat="1" ht="31.5" hidden="1">
      <c r="A616" s="65" t="s">
        <v>444</v>
      </c>
      <c r="B616" s="163">
        <v>941</v>
      </c>
      <c r="C616" s="164" t="s">
        <v>13</v>
      </c>
      <c r="D616" s="164" t="s">
        <v>15</v>
      </c>
      <c r="E616" s="164" t="s">
        <v>5</v>
      </c>
      <c r="F616" s="164" t="s">
        <v>155</v>
      </c>
      <c r="G616" s="164" t="s">
        <v>417</v>
      </c>
      <c r="H616" s="164" t="s">
        <v>493</v>
      </c>
      <c r="I616" s="77" t="s">
        <v>57</v>
      </c>
      <c r="J616" s="86"/>
      <c r="K616" s="86"/>
      <c r="L616" s="86"/>
      <c r="M616" s="303"/>
      <c r="N616" s="303"/>
      <c r="O616" s="303"/>
    </row>
    <row r="617" spans="1:15" s="28" customFormat="1" ht="31.5" hidden="1">
      <c r="A617" s="65" t="s">
        <v>444</v>
      </c>
      <c r="B617" s="163">
        <v>941</v>
      </c>
      <c r="C617" s="164" t="s">
        <v>13</v>
      </c>
      <c r="D617" s="164" t="s">
        <v>15</v>
      </c>
      <c r="E617" s="164" t="s">
        <v>5</v>
      </c>
      <c r="F617" s="164" t="s">
        <v>155</v>
      </c>
      <c r="G617" s="164" t="s">
        <v>417</v>
      </c>
      <c r="H617" s="164" t="s">
        <v>493</v>
      </c>
      <c r="I617" s="77" t="s">
        <v>53</v>
      </c>
      <c r="J617" s="86"/>
      <c r="K617" s="86"/>
      <c r="L617" s="86"/>
      <c r="M617" s="321"/>
      <c r="N617" s="321"/>
      <c r="O617" s="321"/>
    </row>
    <row r="618" spans="1:15" s="33" customFormat="1" ht="47.25" hidden="1">
      <c r="A618" s="65" t="s">
        <v>502</v>
      </c>
      <c r="B618" s="163">
        <v>941</v>
      </c>
      <c r="C618" s="164" t="s">
        <v>13</v>
      </c>
      <c r="D618" s="164" t="s">
        <v>15</v>
      </c>
      <c r="E618" s="164" t="s">
        <v>5</v>
      </c>
      <c r="F618" s="164" t="s">
        <v>155</v>
      </c>
      <c r="G618" s="164" t="s">
        <v>417</v>
      </c>
      <c r="H618" s="164" t="s">
        <v>493</v>
      </c>
      <c r="I618" s="77" t="s">
        <v>57</v>
      </c>
      <c r="J618" s="86"/>
      <c r="K618" s="86"/>
      <c r="L618" s="86"/>
      <c r="M618" s="318"/>
      <c r="N618" s="318"/>
      <c r="O618" s="318"/>
    </row>
    <row r="619" spans="1:15" s="10" customFormat="1" ht="47.25" hidden="1">
      <c r="A619" s="65" t="s">
        <v>502</v>
      </c>
      <c r="B619" s="163">
        <v>941</v>
      </c>
      <c r="C619" s="164" t="s">
        <v>13</v>
      </c>
      <c r="D619" s="164" t="s">
        <v>15</v>
      </c>
      <c r="E619" s="164" t="s">
        <v>5</v>
      </c>
      <c r="F619" s="164" t="s">
        <v>155</v>
      </c>
      <c r="G619" s="164" t="s">
        <v>417</v>
      </c>
      <c r="H619" s="164" t="s">
        <v>493</v>
      </c>
      <c r="I619" s="77" t="s">
        <v>53</v>
      </c>
      <c r="J619" s="86"/>
      <c r="K619" s="86"/>
      <c r="L619" s="86"/>
      <c r="M619" s="295"/>
      <c r="N619" s="295"/>
      <c r="O619" s="295"/>
    </row>
    <row r="620" spans="1:15" s="43" customFormat="1" ht="31.5" hidden="1">
      <c r="A620" s="65" t="s">
        <v>446</v>
      </c>
      <c r="B620" s="163">
        <v>941</v>
      </c>
      <c r="C620" s="164" t="s">
        <v>13</v>
      </c>
      <c r="D620" s="164" t="s">
        <v>15</v>
      </c>
      <c r="E620" s="164" t="s">
        <v>5</v>
      </c>
      <c r="F620" s="164" t="s">
        <v>155</v>
      </c>
      <c r="G620" s="164" t="s">
        <v>411</v>
      </c>
      <c r="H620" s="164" t="s">
        <v>276</v>
      </c>
      <c r="I620" s="77" t="s">
        <v>57</v>
      </c>
      <c r="J620" s="86"/>
      <c r="K620" s="86"/>
      <c r="L620" s="86"/>
      <c r="M620" s="319"/>
      <c r="N620" s="319"/>
      <c r="O620" s="319"/>
    </row>
    <row r="621" spans="1:15" s="43" customFormat="1" ht="31.5" hidden="1">
      <c r="A621" s="65" t="s">
        <v>446</v>
      </c>
      <c r="B621" s="163">
        <v>941</v>
      </c>
      <c r="C621" s="164" t="s">
        <v>13</v>
      </c>
      <c r="D621" s="164" t="s">
        <v>15</v>
      </c>
      <c r="E621" s="164" t="s">
        <v>5</v>
      </c>
      <c r="F621" s="164" t="s">
        <v>155</v>
      </c>
      <c r="G621" s="164" t="s">
        <v>411</v>
      </c>
      <c r="H621" s="164" t="s">
        <v>276</v>
      </c>
      <c r="I621" s="77" t="s">
        <v>53</v>
      </c>
      <c r="J621" s="86"/>
      <c r="K621" s="86"/>
      <c r="L621" s="86"/>
      <c r="M621" s="319"/>
      <c r="N621" s="319"/>
      <c r="O621" s="319"/>
    </row>
    <row r="622" spans="1:15" s="43" customFormat="1" ht="34.5" hidden="1">
      <c r="A622" s="195" t="s">
        <v>472</v>
      </c>
      <c r="B622" s="220">
        <v>941</v>
      </c>
      <c r="C622" s="221" t="s">
        <v>13</v>
      </c>
      <c r="D622" s="221" t="s">
        <v>15</v>
      </c>
      <c r="E622" s="221" t="s">
        <v>5</v>
      </c>
      <c r="F622" s="221" t="s">
        <v>155</v>
      </c>
      <c r="G622" s="221" t="s">
        <v>1</v>
      </c>
      <c r="H622" s="221" t="s">
        <v>120</v>
      </c>
      <c r="I622" s="222"/>
      <c r="J622" s="223">
        <f>+J623</f>
        <v>0</v>
      </c>
      <c r="K622" s="86"/>
      <c r="L622" s="86"/>
      <c r="M622" s="319"/>
      <c r="N622" s="319"/>
      <c r="O622" s="319"/>
    </row>
    <row r="623" spans="1:15" s="43" customFormat="1" hidden="1">
      <c r="A623" s="197" t="s">
        <v>475</v>
      </c>
      <c r="B623" s="60">
        <v>941</v>
      </c>
      <c r="C623" s="130" t="s">
        <v>13</v>
      </c>
      <c r="D623" s="130" t="s">
        <v>15</v>
      </c>
      <c r="E623" s="130" t="s">
        <v>5</v>
      </c>
      <c r="F623" s="130" t="s">
        <v>155</v>
      </c>
      <c r="G623" s="130" t="s">
        <v>1</v>
      </c>
      <c r="H623" s="130" t="s">
        <v>25</v>
      </c>
      <c r="I623" s="115"/>
      <c r="J623" s="55">
        <f>+J624+J625+J626</f>
        <v>0</v>
      </c>
      <c r="K623" s="86"/>
      <c r="L623" s="86"/>
      <c r="M623" s="319"/>
      <c r="N623" s="319"/>
      <c r="O623" s="319"/>
    </row>
    <row r="624" spans="1:15" s="43" customFormat="1" ht="31.5" hidden="1">
      <c r="A624" s="197" t="s">
        <v>355</v>
      </c>
      <c r="B624" s="163">
        <v>941</v>
      </c>
      <c r="C624" s="164" t="s">
        <v>13</v>
      </c>
      <c r="D624" s="164" t="s">
        <v>15</v>
      </c>
      <c r="E624" s="164" t="s">
        <v>5</v>
      </c>
      <c r="F624" s="164" t="s">
        <v>155</v>
      </c>
      <c r="G624" s="164" t="s">
        <v>1</v>
      </c>
      <c r="H624" s="164" t="s">
        <v>25</v>
      </c>
      <c r="I624" s="77" t="s">
        <v>57</v>
      </c>
      <c r="J624" s="86"/>
      <c r="K624" s="86"/>
      <c r="L624" s="86"/>
      <c r="M624" s="319"/>
      <c r="N624" s="319"/>
      <c r="O624" s="319"/>
    </row>
    <row r="625" spans="1:15" s="43" customFormat="1" hidden="1">
      <c r="A625" s="65" t="s">
        <v>475</v>
      </c>
      <c r="B625" s="163">
        <v>941</v>
      </c>
      <c r="C625" s="164" t="s">
        <v>13</v>
      </c>
      <c r="D625" s="164" t="s">
        <v>15</v>
      </c>
      <c r="E625" s="164" t="s">
        <v>5</v>
      </c>
      <c r="F625" s="164" t="s">
        <v>155</v>
      </c>
      <c r="G625" s="164" t="s">
        <v>1</v>
      </c>
      <c r="H625" s="164" t="s">
        <v>25</v>
      </c>
      <c r="I625" s="77" t="s">
        <v>53</v>
      </c>
      <c r="J625" s="86"/>
      <c r="K625" s="86"/>
      <c r="L625" s="86"/>
      <c r="M625" s="319"/>
      <c r="N625" s="319"/>
      <c r="O625" s="319"/>
    </row>
    <row r="626" spans="1:15" s="11" customFormat="1" ht="47.25" hidden="1">
      <c r="A626" s="65" t="s">
        <v>482</v>
      </c>
      <c r="B626" s="163">
        <v>941</v>
      </c>
      <c r="C626" s="164" t="s">
        <v>13</v>
      </c>
      <c r="D626" s="164" t="s">
        <v>15</v>
      </c>
      <c r="E626" s="164" t="s">
        <v>5</v>
      </c>
      <c r="F626" s="164" t="s">
        <v>155</v>
      </c>
      <c r="G626" s="164" t="s">
        <v>1</v>
      </c>
      <c r="H626" s="164" t="s">
        <v>481</v>
      </c>
      <c r="I626" s="77" t="s">
        <v>53</v>
      </c>
      <c r="J626" s="86"/>
      <c r="K626" s="86"/>
      <c r="L626" s="86"/>
      <c r="M626" s="288"/>
      <c r="N626" s="288"/>
      <c r="O626" s="288"/>
    </row>
    <row r="627" spans="1:15" s="43" customFormat="1" ht="34.5" hidden="1">
      <c r="A627" s="64" t="s">
        <v>154</v>
      </c>
      <c r="B627" s="97">
        <v>941</v>
      </c>
      <c r="C627" s="89" t="s">
        <v>13</v>
      </c>
      <c r="D627" s="89" t="s">
        <v>15</v>
      </c>
      <c r="E627" s="98" t="s">
        <v>5</v>
      </c>
      <c r="F627" s="98" t="s">
        <v>155</v>
      </c>
      <c r="G627" s="98" t="s">
        <v>5</v>
      </c>
      <c r="H627" s="98" t="s">
        <v>120</v>
      </c>
      <c r="I627" s="88"/>
      <c r="J627" s="82">
        <f>SUM(J628:J630)</f>
        <v>0</v>
      </c>
      <c r="K627" s="82">
        <f>SUM(K628:K630)</f>
        <v>0</v>
      </c>
      <c r="L627" s="82">
        <f>SUM(L628:L630)</f>
        <v>0</v>
      </c>
      <c r="M627" s="319"/>
      <c r="N627" s="319"/>
      <c r="O627" s="319"/>
    </row>
    <row r="628" spans="1:15" s="11" customFormat="1" ht="31.5" hidden="1">
      <c r="A628" s="197" t="s">
        <v>354</v>
      </c>
      <c r="B628" s="91">
        <v>941</v>
      </c>
      <c r="C628" s="84" t="s">
        <v>13</v>
      </c>
      <c r="D628" s="84" t="s">
        <v>15</v>
      </c>
      <c r="E628" s="107" t="s">
        <v>5</v>
      </c>
      <c r="F628" s="107">
        <v>6</v>
      </c>
      <c r="G628" s="107" t="s">
        <v>5</v>
      </c>
      <c r="H628" s="107" t="s">
        <v>276</v>
      </c>
      <c r="I628" s="83" t="s">
        <v>57</v>
      </c>
      <c r="J628" s="79"/>
      <c r="K628" s="79"/>
      <c r="L628" s="79"/>
      <c r="M628" s="288"/>
      <c r="N628" s="288"/>
      <c r="O628" s="288"/>
    </row>
    <row r="629" spans="1:15" s="11" customFormat="1" ht="31.5" hidden="1">
      <c r="A629" s="197" t="s">
        <v>356</v>
      </c>
      <c r="B629" s="91">
        <v>941</v>
      </c>
      <c r="C629" s="84" t="s">
        <v>13</v>
      </c>
      <c r="D629" s="84" t="s">
        <v>15</v>
      </c>
      <c r="E629" s="107" t="s">
        <v>5</v>
      </c>
      <c r="F629" s="107">
        <v>6</v>
      </c>
      <c r="G629" s="107" t="s">
        <v>5</v>
      </c>
      <c r="H629" s="107" t="s">
        <v>276</v>
      </c>
      <c r="I629" s="83" t="s">
        <v>57</v>
      </c>
      <c r="J629" s="79"/>
      <c r="K629" s="79"/>
      <c r="L629" s="79"/>
      <c r="M629" s="288"/>
      <c r="N629" s="288"/>
      <c r="O629" s="288"/>
    </row>
    <row r="630" spans="1:15" s="11" customFormat="1" ht="31.5" hidden="1">
      <c r="A630" s="197" t="s">
        <v>355</v>
      </c>
      <c r="B630" s="91">
        <v>941</v>
      </c>
      <c r="C630" s="84" t="s">
        <v>13</v>
      </c>
      <c r="D630" s="84" t="s">
        <v>15</v>
      </c>
      <c r="E630" s="107" t="s">
        <v>5</v>
      </c>
      <c r="F630" s="107">
        <v>6</v>
      </c>
      <c r="G630" s="107" t="s">
        <v>5</v>
      </c>
      <c r="H630" s="107">
        <v>88100</v>
      </c>
      <c r="I630" s="83" t="s">
        <v>57</v>
      </c>
      <c r="J630" s="79"/>
      <c r="K630" s="79"/>
      <c r="L630" s="79"/>
      <c r="M630" s="288"/>
      <c r="N630" s="288"/>
      <c r="O630" s="288"/>
    </row>
    <row r="631" spans="1:15" s="11" customFormat="1" ht="34.5" hidden="1">
      <c r="A631" s="64" t="s">
        <v>249</v>
      </c>
      <c r="B631" s="97">
        <v>941</v>
      </c>
      <c r="C631" s="89" t="s">
        <v>13</v>
      </c>
      <c r="D631" s="89" t="s">
        <v>15</v>
      </c>
      <c r="E631" s="98" t="s">
        <v>5</v>
      </c>
      <c r="F631" s="98" t="s">
        <v>155</v>
      </c>
      <c r="G631" s="98" t="s">
        <v>2</v>
      </c>
      <c r="H631" s="98" t="s">
        <v>120</v>
      </c>
      <c r="I631" s="88"/>
      <c r="J631" s="82">
        <f>SUM(J632)</f>
        <v>0</v>
      </c>
      <c r="K631" s="82">
        <f t="shared" ref="K631:L631" si="197">SUM(K632)</f>
        <v>0</v>
      </c>
      <c r="L631" s="82">
        <f t="shared" si="197"/>
        <v>0</v>
      </c>
      <c r="M631" s="288"/>
      <c r="N631" s="288"/>
      <c r="O631" s="288"/>
    </row>
    <row r="632" spans="1:15" s="11" customFormat="1" ht="31.5" hidden="1">
      <c r="A632" s="65" t="s">
        <v>319</v>
      </c>
      <c r="B632" s="91">
        <v>941</v>
      </c>
      <c r="C632" s="84" t="s">
        <v>13</v>
      </c>
      <c r="D632" s="84" t="s">
        <v>15</v>
      </c>
      <c r="E632" s="107" t="s">
        <v>5</v>
      </c>
      <c r="F632" s="107">
        <v>6</v>
      </c>
      <c r="G632" s="107" t="s">
        <v>2</v>
      </c>
      <c r="H632" s="107">
        <v>88100</v>
      </c>
      <c r="I632" s="83" t="s">
        <v>57</v>
      </c>
      <c r="J632" s="79"/>
      <c r="K632" s="79"/>
      <c r="L632" s="79"/>
      <c r="M632" s="288"/>
      <c r="N632" s="288"/>
      <c r="O632" s="288"/>
    </row>
    <row r="633" spans="1:15" s="11" customFormat="1" ht="16.899999999999999" customHeight="1">
      <c r="A633" s="68" t="s">
        <v>87</v>
      </c>
      <c r="B633" s="69">
        <v>941</v>
      </c>
      <c r="C633" s="168">
        <v>10</v>
      </c>
      <c r="D633" s="356"/>
      <c r="E633" s="357"/>
      <c r="F633" s="357"/>
      <c r="G633" s="357"/>
      <c r="H633" s="358"/>
      <c r="I633" s="159"/>
      <c r="J633" s="70">
        <f>SUM(J639+J652+J634)</f>
        <v>44411.7</v>
      </c>
      <c r="K633" s="70">
        <f>SUM(K639)</f>
        <v>45262.5</v>
      </c>
      <c r="L633" s="70">
        <f>SUM(L639)</f>
        <v>46197.9</v>
      </c>
      <c r="M633" s="288"/>
      <c r="N633" s="288"/>
      <c r="O633" s="288"/>
    </row>
    <row r="634" spans="1:15" s="11" customFormat="1" hidden="1">
      <c r="A634" s="59" t="s">
        <v>424</v>
      </c>
      <c r="B634" s="142">
        <v>941</v>
      </c>
      <c r="C634" s="143" t="s">
        <v>27</v>
      </c>
      <c r="D634" s="114" t="s">
        <v>1</v>
      </c>
      <c r="E634" s="375"/>
      <c r="F634" s="375"/>
      <c r="G634" s="375"/>
      <c r="H634" s="376"/>
      <c r="I634" s="77"/>
      <c r="J634" s="55">
        <f>+J635</f>
        <v>0</v>
      </c>
      <c r="K634" s="55"/>
      <c r="L634" s="55"/>
      <c r="M634" s="288"/>
      <c r="N634" s="288"/>
      <c r="O634" s="288"/>
    </row>
    <row r="635" spans="1:15" s="43" customFormat="1" ht="33" hidden="1">
      <c r="A635" s="62" t="s">
        <v>161</v>
      </c>
      <c r="B635" s="144">
        <v>941</v>
      </c>
      <c r="C635" s="145" t="s">
        <v>27</v>
      </c>
      <c r="D635" s="146" t="s">
        <v>1</v>
      </c>
      <c r="E635" s="99" t="s">
        <v>2</v>
      </c>
      <c r="F635" s="99" t="s">
        <v>113</v>
      </c>
      <c r="G635" s="99" t="s">
        <v>114</v>
      </c>
      <c r="H635" s="99" t="s">
        <v>120</v>
      </c>
      <c r="I635" s="147"/>
      <c r="J635" s="80">
        <f>+J636</f>
        <v>0</v>
      </c>
      <c r="K635" s="80">
        <f t="shared" ref="K635:L635" si="198">+K636</f>
        <v>0</v>
      </c>
      <c r="L635" s="80">
        <f t="shared" si="198"/>
        <v>0</v>
      </c>
      <c r="M635" s="319"/>
      <c r="N635" s="319"/>
      <c r="O635" s="319"/>
    </row>
    <row r="636" spans="1:15" s="11" customFormat="1" hidden="1">
      <c r="A636" s="63" t="s">
        <v>162</v>
      </c>
      <c r="B636" s="148">
        <v>941</v>
      </c>
      <c r="C636" s="149" t="s">
        <v>27</v>
      </c>
      <c r="D636" s="150" t="s">
        <v>1</v>
      </c>
      <c r="E636" s="100" t="s">
        <v>2</v>
      </c>
      <c r="F636" s="100" t="s">
        <v>16</v>
      </c>
      <c r="G636" s="100" t="s">
        <v>114</v>
      </c>
      <c r="H636" s="100" t="s">
        <v>120</v>
      </c>
      <c r="I636" s="136"/>
      <c r="J636" s="81">
        <f>+J637</f>
        <v>0</v>
      </c>
      <c r="K636" s="70"/>
      <c r="L636" s="70"/>
      <c r="M636" s="288"/>
      <c r="N636" s="288"/>
      <c r="O636" s="288"/>
    </row>
    <row r="637" spans="1:15" s="11" customFormat="1" hidden="1">
      <c r="A637" s="64" t="s">
        <v>163</v>
      </c>
      <c r="B637" s="87">
        <v>941</v>
      </c>
      <c r="C637" s="151" t="s">
        <v>27</v>
      </c>
      <c r="D637" s="152" t="s">
        <v>1</v>
      </c>
      <c r="E637" s="89" t="s">
        <v>2</v>
      </c>
      <c r="F637" s="89" t="s">
        <v>16</v>
      </c>
      <c r="G637" s="89" t="s">
        <v>1</v>
      </c>
      <c r="H637" s="89" t="s">
        <v>120</v>
      </c>
      <c r="I637" s="88"/>
      <c r="J637" s="70">
        <f>+J638</f>
        <v>0</v>
      </c>
      <c r="K637" s="70"/>
      <c r="L637" s="70"/>
      <c r="M637" s="288"/>
      <c r="N637" s="288"/>
      <c r="O637" s="288"/>
    </row>
    <row r="638" spans="1:15" s="11" customFormat="1" ht="31.5" hidden="1">
      <c r="A638" s="58" t="s">
        <v>203</v>
      </c>
      <c r="B638" s="91">
        <v>941</v>
      </c>
      <c r="C638" s="84" t="s">
        <v>27</v>
      </c>
      <c r="D638" s="92" t="s">
        <v>1</v>
      </c>
      <c r="E638" s="107" t="s">
        <v>2</v>
      </c>
      <c r="F638" s="107" t="s">
        <v>16</v>
      </c>
      <c r="G638" s="107" t="s">
        <v>1</v>
      </c>
      <c r="H638" s="107" t="s">
        <v>17</v>
      </c>
      <c r="I638" s="83" t="s">
        <v>58</v>
      </c>
      <c r="J638" s="86"/>
      <c r="K638" s="86"/>
      <c r="L638" s="86"/>
      <c r="M638" s="288"/>
      <c r="N638" s="288"/>
      <c r="O638" s="288"/>
    </row>
    <row r="639" spans="1:15" s="11" customFormat="1">
      <c r="A639" s="67" t="s">
        <v>90</v>
      </c>
      <c r="B639" s="142">
        <v>941</v>
      </c>
      <c r="C639" s="143" t="s">
        <v>27</v>
      </c>
      <c r="D639" s="130" t="s">
        <v>7</v>
      </c>
      <c r="E639" s="363"/>
      <c r="F639" s="364"/>
      <c r="G639" s="364"/>
      <c r="H639" s="365"/>
      <c r="I639" s="66"/>
      <c r="J639" s="55">
        <f>SUM(J640)</f>
        <v>42428.1</v>
      </c>
      <c r="K639" s="55">
        <f t="shared" ref="K639:L640" si="199">SUM(K640)</f>
        <v>45262.5</v>
      </c>
      <c r="L639" s="55">
        <f t="shared" si="199"/>
        <v>46197.9</v>
      </c>
      <c r="M639" s="288"/>
      <c r="N639" s="288"/>
      <c r="O639" s="288"/>
    </row>
    <row r="640" spans="1:15" s="11" customFormat="1" ht="25.15" customHeight="1">
      <c r="A640" s="62" t="s">
        <v>136</v>
      </c>
      <c r="B640" s="144">
        <v>941</v>
      </c>
      <c r="C640" s="145" t="s">
        <v>27</v>
      </c>
      <c r="D640" s="146" t="s">
        <v>7</v>
      </c>
      <c r="E640" s="99" t="s">
        <v>5</v>
      </c>
      <c r="F640" s="99" t="s">
        <v>113</v>
      </c>
      <c r="G640" s="99" t="s">
        <v>114</v>
      </c>
      <c r="H640" s="99" t="s">
        <v>120</v>
      </c>
      <c r="I640" s="147"/>
      <c r="J640" s="80">
        <f>+J641</f>
        <v>42428.1</v>
      </c>
      <c r="K640" s="80">
        <f t="shared" si="199"/>
        <v>45262.5</v>
      </c>
      <c r="L640" s="80">
        <f t="shared" si="199"/>
        <v>46197.9</v>
      </c>
      <c r="M640" s="288"/>
      <c r="N640" s="288"/>
      <c r="O640" s="288"/>
    </row>
    <row r="641" spans="1:15" s="11" customFormat="1" ht="25.15" customHeight="1">
      <c r="A641" s="63" t="s">
        <v>167</v>
      </c>
      <c r="B641" s="148">
        <v>941</v>
      </c>
      <c r="C641" s="149" t="s">
        <v>27</v>
      </c>
      <c r="D641" s="150" t="s">
        <v>7</v>
      </c>
      <c r="E641" s="100" t="s">
        <v>5</v>
      </c>
      <c r="F641" s="100" t="s">
        <v>9</v>
      </c>
      <c r="G641" s="100" t="s">
        <v>114</v>
      </c>
      <c r="H641" s="100" t="s">
        <v>120</v>
      </c>
      <c r="I641" s="136"/>
      <c r="J641" s="81">
        <f>+J642+J644+J646+J648+J650</f>
        <v>42428.1</v>
      </c>
      <c r="K641" s="81">
        <f>SUM(K642+K644+K646+K648+K650)</f>
        <v>45262.5</v>
      </c>
      <c r="L641" s="81">
        <f>SUM(L642+L644+L646+L648+L650)</f>
        <v>46197.9</v>
      </c>
      <c r="M641" s="288"/>
      <c r="N641" s="288"/>
      <c r="O641" s="288"/>
    </row>
    <row r="642" spans="1:15" s="1" customFormat="1" ht="38.450000000000003" customHeight="1">
      <c r="A642" s="64" t="s">
        <v>168</v>
      </c>
      <c r="B642" s="87">
        <v>941</v>
      </c>
      <c r="C642" s="151" t="s">
        <v>27</v>
      </c>
      <c r="D642" s="152" t="s">
        <v>7</v>
      </c>
      <c r="E642" s="89" t="s">
        <v>5</v>
      </c>
      <c r="F642" s="89" t="s">
        <v>9</v>
      </c>
      <c r="G642" s="89" t="s">
        <v>1</v>
      </c>
      <c r="H642" s="89" t="s">
        <v>120</v>
      </c>
      <c r="I642" s="88"/>
      <c r="J642" s="82">
        <f>+J643</f>
        <v>843.1</v>
      </c>
      <c r="K642" s="82">
        <f t="shared" ref="K642:L642" si="200">SUM(K643)</f>
        <v>1140.5</v>
      </c>
      <c r="L642" s="82">
        <f t="shared" si="200"/>
        <v>836.9</v>
      </c>
      <c r="M642" s="280"/>
      <c r="N642" s="280"/>
      <c r="O642" s="280"/>
    </row>
    <row r="643" spans="1:15" s="1" customFormat="1" ht="47.25">
      <c r="A643" s="58" t="s">
        <v>362</v>
      </c>
      <c r="B643" s="91">
        <v>941</v>
      </c>
      <c r="C643" s="84" t="s">
        <v>27</v>
      </c>
      <c r="D643" s="92" t="s">
        <v>7</v>
      </c>
      <c r="E643" s="107" t="s">
        <v>5</v>
      </c>
      <c r="F643" s="107" t="s">
        <v>9</v>
      </c>
      <c r="G643" s="107" t="s">
        <v>1</v>
      </c>
      <c r="H643" s="107" t="s">
        <v>10</v>
      </c>
      <c r="I643" s="83" t="s">
        <v>58</v>
      </c>
      <c r="J643" s="79">
        <v>843.1</v>
      </c>
      <c r="K643" s="79">
        <v>1140.5</v>
      </c>
      <c r="L643" s="79">
        <v>836.9</v>
      </c>
      <c r="M643" s="253">
        <v>-200</v>
      </c>
      <c r="N643" s="280"/>
      <c r="O643" s="280"/>
    </row>
    <row r="644" spans="1:15" s="16" customFormat="1" ht="34.5">
      <c r="A644" s="154" t="s">
        <v>169</v>
      </c>
      <c r="B644" s="97">
        <v>941</v>
      </c>
      <c r="C644" s="89" t="s">
        <v>27</v>
      </c>
      <c r="D644" s="135" t="s">
        <v>7</v>
      </c>
      <c r="E644" s="98" t="s">
        <v>5</v>
      </c>
      <c r="F644" s="98" t="s">
        <v>9</v>
      </c>
      <c r="G644" s="98" t="s">
        <v>7</v>
      </c>
      <c r="H644" s="98" t="s">
        <v>120</v>
      </c>
      <c r="I644" s="88"/>
      <c r="J644" s="82">
        <f>+J645</f>
        <v>8285</v>
      </c>
      <c r="K644" s="82">
        <f t="shared" ref="K644:L644" si="201">SUM(K645)</f>
        <v>9047</v>
      </c>
      <c r="L644" s="82">
        <f t="shared" si="201"/>
        <v>9443</v>
      </c>
      <c r="M644" s="289"/>
      <c r="N644" s="289"/>
      <c r="O644" s="289"/>
    </row>
    <row r="645" spans="1:15" s="4" customFormat="1" ht="31.5">
      <c r="A645" s="58" t="s">
        <v>361</v>
      </c>
      <c r="B645" s="91">
        <v>941</v>
      </c>
      <c r="C645" s="84" t="s">
        <v>27</v>
      </c>
      <c r="D645" s="92" t="s">
        <v>7</v>
      </c>
      <c r="E645" s="107" t="s">
        <v>5</v>
      </c>
      <c r="F645" s="107" t="s">
        <v>9</v>
      </c>
      <c r="G645" s="107" t="s">
        <v>7</v>
      </c>
      <c r="H645" s="107" t="s">
        <v>367</v>
      </c>
      <c r="I645" s="83" t="s">
        <v>58</v>
      </c>
      <c r="J645" s="79">
        <v>8285</v>
      </c>
      <c r="K645" s="79">
        <v>9047</v>
      </c>
      <c r="L645" s="79">
        <v>9443</v>
      </c>
      <c r="M645" s="292"/>
      <c r="N645" s="292"/>
      <c r="O645" s="292"/>
    </row>
    <row r="646" spans="1:15" s="4" customFormat="1" ht="34.5">
      <c r="A646" s="154" t="s">
        <v>379</v>
      </c>
      <c r="B646" s="97">
        <v>941</v>
      </c>
      <c r="C646" s="89" t="s">
        <v>27</v>
      </c>
      <c r="D646" s="135" t="s">
        <v>7</v>
      </c>
      <c r="E646" s="98" t="s">
        <v>5</v>
      </c>
      <c r="F646" s="98" t="s">
        <v>9</v>
      </c>
      <c r="G646" s="98" t="s">
        <v>11</v>
      </c>
      <c r="H646" s="98" t="s">
        <v>368</v>
      </c>
      <c r="I646" s="88"/>
      <c r="J646" s="82">
        <f>J647</f>
        <v>8881</v>
      </c>
      <c r="K646" s="82">
        <f>K647</f>
        <v>9668</v>
      </c>
      <c r="L646" s="82">
        <f>L647</f>
        <v>8836</v>
      </c>
      <c r="M646" s="292"/>
      <c r="N646" s="292"/>
      <c r="O646" s="292"/>
    </row>
    <row r="647" spans="1:15" s="36" customFormat="1" ht="47.25">
      <c r="A647" s="224" t="s">
        <v>377</v>
      </c>
      <c r="B647" s="163">
        <v>941</v>
      </c>
      <c r="C647" s="61" t="s">
        <v>27</v>
      </c>
      <c r="D647" s="217" t="s">
        <v>7</v>
      </c>
      <c r="E647" s="164" t="s">
        <v>5</v>
      </c>
      <c r="F647" s="164" t="s">
        <v>9</v>
      </c>
      <c r="G647" s="164" t="s">
        <v>11</v>
      </c>
      <c r="H647" s="164" t="s">
        <v>368</v>
      </c>
      <c r="I647" s="77" t="s">
        <v>58</v>
      </c>
      <c r="J647" s="86">
        <v>8881</v>
      </c>
      <c r="K647" s="86">
        <v>9668</v>
      </c>
      <c r="L647" s="86">
        <v>8836</v>
      </c>
      <c r="M647" s="291"/>
      <c r="N647" s="291"/>
      <c r="O647" s="291"/>
    </row>
    <row r="648" spans="1:15" s="11" customFormat="1" ht="34.5">
      <c r="A648" s="154" t="s">
        <v>380</v>
      </c>
      <c r="B648" s="97">
        <v>941</v>
      </c>
      <c r="C648" s="89" t="s">
        <v>27</v>
      </c>
      <c r="D648" s="135" t="s">
        <v>7</v>
      </c>
      <c r="E648" s="98" t="s">
        <v>5</v>
      </c>
      <c r="F648" s="98" t="s">
        <v>9</v>
      </c>
      <c r="G648" s="98" t="s">
        <v>3</v>
      </c>
      <c r="H648" s="98" t="s">
        <v>120</v>
      </c>
      <c r="I648" s="88"/>
      <c r="J648" s="82">
        <f>+J649</f>
        <v>23472</v>
      </c>
      <c r="K648" s="82">
        <f t="shared" ref="K648:L648" si="202">+K649</f>
        <v>24460</v>
      </c>
      <c r="L648" s="82">
        <f t="shared" si="202"/>
        <v>26135</v>
      </c>
      <c r="M648" s="288"/>
      <c r="N648" s="288"/>
      <c r="O648" s="288"/>
    </row>
    <row r="649" spans="1:15" s="11" customFormat="1" ht="47.25">
      <c r="A649" s="224" t="s">
        <v>378</v>
      </c>
      <c r="B649" s="91">
        <v>941</v>
      </c>
      <c r="C649" s="84" t="s">
        <v>27</v>
      </c>
      <c r="D649" s="92" t="s">
        <v>7</v>
      </c>
      <c r="E649" s="107" t="s">
        <v>5</v>
      </c>
      <c r="F649" s="107" t="s">
        <v>9</v>
      </c>
      <c r="G649" s="107" t="s">
        <v>3</v>
      </c>
      <c r="H649" s="107" t="s">
        <v>369</v>
      </c>
      <c r="I649" s="83" t="s">
        <v>58</v>
      </c>
      <c r="J649" s="79">
        <v>23472</v>
      </c>
      <c r="K649" s="79">
        <v>24460</v>
      </c>
      <c r="L649" s="79">
        <v>26135</v>
      </c>
      <c r="M649" s="288"/>
      <c r="N649" s="288"/>
      <c r="O649" s="288"/>
    </row>
    <row r="650" spans="1:15" s="11" customFormat="1" ht="69">
      <c r="A650" s="225" t="s">
        <v>213</v>
      </c>
      <c r="B650" s="97">
        <v>941</v>
      </c>
      <c r="C650" s="89" t="s">
        <v>27</v>
      </c>
      <c r="D650" s="135" t="s">
        <v>7</v>
      </c>
      <c r="E650" s="98" t="s">
        <v>5</v>
      </c>
      <c r="F650" s="98" t="s">
        <v>9</v>
      </c>
      <c r="G650" s="98" t="s">
        <v>15</v>
      </c>
      <c r="H650" s="98" t="s">
        <v>120</v>
      </c>
      <c r="I650" s="88"/>
      <c r="J650" s="82">
        <f>+J651</f>
        <v>947</v>
      </c>
      <c r="K650" s="82">
        <f t="shared" ref="K650:L650" si="203">SUM(K651)</f>
        <v>947</v>
      </c>
      <c r="L650" s="82">
        <f t="shared" si="203"/>
        <v>947</v>
      </c>
      <c r="M650" s="288"/>
      <c r="N650" s="288"/>
      <c r="O650" s="288"/>
    </row>
    <row r="651" spans="1:15" s="16" customFormat="1" ht="59.45" customHeight="1">
      <c r="A651" s="58" t="s">
        <v>214</v>
      </c>
      <c r="B651" s="91">
        <v>941</v>
      </c>
      <c r="C651" s="84" t="s">
        <v>27</v>
      </c>
      <c r="D651" s="92" t="s">
        <v>7</v>
      </c>
      <c r="E651" s="107" t="s">
        <v>5</v>
      </c>
      <c r="F651" s="107" t="s">
        <v>9</v>
      </c>
      <c r="G651" s="107" t="s">
        <v>15</v>
      </c>
      <c r="H651" s="107" t="s">
        <v>215</v>
      </c>
      <c r="I651" s="83" t="s">
        <v>58</v>
      </c>
      <c r="J651" s="79">
        <v>947</v>
      </c>
      <c r="K651" s="79">
        <v>947</v>
      </c>
      <c r="L651" s="79">
        <v>947</v>
      </c>
      <c r="M651" s="289"/>
      <c r="N651" s="289"/>
      <c r="O651" s="289"/>
    </row>
    <row r="652" spans="1:15" s="4" customFormat="1">
      <c r="A652" s="59" t="s">
        <v>91</v>
      </c>
      <c r="B652" s="142">
        <v>941</v>
      </c>
      <c r="C652" s="142">
        <v>10</v>
      </c>
      <c r="D652" s="130" t="s">
        <v>3</v>
      </c>
      <c r="E652" s="398"/>
      <c r="F652" s="399"/>
      <c r="G652" s="399"/>
      <c r="H652" s="400"/>
      <c r="I652" s="83"/>
      <c r="J652" s="103">
        <f>+J653</f>
        <v>1983.6000000000001</v>
      </c>
      <c r="K652" s="103">
        <f t="shared" ref="K652:L652" si="204">+K653</f>
        <v>0</v>
      </c>
      <c r="L652" s="103">
        <f t="shared" si="204"/>
        <v>0</v>
      </c>
      <c r="M652" s="292"/>
      <c r="N652" s="292"/>
      <c r="O652" s="292"/>
    </row>
    <row r="653" spans="1:15" s="4" customFormat="1" ht="33.6" customHeight="1">
      <c r="A653" s="62" t="s">
        <v>136</v>
      </c>
      <c r="B653" s="93">
        <v>941</v>
      </c>
      <c r="C653" s="94" t="s">
        <v>27</v>
      </c>
      <c r="D653" s="146" t="s">
        <v>3</v>
      </c>
      <c r="E653" s="99" t="s">
        <v>5</v>
      </c>
      <c r="F653" s="99" t="s">
        <v>113</v>
      </c>
      <c r="G653" s="99" t="s">
        <v>114</v>
      </c>
      <c r="H653" s="99" t="s">
        <v>120</v>
      </c>
      <c r="I653" s="147"/>
      <c r="J653" s="80">
        <f>SUM(J654)</f>
        <v>1983.6000000000001</v>
      </c>
      <c r="K653" s="80">
        <f t="shared" ref="K653:L654" si="205">SUM(K654)</f>
        <v>0</v>
      </c>
      <c r="L653" s="80">
        <f t="shared" si="205"/>
        <v>0</v>
      </c>
      <c r="M653" s="292"/>
      <c r="N653" s="292"/>
      <c r="O653" s="292"/>
    </row>
    <row r="654" spans="1:15" s="36" customFormat="1" ht="24" customHeight="1">
      <c r="A654" s="63" t="s">
        <v>593</v>
      </c>
      <c r="B654" s="95">
        <v>941</v>
      </c>
      <c r="C654" s="96" t="s">
        <v>27</v>
      </c>
      <c r="D654" s="150" t="s">
        <v>3</v>
      </c>
      <c r="E654" s="100" t="s">
        <v>5</v>
      </c>
      <c r="F654" s="100" t="s">
        <v>26</v>
      </c>
      <c r="G654" s="100" t="s">
        <v>114</v>
      </c>
      <c r="H654" s="100" t="s">
        <v>120</v>
      </c>
      <c r="I654" s="136"/>
      <c r="J654" s="81">
        <f>SUM(J655)</f>
        <v>1983.6000000000001</v>
      </c>
      <c r="K654" s="81">
        <f t="shared" si="205"/>
        <v>0</v>
      </c>
      <c r="L654" s="81">
        <f t="shared" si="205"/>
        <v>0</v>
      </c>
      <c r="M654" s="291"/>
      <c r="N654" s="291"/>
      <c r="O654" s="291"/>
    </row>
    <row r="655" spans="1:15" s="11" customFormat="1" ht="16.149999999999999" customHeight="1">
      <c r="A655" s="64" t="s">
        <v>592</v>
      </c>
      <c r="B655" s="97">
        <v>941</v>
      </c>
      <c r="C655" s="98" t="s">
        <v>27</v>
      </c>
      <c r="D655" s="152" t="s">
        <v>3</v>
      </c>
      <c r="E655" s="89" t="s">
        <v>5</v>
      </c>
      <c r="F655" s="89" t="s">
        <v>26</v>
      </c>
      <c r="G655" s="89" t="s">
        <v>2</v>
      </c>
      <c r="H655" s="89" t="s">
        <v>120</v>
      </c>
      <c r="I655" s="88"/>
      <c r="J655" s="82">
        <f>+J656+J657+J658</f>
        <v>1983.6000000000001</v>
      </c>
      <c r="K655" s="82">
        <f t="shared" ref="K655:L655" si="206">+K656+K657+K658</f>
        <v>0</v>
      </c>
      <c r="L655" s="82">
        <f t="shared" si="206"/>
        <v>0</v>
      </c>
      <c r="M655" s="288"/>
      <c r="N655" s="288"/>
      <c r="O655" s="288"/>
    </row>
    <row r="656" spans="1:15" s="36" customFormat="1" ht="63">
      <c r="A656" s="58" t="s">
        <v>447</v>
      </c>
      <c r="B656" s="85">
        <v>941</v>
      </c>
      <c r="C656" s="84" t="s">
        <v>27</v>
      </c>
      <c r="D656" s="84" t="s">
        <v>3</v>
      </c>
      <c r="E656" s="107" t="s">
        <v>5</v>
      </c>
      <c r="F656" s="107" t="s">
        <v>26</v>
      </c>
      <c r="G656" s="107" t="s">
        <v>2</v>
      </c>
      <c r="H656" s="107" t="s">
        <v>624</v>
      </c>
      <c r="I656" s="83" t="s">
        <v>53</v>
      </c>
      <c r="J656" s="79">
        <v>1650.9</v>
      </c>
      <c r="K656" s="79"/>
      <c r="L656" s="79"/>
      <c r="M656" s="291"/>
      <c r="N656" s="291"/>
      <c r="O656" s="291"/>
    </row>
    <row r="657" spans="1:15" s="11" customFormat="1" ht="63">
      <c r="A657" s="58" t="s">
        <v>448</v>
      </c>
      <c r="B657" s="85">
        <v>941</v>
      </c>
      <c r="C657" s="84" t="s">
        <v>27</v>
      </c>
      <c r="D657" s="84" t="s">
        <v>3</v>
      </c>
      <c r="E657" s="107" t="s">
        <v>5</v>
      </c>
      <c r="F657" s="107" t="s">
        <v>26</v>
      </c>
      <c r="G657" s="107" t="s">
        <v>2</v>
      </c>
      <c r="H657" s="107" t="s">
        <v>624</v>
      </c>
      <c r="I657" s="83" t="s">
        <v>53</v>
      </c>
      <c r="J657" s="79">
        <v>291.39999999999998</v>
      </c>
      <c r="K657" s="79"/>
      <c r="L657" s="79"/>
      <c r="M657" s="288">
        <v>1942.3</v>
      </c>
      <c r="N657" s="288"/>
      <c r="O657" s="288"/>
    </row>
    <row r="658" spans="1:15" ht="63">
      <c r="A658" s="58" t="s">
        <v>449</v>
      </c>
      <c r="B658" s="85">
        <v>941</v>
      </c>
      <c r="C658" s="84" t="s">
        <v>27</v>
      </c>
      <c r="D658" s="84" t="s">
        <v>3</v>
      </c>
      <c r="E658" s="107" t="s">
        <v>5</v>
      </c>
      <c r="F658" s="107" t="s">
        <v>26</v>
      </c>
      <c r="G658" s="107" t="s">
        <v>2</v>
      </c>
      <c r="H658" s="107" t="s">
        <v>624</v>
      </c>
      <c r="I658" s="83" t="s">
        <v>53</v>
      </c>
      <c r="J658" s="79">
        <v>41.3</v>
      </c>
      <c r="K658" s="79"/>
      <c r="L658" s="79"/>
      <c r="M658" s="280">
        <v>0.7</v>
      </c>
    </row>
    <row r="659" spans="1:15" ht="40.5">
      <c r="A659" s="71" t="s">
        <v>244</v>
      </c>
      <c r="B659" s="101">
        <v>947</v>
      </c>
      <c r="C659" s="362"/>
      <c r="D659" s="346"/>
      <c r="E659" s="389"/>
      <c r="F659" s="389"/>
      <c r="G659" s="389"/>
      <c r="H659" s="390"/>
      <c r="I659" s="102"/>
      <c r="J659" s="103">
        <f>SUM(J660)</f>
        <v>4102</v>
      </c>
      <c r="K659" s="103">
        <f t="shared" ref="K659:L659" si="207">SUM(K660)</f>
        <v>4250</v>
      </c>
      <c r="L659" s="103">
        <f t="shared" si="207"/>
        <v>4419</v>
      </c>
    </row>
    <row r="660" spans="1:15">
      <c r="A660" s="68" t="s">
        <v>62</v>
      </c>
      <c r="B660" s="69">
        <v>947</v>
      </c>
      <c r="C660" s="108" t="s">
        <v>1</v>
      </c>
      <c r="D660" s="348"/>
      <c r="E660" s="348"/>
      <c r="F660" s="348"/>
      <c r="G660" s="348"/>
      <c r="H660" s="349"/>
      <c r="I660" s="113"/>
      <c r="J660" s="70">
        <f>SUM(J661+J668)</f>
        <v>4102</v>
      </c>
      <c r="K660" s="70">
        <f t="shared" ref="K660:L660" si="208">SUM(K661+K668)</f>
        <v>4250</v>
      </c>
      <c r="L660" s="70">
        <f t="shared" si="208"/>
        <v>4419</v>
      </c>
    </row>
    <row r="661" spans="1:15" ht="56.25">
      <c r="A661" s="67" t="s">
        <v>64</v>
      </c>
      <c r="B661" s="60">
        <v>947</v>
      </c>
      <c r="C661" s="66" t="s">
        <v>1</v>
      </c>
      <c r="D661" s="66" t="s">
        <v>2</v>
      </c>
      <c r="E661" s="350"/>
      <c r="F661" s="351"/>
      <c r="G661" s="351"/>
      <c r="H661" s="352"/>
      <c r="I661" s="66"/>
      <c r="J661" s="55">
        <f>SUM(J662)</f>
        <v>2119</v>
      </c>
      <c r="K661" s="55">
        <f t="shared" ref="K661:L663" si="209">SUM(K662)</f>
        <v>2191</v>
      </c>
      <c r="L661" s="55">
        <f t="shared" si="209"/>
        <v>2278</v>
      </c>
    </row>
    <row r="662" spans="1:15" ht="49.5">
      <c r="A662" s="62" t="s">
        <v>116</v>
      </c>
      <c r="B662" s="93">
        <v>947</v>
      </c>
      <c r="C662" s="99" t="s">
        <v>1</v>
      </c>
      <c r="D662" s="99" t="s">
        <v>2</v>
      </c>
      <c r="E662" s="94" t="s">
        <v>42</v>
      </c>
      <c r="F662" s="94" t="s">
        <v>113</v>
      </c>
      <c r="G662" s="94" t="s">
        <v>114</v>
      </c>
      <c r="H662" s="94" t="s">
        <v>120</v>
      </c>
      <c r="I662" s="100"/>
      <c r="J662" s="80">
        <f>SUM(J663)</f>
        <v>2119</v>
      </c>
      <c r="K662" s="80">
        <f t="shared" si="209"/>
        <v>2191</v>
      </c>
      <c r="L662" s="80">
        <f t="shared" si="209"/>
        <v>2278</v>
      </c>
    </row>
    <row r="663" spans="1:15" ht="33">
      <c r="A663" s="63" t="s">
        <v>117</v>
      </c>
      <c r="B663" s="95">
        <v>947</v>
      </c>
      <c r="C663" s="100" t="s">
        <v>1</v>
      </c>
      <c r="D663" s="100" t="s">
        <v>2</v>
      </c>
      <c r="E663" s="96" t="s">
        <v>42</v>
      </c>
      <c r="F663" s="96" t="s">
        <v>30</v>
      </c>
      <c r="G663" s="96" t="s">
        <v>114</v>
      </c>
      <c r="H663" s="96" t="s">
        <v>120</v>
      </c>
      <c r="I663" s="100"/>
      <c r="J663" s="81">
        <f>SUM(J664)</f>
        <v>2119</v>
      </c>
      <c r="K663" s="81">
        <f t="shared" si="209"/>
        <v>2191</v>
      </c>
      <c r="L663" s="81">
        <f t="shared" si="209"/>
        <v>2278</v>
      </c>
    </row>
    <row r="664" spans="1:15" ht="34.5">
      <c r="A664" s="64" t="s">
        <v>118</v>
      </c>
      <c r="B664" s="97">
        <v>947</v>
      </c>
      <c r="C664" s="89" t="s">
        <v>1</v>
      </c>
      <c r="D664" s="89" t="s">
        <v>2</v>
      </c>
      <c r="E664" s="98" t="s">
        <v>42</v>
      </c>
      <c r="F664" s="98" t="s">
        <v>30</v>
      </c>
      <c r="G664" s="98" t="s">
        <v>1</v>
      </c>
      <c r="H664" s="98" t="s">
        <v>120</v>
      </c>
      <c r="I664" s="89"/>
      <c r="J664" s="82">
        <f>SUM(J665:J667)</f>
        <v>2119</v>
      </c>
      <c r="K664" s="82">
        <f t="shared" ref="K664:L664" si="210">SUM(K665:K667)</f>
        <v>2191</v>
      </c>
      <c r="L664" s="82">
        <f t="shared" si="210"/>
        <v>2278</v>
      </c>
    </row>
    <row r="665" spans="1:15" ht="63">
      <c r="A665" s="58" t="s">
        <v>357</v>
      </c>
      <c r="B665" s="91">
        <v>947</v>
      </c>
      <c r="C665" s="84" t="s">
        <v>1</v>
      </c>
      <c r="D665" s="92" t="s">
        <v>2</v>
      </c>
      <c r="E665" s="84" t="s">
        <v>42</v>
      </c>
      <c r="F665" s="84" t="s">
        <v>30</v>
      </c>
      <c r="G665" s="84" t="s">
        <v>1</v>
      </c>
      <c r="H665" s="84" t="s">
        <v>41</v>
      </c>
      <c r="I665" s="83" t="s">
        <v>54</v>
      </c>
      <c r="J665" s="79">
        <v>1311</v>
      </c>
      <c r="K665" s="79">
        <v>1361</v>
      </c>
      <c r="L665" s="79">
        <v>1415</v>
      </c>
    </row>
    <row r="666" spans="1:15" ht="51.6" customHeight="1">
      <c r="A666" s="58" t="s">
        <v>358</v>
      </c>
      <c r="B666" s="91">
        <v>947</v>
      </c>
      <c r="C666" s="84" t="s">
        <v>1</v>
      </c>
      <c r="D666" s="92" t="s">
        <v>2</v>
      </c>
      <c r="E666" s="84" t="s">
        <v>42</v>
      </c>
      <c r="F666" s="84" t="s">
        <v>30</v>
      </c>
      <c r="G666" s="84" t="s">
        <v>1</v>
      </c>
      <c r="H666" s="84" t="s">
        <v>41</v>
      </c>
      <c r="I666" s="83" t="s">
        <v>53</v>
      </c>
      <c r="J666" s="79">
        <v>808</v>
      </c>
      <c r="K666" s="79">
        <v>830</v>
      </c>
      <c r="L666" s="79">
        <v>863</v>
      </c>
    </row>
    <row r="667" spans="1:15" ht="47.25" hidden="1">
      <c r="A667" s="58" t="s">
        <v>359</v>
      </c>
      <c r="B667" s="91">
        <v>947</v>
      </c>
      <c r="C667" s="84" t="s">
        <v>1</v>
      </c>
      <c r="D667" s="92" t="s">
        <v>2</v>
      </c>
      <c r="E667" s="84" t="s">
        <v>42</v>
      </c>
      <c r="F667" s="84" t="s">
        <v>30</v>
      </c>
      <c r="G667" s="84" t="s">
        <v>1</v>
      </c>
      <c r="H667" s="84" t="s">
        <v>41</v>
      </c>
      <c r="I667" s="83" t="s">
        <v>55</v>
      </c>
      <c r="J667" s="79"/>
      <c r="K667" s="79"/>
      <c r="L667" s="79"/>
    </row>
    <row r="668" spans="1:15">
      <c r="A668" s="59" t="s">
        <v>66</v>
      </c>
      <c r="B668" s="60">
        <v>947</v>
      </c>
      <c r="C668" s="66" t="s">
        <v>1</v>
      </c>
      <c r="D668" s="66" t="s">
        <v>3</v>
      </c>
      <c r="E668" s="350"/>
      <c r="F668" s="351"/>
      <c r="G668" s="351"/>
      <c r="H668" s="352"/>
      <c r="I668" s="66"/>
      <c r="J668" s="55">
        <f>SUM(J669)</f>
        <v>1983</v>
      </c>
      <c r="K668" s="55">
        <f t="shared" ref="K668:L669" si="211">SUM(K669)</f>
        <v>2059</v>
      </c>
      <c r="L668" s="55">
        <f t="shared" si="211"/>
        <v>2141</v>
      </c>
    </row>
    <row r="669" spans="1:15" ht="37.5">
      <c r="A669" s="72" t="s">
        <v>235</v>
      </c>
      <c r="B669" s="93">
        <v>947</v>
      </c>
      <c r="C669" s="99" t="s">
        <v>1</v>
      </c>
      <c r="D669" s="99" t="s">
        <v>3</v>
      </c>
      <c r="E669" s="94" t="s">
        <v>288</v>
      </c>
      <c r="F669" s="94" t="s">
        <v>113</v>
      </c>
      <c r="G669" s="94" t="s">
        <v>114</v>
      </c>
      <c r="H669" s="94" t="s">
        <v>120</v>
      </c>
      <c r="I669" s="100"/>
      <c r="J669" s="80">
        <f>SUM(J670)</f>
        <v>1983</v>
      </c>
      <c r="K669" s="80">
        <f t="shared" si="211"/>
        <v>2059</v>
      </c>
      <c r="L669" s="80">
        <f t="shared" si="211"/>
        <v>2141</v>
      </c>
    </row>
    <row r="670" spans="1:15" ht="37.5">
      <c r="A670" s="73" t="s">
        <v>280</v>
      </c>
      <c r="B670" s="95">
        <v>947</v>
      </c>
      <c r="C670" s="100" t="s">
        <v>1</v>
      </c>
      <c r="D670" s="100" t="s">
        <v>3</v>
      </c>
      <c r="E670" s="96" t="s">
        <v>283</v>
      </c>
      <c r="F670" s="96" t="s">
        <v>30</v>
      </c>
      <c r="G670" s="96" t="s">
        <v>114</v>
      </c>
      <c r="H670" s="96" t="s">
        <v>120</v>
      </c>
      <c r="I670" s="100"/>
      <c r="J670" s="81">
        <f>SUM(J671+J673)</f>
        <v>1983</v>
      </c>
      <c r="K670" s="81">
        <f t="shared" ref="K670:L670" si="212">SUM(K671+K673)</f>
        <v>2059</v>
      </c>
      <c r="L670" s="81">
        <f t="shared" si="212"/>
        <v>2141</v>
      </c>
    </row>
    <row r="671" spans="1:15" ht="33">
      <c r="A671" s="74" t="s">
        <v>281</v>
      </c>
      <c r="B671" s="97">
        <v>947</v>
      </c>
      <c r="C671" s="89" t="s">
        <v>1</v>
      </c>
      <c r="D671" s="89" t="s">
        <v>3</v>
      </c>
      <c r="E671" s="98" t="s">
        <v>283</v>
      </c>
      <c r="F671" s="98" t="s">
        <v>16</v>
      </c>
      <c r="G671" s="98" t="s">
        <v>114</v>
      </c>
      <c r="H671" s="98" t="s">
        <v>120</v>
      </c>
      <c r="I671" s="89"/>
      <c r="J671" s="82">
        <f>SUM(J672)</f>
        <v>1288</v>
      </c>
      <c r="K671" s="82">
        <f t="shared" ref="K671:L671" si="213">SUM(K672)</f>
        <v>1337</v>
      </c>
      <c r="L671" s="82">
        <f t="shared" si="213"/>
        <v>1390</v>
      </c>
    </row>
    <row r="672" spans="1:15" ht="33">
      <c r="A672" s="75" t="s">
        <v>282</v>
      </c>
      <c r="B672" s="91">
        <v>947</v>
      </c>
      <c r="C672" s="84" t="s">
        <v>1</v>
      </c>
      <c r="D672" s="92" t="s">
        <v>3</v>
      </c>
      <c r="E672" s="84" t="s">
        <v>283</v>
      </c>
      <c r="F672" s="84" t="s">
        <v>16</v>
      </c>
      <c r="G672" s="84" t="s">
        <v>114</v>
      </c>
      <c r="H672" s="84" t="s">
        <v>284</v>
      </c>
      <c r="I672" s="83" t="s">
        <v>54</v>
      </c>
      <c r="J672" s="79">
        <v>1288</v>
      </c>
      <c r="K672" s="79">
        <v>1337</v>
      </c>
      <c r="L672" s="79">
        <v>1390</v>
      </c>
    </row>
    <row r="673" spans="1:12" ht="26.45" customHeight="1">
      <c r="A673" s="76" t="s">
        <v>286</v>
      </c>
      <c r="B673" s="97">
        <v>947</v>
      </c>
      <c r="C673" s="89" t="s">
        <v>1</v>
      </c>
      <c r="D673" s="89" t="s">
        <v>3</v>
      </c>
      <c r="E673" s="98" t="s">
        <v>283</v>
      </c>
      <c r="F673" s="98" t="s">
        <v>285</v>
      </c>
      <c r="G673" s="98" t="s">
        <v>114</v>
      </c>
      <c r="H673" s="98" t="s">
        <v>120</v>
      </c>
      <c r="I673" s="89"/>
      <c r="J673" s="82">
        <f>SUM(J674)</f>
        <v>695</v>
      </c>
      <c r="K673" s="82">
        <f t="shared" ref="K673:L673" si="214">SUM(K674)</f>
        <v>722</v>
      </c>
      <c r="L673" s="82">
        <f t="shared" si="214"/>
        <v>751</v>
      </c>
    </row>
    <row r="674" spans="1:12" ht="39.6" customHeight="1">
      <c r="A674" s="58" t="s">
        <v>287</v>
      </c>
      <c r="B674" s="91">
        <v>947</v>
      </c>
      <c r="C674" s="84" t="s">
        <v>1</v>
      </c>
      <c r="D674" s="92" t="s">
        <v>3</v>
      </c>
      <c r="E674" s="84" t="s">
        <v>283</v>
      </c>
      <c r="F674" s="84" t="s">
        <v>285</v>
      </c>
      <c r="G674" s="84" t="s">
        <v>114</v>
      </c>
      <c r="H674" s="84" t="s">
        <v>41</v>
      </c>
      <c r="I674" s="83" t="s">
        <v>54</v>
      </c>
      <c r="J674" s="79">
        <v>695</v>
      </c>
      <c r="K674" s="79">
        <v>722</v>
      </c>
      <c r="L674" s="79">
        <v>751</v>
      </c>
    </row>
  </sheetData>
  <mergeCells count="74">
    <mergeCell ref="E6:H6"/>
    <mergeCell ref="D8:H8"/>
    <mergeCell ref="E271:H271"/>
    <mergeCell ref="E652:H652"/>
    <mergeCell ref="E634:H634"/>
    <mergeCell ref="E458:H458"/>
    <mergeCell ref="D457:H457"/>
    <mergeCell ref="E9:H9"/>
    <mergeCell ref="C456:H456"/>
    <mergeCell ref="D470:H470"/>
    <mergeCell ref="E471:H471"/>
    <mergeCell ref="E494:H494"/>
    <mergeCell ref="E407:H407"/>
    <mergeCell ref="E579:H579"/>
    <mergeCell ref="E592:H592"/>
    <mergeCell ref="C7:H7"/>
    <mergeCell ref="C659:H659"/>
    <mergeCell ref="E639:H639"/>
    <mergeCell ref="D633:H633"/>
    <mergeCell ref="E126:H126"/>
    <mergeCell ref="E236:H236"/>
    <mergeCell ref="E224:H224"/>
    <mergeCell ref="E423:H423"/>
    <mergeCell ref="D428:H428"/>
    <mergeCell ref="E429:H429"/>
    <mergeCell ref="E435:H435"/>
    <mergeCell ref="E440:H440"/>
    <mergeCell ref="D270:H270"/>
    <mergeCell ref="D276:H276"/>
    <mergeCell ref="D347:H347"/>
    <mergeCell ref="D311:H311"/>
    <mergeCell ref="E463:H463"/>
    <mergeCell ref="E114:H114"/>
    <mergeCell ref="D83:H83"/>
    <mergeCell ref="D230:H230"/>
    <mergeCell ref="E231:H231"/>
    <mergeCell ref="E197:H197"/>
    <mergeCell ref="D134:H134"/>
    <mergeCell ref="E135:H135"/>
    <mergeCell ref="D125:H125"/>
    <mergeCell ref="D185:H185"/>
    <mergeCell ref="E109:H109"/>
    <mergeCell ref="E661:H661"/>
    <mergeCell ref="A1:L1"/>
    <mergeCell ref="D394:H394"/>
    <mergeCell ref="E277:H277"/>
    <mergeCell ref="A2:L2"/>
    <mergeCell ref="E14:H14"/>
    <mergeCell ref="E36:H36"/>
    <mergeCell ref="D70:H70"/>
    <mergeCell ref="E71:H71"/>
    <mergeCell ref="E5:H5"/>
    <mergeCell ref="E4:H4"/>
    <mergeCell ref="E348:H348"/>
    <mergeCell ref="D151:H151"/>
    <mergeCell ref="E152:H152"/>
    <mergeCell ref="E180:H180"/>
    <mergeCell ref="E219:H219"/>
    <mergeCell ref="E312:H312"/>
    <mergeCell ref="D660:H660"/>
    <mergeCell ref="E668:H668"/>
    <mergeCell ref="E296:H296"/>
    <mergeCell ref="E186:H186"/>
    <mergeCell ref="D191:H191"/>
    <mergeCell ref="E241:H241"/>
    <mergeCell ref="E260:H260"/>
    <mergeCell ref="E253:H253"/>
    <mergeCell ref="D252:H252"/>
    <mergeCell ref="D422:H422"/>
    <mergeCell ref="E192:H192"/>
    <mergeCell ref="E414:H414"/>
    <mergeCell ref="E326:H326"/>
    <mergeCell ref="C251:H251"/>
    <mergeCell ref="E400:H400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2020-06-17T11:10:12Z</cp:lastPrinted>
  <dcterms:created xsi:type="dcterms:W3CDTF">2015-10-05T11:25:45Z</dcterms:created>
  <dcterms:modified xsi:type="dcterms:W3CDTF">2020-06-29T06:37:16Z</dcterms:modified>
</cp:coreProperties>
</file>