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85" windowWidth="14805" windowHeight="72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9" i="1" l="1"/>
  <c r="E1486" i="1" l="1"/>
  <c r="F1486" i="1"/>
  <c r="G1486" i="1"/>
  <c r="H1486" i="1"/>
  <c r="I1486" i="1"/>
  <c r="J1486" i="1"/>
  <c r="K1486" i="1"/>
  <c r="L1486" i="1"/>
  <c r="M1486" i="1"/>
  <c r="D1486" i="1"/>
  <c r="E1249" i="1" l="1"/>
  <c r="F1249" i="1"/>
  <c r="G1249" i="1"/>
  <c r="H1249" i="1"/>
  <c r="I1249" i="1"/>
  <c r="J1249" i="1"/>
  <c r="K1249" i="1"/>
  <c r="L1249" i="1"/>
  <c r="M1249" i="1"/>
  <c r="D1249" i="1"/>
  <c r="O923" i="1"/>
  <c r="E923" i="1"/>
  <c r="F923" i="1"/>
  <c r="G923" i="1"/>
  <c r="H923" i="1"/>
  <c r="I923" i="1"/>
  <c r="J923" i="1"/>
  <c r="K923" i="1"/>
  <c r="L923" i="1"/>
  <c r="M923" i="1"/>
  <c r="D923" i="1"/>
  <c r="O930" i="1"/>
  <c r="E930" i="1"/>
  <c r="F930" i="1"/>
  <c r="G930" i="1"/>
  <c r="H930" i="1"/>
  <c r="I930" i="1"/>
  <c r="J930" i="1"/>
  <c r="K930" i="1"/>
  <c r="L930" i="1"/>
  <c r="M930" i="1"/>
  <c r="D930" i="1"/>
  <c r="S962" i="1"/>
  <c r="D232" i="1"/>
  <c r="O176" i="1"/>
  <c r="E176" i="1"/>
  <c r="F176" i="1"/>
  <c r="G176" i="1"/>
  <c r="H176" i="1"/>
  <c r="I176" i="1"/>
  <c r="J176" i="1"/>
  <c r="K176" i="1"/>
  <c r="L176" i="1"/>
  <c r="M176" i="1"/>
  <c r="D176" i="1"/>
  <c r="E102" i="1"/>
  <c r="F102" i="1"/>
  <c r="G102" i="1"/>
  <c r="H102" i="1"/>
  <c r="I102" i="1"/>
  <c r="J102" i="1"/>
  <c r="K102" i="1"/>
  <c r="L102" i="1"/>
  <c r="M102" i="1"/>
  <c r="D102" i="1"/>
  <c r="G160" i="1"/>
  <c r="E167" i="1"/>
  <c r="E160" i="1" s="1"/>
  <c r="F167" i="1"/>
  <c r="F160" i="1" s="1"/>
  <c r="G167" i="1"/>
  <c r="H167" i="1"/>
  <c r="H160" i="1" s="1"/>
  <c r="I167" i="1"/>
  <c r="I160" i="1" s="1"/>
  <c r="J167" i="1"/>
  <c r="J160" i="1" s="1"/>
  <c r="K167" i="1"/>
  <c r="K160" i="1" s="1"/>
  <c r="L167" i="1"/>
  <c r="L160" i="1" s="1"/>
  <c r="M167" i="1"/>
  <c r="M160" i="1" s="1"/>
  <c r="D167" i="1"/>
  <c r="E187" i="1"/>
  <c r="F187" i="1"/>
  <c r="G187" i="1"/>
  <c r="H187" i="1"/>
  <c r="I187" i="1"/>
  <c r="J187" i="1"/>
  <c r="K187" i="1"/>
  <c r="L187" i="1"/>
  <c r="M187" i="1"/>
  <c r="D187" i="1"/>
  <c r="E194" i="1"/>
  <c r="F194" i="1"/>
  <c r="G194" i="1"/>
  <c r="H194" i="1"/>
  <c r="I194" i="1"/>
  <c r="J194" i="1"/>
  <c r="K194" i="1"/>
  <c r="L194" i="1"/>
  <c r="M194" i="1"/>
  <c r="D194" i="1"/>
  <c r="E224" i="1"/>
  <c r="F224" i="1"/>
  <c r="G224" i="1"/>
  <c r="H224" i="1"/>
  <c r="I224" i="1"/>
  <c r="J224" i="1"/>
  <c r="K224" i="1"/>
  <c r="L224" i="1"/>
  <c r="M224" i="1"/>
  <c r="D224" i="1"/>
  <c r="E216" i="1"/>
  <c r="F216" i="1"/>
  <c r="G216" i="1"/>
  <c r="H216" i="1"/>
  <c r="I216" i="1"/>
  <c r="J216" i="1"/>
  <c r="K216" i="1"/>
  <c r="L216" i="1"/>
  <c r="M216" i="1"/>
  <c r="D216" i="1"/>
  <c r="E205" i="1"/>
  <c r="F205" i="1"/>
  <c r="G205" i="1"/>
  <c r="H205" i="1"/>
  <c r="I205" i="1"/>
  <c r="J205" i="1"/>
  <c r="K205" i="1"/>
  <c r="L205" i="1"/>
  <c r="M205" i="1"/>
  <c r="D205" i="1"/>
  <c r="E195" i="1"/>
  <c r="F195" i="1"/>
  <c r="G195" i="1"/>
  <c r="H195" i="1"/>
  <c r="I195" i="1"/>
  <c r="J195" i="1"/>
  <c r="K195" i="1"/>
  <c r="L195" i="1"/>
  <c r="M195" i="1"/>
  <c r="D195" i="1"/>
  <c r="O168" i="1"/>
  <c r="E168" i="1"/>
  <c r="F168" i="1"/>
  <c r="G168" i="1"/>
  <c r="H168" i="1"/>
  <c r="I168" i="1"/>
  <c r="J168" i="1"/>
  <c r="K168" i="1"/>
  <c r="L168" i="1"/>
  <c r="M168" i="1"/>
  <c r="D168" i="1"/>
  <c r="E175" i="1"/>
  <c r="F175" i="1"/>
  <c r="G175" i="1"/>
  <c r="H175" i="1"/>
  <c r="I175" i="1"/>
  <c r="J175" i="1"/>
  <c r="K175" i="1"/>
  <c r="L175" i="1"/>
  <c r="M175" i="1"/>
  <c r="D175" i="1"/>
  <c r="D44" i="1"/>
  <c r="E151" i="1"/>
  <c r="F151" i="1"/>
  <c r="G151" i="1"/>
  <c r="H151" i="1"/>
  <c r="I151" i="1"/>
  <c r="J151" i="1"/>
  <c r="K151" i="1"/>
  <c r="L151" i="1"/>
  <c r="M151" i="1"/>
  <c r="D151" i="1"/>
  <c r="E152" i="1"/>
  <c r="F152" i="1"/>
  <c r="G152" i="1"/>
  <c r="H152" i="1"/>
  <c r="I152" i="1"/>
  <c r="J152" i="1"/>
  <c r="K152" i="1"/>
  <c r="L152" i="1"/>
  <c r="M152" i="1"/>
  <c r="D152" i="1"/>
  <c r="E135" i="1"/>
  <c r="E128" i="1" s="1"/>
  <c r="F135" i="1"/>
  <c r="F128" i="1" s="1"/>
  <c r="G135" i="1"/>
  <c r="H135" i="1"/>
  <c r="H128" i="1" s="1"/>
  <c r="I135" i="1"/>
  <c r="I128" i="1" s="1"/>
  <c r="J135" i="1"/>
  <c r="J128" i="1" s="1"/>
  <c r="K135" i="1"/>
  <c r="K128" i="1" s="1"/>
  <c r="L135" i="1"/>
  <c r="M135" i="1"/>
  <c r="M128" i="1" s="1"/>
  <c r="D135" i="1"/>
  <c r="E136" i="1"/>
  <c r="F136" i="1"/>
  <c r="G136" i="1"/>
  <c r="H136" i="1"/>
  <c r="I136" i="1"/>
  <c r="J136" i="1"/>
  <c r="K136" i="1"/>
  <c r="L136" i="1"/>
  <c r="M136" i="1"/>
  <c r="D136" i="1"/>
  <c r="E109" i="1"/>
  <c r="F109" i="1"/>
  <c r="G109" i="1"/>
  <c r="H109" i="1"/>
  <c r="I109" i="1"/>
  <c r="J109" i="1"/>
  <c r="K109" i="1"/>
  <c r="L109" i="1"/>
  <c r="M109" i="1"/>
  <c r="D109" i="1"/>
  <c r="E110" i="1"/>
  <c r="F110" i="1"/>
  <c r="G110" i="1"/>
  <c r="H110" i="1"/>
  <c r="I110" i="1"/>
  <c r="J110" i="1"/>
  <c r="K110" i="1"/>
  <c r="L110" i="1"/>
  <c r="M110" i="1"/>
  <c r="D110" i="1"/>
  <c r="F37" i="1"/>
  <c r="G37" i="1"/>
  <c r="H37" i="1"/>
  <c r="I37" i="1"/>
  <c r="L37" i="1"/>
  <c r="M37" i="1"/>
  <c r="E44" i="1"/>
  <c r="E37" i="1" s="1"/>
  <c r="F44" i="1"/>
  <c r="G44" i="1"/>
  <c r="H44" i="1"/>
  <c r="I44" i="1"/>
  <c r="J44" i="1"/>
  <c r="J37" i="1" s="1"/>
  <c r="K44" i="1"/>
  <c r="L44" i="1"/>
  <c r="M44" i="1"/>
  <c r="D93" i="1"/>
  <c r="E93" i="1"/>
  <c r="F93" i="1"/>
  <c r="G93" i="1"/>
  <c r="H93" i="1"/>
  <c r="I93" i="1"/>
  <c r="J93" i="1"/>
  <c r="K93" i="1"/>
  <c r="L93" i="1"/>
  <c r="M93" i="1"/>
  <c r="D61" i="1"/>
  <c r="E85" i="1"/>
  <c r="F85" i="1"/>
  <c r="G85" i="1"/>
  <c r="H85" i="1"/>
  <c r="I85" i="1"/>
  <c r="J85" i="1"/>
  <c r="K85" i="1"/>
  <c r="L85" i="1"/>
  <c r="M85" i="1"/>
  <c r="D85" i="1"/>
  <c r="E77" i="1"/>
  <c r="F77" i="1"/>
  <c r="G77" i="1"/>
  <c r="H77" i="1"/>
  <c r="I77" i="1"/>
  <c r="J77" i="1"/>
  <c r="K77" i="1"/>
  <c r="D77" i="1"/>
  <c r="E69" i="1"/>
  <c r="F69" i="1"/>
  <c r="G69" i="1"/>
  <c r="H69" i="1"/>
  <c r="I69" i="1"/>
  <c r="J69" i="1"/>
  <c r="K69" i="1"/>
  <c r="D69" i="1"/>
  <c r="O61" i="1"/>
  <c r="E61" i="1"/>
  <c r="F61" i="1"/>
  <c r="G61" i="1"/>
  <c r="H61" i="1"/>
  <c r="I61" i="1"/>
  <c r="J61" i="1"/>
  <c r="K61" i="1"/>
  <c r="L61" i="1"/>
  <c r="M61" i="1"/>
  <c r="O68" i="1"/>
  <c r="E53" i="1"/>
  <c r="F53" i="1"/>
  <c r="G53" i="1"/>
  <c r="H53" i="1"/>
  <c r="I53" i="1"/>
  <c r="J53" i="1"/>
  <c r="K53" i="1"/>
  <c r="L53" i="1"/>
  <c r="M53" i="1"/>
  <c r="D53" i="1"/>
  <c r="O45" i="1"/>
  <c r="E45" i="1"/>
  <c r="F45" i="1"/>
  <c r="G45" i="1"/>
  <c r="H45" i="1"/>
  <c r="I45" i="1"/>
  <c r="J45" i="1"/>
  <c r="K45" i="1"/>
  <c r="L45" i="1"/>
  <c r="M45" i="1"/>
  <c r="D45" i="1"/>
  <c r="G36" i="1" l="1"/>
  <c r="G28" i="1" s="1"/>
  <c r="K36" i="1"/>
  <c r="K28" i="1" s="1"/>
  <c r="L36" i="1"/>
  <c r="L28" i="1" s="1"/>
  <c r="G128" i="1"/>
  <c r="I36" i="1"/>
  <c r="I28" i="1" s="1"/>
  <c r="F36" i="1"/>
  <c r="F28" i="1" s="1"/>
  <c r="M36" i="1"/>
  <c r="M28" i="1" s="1"/>
  <c r="H36" i="1"/>
  <c r="H28" i="1" s="1"/>
  <c r="E36" i="1"/>
  <c r="O167" i="1"/>
  <c r="L128" i="1"/>
  <c r="D36" i="1"/>
  <c r="D28" i="1" s="1"/>
  <c r="K37" i="1"/>
  <c r="J36" i="1"/>
  <c r="O44" i="1"/>
  <c r="D37" i="1"/>
  <c r="O37" i="1" s="1"/>
  <c r="E1499" i="1"/>
  <c r="F1499" i="1"/>
  <c r="G1499" i="1"/>
  <c r="H1499" i="1"/>
  <c r="I1499" i="1"/>
  <c r="J1499" i="1"/>
  <c r="K1499" i="1"/>
  <c r="L1499" i="1"/>
  <c r="M1499" i="1"/>
  <c r="D1499" i="1"/>
  <c r="E1479" i="1"/>
  <c r="F1479" i="1"/>
  <c r="G1479" i="1"/>
  <c r="H1479" i="1"/>
  <c r="I1479" i="1"/>
  <c r="J1479" i="1"/>
  <c r="K1479" i="1"/>
  <c r="L1479" i="1"/>
  <c r="M1479" i="1"/>
  <c r="D1479" i="1"/>
  <c r="E1435" i="1"/>
  <c r="F1435" i="1"/>
  <c r="G1435" i="1"/>
  <c r="H1435" i="1"/>
  <c r="I1435" i="1"/>
  <c r="J1435" i="1"/>
  <c r="K1435" i="1"/>
  <c r="L1435" i="1"/>
  <c r="M1435" i="1"/>
  <c r="E1442" i="1"/>
  <c r="F1442" i="1"/>
  <c r="G1442" i="1"/>
  <c r="H1442" i="1"/>
  <c r="I1442" i="1"/>
  <c r="J1442" i="1"/>
  <c r="K1442" i="1"/>
  <c r="L1442" i="1"/>
  <c r="M1442" i="1"/>
  <c r="E1465" i="1"/>
  <c r="F1465" i="1"/>
  <c r="G1465" i="1"/>
  <c r="H1465" i="1"/>
  <c r="I1465" i="1"/>
  <c r="J1465" i="1"/>
  <c r="K1465" i="1"/>
  <c r="L1465" i="1"/>
  <c r="M1465" i="1"/>
  <c r="E1472" i="1"/>
  <c r="F1472" i="1"/>
  <c r="G1472" i="1"/>
  <c r="H1472" i="1"/>
  <c r="I1472" i="1"/>
  <c r="J1472" i="1"/>
  <c r="K1472" i="1"/>
  <c r="L1472" i="1"/>
  <c r="M1472" i="1"/>
  <c r="D1472" i="1"/>
  <c r="D1442" i="1" s="1"/>
  <c r="O1443" i="1"/>
  <c r="E1443" i="1"/>
  <c r="F1443" i="1"/>
  <c r="G1443" i="1"/>
  <c r="H1443" i="1"/>
  <c r="I1443" i="1"/>
  <c r="J1443" i="1"/>
  <c r="K1443" i="1"/>
  <c r="L1443" i="1"/>
  <c r="M1443" i="1"/>
  <c r="D1443" i="1"/>
  <c r="E1450" i="1"/>
  <c r="F1450" i="1"/>
  <c r="G1450" i="1"/>
  <c r="H1450" i="1"/>
  <c r="I1450" i="1"/>
  <c r="J1450" i="1"/>
  <c r="K1450" i="1"/>
  <c r="L1450" i="1"/>
  <c r="M1450" i="1"/>
  <c r="D1450" i="1"/>
  <c r="O1347" i="1"/>
  <c r="E1347" i="1"/>
  <c r="F1347" i="1"/>
  <c r="G1347" i="1"/>
  <c r="H1347" i="1"/>
  <c r="I1347" i="1"/>
  <c r="J1347" i="1"/>
  <c r="K1347" i="1"/>
  <c r="L1347" i="1"/>
  <c r="M1347" i="1"/>
  <c r="D1347" i="1"/>
  <c r="O1354" i="1"/>
  <c r="E1354" i="1"/>
  <c r="F1354" i="1"/>
  <c r="G1354" i="1"/>
  <c r="H1354" i="1"/>
  <c r="I1354" i="1"/>
  <c r="J1354" i="1"/>
  <c r="K1354" i="1"/>
  <c r="L1354" i="1"/>
  <c r="M1354" i="1"/>
  <c r="D1354" i="1"/>
  <c r="O1433" i="1"/>
  <c r="E1433" i="1"/>
  <c r="F1433" i="1"/>
  <c r="G1433" i="1"/>
  <c r="H1433" i="1"/>
  <c r="I1433" i="1"/>
  <c r="J1433" i="1"/>
  <c r="K1433" i="1"/>
  <c r="L1433" i="1"/>
  <c r="M1433" i="1"/>
  <c r="D1433" i="1"/>
  <c r="O1434" i="1"/>
  <c r="O1415" i="1"/>
  <c r="E1415" i="1"/>
  <c r="F1415" i="1"/>
  <c r="G1415" i="1"/>
  <c r="H1415" i="1"/>
  <c r="I1415" i="1"/>
  <c r="J1415" i="1"/>
  <c r="K1415" i="1"/>
  <c r="L1415" i="1"/>
  <c r="M1415" i="1"/>
  <c r="D1415" i="1"/>
  <c r="E1422" i="1"/>
  <c r="F1422" i="1"/>
  <c r="G1422" i="1"/>
  <c r="H1422" i="1"/>
  <c r="I1422" i="1"/>
  <c r="J1422" i="1"/>
  <c r="K1422" i="1"/>
  <c r="L1422" i="1"/>
  <c r="M1422" i="1"/>
  <c r="D1422" i="1"/>
  <c r="E1405" i="1"/>
  <c r="F1405" i="1"/>
  <c r="G1405" i="1"/>
  <c r="G1398" i="1" s="1"/>
  <c r="H1405" i="1"/>
  <c r="I1405" i="1"/>
  <c r="J1405" i="1"/>
  <c r="J1398" i="1" s="1"/>
  <c r="K1405" i="1"/>
  <c r="L1405" i="1"/>
  <c r="M1405" i="1"/>
  <c r="M1398" i="1" s="1"/>
  <c r="D1405" i="1"/>
  <c r="O1405" i="1" s="1"/>
  <c r="O1414" i="1"/>
  <c r="E1398" i="1"/>
  <c r="F1398" i="1"/>
  <c r="H1398" i="1"/>
  <c r="I1398" i="1"/>
  <c r="K1398" i="1"/>
  <c r="L1398" i="1"/>
  <c r="O1412" i="1"/>
  <c r="D1380" i="1"/>
  <c r="O1380" i="1" s="1"/>
  <c r="E1380" i="1"/>
  <c r="F1380" i="1"/>
  <c r="G1380" i="1"/>
  <c r="H1380" i="1"/>
  <c r="I1380" i="1"/>
  <c r="J1380" i="1"/>
  <c r="K1380" i="1"/>
  <c r="L1380" i="1"/>
  <c r="M1380" i="1"/>
  <c r="E1387" i="1"/>
  <c r="F1387" i="1"/>
  <c r="G1387" i="1"/>
  <c r="H1387" i="1"/>
  <c r="I1387" i="1"/>
  <c r="J1387" i="1"/>
  <c r="K1387" i="1"/>
  <c r="L1387" i="1"/>
  <c r="M1387" i="1"/>
  <c r="D1387" i="1"/>
  <c r="O1355" i="1"/>
  <c r="E1355" i="1"/>
  <c r="F1355" i="1"/>
  <c r="G1355" i="1"/>
  <c r="H1355" i="1"/>
  <c r="I1355" i="1"/>
  <c r="J1355" i="1"/>
  <c r="K1355" i="1"/>
  <c r="L1355" i="1"/>
  <c r="M1355" i="1"/>
  <c r="D1355" i="1"/>
  <c r="E1362" i="1"/>
  <c r="F1362" i="1"/>
  <c r="G1362" i="1"/>
  <c r="H1362" i="1"/>
  <c r="I1362" i="1"/>
  <c r="J1362" i="1"/>
  <c r="K1362" i="1"/>
  <c r="L1362" i="1"/>
  <c r="M1362" i="1"/>
  <c r="D1362" i="1"/>
  <c r="E1271" i="1"/>
  <c r="F1271" i="1"/>
  <c r="G1271" i="1"/>
  <c r="H1271" i="1"/>
  <c r="I1271" i="1"/>
  <c r="J1271" i="1"/>
  <c r="K1271" i="1"/>
  <c r="L1271" i="1"/>
  <c r="M1271" i="1"/>
  <c r="E1278" i="1"/>
  <c r="F1278" i="1"/>
  <c r="G1278" i="1"/>
  <c r="H1278" i="1"/>
  <c r="I1278" i="1"/>
  <c r="J1278" i="1"/>
  <c r="K1278" i="1"/>
  <c r="L1278" i="1"/>
  <c r="M1278" i="1"/>
  <c r="O1330" i="1"/>
  <c r="E1330" i="1"/>
  <c r="F1330" i="1"/>
  <c r="G1330" i="1"/>
  <c r="H1330" i="1"/>
  <c r="I1330" i="1"/>
  <c r="J1330" i="1"/>
  <c r="K1330" i="1"/>
  <c r="L1330" i="1"/>
  <c r="M1330" i="1"/>
  <c r="D1330" i="1"/>
  <c r="O1337" i="1"/>
  <c r="E1337" i="1"/>
  <c r="F1337" i="1"/>
  <c r="G1337" i="1"/>
  <c r="H1337" i="1"/>
  <c r="I1337" i="1"/>
  <c r="J1337" i="1"/>
  <c r="K1337" i="1"/>
  <c r="L1337" i="1"/>
  <c r="M1337" i="1"/>
  <c r="D1337" i="1"/>
  <c r="O1344" i="1"/>
  <c r="E1301" i="1"/>
  <c r="F1301" i="1"/>
  <c r="G1301" i="1"/>
  <c r="H1301" i="1"/>
  <c r="I1301" i="1"/>
  <c r="J1301" i="1"/>
  <c r="K1301" i="1"/>
  <c r="L1301" i="1"/>
  <c r="M1301" i="1"/>
  <c r="D1301" i="1"/>
  <c r="E1308" i="1"/>
  <c r="F1308" i="1"/>
  <c r="G1308" i="1"/>
  <c r="H1308" i="1"/>
  <c r="I1308" i="1"/>
  <c r="J1308" i="1"/>
  <c r="K1308" i="1"/>
  <c r="L1308" i="1"/>
  <c r="M1308" i="1"/>
  <c r="D1308" i="1"/>
  <c r="E1279" i="1"/>
  <c r="F1279" i="1"/>
  <c r="G1279" i="1"/>
  <c r="H1279" i="1"/>
  <c r="I1279" i="1"/>
  <c r="J1279" i="1"/>
  <c r="K1279" i="1"/>
  <c r="L1279" i="1"/>
  <c r="M1279" i="1"/>
  <c r="E1286" i="1"/>
  <c r="F1286" i="1"/>
  <c r="G1286" i="1"/>
  <c r="H1286" i="1"/>
  <c r="I1286" i="1"/>
  <c r="J1286" i="1"/>
  <c r="K1286" i="1"/>
  <c r="L1286" i="1"/>
  <c r="M1286" i="1"/>
  <c r="D1286" i="1"/>
  <c r="O1286" i="1" s="1"/>
  <c r="O1300" i="1"/>
  <c r="E1241" i="1"/>
  <c r="F1241" i="1"/>
  <c r="G1241" i="1"/>
  <c r="H1241" i="1"/>
  <c r="I1241" i="1"/>
  <c r="J1241" i="1"/>
  <c r="K1241" i="1"/>
  <c r="L1241" i="1"/>
  <c r="M1241" i="1"/>
  <c r="D1241" i="1"/>
  <c r="E1248" i="1"/>
  <c r="F1248" i="1"/>
  <c r="G1248" i="1"/>
  <c r="H1248" i="1"/>
  <c r="I1248" i="1"/>
  <c r="J1248" i="1"/>
  <c r="K1248" i="1"/>
  <c r="L1248" i="1"/>
  <c r="M1248" i="1"/>
  <c r="D1248" i="1"/>
  <c r="E1177" i="1"/>
  <c r="F1177" i="1"/>
  <c r="G1177" i="1"/>
  <c r="H1177" i="1"/>
  <c r="I1177" i="1"/>
  <c r="J1177" i="1"/>
  <c r="K1177" i="1"/>
  <c r="E1203" i="1"/>
  <c r="E1184" i="1" s="1"/>
  <c r="F1203" i="1"/>
  <c r="G1203" i="1"/>
  <c r="H1203" i="1"/>
  <c r="H1184" i="1" s="1"/>
  <c r="I1203" i="1"/>
  <c r="J1203" i="1"/>
  <c r="K1203" i="1"/>
  <c r="K1184" i="1" s="1"/>
  <c r="L1203" i="1"/>
  <c r="M1203" i="1"/>
  <c r="D1203" i="1"/>
  <c r="F1184" i="1"/>
  <c r="G1184" i="1"/>
  <c r="I1184" i="1"/>
  <c r="J1184" i="1"/>
  <c r="L1184" i="1"/>
  <c r="M1184" i="1"/>
  <c r="D1184" i="1"/>
  <c r="D1278" i="1" l="1"/>
  <c r="O1278" i="1" s="1"/>
  <c r="O36" i="1"/>
  <c r="J28" i="1"/>
  <c r="E28" i="1"/>
  <c r="D1398" i="1"/>
  <c r="O1398" i="1" s="1"/>
  <c r="E1145" i="1"/>
  <c r="F1145" i="1"/>
  <c r="G1145" i="1"/>
  <c r="H1145" i="1"/>
  <c r="I1145" i="1"/>
  <c r="J1145" i="1"/>
  <c r="K1145" i="1"/>
  <c r="L1145" i="1"/>
  <c r="M1145" i="1"/>
  <c r="O1152" i="1"/>
  <c r="E1152" i="1"/>
  <c r="F1152" i="1"/>
  <c r="G1152" i="1"/>
  <c r="H1152" i="1"/>
  <c r="I1152" i="1"/>
  <c r="J1152" i="1"/>
  <c r="K1152" i="1"/>
  <c r="L1152" i="1"/>
  <c r="M1152" i="1"/>
  <c r="D1152" i="1"/>
  <c r="O1153" i="1"/>
  <c r="E1153" i="1"/>
  <c r="F1153" i="1"/>
  <c r="G1153" i="1"/>
  <c r="H1153" i="1"/>
  <c r="I1153" i="1"/>
  <c r="J1153" i="1"/>
  <c r="K1153" i="1"/>
  <c r="L1153" i="1"/>
  <c r="M1153" i="1"/>
  <c r="D1153" i="1"/>
  <c r="E1160" i="1"/>
  <c r="F1160" i="1"/>
  <c r="G1160" i="1"/>
  <c r="H1160" i="1"/>
  <c r="I1160" i="1"/>
  <c r="J1160" i="1"/>
  <c r="K1160" i="1"/>
  <c r="L1160" i="1"/>
  <c r="M1160" i="1"/>
  <c r="D1160" i="1"/>
  <c r="E1130" i="1"/>
  <c r="F1130" i="1"/>
  <c r="G1130" i="1"/>
  <c r="H1130" i="1"/>
  <c r="I1130" i="1"/>
  <c r="J1130" i="1"/>
  <c r="K1130" i="1"/>
  <c r="L1130" i="1"/>
  <c r="M1130" i="1"/>
  <c r="D1130" i="1"/>
  <c r="E1137" i="1"/>
  <c r="F1137" i="1"/>
  <c r="G1137" i="1"/>
  <c r="H1137" i="1"/>
  <c r="I1137" i="1"/>
  <c r="J1137" i="1"/>
  <c r="K1137" i="1"/>
  <c r="L1137" i="1"/>
  <c r="M1137" i="1"/>
  <c r="D1137" i="1"/>
  <c r="E1116" i="1"/>
  <c r="F1116" i="1"/>
  <c r="G1116" i="1"/>
  <c r="H1116" i="1"/>
  <c r="I1116" i="1"/>
  <c r="J1116" i="1"/>
  <c r="K1116" i="1"/>
  <c r="L1116" i="1"/>
  <c r="M1116" i="1"/>
  <c r="O1093" i="1"/>
  <c r="E1093" i="1"/>
  <c r="F1093" i="1"/>
  <c r="G1093" i="1"/>
  <c r="H1093" i="1"/>
  <c r="I1093" i="1"/>
  <c r="J1093" i="1"/>
  <c r="K1093" i="1"/>
  <c r="L1093" i="1"/>
  <c r="M1093" i="1"/>
  <c r="D1093" i="1"/>
  <c r="O1100" i="1"/>
  <c r="E1100" i="1"/>
  <c r="F1100" i="1"/>
  <c r="G1100" i="1"/>
  <c r="H1100" i="1"/>
  <c r="I1100" i="1"/>
  <c r="J1100" i="1"/>
  <c r="K1100" i="1"/>
  <c r="L1100" i="1"/>
  <c r="M1100" i="1"/>
  <c r="D1100" i="1"/>
  <c r="O1114" i="1"/>
  <c r="O1073" i="1"/>
  <c r="E1073" i="1"/>
  <c r="F1073" i="1"/>
  <c r="G1073" i="1"/>
  <c r="H1073" i="1"/>
  <c r="I1073" i="1"/>
  <c r="J1073" i="1"/>
  <c r="K1073" i="1"/>
  <c r="L1073" i="1"/>
  <c r="M1073" i="1"/>
  <c r="D1073" i="1"/>
  <c r="O1080" i="1"/>
  <c r="E1080" i="1"/>
  <c r="F1080" i="1"/>
  <c r="G1080" i="1"/>
  <c r="H1080" i="1"/>
  <c r="I1080" i="1"/>
  <c r="J1080" i="1"/>
  <c r="K1080" i="1"/>
  <c r="L1080" i="1"/>
  <c r="M1080" i="1"/>
  <c r="D1080" i="1"/>
  <c r="O1091" i="1"/>
  <c r="E1065" i="1"/>
  <c r="E1058" i="1" s="1"/>
  <c r="F1065" i="1"/>
  <c r="F1058" i="1" s="1"/>
  <c r="G1065" i="1"/>
  <c r="G1058" i="1" s="1"/>
  <c r="H1065" i="1"/>
  <c r="H1058" i="1" s="1"/>
  <c r="I1065" i="1"/>
  <c r="I1058" i="1" s="1"/>
  <c r="J1065" i="1"/>
  <c r="J1058" i="1" s="1"/>
  <c r="K1065" i="1"/>
  <c r="K1058" i="1" s="1"/>
  <c r="L1065" i="1"/>
  <c r="L1058" i="1" s="1"/>
  <c r="M1065" i="1"/>
  <c r="M1058" i="1" s="1"/>
  <c r="D1065" i="1"/>
  <c r="O1072" i="1"/>
  <c r="E1050" i="1"/>
  <c r="E1043" i="1" s="1"/>
  <c r="F1050" i="1"/>
  <c r="F1043" i="1" s="1"/>
  <c r="G1050" i="1"/>
  <c r="G1043" i="1" s="1"/>
  <c r="H1050" i="1"/>
  <c r="H1043" i="1" s="1"/>
  <c r="I1050" i="1"/>
  <c r="I1043" i="1" s="1"/>
  <c r="J1050" i="1"/>
  <c r="J1043" i="1" s="1"/>
  <c r="K1050" i="1"/>
  <c r="K1043" i="1" s="1"/>
  <c r="L1050" i="1"/>
  <c r="L1043" i="1" s="1"/>
  <c r="M1050" i="1"/>
  <c r="M1043" i="1" s="1"/>
  <c r="D1050" i="1"/>
  <c r="O1057" i="1"/>
  <c r="E968" i="1"/>
  <c r="F968" i="1"/>
  <c r="G968" i="1"/>
  <c r="H968" i="1"/>
  <c r="I968" i="1"/>
  <c r="J968" i="1"/>
  <c r="K968" i="1"/>
  <c r="L968" i="1"/>
  <c r="M968" i="1"/>
  <c r="E975" i="1"/>
  <c r="F975" i="1"/>
  <c r="G975" i="1"/>
  <c r="H975" i="1"/>
  <c r="I975" i="1"/>
  <c r="J975" i="1"/>
  <c r="K975" i="1"/>
  <c r="L975" i="1"/>
  <c r="M975" i="1"/>
  <c r="D975" i="1"/>
  <c r="O975" i="1" s="1"/>
  <c r="O1001" i="1"/>
  <c r="E1001" i="1"/>
  <c r="F1001" i="1"/>
  <c r="G1001" i="1"/>
  <c r="H1001" i="1"/>
  <c r="I1001" i="1"/>
  <c r="J1001" i="1"/>
  <c r="K1001" i="1"/>
  <c r="L1001" i="1"/>
  <c r="M1001" i="1"/>
  <c r="D1001" i="1"/>
  <c r="E1008" i="1"/>
  <c r="F1008" i="1"/>
  <c r="G1008" i="1"/>
  <c r="H1008" i="1"/>
  <c r="I1008" i="1"/>
  <c r="J1008" i="1"/>
  <c r="K1008" i="1"/>
  <c r="L1008" i="1"/>
  <c r="M1008" i="1"/>
  <c r="D1008" i="1"/>
  <c r="D1009" i="1"/>
  <c r="O1008" i="1" s="1"/>
  <c r="O1031" i="1"/>
  <c r="S1031" i="1"/>
  <c r="O28" i="1" l="1"/>
  <c r="D1042" i="1"/>
  <c r="M1042" i="1"/>
  <c r="J1042" i="1"/>
  <c r="J1035" i="1" s="1"/>
  <c r="G1042" i="1"/>
  <c r="L1042" i="1"/>
  <c r="I1042" i="1"/>
  <c r="F1042" i="1"/>
  <c r="K1042" i="1"/>
  <c r="H1042" i="1"/>
  <c r="E1042" i="1"/>
  <c r="E19" i="1" s="1"/>
  <c r="O1065" i="1"/>
  <c r="E1009" i="1"/>
  <c r="F1009" i="1"/>
  <c r="G1009" i="1"/>
  <c r="H1009" i="1"/>
  <c r="I1009" i="1"/>
  <c r="J1009" i="1"/>
  <c r="K1009" i="1"/>
  <c r="L1009" i="1"/>
  <c r="M1009" i="1"/>
  <c r="O976" i="1"/>
  <c r="E976" i="1"/>
  <c r="F976" i="1"/>
  <c r="G976" i="1"/>
  <c r="H976" i="1"/>
  <c r="I976" i="1"/>
  <c r="J976" i="1"/>
  <c r="K976" i="1"/>
  <c r="L976" i="1"/>
  <c r="M976" i="1"/>
  <c r="D976" i="1"/>
  <c r="O983" i="1"/>
  <c r="E983" i="1"/>
  <c r="F983" i="1"/>
  <c r="G983" i="1"/>
  <c r="H983" i="1"/>
  <c r="I983" i="1"/>
  <c r="J983" i="1"/>
  <c r="K983" i="1"/>
  <c r="L983" i="1"/>
  <c r="M983" i="1"/>
  <c r="D983" i="1"/>
  <c r="S1000" i="1"/>
  <c r="O1000" i="1"/>
  <c r="O19" i="1" l="1"/>
  <c r="K1035" i="1"/>
  <c r="K19" i="1"/>
  <c r="L1035" i="1"/>
  <c r="L19" i="1"/>
  <c r="M1035" i="1"/>
  <c r="M19" i="1"/>
  <c r="F1035" i="1"/>
  <c r="F19" i="1"/>
  <c r="G1035" i="1"/>
  <c r="G19" i="1"/>
  <c r="J19" i="1"/>
  <c r="H1035" i="1"/>
  <c r="H19" i="1"/>
  <c r="I1035" i="1"/>
  <c r="I19" i="1"/>
  <c r="E1035" i="1"/>
  <c r="O1042" i="1"/>
  <c r="E919" i="1"/>
  <c r="O919" i="1" s="1"/>
  <c r="E918" i="1"/>
  <c r="F917" i="1"/>
  <c r="F916" i="1" s="1"/>
  <c r="G917" i="1"/>
  <c r="G916" i="1" s="1"/>
  <c r="H917" i="1"/>
  <c r="H916" i="1" s="1"/>
  <c r="I917" i="1"/>
  <c r="I916" i="1" s="1"/>
  <c r="J917" i="1"/>
  <c r="J916" i="1" s="1"/>
  <c r="K917" i="1"/>
  <c r="K916" i="1" s="1"/>
  <c r="L917" i="1"/>
  <c r="L916" i="1" s="1"/>
  <c r="M917" i="1"/>
  <c r="M916" i="1" s="1"/>
  <c r="D917" i="1"/>
  <c r="D916" i="1" s="1"/>
  <c r="E920" i="1"/>
  <c r="F920" i="1"/>
  <c r="G920" i="1"/>
  <c r="H920" i="1"/>
  <c r="I920" i="1"/>
  <c r="J920" i="1"/>
  <c r="K920" i="1"/>
  <c r="L920" i="1"/>
  <c r="M920" i="1"/>
  <c r="D920" i="1"/>
  <c r="E917" i="1" l="1"/>
  <c r="O918" i="1"/>
  <c r="O917" i="1" l="1"/>
  <c r="E916" i="1"/>
  <c r="O916" i="1" s="1"/>
  <c r="E745" i="1"/>
  <c r="O745" i="1" s="1"/>
  <c r="F745" i="1"/>
  <c r="G745" i="1"/>
  <c r="H745" i="1"/>
  <c r="I745" i="1"/>
  <c r="J745" i="1"/>
  <c r="K745" i="1"/>
  <c r="L745" i="1"/>
  <c r="M745" i="1"/>
  <c r="D745" i="1"/>
  <c r="S783" i="1"/>
  <c r="S784" i="1"/>
  <c r="S785" i="1"/>
  <c r="S786" i="1"/>
  <c r="S782" i="1"/>
  <c r="E689" i="1"/>
  <c r="F689" i="1"/>
  <c r="G689" i="1"/>
  <c r="H689" i="1"/>
  <c r="I689" i="1"/>
  <c r="D689" i="1"/>
  <c r="S739" i="1"/>
  <c r="S740" i="1"/>
  <c r="S741" i="1"/>
  <c r="S742" i="1"/>
  <c r="S743" i="1"/>
  <c r="S744" i="1"/>
  <c r="S738" i="1"/>
  <c r="M738" i="1"/>
  <c r="L738" i="1"/>
  <c r="E681" i="1"/>
  <c r="E673" i="1" s="1"/>
  <c r="F681" i="1"/>
  <c r="F673" i="1" s="1"/>
  <c r="F665" i="1" s="1"/>
  <c r="G681" i="1"/>
  <c r="G673" i="1" s="1"/>
  <c r="G665" i="1" s="1"/>
  <c r="H681" i="1"/>
  <c r="H673" i="1" s="1"/>
  <c r="H665" i="1" s="1"/>
  <c r="I681" i="1"/>
  <c r="I673" i="1" s="1"/>
  <c r="I665" i="1" s="1"/>
  <c r="J681" i="1"/>
  <c r="J673" i="1" s="1"/>
  <c r="J665" i="1" s="1"/>
  <c r="K681" i="1"/>
  <c r="K673" i="1" s="1"/>
  <c r="K665" i="1" s="1"/>
  <c r="L681" i="1"/>
  <c r="L673" i="1" s="1"/>
  <c r="L665" i="1" s="1"/>
  <c r="M681" i="1"/>
  <c r="M673" i="1" s="1"/>
  <c r="M665" i="1" s="1"/>
  <c r="D681" i="1"/>
  <c r="D673" i="1" s="1"/>
  <c r="D665" i="1" s="1"/>
  <c r="O688" i="1"/>
  <c r="E665" i="1" l="1"/>
  <c r="O665" i="1" s="1"/>
  <c r="O673" i="1"/>
  <c r="O689" i="1"/>
  <c r="O681" i="1"/>
  <c r="E615" i="1" l="1"/>
  <c r="J615" i="1"/>
  <c r="K615" i="1"/>
  <c r="D615" i="1"/>
  <c r="O615" i="1" s="1"/>
  <c r="O653" i="1"/>
  <c r="O646" i="1"/>
  <c r="M646" i="1"/>
  <c r="M615" i="1" s="1"/>
  <c r="L646" i="1"/>
  <c r="L615" i="1" s="1"/>
  <c r="I646" i="1"/>
  <c r="I615" i="1" s="1"/>
  <c r="H646" i="1"/>
  <c r="H615" i="1" s="1"/>
  <c r="G646" i="1"/>
  <c r="G615" i="1" s="1"/>
  <c r="F646" i="1"/>
  <c r="F615" i="1" s="1"/>
  <c r="E572" i="1" l="1"/>
  <c r="F572" i="1"/>
  <c r="G572" i="1"/>
  <c r="H572" i="1"/>
  <c r="I572" i="1"/>
  <c r="J572" i="1"/>
  <c r="K572" i="1"/>
  <c r="L572" i="1"/>
  <c r="M572" i="1"/>
  <c r="D572" i="1"/>
  <c r="O572" i="1" l="1"/>
  <c r="E507" i="1"/>
  <c r="F507" i="1"/>
  <c r="G507" i="1"/>
  <c r="H507" i="1"/>
  <c r="I507" i="1"/>
  <c r="J507" i="1"/>
  <c r="K507" i="1"/>
  <c r="L507" i="1"/>
  <c r="M507" i="1"/>
  <c r="D507" i="1"/>
  <c r="O564" i="1"/>
  <c r="O558" i="1"/>
  <c r="O540" i="1"/>
  <c r="O527" i="1"/>
  <c r="O514" i="1"/>
  <c r="E478" i="1"/>
  <c r="F478" i="1"/>
  <c r="G478" i="1"/>
  <c r="H478" i="1"/>
  <c r="I478" i="1"/>
  <c r="J478" i="1"/>
  <c r="K478" i="1"/>
  <c r="L478" i="1"/>
  <c r="M478" i="1"/>
  <c r="D478" i="1"/>
  <c r="O495" i="1"/>
  <c r="E455" i="1"/>
  <c r="F455" i="1"/>
  <c r="G455" i="1"/>
  <c r="H455" i="1"/>
  <c r="I455" i="1"/>
  <c r="J455" i="1"/>
  <c r="K455" i="1"/>
  <c r="L455" i="1"/>
  <c r="M455" i="1"/>
  <c r="D455" i="1"/>
  <c r="O462" i="1"/>
  <c r="E430" i="1"/>
  <c r="F430" i="1"/>
  <c r="G430" i="1"/>
  <c r="H430" i="1"/>
  <c r="I430" i="1"/>
  <c r="J430" i="1"/>
  <c r="K430" i="1"/>
  <c r="L430" i="1"/>
  <c r="M430" i="1"/>
  <c r="D430" i="1"/>
  <c r="O447" i="1"/>
  <c r="O438" i="1"/>
  <c r="E399" i="1"/>
  <c r="F399" i="1"/>
  <c r="G399" i="1"/>
  <c r="H399" i="1"/>
  <c r="I399" i="1"/>
  <c r="J399" i="1"/>
  <c r="K399" i="1"/>
  <c r="L399" i="1"/>
  <c r="M399" i="1"/>
  <c r="D399" i="1"/>
  <c r="O421" i="1"/>
  <c r="E356" i="1"/>
  <c r="F356" i="1"/>
  <c r="G356" i="1"/>
  <c r="H356" i="1"/>
  <c r="I356" i="1"/>
  <c r="J356" i="1"/>
  <c r="K356" i="1"/>
  <c r="L356" i="1"/>
  <c r="M356" i="1"/>
  <c r="D356" i="1"/>
  <c r="O390" i="1"/>
  <c r="O377" i="1"/>
  <c r="O369" i="1"/>
  <c r="E276" i="1"/>
  <c r="F276" i="1"/>
  <c r="G276" i="1"/>
  <c r="H276" i="1"/>
  <c r="I276" i="1"/>
  <c r="J276" i="1"/>
  <c r="K276" i="1"/>
  <c r="L276" i="1"/>
  <c r="M276" i="1"/>
  <c r="D276" i="1"/>
  <c r="O341" i="1"/>
  <c r="O289" i="1"/>
  <c r="E247" i="1"/>
  <c r="E239" i="1" s="1"/>
  <c r="F247" i="1"/>
  <c r="F239" i="1" s="1"/>
  <c r="G247" i="1"/>
  <c r="G239" i="1" s="1"/>
  <c r="H247" i="1"/>
  <c r="H239" i="1" s="1"/>
  <c r="I247" i="1"/>
  <c r="I239" i="1" s="1"/>
  <c r="J247" i="1"/>
  <c r="J239" i="1" s="1"/>
  <c r="K247" i="1"/>
  <c r="K239" i="1" s="1"/>
  <c r="L247" i="1"/>
  <c r="L239" i="1" s="1"/>
  <c r="M247" i="1"/>
  <c r="M239" i="1" s="1"/>
  <c r="D247" i="1"/>
  <c r="D239" i="1" s="1"/>
  <c r="O266" i="1"/>
  <c r="O399" i="1" l="1"/>
  <c r="O478" i="1"/>
  <c r="O507" i="1"/>
  <c r="O455" i="1"/>
  <c r="O239" i="1"/>
  <c r="O356" i="1"/>
  <c r="O430" i="1"/>
  <c r="O276" i="1"/>
  <c r="O247" i="1"/>
  <c r="E1485" i="1"/>
  <c r="F1485" i="1"/>
  <c r="G1485" i="1"/>
  <c r="H1485" i="1"/>
  <c r="I1485" i="1"/>
  <c r="J1485" i="1"/>
  <c r="K1485" i="1"/>
  <c r="L1485" i="1"/>
  <c r="M1485" i="1"/>
  <c r="D1485" i="1"/>
  <c r="E1471" i="1"/>
  <c r="F1471" i="1"/>
  <c r="G1471" i="1"/>
  <c r="H1471" i="1"/>
  <c r="I1471" i="1"/>
  <c r="J1471" i="1"/>
  <c r="K1471" i="1"/>
  <c r="L1471" i="1"/>
  <c r="M1471" i="1"/>
  <c r="D1471" i="1"/>
  <c r="E1449" i="1"/>
  <c r="E1441" i="1" s="1"/>
  <c r="F1449" i="1"/>
  <c r="G1449" i="1"/>
  <c r="H1449" i="1"/>
  <c r="H1441" i="1" s="1"/>
  <c r="I1449" i="1"/>
  <c r="J1449" i="1"/>
  <c r="K1449" i="1"/>
  <c r="K1441" i="1" s="1"/>
  <c r="L1449" i="1"/>
  <c r="M1449" i="1"/>
  <c r="D1449" i="1"/>
  <c r="D1441" i="1" s="1"/>
  <c r="L1441" i="1" l="1"/>
  <c r="I1441" i="1"/>
  <c r="F1441" i="1"/>
  <c r="M1441" i="1"/>
  <c r="J1441" i="1"/>
  <c r="G1441" i="1"/>
  <c r="E1421" i="1"/>
  <c r="F1421" i="1"/>
  <c r="G1421" i="1"/>
  <c r="H1421" i="1"/>
  <c r="I1421" i="1"/>
  <c r="J1421" i="1"/>
  <c r="K1421" i="1"/>
  <c r="L1421" i="1"/>
  <c r="M1421" i="1"/>
  <c r="D1421" i="1"/>
  <c r="E1404" i="1"/>
  <c r="F1404" i="1"/>
  <c r="G1404" i="1"/>
  <c r="H1404" i="1"/>
  <c r="I1404" i="1"/>
  <c r="J1404" i="1"/>
  <c r="K1404" i="1"/>
  <c r="L1404" i="1"/>
  <c r="M1404" i="1"/>
  <c r="D1404" i="1"/>
  <c r="E1386" i="1"/>
  <c r="F1386" i="1"/>
  <c r="G1386" i="1"/>
  <c r="H1386" i="1"/>
  <c r="I1386" i="1"/>
  <c r="J1386" i="1"/>
  <c r="K1386" i="1"/>
  <c r="L1386" i="1"/>
  <c r="M1386" i="1"/>
  <c r="D1386" i="1"/>
  <c r="E1361" i="1"/>
  <c r="F1361" i="1"/>
  <c r="G1361" i="1"/>
  <c r="G1353" i="1" s="1"/>
  <c r="H1361" i="1"/>
  <c r="I1361" i="1"/>
  <c r="J1361" i="1"/>
  <c r="J1353" i="1" s="1"/>
  <c r="K1361" i="1"/>
  <c r="K1353" i="1" s="1"/>
  <c r="L1361" i="1"/>
  <c r="M1361" i="1"/>
  <c r="M1353" i="1" s="1"/>
  <c r="D1361" i="1"/>
  <c r="D1353" i="1" s="1"/>
  <c r="L1353" i="1" l="1"/>
  <c r="I1353" i="1"/>
  <c r="F1353" i="1"/>
  <c r="H1353" i="1"/>
  <c r="E1353" i="1"/>
  <c r="E1336" i="1"/>
  <c r="F1336" i="1"/>
  <c r="G1336" i="1"/>
  <c r="H1336" i="1"/>
  <c r="I1336" i="1"/>
  <c r="J1336" i="1"/>
  <c r="K1336" i="1"/>
  <c r="L1336" i="1"/>
  <c r="M1336" i="1"/>
  <c r="D1336" i="1"/>
  <c r="M1307" i="1"/>
  <c r="E1307" i="1"/>
  <c r="F1307" i="1"/>
  <c r="G1307" i="1"/>
  <c r="H1307" i="1"/>
  <c r="I1307" i="1"/>
  <c r="J1307" i="1"/>
  <c r="K1307" i="1"/>
  <c r="L1307" i="1"/>
  <c r="D1307" i="1"/>
  <c r="E1285" i="1"/>
  <c r="F1285" i="1"/>
  <c r="F1277" i="1" s="1"/>
  <c r="G1285" i="1"/>
  <c r="G1277" i="1" s="1"/>
  <c r="H1285" i="1"/>
  <c r="I1285" i="1"/>
  <c r="I1277" i="1" s="1"/>
  <c r="J1285" i="1"/>
  <c r="J1277" i="1" s="1"/>
  <c r="K1285" i="1"/>
  <c r="L1285" i="1"/>
  <c r="L1277" i="1" s="1"/>
  <c r="M1285" i="1"/>
  <c r="M1277" i="1" s="1"/>
  <c r="D1285" i="1"/>
  <c r="E1255" i="1"/>
  <c r="E1247" i="1" s="1"/>
  <c r="F1255" i="1"/>
  <c r="F1247" i="1" s="1"/>
  <c r="G1255" i="1"/>
  <c r="G1247" i="1" s="1"/>
  <c r="H1255" i="1"/>
  <c r="H1247" i="1" s="1"/>
  <c r="I1255" i="1"/>
  <c r="I1247" i="1" s="1"/>
  <c r="J1255" i="1"/>
  <c r="J1247" i="1" s="1"/>
  <c r="K1255" i="1"/>
  <c r="K1247" i="1" s="1"/>
  <c r="L1255" i="1"/>
  <c r="L1247" i="1" s="1"/>
  <c r="M1255" i="1"/>
  <c r="M1247" i="1" s="1"/>
  <c r="D1255" i="1"/>
  <c r="D1247" i="1" s="1"/>
  <c r="D1198" i="1"/>
  <c r="D1201" i="1"/>
  <c r="E1202" i="1"/>
  <c r="E1183" i="1" s="1"/>
  <c r="F1202" i="1"/>
  <c r="F1183" i="1" s="1"/>
  <c r="G1202" i="1"/>
  <c r="G1183" i="1" s="1"/>
  <c r="H1202" i="1"/>
  <c r="H1183" i="1" s="1"/>
  <c r="I1202" i="1"/>
  <c r="I1183" i="1" s="1"/>
  <c r="J1202" i="1"/>
  <c r="J1183" i="1" s="1"/>
  <c r="K1202" i="1"/>
  <c r="K1183" i="1" s="1"/>
  <c r="L1202" i="1"/>
  <c r="L1183" i="1" s="1"/>
  <c r="M1202" i="1"/>
  <c r="M1183" i="1" s="1"/>
  <c r="D1202" i="1"/>
  <c r="D1183" i="1" s="1"/>
  <c r="E1159" i="1"/>
  <c r="E1151" i="1" s="1"/>
  <c r="F1159" i="1"/>
  <c r="F1151" i="1" s="1"/>
  <c r="G1159" i="1"/>
  <c r="G1151" i="1" s="1"/>
  <c r="H1159" i="1"/>
  <c r="H1151" i="1" s="1"/>
  <c r="I1159" i="1"/>
  <c r="I1151" i="1" s="1"/>
  <c r="J1159" i="1"/>
  <c r="J1151" i="1" s="1"/>
  <c r="K1159" i="1"/>
  <c r="K1151" i="1" s="1"/>
  <c r="L1159" i="1"/>
  <c r="L1151" i="1" s="1"/>
  <c r="M1159" i="1"/>
  <c r="M1151" i="1" s="1"/>
  <c r="D1159" i="1"/>
  <c r="D1151" i="1" s="1"/>
  <c r="D1136" i="1"/>
  <c r="E1136" i="1"/>
  <c r="F1136" i="1"/>
  <c r="G1136" i="1"/>
  <c r="H1136" i="1"/>
  <c r="I1136" i="1"/>
  <c r="J1136" i="1"/>
  <c r="K1136" i="1"/>
  <c r="L1136" i="1"/>
  <c r="M1136" i="1"/>
  <c r="E1122" i="1"/>
  <c r="F1122" i="1"/>
  <c r="G1122" i="1"/>
  <c r="H1122" i="1"/>
  <c r="I1122" i="1"/>
  <c r="J1122" i="1"/>
  <c r="K1122" i="1"/>
  <c r="L1122" i="1"/>
  <c r="M1122" i="1"/>
  <c r="D1122" i="1"/>
  <c r="E1099" i="1"/>
  <c r="F1099" i="1"/>
  <c r="G1099" i="1"/>
  <c r="H1099" i="1"/>
  <c r="I1099" i="1"/>
  <c r="J1099" i="1"/>
  <c r="K1099" i="1"/>
  <c r="L1099" i="1"/>
  <c r="M1099" i="1"/>
  <c r="D1099" i="1"/>
  <c r="E1079" i="1"/>
  <c r="F1079" i="1"/>
  <c r="G1079" i="1"/>
  <c r="H1079" i="1"/>
  <c r="I1079" i="1"/>
  <c r="J1079" i="1"/>
  <c r="K1079" i="1"/>
  <c r="L1079" i="1"/>
  <c r="M1079" i="1"/>
  <c r="D1079" i="1"/>
  <c r="E1064" i="1"/>
  <c r="F1064" i="1"/>
  <c r="G1064" i="1"/>
  <c r="H1064" i="1"/>
  <c r="I1064" i="1"/>
  <c r="J1064" i="1"/>
  <c r="K1064" i="1"/>
  <c r="L1064" i="1"/>
  <c r="M1064" i="1"/>
  <c r="D1064" i="1"/>
  <c r="E1049" i="1"/>
  <c r="F1049" i="1"/>
  <c r="G1049" i="1"/>
  <c r="H1049" i="1"/>
  <c r="I1049" i="1"/>
  <c r="J1049" i="1"/>
  <c r="K1049" i="1"/>
  <c r="L1049" i="1"/>
  <c r="M1049" i="1"/>
  <c r="D1049" i="1"/>
  <c r="E1007" i="1"/>
  <c r="F1007" i="1"/>
  <c r="G1007" i="1"/>
  <c r="H1007" i="1"/>
  <c r="I1007" i="1"/>
  <c r="J1007" i="1"/>
  <c r="K1007" i="1"/>
  <c r="L1007" i="1"/>
  <c r="M1007" i="1"/>
  <c r="D1007" i="1"/>
  <c r="E982" i="1"/>
  <c r="E974" i="1" s="1"/>
  <c r="F982" i="1"/>
  <c r="G982" i="1"/>
  <c r="G974" i="1" s="1"/>
  <c r="H982" i="1"/>
  <c r="H974" i="1" s="1"/>
  <c r="I982" i="1"/>
  <c r="J982" i="1"/>
  <c r="J974" i="1" s="1"/>
  <c r="K982" i="1"/>
  <c r="K974" i="1" s="1"/>
  <c r="L982" i="1"/>
  <c r="M982" i="1"/>
  <c r="M974" i="1" s="1"/>
  <c r="D982" i="1"/>
  <c r="D974" i="1" s="1"/>
  <c r="E929" i="1"/>
  <c r="F929" i="1"/>
  <c r="G929" i="1"/>
  <c r="H929" i="1"/>
  <c r="I929" i="1"/>
  <c r="J929" i="1"/>
  <c r="K929" i="1"/>
  <c r="L929" i="1"/>
  <c r="M929" i="1"/>
  <c r="D929" i="1"/>
  <c r="E931" i="1"/>
  <c r="F931" i="1"/>
  <c r="G931" i="1"/>
  <c r="H931" i="1"/>
  <c r="I931" i="1"/>
  <c r="J931" i="1"/>
  <c r="K931" i="1"/>
  <c r="L931" i="1"/>
  <c r="M931" i="1"/>
  <c r="D931" i="1"/>
  <c r="F850" i="1"/>
  <c r="F793" i="1" s="1"/>
  <c r="G850" i="1"/>
  <c r="G793" i="1" s="1"/>
  <c r="H850" i="1"/>
  <c r="H793" i="1" s="1"/>
  <c r="I850" i="1"/>
  <c r="I793" i="1" s="1"/>
  <c r="J850" i="1"/>
  <c r="J793" i="1" s="1"/>
  <c r="K850" i="1"/>
  <c r="K793" i="1" s="1"/>
  <c r="L850" i="1"/>
  <c r="L793" i="1" s="1"/>
  <c r="M850" i="1"/>
  <c r="M793" i="1" s="1"/>
  <c r="E872" i="1"/>
  <c r="E850" i="1" s="1"/>
  <c r="D872" i="1"/>
  <c r="D850" i="1" s="1"/>
  <c r="F794" i="1"/>
  <c r="G794" i="1"/>
  <c r="H794" i="1"/>
  <c r="I794" i="1"/>
  <c r="J794" i="1"/>
  <c r="K794" i="1"/>
  <c r="L794" i="1"/>
  <c r="M794" i="1"/>
  <c r="E800" i="1"/>
  <c r="D800" i="1"/>
  <c r="M730" i="1"/>
  <c r="L730" i="1"/>
  <c r="E680" i="1"/>
  <c r="E672" i="1" s="1"/>
  <c r="F680" i="1"/>
  <c r="F672" i="1" s="1"/>
  <c r="G680" i="1"/>
  <c r="G672" i="1" s="1"/>
  <c r="G664" i="1" s="1"/>
  <c r="H680" i="1"/>
  <c r="H672" i="1" s="1"/>
  <c r="I680" i="1"/>
  <c r="I672" i="1" s="1"/>
  <c r="J680" i="1"/>
  <c r="J672" i="1" s="1"/>
  <c r="J664" i="1" s="1"/>
  <c r="K680" i="1"/>
  <c r="K672" i="1" s="1"/>
  <c r="K664" i="1" s="1"/>
  <c r="L680" i="1"/>
  <c r="M680" i="1"/>
  <c r="D680" i="1"/>
  <c r="D672" i="1" s="1"/>
  <c r="E614" i="1"/>
  <c r="J614" i="1"/>
  <c r="K614" i="1"/>
  <c r="D614" i="1"/>
  <c r="M641" i="1"/>
  <c r="M614" i="1" s="1"/>
  <c r="L641" i="1"/>
  <c r="L614" i="1" s="1"/>
  <c r="I641" i="1"/>
  <c r="I614" i="1" s="1"/>
  <c r="H641" i="1"/>
  <c r="H614" i="1" s="1"/>
  <c r="G641" i="1"/>
  <c r="G614" i="1" s="1"/>
  <c r="F641" i="1"/>
  <c r="F614" i="1" s="1"/>
  <c r="M1041" i="1" l="1"/>
  <c r="D1277" i="1"/>
  <c r="K1277" i="1"/>
  <c r="H1277" i="1"/>
  <c r="E1277" i="1"/>
  <c r="G1041" i="1"/>
  <c r="L672" i="1"/>
  <c r="L664" i="1" s="1"/>
  <c r="M672" i="1"/>
  <c r="M664" i="1" s="1"/>
  <c r="D1041" i="1"/>
  <c r="H1041" i="1"/>
  <c r="E1041" i="1"/>
  <c r="H664" i="1"/>
  <c r="L974" i="1"/>
  <c r="I974" i="1"/>
  <c r="F974" i="1"/>
  <c r="F1041" i="1"/>
  <c r="D793" i="1"/>
  <c r="D664" i="1" s="1"/>
  <c r="I664" i="1"/>
  <c r="F664" i="1"/>
  <c r="E793" i="1"/>
  <c r="E664" i="1" s="1"/>
  <c r="D794" i="1"/>
  <c r="E794" i="1"/>
  <c r="J1041" i="1"/>
  <c r="L1041" i="1"/>
  <c r="K1041" i="1"/>
  <c r="I1041" i="1"/>
  <c r="E571" i="1"/>
  <c r="F571" i="1"/>
  <c r="G571" i="1"/>
  <c r="H571" i="1"/>
  <c r="I571" i="1"/>
  <c r="J571" i="1"/>
  <c r="K571" i="1"/>
  <c r="L571" i="1"/>
  <c r="M571" i="1"/>
  <c r="D571" i="1"/>
  <c r="E506" i="1"/>
  <c r="F506" i="1"/>
  <c r="G506" i="1"/>
  <c r="H506" i="1"/>
  <c r="I506" i="1"/>
  <c r="J506" i="1"/>
  <c r="K506" i="1"/>
  <c r="L506" i="1"/>
  <c r="M506" i="1"/>
  <c r="D506" i="1"/>
  <c r="E477" i="1"/>
  <c r="F477" i="1"/>
  <c r="G477" i="1"/>
  <c r="H477" i="1"/>
  <c r="I477" i="1"/>
  <c r="J477" i="1"/>
  <c r="K477" i="1"/>
  <c r="L477" i="1"/>
  <c r="M477" i="1"/>
  <c r="D477" i="1"/>
  <c r="E454" i="1"/>
  <c r="F454" i="1"/>
  <c r="G454" i="1"/>
  <c r="H454" i="1"/>
  <c r="I454" i="1"/>
  <c r="J454" i="1"/>
  <c r="K454" i="1"/>
  <c r="L454" i="1"/>
  <c r="M454" i="1"/>
  <c r="D454" i="1"/>
  <c r="E429" i="1"/>
  <c r="F429" i="1"/>
  <c r="G429" i="1"/>
  <c r="H429" i="1"/>
  <c r="I429" i="1"/>
  <c r="J429" i="1"/>
  <c r="K429" i="1"/>
  <c r="L429" i="1"/>
  <c r="M429" i="1"/>
  <c r="D429" i="1"/>
  <c r="E398" i="1"/>
  <c r="F398" i="1"/>
  <c r="G398" i="1"/>
  <c r="H398" i="1"/>
  <c r="I398" i="1"/>
  <c r="J398" i="1"/>
  <c r="K398" i="1"/>
  <c r="L398" i="1"/>
  <c r="M398" i="1"/>
  <c r="D398" i="1"/>
  <c r="E355" i="1"/>
  <c r="F355" i="1"/>
  <c r="G355" i="1"/>
  <c r="H355" i="1"/>
  <c r="I355" i="1"/>
  <c r="J355" i="1"/>
  <c r="K355" i="1"/>
  <c r="L355" i="1"/>
  <c r="M355" i="1"/>
  <c r="D355" i="1"/>
  <c r="E275" i="1"/>
  <c r="F275" i="1"/>
  <c r="G275" i="1"/>
  <c r="H275" i="1"/>
  <c r="I275" i="1"/>
  <c r="J275" i="1"/>
  <c r="K275" i="1"/>
  <c r="L275" i="1"/>
  <c r="M275" i="1"/>
  <c r="D275" i="1"/>
  <c r="E246" i="1" l="1"/>
  <c r="E238" i="1" s="1"/>
  <c r="F246" i="1"/>
  <c r="F238" i="1" s="1"/>
  <c r="G246" i="1"/>
  <c r="G238" i="1" s="1"/>
  <c r="H246" i="1"/>
  <c r="H238" i="1" s="1"/>
  <c r="I246" i="1"/>
  <c r="I238" i="1" s="1"/>
  <c r="J246" i="1"/>
  <c r="J238" i="1" s="1"/>
  <c r="K246" i="1"/>
  <c r="K238" i="1" s="1"/>
  <c r="L246" i="1"/>
  <c r="L238" i="1" s="1"/>
  <c r="M246" i="1"/>
  <c r="M238" i="1" s="1"/>
  <c r="D246" i="1"/>
  <c r="D238" i="1" s="1"/>
  <c r="D190" i="1" l="1"/>
  <c r="E193" i="1"/>
  <c r="F193" i="1"/>
  <c r="G193" i="1"/>
  <c r="H193" i="1"/>
  <c r="I193" i="1"/>
  <c r="J193" i="1"/>
  <c r="K193" i="1"/>
  <c r="L193" i="1"/>
  <c r="M193" i="1"/>
  <c r="D193" i="1"/>
  <c r="E174" i="1"/>
  <c r="F174" i="1"/>
  <c r="F166" i="1" s="1"/>
  <c r="G174" i="1"/>
  <c r="G166" i="1" s="1"/>
  <c r="H174" i="1"/>
  <c r="I174" i="1"/>
  <c r="I166" i="1" s="1"/>
  <c r="J174" i="1"/>
  <c r="J166" i="1" s="1"/>
  <c r="K174" i="1"/>
  <c r="L174" i="1"/>
  <c r="L166" i="1" s="1"/>
  <c r="M174" i="1"/>
  <c r="M166" i="1" s="1"/>
  <c r="D174" i="1"/>
  <c r="E150" i="1"/>
  <c r="F150" i="1"/>
  <c r="G150" i="1"/>
  <c r="H150" i="1"/>
  <c r="I150" i="1"/>
  <c r="J150" i="1"/>
  <c r="K150" i="1"/>
  <c r="L150" i="1"/>
  <c r="M150" i="1"/>
  <c r="E149" i="1"/>
  <c r="F149" i="1"/>
  <c r="G149" i="1"/>
  <c r="H149" i="1"/>
  <c r="I149" i="1"/>
  <c r="J149" i="1"/>
  <c r="K149" i="1"/>
  <c r="L149" i="1"/>
  <c r="M149" i="1"/>
  <c r="E148" i="1"/>
  <c r="F148" i="1"/>
  <c r="G148" i="1"/>
  <c r="H148" i="1"/>
  <c r="I148" i="1"/>
  <c r="J148" i="1"/>
  <c r="K148" i="1"/>
  <c r="L148" i="1"/>
  <c r="M148" i="1"/>
  <c r="E147" i="1"/>
  <c r="F147" i="1"/>
  <c r="G147" i="1"/>
  <c r="H147" i="1"/>
  <c r="I147" i="1"/>
  <c r="J147" i="1"/>
  <c r="K147" i="1"/>
  <c r="L147" i="1"/>
  <c r="M147" i="1"/>
  <c r="E146" i="1"/>
  <c r="E144" i="1" s="1"/>
  <c r="F146" i="1"/>
  <c r="F144" i="1" s="1"/>
  <c r="G146" i="1"/>
  <c r="G144" i="1" s="1"/>
  <c r="H146" i="1"/>
  <c r="H144" i="1" s="1"/>
  <c r="I146" i="1"/>
  <c r="I144" i="1" s="1"/>
  <c r="J146" i="1"/>
  <c r="J144" i="1" s="1"/>
  <c r="K146" i="1"/>
  <c r="K144" i="1" s="1"/>
  <c r="L146" i="1"/>
  <c r="L144" i="1" s="1"/>
  <c r="M146" i="1"/>
  <c r="M144" i="1" s="1"/>
  <c r="E145" i="1"/>
  <c r="F145" i="1"/>
  <c r="G145" i="1"/>
  <c r="H145" i="1"/>
  <c r="I145" i="1"/>
  <c r="J145" i="1"/>
  <c r="K145" i="1"/>
  <c r="L145" i="1"/>
  <c r="M145" i="1"/>
  <c r="D146" i="1"/>
  <c r="D147" i="1"/>
  <c r="D148" i="1"/>
  <c r="D149" i="1"/>
  <c r="D150" i="1"/>
  <c r="D145" i="1"/>
  <c r="E134" i="1"/>
  <c r="F134" i="1"/>
  <c r="G134" i="1"/>
  <c r="H134" i="1"/>
  <c r="I134" i="1"/>
  <c r="J134" i="1"/>
  <c r="K134" i="1"/>
  <c r="L134" i="1"/>
  <c r="M134" i="1"/>
  <c r="D134" i="1"/>
  <c r="E108" i="1"/>
  <c r="F108" i="1"/>
  <c r="G108" i="1"/>
  <c r="H108" i="1"/>
  <c r="I108" i="1"/>
  <c r="J108" i="1"/>
  <c r="K108" i="1"/>
  <c r="L108" i="1"/>
  <c r="M108" i="1"/>
  <c r="D108" i="1"/>
  <c r="E43" i="1"/>
  <c r="F43" i="1"/>
  <c r="G43" i="1"/>
  <c r="H43" i="1"/>
  <c r="I43" i="1"/>
  <c r="J43" i="1"/>
  <c r="K43" i="1"/>
  <c r="L43" i="1"/>
  <c r="M43" i="1"/>
  <c r="D43" i="1"/>
  <c r="D144" i="1" l="1"/>
  <c r="D166" i="1"/>
  <c r="K166" i="1"/>
  <c r="H166" i="1"/>
  <c r="E166" i="1"/>
  <c r="L35" i="1"/>
  <c r="L27" i="1" s="1"/>
  <c r="L18" i="1" s="1"/>
  <c r="I35" i="1"/>
  <c r="I27" i="1" s="1"/>
  <c r="I18" i="1" s="1"/>
  <c r="D35" i="1"/>
  <c r="D27" i="1" s="1"/>
  <c r="D18" i="1" s="1"/>
  <c r="F35" i="1"/>
  <c r="F27" i="1" s="1"/>
  <c r="F18" i="1" s="1"/>
  <c r="M35" i="1"/>
  <c r="M27" i="1" s="1"/>
  <c r="M18" i="1" s="1"/>
  <c r="J35" i="1"/>
  <c r="J27" i="1" s="1"/>
  <c r="J18" i="1" s="1"/>
  <c r="G35" i="1"/>
  <c r="G27" i="1" s="1"/>
  <c r="G18" i="1" s="1"/>
  <c r="K35" i="1"/>
  <c r="K27" i="1" s="1"/>
  <c r="K18" i="1" s="1"/>
  <c r="H35" i="1"/>
  <c r="E35" i="1"/>
  <c r="E27" i="1" s="1"/>
  <c r="E18" i="1" s="1"/>
  <c r="E1484" i="1"/>
  <c r="F1484" i="1"/>
  <c r="G1484" i="1"/>
  <c r="H1484" i="1"/>
  <c r="I1484" i="1"/>
  <c r="J1484" i="1"/>
  <c r="K1484" i="1"/>
  <c r="L1484" i="1"/>
  <c r="M1484" i="1"/>
  <c r="D1484" i="1"/>
  <c r="H27" i="1" l="1"/>
  <c r="H18" i="1" s="1"/>
  <c r="E1470" i="1"/>
  <c r="F1470" i="1"/>
  <c r="G1470" i="1"/>
  <c r="H1470" i="1"/>
  <c r="I1470" i="1"/>
  <c r="J1470" i="1"/>
  <c r="K1470" i="1"/>
  <c r="L1470" i="1"/>
  <c r="M1470" i="1"/>
  <c r="D1470" i="1"/>
  <c r="E1448" i="1"/>
  <c r="F1448" i="1"/>
  <c r="F1440" i="1" s="1"/>
  <c r="G1448" i="1"/>
  <c r="H1448" i="1"/>
  <c r="I1448" i="1"/>
  <c r="I1440" i="1" s="1"/>
  <c r="J1448" i="1"/>
  <c r="K1448" i="1"/>
  <c r="L1448" i="1"/>
  <c r="L1440" i="1" s="1"/>
  <c r="M1448" i="1"/>
  <c r="D1448" i="1"/>
  <c r="D1420" i="1"/>
  <c r="M1440" i="1" l="1"/>
  <c r="J1440" i="1"/>
  <c r="G1440" i="1"/>
  <c r="D1440" i="1"/>
  <c r="K1440" i="1"/>
  <c r="H1440" i="1"/>
  <c r="E1440" i="1"/>
  <c r="E1420" i="1"/>
  <c r="F1420" i="1"/>
  <c r="G1420" i="1"/>
  <c r="H1420" i="1"/>
  <c r="I1420" i="1"/>
  <c r="J1420" i="1"/>
  <c r="K1420" i="1"/>
  <c r="L1420" i="1"/>
  <c r="M1420" i="1"/>
  <c r="E1403" i="1"/>
  <c r="F1403" i="1"/>
  <c r="G1403" i="1"/>
  <c r="H1403" i="1"/>
  <c r="I1403" i="1"/>
  <c r="J1403" i="1"/>
  <c r="K1403" i="1"/>
  <c r="L1403" i="1"/>
  <c r="M1403" i="1"/>
  <c r="D1403" i="1"/>
  <c r="E1385" i="1"/>
  <c r="F1385" i="1"/>
  <c r="G1385" i="1"/>
  <c r="H1385" i="1"/>
  <c r="I1385" i="1"/>
  <c r="J1385" i="1"/>
  <c r="K1385" i="1"/>
  <c r="L1385" i="1"/>
  <c r="M1385" i="1"/>
  <c r="D1385" i="1"/>
  <c r="E1360" i="1"/>
  <c r="F1360" i="1"/>
  <c r="G1360" i="1"/>
  <c r="H1360" i="1"/>
  <c r="I1360" i="1"/>
  <c r="J1360" i="1"/>
  <c r="K1360" i="1"/>
  <c r="L1360" i="1"/>
  <c r="M1360" i="1"/>
  <c r="D1360" i="1"/>
  <c r="E1335" i="1"/>
  <c r="F1335" i="1"/>
  <c r="G1335" i="1"/>
  <c r="H1335" i="1"/>
  <c r="I1335" i="1"/>
  <c r="J1335" i="1"/>
  <c r="K1335" i="1"/>
  <c r="L1335" i="1"/>
  <c r="M1335" i="1"/>
  <c r="D1335" i="1"/>
  <c r="E1306" i="1"/>
  <c r="F1306" i="1"/>
  <c r="G1306" i="1"/>
  <c r="H1306" i="1"/>
  <c r="I1306" i="1"/>
  <c r="J1306" i="1"/>
  <c r="K1306" i="1"/>
  <c r="L1306" i="1"/>
  <c r="M1306" i="1"/>
  <c r="D1306" i="1"/>
  <c r="E1284" i="1"/>
  <c r="F1284" i="1"/>
  <c r="G1284" i="1"/>
  <c r="H1284" i="1"/>
  <c r="I1284" i="1"/>
  <c r="J1284" i="1"/>
  <c r="K1284" i="1"/>
  <c r="L1284" i="1"/>
  <c r="M1284" i="1"/>
  <c r="D1284" i="1"/>
  <c r="E1254" i="1"/>
  <c r="E1246" i="1" s="1"/>
  <c r="F1254" i="1"/>
  <c r="F1246" i="1" s="1"/>
  <c r="G1254" i="1"/>
  <c r="G1246" i="1" s="1"/>
  <c r="H1254" i="1"/>
  <c r="H1246" i="1" s="1"/>
  <c r="I1254" i="1"/>
  <c r="I1246" i="1" s="1"/>
  <c r="J1254" i="1"/>
  <c r="J1246" i="1" s="1"/>
  <c r="K1254" i="1"/>
  <c r="K1246" i="1" s="1"/>
  <c r="L1254" i="1"/>
  <c r="L1246" i="1" s="1"/>
  <c r="M1254" i="1"/>
  <c r="M1246" i="1" s="1"/>
  <c r="D1254" i="1"/>
  <c r="D1246" i="1" s="1"/>
  <c r="E1201" i="1"/>
  <c r="E1182" i="1" s="1"/>
  <c r="F1201" i="1"/>
  <c r="F1182" i="1" s="1"/>
  <c r="G1201" i="1"/>
  <c r="G1182" i="1" s="1"/>
  <c r="H1201" i="1"/>
  <c r="H1182" i="1" s="1"/>
  <c r="I1201" i="1"/>
  <c r="I1182" i="1" s="1"/>
  <c r="J1201" i="1"/>
  <c r="J1182" i="1" s="1"/>
  <c r="K1201" i="1"/>
  <c r="K1182" i="1" s="1"/>
  <c r="L1201" i="1"/>
  <c r="L1182" i="1" s="1"/>
  <c r="M1201" i="1"/>
  <c r="M1182" i="1" s="1"/>
  <c r="D1182" i="1"/>
  <c r="E1158" i="1"/>
  <c r="E1150" i="1" s="1"/>
  <c r="F1158" i="1"/>
  <c r="F1150" i="1" s="1"/>
  <c r="G1158" i="1"/>
  <c r="G1150" i="1" s="1"/>
  <c r="H1158" i="1"/>
  <c r="H1150" i="1" s="1"/>
  <c r="I1158" i="1"/>
  <c r="I1150" i="1" s="1"/>
  <c r="J1158" i="1"/>
  <c r="J1150" i="1" s="1"/>
  <c r="K1158" i="1"/>
  <c r="K1150" i="1" s="1"/>
  <c r="L1158" i="1"/>
  <c r="L1150" i="1" s="1"/>
  <c r="M1158" i="1"/>
  <c r="M1150" i="1" s="1"/>
  <c r="D1158" i="1"/>
  <c r="D1150" i="1" s="1"/>
  <c r="E1135" i="1"/>
  <c r="F1135" i="1"/>
  <c r="G1135" i="1"/>
  <c r="H1135" i="1"/>
  <c r="I1135" i="1"/>
  <c r="J1135" i="1"/>
  <c r="K1135" i="1"/>
  <c r="L1135" i="1"/>
  <c r="M1135" i="1"/>
  <c r="D1135" i="1"/>
  <c r="E1121" i="1"/>
  <c r="F1121" i="1"/>
  <c r="G1121" i="1"/>
  <c r="H1121" i="1"/>
  <c r="I1121" i="1"/>
  <c r="J1121" i="1"/>
  <c r="K1121" i="1"/>
  <c r="L1121" i="1"/>
  <c r="M1121" i="1"/>
  <c r="D1121" i="1"/>
  <c r="E1098" i="1"/>
  <c r="F1098" i="1"/>
  <c r="G1098" i="1"/>
  <c r="H1098" i="1"/>
  <c r="I1098" i="1"/>
  <c r="J1098" i="1"/>
  <c r="K1098" i="1"/>
  <c r="L1098" i="1"/>
  <c r="M1098" i="1"/>
  <c r="D1098" i="1"/>
  <c r="E1078" i="1"/>
  <c r="F1078" i="1"/>
  <c r="G1078" i="1"/>
  <c r="H1078" i="1"/>
  <c r="I1078" i="1"/>
  <c r="J1078" i="1"/>
  <c r="K1078" i="1"/>
  <c r="L1078" i="1"/>
  <c r="M1078" i="1"/>
  <c r="D1078" i="1"/>
  <c r="E1063" i="1"/>
  <c r="F1063" i="1"/>
  <c r="G1063" i="1"/>
  <c r="H1063" i="1"/>
  <c r="I1063" i="1"/>
  <c r="J1063" i="1"/>
  <c r="K1063" i="1"/>
  <c r="L1063" i="1"/>
  <c r="M1063" i="1"/>
  <c r="D1063" i="1"/>
  <c r="E1048" i="1"/>
  <c r="F1048" i="1"/>
  <c r="G1048" i="1"/>
  <c r="H1048" i="1"/>
  <c r="I1048" i="1"/>
  <c r="J1048" i="1"/>
  <c r="K1048" i="1"/>
  <c r="L1048" i="1"/>
  <c r="M1048" i="1"/>
  <c r="D1048" i="1"/>
  <c r="K1040" i="1" l="1"/>
  <c r="H1040" i="1"/>
  <c r="M1040" i="1"/>
  <c r="J1040" i="1"/>
  <c r="G1040" i="1"/>
  <c r="M1276" i="1"/>
  <c r="J1276" i="1"/>
  <c r="G1276" i="1"/>
  <c r="M1352" i="1"/>
  <c r="J1352" i="1"/>
  <c r="G1352" i="1"/>
  <c r="D1040" i="1"/>
  <c r="E1040" i="1"/>
  <c r="D1276" i="1"/>
  <c r="K1276" i="1"/>
  <c r="H1276" i="1"/>
  <c r="E1276" i="1"/>
  <c r="D1352" i="1"/>
  <c r="K1352" i="1"/>
  <c r="H1352" i="1"/>
  <c r="E1352" i="1"/>
  <c r="L1040" i="1"/>
  <c r="I1040" i="1"/>
  <c r="F1040" i="1"/>
  <c r="L1276" i="1"/>
  <c r="I1276" i="1"/>
  <c r="F1276" i="1"/>
  <c r="L1352" i="1"/>
  <c r="I1352" i="1"/>
  <c r="F1352" i="1"/>
  <c r="E1006" i="1"/>
  <c r="F1006" i="1"/>
  <c r="G1006" i="1"/>
  <c r="H1006" i="1"/>
  <c r="I1006" i="1"/>
  <c r="J1006" i="1"/>
  <c r="K1006" i="1"/>
  <c r="L1006" i="1"/>
  <c r="M1006" i="1"/>
  <c r="D1006" i="1"/>
  <c r="E981" i="1"/>
  <c r="F981" i="1"/>
  <c r="F973" i="1" s="1"/>
  <c r="G981" i="1"/>
  <c r="H981" i="1"/>
  <c r="I981" i="1"/>
  <c r="I973" i="1" s="1"/>
  <c r="J981" i="1"/>
  <c r="K981" i="1"/>
  <c r="L981" i="1"/>
  <c r="L973" i="1" s="1"/>
  <c r="M981" i="1"/>
  <c r="D981" i="1"/>
  <c r="E928" i="1"/>
  <c r="F928" i="1"/>
  <c r="G928" i="1"/>
  <c r="H928" i="1"/>
  <c r="I928" i="1"/>
  <c r="J928" i="1"/>
  <c r="K928" i="1"/>
  <c r="L928" i="1"/>
  <c r="M928" i="1"/>
  <c r="D928" i="1"/>
  <c r="E910" i="1"/>
  <c r="F910" i="1"/>
  <c r="G910" i="1"/>
  <c r="H910" i="1"/>
  <c r="I910" i="1"/>
  <c r="J910" i="1"/>
  <c r="K910" i="1"/>
  <c r="L910" i="1"/>
  <c r="M910" i="1"/>
  <c r="D910" i="1"/>
  <c r="D973" i="1" l="1"/>
  <c r="K973" i="1"/>
  <c r="H973" i="1"/>
  <c r="E973" i="1"/>
  <c r="M973" i="1"/>
  <c r="J973" i="1"/>
  <c r="G973" i="1"/>
  <c r="E847" i="1"/>
  <c r="F847" i="1"/>
  <c r="G847" i="1"/>
  <c r="H847" i="1"/>
  <c r="I847" i="1"/>
  <c r="J847" i="1"/>
  <c r="K847" i="1"/>
  <c r="L847" i="1"/>
  <c r="M847" i="1"/>
  <c r="D847" i="1"/>
  <c r="E826" i="1"/>
  <c r="E792" i="1" s="1"/>
  <c r="F826" i="1"/>
  <c r="G826" i="1"/>
  <c r="G792" i="1" s="1"/>
  <c r="H826" i="1"/>
  <c r="H792" i="1" s="1"/>
  <c r="I826" i="1"/>
  <c r="J826" i="1"/>
  <c r="J792" i="1" s="1"/>
  <c r="K826" i="1"/>
  <c r="K792" i="1" s="1"/>
  <c r="L826" i="1"/>
  <c r="M826" i="1"/>
  <c r="M792" i="1" s="1"/>
  <c r="D826" i="1"/>
  <c r="D792" i="1" s="1"/>
  <c r="M722" i="1"/>
  <c r="L722" i="1"/>
  <c r="E679" i="1"/>
  <c r="E671" i="1" s="1"/>
  <c r="E663" i="1" s="1"/>
  <c r="F679" i="1"/>
  <c r="F671" i="1" s="1"/>
  <c r="G679" i="1"/>
  <c r="G671" i="1" s="1"/>
  <c r="G663" i="1" s="1"/>
  <c r="H679" i="1"/>
  <c r="H671" i="1" s="1"/>
  <c r="H663" i="1" s="1"/>
  <c r="I679" i="1"/>
  <c r="I671" i="1" s="1"/>
  <c r="J679" i="1"/>
  <c r="J671" i="1" s="1"/>
  <c r="J663" i="1" s="1"/>
  <c r="K679" i="1"/>
  <c r="K671" i="1" s="1"/>
  <c r="K663" i="1" s="1"/>
  <c r="L679" i="1"/>
  <c r="M679" i="1"/>
  <c r="M671" i="1" s="1"/>
  <c r="M663" i="1" s="1"/>
  <c r="D679" i="1"/>
  <c r="D671" i="1" s="1"/>
  <c r="D663" i="1" s="1"/>
  <c r="E613" i="1"/>
  <c r="J613" i="1"/>
  <c r="K613" i="1"/>
  <c r="D613" i="1"/>
  <c r="M636" i="1"/>
  <c r="M613" i="1" s="1"/>
  <c r="L636" i="1"/>
  <c r="L613" i="1" s="1"/>
  <c r="I636" i="1"/>
  <c r="I613" i="1" s="1"/>
  <c r="H636" i="1"/>
  <c r="H613" i="1" s="1"/>
  <c r="G636" i="1"/>
  <c r="G613" i="1" s="1"/>
  <c r="F636" i="1"/>
  <c r="F613" i="1" s="1"/>
  <c r="E570" i="1"/>
  <c r="F570" i="1"/>
  <c r="G570" i="1"/>
  <c r="H570" i="1"/>
  <c r="I570" i="1"/>
  <c r="J570" i="1"/>
  <c r="K570" i="1"/>
  <c r="L570" i="1"/>
  <c r="M570" i="1"/>
  <c r="D570" i="1"/>
  <c r="E505" i="1"/>
  <c r="F505" i="1"/>
  <c r="G505" i="1"/>
  <c r="H505" i="1"/>
  <c r="I505" i="1"/>
  <c r="J505" i="1"/>
  <c r="K505" i="1"/>
  <c r="L505" i="1"/>
  <c r="M505" i="1"/>
  <c r="D505" i="1"/>
  <c r="E476" i="1"/>
  <c r="F476" i="1"/>
  <c r="G476" i="1"/>
  <c r="H476" i="1"/>
  <c r="I476" i="1"/>
  <c r="J476" i="1"/>
  <c r="K476" i="1"/>
  <c r="L476" i="1"/>
  <c r="M476" i="1"/>
  <c r="D476" i="1"/>
  <c r="E453" i="1"/>
  <c r="F453" i="1"/>
  <c r="G453" i="1"/>
  <c r="H453" i="1"/>
  <c r="I453" i="1"/>
  <c r="J453" i="1"/>
  <c r="K453" i="1"/>
  <c r="L453" i="1"/>
  <c r="M453" i="1"/>
  <c r="D453" i="1"/>
  <c r="E428" i="1"/>
  <c r="F428" i="1"/>
  <c r="G428" i="1"/>
  <c r="H428" i="1"/>
  <c r="I428" i="1"/>
  <c r="J428" i="1"/>
  <c r="K428" i="1"/>
  <c r="L428" i="1"/>
  <c r="M428" i="1"/>
  <c r="D428" i="1"/>
  <c r="E397" i="1"/>
  <c r="F397" i="1"/>
  <c r="G397" i="1"/>
  <c r="H397" i="1"/>
  <c r="I397" i="1"/>
  <c r="J397" i="1"/>
  <c r="K397" i="1"/>
  <c r="L397" i="1"/>
  <c r="M397" i="1"/>
  <c r="D397" i="1"/>
  <c r="E354" i="1"/>
  <c r="F354" i="1"/>
  <c r="G354" i="1"/>
  <c r="H354" i="1"/>
  <c r="I354" i="1"/>
  <c r="J354" i="1"/>
  <c r="K354" i="1"/>
  <c r="L354" i="1"/>
  <c r="M354" i="1"/>
  <c r="D354" i="1"/>
  <c r="E274" i="1"/>
  <c r="F274" i="1"/>
  <c r="G274" i="1"/>
  <c r="H274" i="1"/>
  <c r="I274" i="1"/>
  <c r="J274" i="1"/>
  <c r="K274" i="1"/>
  <c r="L274" i="1"/>
  <c r="M274" i="1"/>
  <c r="D274" i="1"/>
  <c r="E245" i="1"/>
  <c r="F245" i="1"/>
  <c r="G245" i="1"/>
  <c r="H245" i="1"/>
  <c r="I245" i="1"/>
  <c r="J245" i="1"/>
  <c r="K245" i="1"/>
  <c r="L245" i="1"/>
  <c r="M245" i="1"/>
  <c r="D245" i="1"/>
  <c r="E192" i="1"/>
  <c r="F192" i="1"/>
  <c r="G192" i="1"/>
  <c r="H192" i="1"/>
  <c r="I192" i="1"/>
  <c r="J192" i="1"/>
  <c r="K192" i="1"/>
  <c r="L192" i="1"/>
  <c r="M192" i="1"/>
  <c r="D192" i="1"/>
  <c r="L671" i="1" l="1"/>
  <c r="L792" i="1"/>
  <c r="L663" i="1" s="1"/>
  <c r="I792" i="1"/>
  <c r="I663" i="1" s="1"/>
  <c r="F792" i="1"/>
  <c r="F663" i="1" s="1"/>
  <c r="L237" i="1"/>
  <c r="I237" i="1"/>
  <c r="F237" i="1"/>
  <c r="D237" i="1"/>
  <c r="K237" i="1"/>
  <c r="H237" i="1"/>
  <c r="M237" i="1"/>
  <c r="J237" i="1"/>
  <c r="G237" i="1"/>
  <c r="E237" i="1"/>
  <c r="E173" i="1"/>
  <c r="E165" i="1" s="1"/>
  <c r="F173" i="1"/>
  <c r="F165" i="1" s="1"/>
  <c r="G173" i="1"/>
  <c r="G165" i="1" s="1"/>
  <c r="H173" i="1"/>
  <c r="H165" i="1" s="1"/>
  <c r="I173" i="1"/>
  <c r="I165" i="1" s="1"/>
  <c r="J173" i="1"/>
  <c r="J165" i="1" s="1"/>
  <c r="K173" i="1"/>
  <c r="K165" i="1" s="1"/>
  <c r="L173" i="1"/>
  <c r="L165" i="1" s="1"/>
  <c r="M173" i="1"/>
  <c r="M165" i="1" s="1"/>
  <c r="D173" i="1"/>
  <c r="D165" i="1" s="1"/>
  <c r="E133" i="1"/>
  <c r="F133" i="1"/>
  <c r="G133" i="1"/>
  <c r="H133" i="1"/>
  <c r="I133" i="1"/>
  <c r="J133" i="1"/>
  <c r="K133" i="1"/>
  <c r="L133" i="1"/>
  <c r="M133" i="1"/>
  <c r="D133" i="1"/>
  <c r="E107" i="1"/>
  <c r="F107" i="1"/>
  <c r="G107" i="1"/>
  <c r="H107" i="1"/>
  <c r="I107" i="1"/>
  <c r="J107" i="1"/>
  <c r="K107" i="1"/>
  <c r="L107" i="1"/>
  <c r="M107" i="1"/>
  <c r="D107" i="1"/>
  <c r="D41" i="1"/>
  <c r="E42" i="1"/>
  <c r="F42" i="1"/>
  <c r="G42" i="1"/>
  <c r="H42" i="1"/>
  <c r="I42" i="1"/>
  <c r="J42" i="1"/>
  <c r="K42" i="1"/>
  <c r="L42" i="1"/>
  <c r="M42" i="1"/>
  <c r="D42" i="1"/>
  <c r="D34" i="1" l="1"/>
  <c r="D26" i="1" s="1"/>
  <c r="D17" i="1" s="1"/>
  <c r="M34" i="1"/>
  <c r="M26" i="1" s="1"/>
  <c r="M17" i="1" s="1"/>
  <c r="G34" i="1"/>
  <c r="G26" i="1" s="1"/>
  <c r="G17" i="1" s="1"/>
  <c r="H34" i="1"/>
  <c r="H26" i="1" s="1"/>
  <c r="H17" i="1" s="1"/>
  <c r="J34" i="1"/>
  <c r="J26" i="1" s="1"/>
  <c r="J17" i="1" s="1"/>
  <c r="L34" i="1"/>
  <c r="L26" i="1" s="1"/>
  <c r="L17" i="1" s="1"/>
  <c r="I34" i="1"/>
  <c r="I26" i="1" s="1"/>
  <c r="I17" i="1" s="1"/>
  <c r="F34" i="1"/>
  <c r="F26" i="1" s="1"/>
  <c r="F17" i="1" s="1"/>
  <c r="K34" i="1"/>
  <c r="K26" i="1" s="1"/>
  <c r="K17" i="1" s="1"/>
  <c r="E34" i="1"/>
  <c r="E26" i="1" s="1"/>
  <c r="E17" i="1" s="1"/>
  <c r="E1483" i="1"/>
  <c r="F1483" i="1"/>
  <c r="G1483" i="1"/>
  <c r="H1483" i="1"/>
  <c r="I1483" i="1"/>
  <c r="J1483" i="1"/>
  <c r="K1483" i="1"/>
  <c r="L1483" i="1"/>
  <c r="M1483" i="1"/>
  <c r="D1483" i="1"/>
  <c r="E1469" i="1"/>
  <c r="F1469" i="1"/>
  <c r="G1469" i="1"/>
  <c r="H1469" i="1"/>
  <c r="I1469" i="1"/>
  <c r="J1469" i="1"/>
  <c r="K1469" i="1"/>
  <c r="L1469" i="1"/>
  <c r="M1469" i="1"/>
  <c r="D1469" i="1"/>
  <c r="E1468" i="1"/>
  <c r="F1468" i="1"/>
  <c r="G1468" i="1"/>
  <c r="H1468" i="1"/>
  <c r="I1468" i="1"/>
  <c r="J1468" i="1"/>
  <c r="K1468" i="1"/>
  <c r="L1468" i="1"/>
  <c r="M1468" i="1"/>
  <c r="D1468" i="1"/>
  <c r="E1447" i="1"/>
  <c r="E1439" i="1" s="1"/>
  <c r="F1447" i="1"/>
  <c r="G1447" i="1"/>
  <c r="H1447" i="1"/>
  <c r="H1439" i="1" s="1"/>
  <c r="I1447" i="1"/>
  <c r="J1447" i="1"/>
  <c r="K1447" i="1"/>
  <c r="K1439" i="1" s="1"/>
  <c r="L1447" i="1"/>
  <c r="M1447" i="1"/>
  <c r="D1447" i="1"/>
  <c r="D1439" i="1" s="1"/>
  <c r="E1419" i="1"/>
  <c r="F1419" i="1"/>
  <c r="G1419" i="1"/>
  <c r="H1419" i="1"/>
  <c r="I1419" i="1"/>
  <c r="J1419" i="1"/>
  <c r="K1419" i="1"/>
  <c r="L1419" i="1"/>
  <c r="M1419" i="1"/>
  <c r="D1419" i="1"/>
  <c r="E1402" i="1"/>
  <c r="F1402" i="1"/>
  <c r="G1402" i="1"/>
  <c r="H1402" i="1"/>
  <c r="I1402" i="1"/>
  <c r="J1402" i="1"/>
  <c r="K1402" i="1"/>
  <c r="L1402" i="1"/>
  <c r="M1402" i="1"/>
  <c r="D1402" i="1"/>
  <c r="E1384" i="1"/>
  <c r="F1384" i="1"/>
  <c r="G1384" i="1"/>
  <c r="H1384" i="1"/>
  <c r="I1384" i="1"/>
  <c r="J1384" i="1"/>
  <c r="K1384" i="1"/>
  <c r="L1384" i="1"/>
  <c r="M1384" i="1"/>
  <c r="D1384" i="1"/>
  <c r="E1359" i="1"/>
  <c r="F1359" i="1"/>
  <c r="G1359" i="1"/>
  <c r="H1359" i="1"/>
  <c r="I1359" i="1"/>
  <c r="J1359" i="1"/>
  <c r="K1359" i="1"/>
  <c r="L1359" i="1"/>
  <c r="M1359" i="1"/>
  <c r="M1351" i="1" s="1"/>
  <c r="D1359" i="1"/>
  <c r="E1334" i="1"/>
  <c r="F1334" i="1"/>
  <c r="G1334" i="1"/>
  <c r="H1334" i="1"/>
  <c r="I1334" i="1"/>
  <c r="J1334" i="1"/>
  <c r="K1334" i="1"/>
  <c r="L1334" i="1"/>
  <c r="M1334" i="1"/>
  <c r="D1334" i="1"/>
  <c r="E1305" i="1"/>
  <c r="F1305" i="1"/>
  <c r="G1305" i="1"/>
  <c r="H1305" i="1"/>
  <c r="I1305" i="1"/>
  <c r="J1305" i="1"/>
  <c r="K1305" i="1"/>
  <c r="L1305" i="1"/>
  <c r="M1305" i="1"/>
  <c r="D1305" i="1"/>
  <c r="E1283" i="1"/>
  <c r="F1283" i="1"/>
  <c r="G1283" i="1"/>
  <c r="H1283" i="1"/>
  <c r="I1283" i="1"/>
  <c r="J1283" i="1"/>
  <c r="K1283" i="1"/>
  <c r="L1283" i="1"/>
  <c r="M1283" i="1"/>
  <c r="D1283" i="1"/>
  <c r="E1253" i="1"/>
  <c r="E1245" i="1" s="1"/>
  <c r="F1253" i="1"/>
  <c r="F1245" i="1" s="1"/>
  <c r="G1253" i="1"/>
  <c r="G1245" i="1" s="1"/>
  <c r="H1253" i="1"/>
  <c r="H1245" i="1" s="1"/>
  <c r="I1253" i="1"/>
  <c r="I1245" i="1" s="1"/>
  <c r="J1253" i="1"/>
  <c r="J1245" i="1" s="1"/>
  <c r="K1253" i="1"/>
  <c r="K1245" i="1" s="1"/>
  <c r="L1253" i="1"/>
  <c r="L1245" i="1" s="1"/>
  <c r="M1253" i="1"/>
  <c r="M1245" i="1" s="1"/>
  <c r="D1253" i="1"/>
  <c r="D1245" i="1" s="1"/>
  <c r="E1200" i="1"/>
  <c r="E1181" i="1" s="1"/>
  <c r="F1200" i="1"/>
  <c r="F1181" i="1" s="1"/>
  <c r="G1200" i="1"/>
  <c r="G1181" i="1" s="1"/>
  <c r="H1200" i="1"/>
  <c r="H1181" i="1" s="1"/>
  <c r="I1200" i="1"/>
  <c r="I1181" i="1" s="1"/>
  <c r="J1200" i="1"/>
  <c r="J1181" i="1" s="1"/>
  <c r="K1200" i="1"/>
  <c r="K1181" i="1" s="1"/>
  <c r="L1200" i="1"/>
  <c r="L1181" i="1" s="1"/>
  <c r="M1200" i="1"/>
  <c r="M1181" i="1" s="1"/>
  <c r="D1200" i="1"/>
  <c r="D1181" i="1" s="1"/>
  <c r="E1157" i="1"/>
  <c r="E1149" i="1" s="1"/>
  <c r="F1157" i="1"/>
  <c r="F1149" i="1" s="1"/>
  <c r="G1157" i="1"/>
  <c r="G1149" i="1" s="1"/>
  <c r="H1157" i="1"/>
  <c r="H1149" i="1" s="1"/>
  <c r="I1157" i="1"/>
  <c r="I1149" i="1" s="1"/>
  <c r="J1157" i="1"/>
  <c r="J1149" i="1" s="1"/>
  <c r="K1157" i="1"/>
  <c r="K1149" i="1" s="1"/>
  <c r="L1157" i="1"/>
  <c r="L1149" i="1" s="1"/>
  <c r="M1157" i="1"/>
  <c r="M1149" i="1" s="1"/>
  <c r="D1157" i="1"/>
  <c r="D1149" i="1" s="1"/>
  <c r="E1120" i="1"/>
  <c r="F1120" i="1"/>
  <c r="G1120" i="1"/>
  <c r="H1120" i="1"/>
  <c r="I1120" i="1"/>
  <c r="J1120" i="1"/>
  <c r="K1120" i="1"/>
  <c r="L1120" i="1"/>
  <c r="M1120" i="1"/>
  <c r="D1120" i="1"/>
  <c r="E1134" i="1"/>
  <c r="F1134" i="1"/>
  <c r="G1134" i="1"/>
  <c r="H1134" i="1"/>
  <c r="I1134" i="1"/>
  <c r="J1134" i="1"/>
  <c r="K1134" i="1"/>
  <c r="L1134" i="1"/>
  <c r="M1134" i="1"/>
  <c r="D1134" i="1"/>
  <c r="E1097" i="1"/>
  <c r="F1097" i="1"/>
  <c r="G1097" i="1"/>
  <c r="H1097" i="1"/>
  <c r="I1097" i="1"/>
  <c r="J1097" i="1"/>
  <c r="K1097" i="1"/>
  <c r="L1097" i="1"/>
  <c r="M1097" i="1"/>
  <c r="D1097" i="1"/>
  <c r="E1077" i="1"/>
  <c r="F1077" i="1"/>
  <c r="G1077" i="1"/>
  <c r="H1077" i="1"/>
  <c r="I1077" i="1"/>
  <c r="J1077" i="1"/>
  <c r="K1077" i="1"/>
  <c r="L1077" i="1"/>
  <c r="M1077" i="1"/>
  <c r="D1077" i="1"/>
  <c r="E1062" i="1"/>
  <c r="F1062" i="1"/>
  <c r="G1062" i="1"/>
  <c r="H1062" i="1"/>
  <c r="I1062" i="1"/>
  <c r="J1062" i="1"/>
  <c r="K1062" i="1"/>
  <c r="L1062" i="1"/>
  <c r="M1062" i="1"/>
  <c r="D1062" i="1"/>
  <c r="E1047" i="1"/>
  <c r="F1047" i="1"/>
  <c r="G1047" i="1"/>
  <c r="H1047" i="1"/>
  <c r="I1047" i="1"/>
  <c r="J1047" i="1"/>
  <c r="K1047" i="1"/>
  <c r="L1047" i="1"/>
  <c r="M1047" i="1"/>
  <c r="D1047" i="1"/>
  <c r="E1005" i="1"/>
  <c r="F1005" i="1"/>
  <c r="G1005" i="1"/>
  <c r="H1005" i="1"/>
  <c r="I1005" i="1"/>
  <c r="J1005" i="1"/>
  <c r="K1005" i="1"/>
  <c r="L1005" i="1"/>
  <c r="M1005" i="1"/>
  <c r="D1005" i="1"/>
  <c r="E980" i="1"/>
  <c r="F980" i="1"/>
  <c r="G980" i="1"/>
  <c r="H980" i="1"/>
  <c r="I980" i="1"/>
  <c r="J980" i="1"/>
  <c r="K980" i="1"/>
  <c r="L980" i="1"/>
  <c r="M980" i="1"/>
  <c r="D980" i="1"/>
  <c r="E927" i="1"/>
  <c r="F927" i="1"/>
  <c r="G927" i="1"/>
  <c r="H927" i="1"/>
  <c r="I927" i="1"/>
  <c r="J927" i="1"/>
  <c r="K927" i="1"/>
  <c r="L927" i="1"/>
  <c r="M927" i="1"/>
  <c r="D927" i="1"/>
  <c r="E844" i="1"/>
  <c r="E791" i="1" s="1"/>
  <c r="F844" i="1"/>
  <c r="F791" i="1" s="1"/>
  <c r="G844" i="1"/>
  <c r="G791" i="1" s="1"/>
  <c r="H844" i="1"/>
  <c r="H791" i="1" s="1"/>
  <c r="I844" i="1"/>
  <c r="I791" i="1" s="1"/>
  <c r="J844" i="1"/>
  <c r="J791" i="1" s="1"/>
  <c r="K844" i="1"/>
  <c r="K791" i="1" s="1"/>
  <c r="L844" i="1"/>
  <c r="L791" i="1" s="1"/>
  <c r="M844" i="1"/>
  <c r="M791" i="1" s="1"/>
  <c r="D844" i="1"/>
  <c r="D791" i="1" s="1"/>
  <c r="M714" i="1"/>
  <c r="L714" i="1"/>
  <c r="E678" i="1"/>
  <c r="E670" i="1" s="1"/>
  <c r="F678" i="1"/>
  <c r="F670" i="1" s="1"/>
  <c r="G678" i="1"/>
  <c r="G670" i="1" s="1"/>
  <c r="G662" i="1" s="1"/>
  <c r="H678" i="1"/>
  <c r="H670" i="1" s="1"/>
  <c r="I678" i="1"/>
  <c r="I670" i="1" s="1"/>
  <c r="J678" i="1"/>
  <c r="J670" i="1" s="1"/>
  <c r="J662" i="1" s="1"/>
  <c r="K678" i="1"/>
  <c r="K670" i="1" s="1"/>
  <c r="L678" i="1"/>
  <c r="M678" i="1"/>
  <c r="D678" i="1"/>
  <c r="D670" i="1" s="1"/>
  <c r="E612" i="1"/>
  <c r="J612" i="1"/>
  <c r="K612" i="1"/>
  <c r="D612" i="1"/>
  <c r="M631" i="1"/>
  <c r="M612" i="1" s="1"/>
  <c r="L631" i="1"/>
  <c r="L612" i="1" s="1"/>
  <c r="I631" i="1"/>
  <c r="I612" i="1" s="1"/>
  <c r="H631" i="1"/>
  <c r="H612" i="1" s="1"/>
  <c r="G631" i="1"/>
  <c r="G612" i="1" s="1"/>
  <c r="F631" i="1"/>
  <c r="F612" i="1" s="1"/>
  <c r="E569" i="1"/>
  <c r="F569" i="1"/>
  <c r="G569" i="1"/>
  <c r="H569" i="1"/>
  <c r="I569" i="1"/>
  <c r="J569" i="1"/>
  <c r="K569" i="1"/>
  <c r="L569" i="1"/>
  <c r="M569" i="1"/>
  <c r="D569" i="1"/>
  <c r="E504" i="1"/>
  <c r="F504" i="1"/>
  <c r="G504" i="1"/>
  <c r="H504" i="1"/>
  <c r="I504" i="1"/>
  <c r="J504" i="1"/>
  <c r="K504" i="1"/>
  <c r="L504" i="1"/>
  <c r="M504" i="1"/>
  <c r="D504" i="1"/>
  <c r="E475" i="1"/>
  <c r="F475" i="1"/>
  <c r="G475" i="1"/>
  <c r="H475" i="1"/>
  <c r="I475" i="1"/>
  <c r="J475" i="1"/>
  <c r="K475" i="1"/>
  <c r="L475" i="1"/>
  <c r="M475" i="1"/>
  <c r="D475" i="1"/>
  <c r="E452" i="1"/>
  <c r="F452" i="1"/>
  <c r="G452" i="1"/>
  <c r="H452" i="1"/>
  <c r="I452" i="1"/>
  <c r="J452" i="1"/>
  <c r="K452" i="1"/>
  <c r="L452" i="1"/>
  <c r="M452" i="1"/>
  <c r="D452" i="1"/>
  <c r="E427" i="1"/>
  <c r="F427" i="1"/>
  <c r="G427" i="1"/>
  <c r="H427" i="1"/>
  <c r="I427" i="1"/>
  <c r="J427" i="1"/>
  <c r="K427" i="1"/>
  <c r="L427" i="1"/>
  <c r="M427" i="1"/>
  <c r="D427" i="1"/>
  <c r="E396" i="1"/>
  <c r="F396" i="1"/>
  <c r="G396" i="1"/>
  <c r="H396" i="1"/>
  <c r="I396" i="1"/>
  <c r="J396" i="1"/>
  <c r="K396" i="1"/>
  <c r="L396" i="1"/>
  <c r="M396" i="1"/>
  <c r="D396" i="1"/>
  <c r="E353" i="1"/>
  <c r="F353" i="1"/>
  <c r="G353" i="1"/>
  <c r="H353" i="1"/>
  <c r="I353" i="1"/>
  <c r="J353" i="1"/>
  <c r="K353" i="1"/>
  <c r="L353" i="1"/>
  <c r="M353" i="1"/>
  <c r="D353" i="1"/>
  <c r="E273" i="1"/>
  <c r="F273" i="1"/>
  <c r="G273" i="1"/>
  <c r="H273" i="1"/>
  <c r="I273" i="1"/>
  <c r="J273" i="1"/>
  <c r="K273" i="1"/>
  <c r="L273" i="1"/>
  <c r="M273" i="1"/>
  <c r="D273" i="1"/>
  <c r="E244" i="1"/>
  <c r="F244" i="1"/>
  <c r="G244" i="1"/>
  <c r="H244" i="1"/>
  <c r="I244" i="1"/>
  <c r="J244" i="1"/>
  <c r="K244" i="1"/>
  <c r="L244" i="1"/>
  <c r="M244" i="1"/>
  <c r="D244" i="1"/>
  <c r="E41" i="1"/>
  <c r="F41" i="1"/>
  <c r="G41" i="1"/>
  <c r="H41" i="1"/>
  <c r="I41" i="1"/>
  <c r="J41" i="1"/>
  <c r="K41" i="1"/>
  <c r="L41" i="1"/>
  <c r="M41" i="1"/>
  <c r="E191" i="1"/>
  <c r="F191" i="1"/>
  <c r="G191" i="1"/>
  <c r="H191" i="1"/>
  <c r="I191" i="1"/>
  <c r="J191" i="1"/>
  <c r="K191" i="1"/>
  <c r="L191" i="1"/>
  <c r="M191" i="1"/>
  <c r="D191" i="1"/>
  <c r="E172" i="1"/>
  <c r="F172" i="1"/>
  <c r="G172" i="1"/>
  <c r="H172" i="1"/>
  <c r="I172" i="1"/>
  <c r="J172" i="1"/>
  <c r="K172" i="1"/>
  <c r="L172" i="1"/>
  <c r="M172" i="1"/>
  <c r="D172" i="1"/>
  <c r="E132" i="1"/>
  <c r="F132" i="1"/>
  <c r="G132" i="1"/>
  <c r="H132" i="1"/>
  <c r="I132" i="1"/>
  <c r="J132" i="1"/>
  <c r="K132" i="1"/>
  <c r="L132" i="1"/>
  <c r="M132" i="1"/>
  <c r="D132" i="1"/>
  <c r="E106" i="1"/>
  <c r="F106" i="1"/>
  <c r="G106" i="1"/>
  <c r="H106" i="1"/>
  <c r="I106" i="1"/>
  <c r="J106" i="1"/>
  <c r="K106" i="1"/>
  <c r="L106" i="1"/>
  <c r="M106" i="1"/>
  <c r="D106" i="1"/>
  <c r="M670" i="1" l="1"/>
  <c r="M662" i="1" s="1"/>
  <c r="D1039" i="1"/>
  <c r="K1039" i="1"/>
  <c r="H1039" i="1"/>
  <c r="L1275" i="1"/>
  <c r="I1275" i="1"/>
  <c r="F1275" i="1"/>
  <c r="L1351" i="1"/>
  <c r="I1351" i="1"/>
  <c r="F1351" i="1"/>
  <c r="M1439" i="1"/>
  <c r="J1439" i="1"/>
  <c r="G1439" i="1"/>
  <c r="D33" i="1"/>
  <c r="F33" i="1"/>
  <c r="K33" i="1"/>
  <c r="E33" i="1"/>
  <c r="M33" i="1"/>
  <c r="J33" i="1"/>
  <c r="G33" i="1"/>
  <c r="D972" i="1"/>
  <c r="K972" i="1"/>
  <c r="H972" i="1"/>
  <c r="E972" i="1"/>
  <c r="D1351" i="1"/>
  <c r="K1351" i="1"/>
  <c r="H1351" i="1"/>
  <c r="E1351" i="1"/>
  <c r="L1439" i="1"/>
  <c r="I1439" i="1"/>
  <c r="F1439" i="1"/>
  <c r="L33" i="1"/>
  <c r="I33" i="1"/>
  <c r="H33" i="1"/>
  <c r="E1039" i="1"/>
  <c r="M972" i="1"/>
  <c r="J972" i="1"/>
  <c r="G972" i="1"/>
  <c r="M1039" i="1"/>
  <c r="J1039" i="1"/>
  <c r="G1039" i="1"/>
  <c r="M1275" i="1"/>
  <c r="J1275" i="1"/>
  <c r="J1351" i="1"/>
  <c r="G1351" i="1"/>
  <c r="L972" i="1"/>
  <c r="I972" i="1"/>
  <c r="F972" i="1"/>
  <c r="D1275" i="1"/>
  <c r="K1275" i="1"/>
  <c r="H1275" i="1"/>
  <c r="E1275" i="1"/>
  <c r="G1275" i="1"/>
  <c r="L1039" i="1"/>
  <c r="I1039" i="1"/>
  <c r="F1039" i="1"/>
  <c r="D662" i="1"/>
  <c r="K662" i="1"/>
  <c r="H662" i="1"/>
  <c r="E662" i="1"/>
  <c r="I662" i="1"/>
  <c r="F662" i="1"/>
  <c r="D164" i="1"/>
  <c r="K164" i="1"/>
  <c r="E164" i="1"/>
  <c r="H164" i="1"/>
  <c r="D236" i="1"/>
  <c r="K236" i="1"/>
  <c r="H236" i="1"/>
  <c r="E236" i="1"/>
  <c r="L670" i="1"/>
  <c r="L662" i="1" s="1"/>
  <c r="L164" i="1"/>
  <c r="I164" i="1"/>
  <c r="F164" i="1"/>
  <c r="L236" i="1"/>
  <c r="I236" i="1"/>
  <c r="F236" i="1"/>
  <c r="M236" i="1"/>
  <c r="J236" i="1"/>
  <c r="G236" i="1"/>
  <c r="M164" i="1"/>
  <c r="J164" i="1"/>
  <c r="G164" i="1"/>
  <c r="E882" i="1"/>
  <c r="F882" i="1"/>
  <c r="G882" i="1"/>
  <c r="H882" i="1"/>
  <c r="I882" i="1"/>
  <c r="J882" i="1"/>
  <c r="K882" i="1"/>
  <c r="L882" i="1"/>
  <c r="M882" i="1"/>
  <c r="D882" i="1"/>
  <c r="L25" i="1" l="1"/>
  <c r="L16" i="1" s="1"/>
  <c r="K25" i="1"/>
  <c r="K16" i="1" s="1"/>
  <c r="I25" i="1"/>
  <c r="I16" i="1" s="1"/>
  <c r="F25" i="1"/>
  <c r="F16" i="1" s="1"/>
  <c r="H25" i="1"/>
  <c r="H16" i="1" s="1"/>
  <c r="E25" i="1"/>
  <c r="E16" i="1" s="1"/>
  <c r="D25" i="1"/>
  <c r="D16" i="1" s="1"/>
  <c r="G25" i="1"/>
  <c r="G16" i="1" s="1"/>
  <c r="J25" i="1"/>
  <c r="J16" i="1" s="1"/>
  <c r="M25" i="1"/>
  <c r="M16" i="1" s="1"/>
  <c r="E1482" i="1"/>
  <c r="F1482" i="1"/>
  <c r="G1482" i="1"/>
  <c r="H1482" i="1"/>
  <c r="I1482" i="1"/>
  <c r="J1482" i="1"/>
  <c r="K1482" i="1"/>
  <c r="L1482" i="1"/>
  <c r="M1482" i="1"/>
  <c r="D1482" i="1"/>
  <c r="E1446" i="1"/>
  <c r="E1438" i="1" s="1"/>
  <c r="F1446" i="1"/>
  <c r="G1446" i="1"/>
  <c r="G1438" i="1" s="1"/>
  <c r="H1446" i="1"/>
  <c r="H1438" i="1" s="1"/>
  <c r="I1446" i="1"/>
  <c r="J1446" i="1"/>
  <c r="J1438" i="1" s="1"/>
  <c r="K1446" i="1"/>
  <c r="K1438" i="1" s="1"/>
  <c r="L1446" i="1"/>
  <c r="M1446" i="1"/>
  <c r="M1438" i="1" s="1"/>
  <c r="D1446" i="1"/>
  <c r="D1438" i="1" s="1"/>
  <c r="E1418" i="1"/>
  <c r="F1418" i="1"/>
  <c r="G1418" i="1"/>
  <c r="H1418" i="1"/>
  <c r="I1418" i="1"/>
  <c r="J1418" i="1"/>
  <c r="K1418" i="1"/>
  <c r="L1418" i="1"/>
  <c r="M1418" i="1"/>
  <c r="D1418" i="1"/>
  <c r="E1401" i="1"/>
  <c r="F1401" i="1"/>
  <c r="G1401" i="1"/>
  <c r="H1401" i="1"/>
  <c r="I1401" i="1"/>
  <c r="J1401" i="1"/>
  <c r="K1401" i="1"/>
  <c r="L1401" i="1"/>
  <c r="M1401" i="1"/>
  <c r="D1401" i="1"/>
  <c r="E1383" i="1"/>
  <c r="F1383" i="1"/>
  <c r="G1383" i="1"/>
  <c r="H1383" i="1"/>
  <c r="I1383" i="1"/>
  <c r="J1383" i="1"/>
  <c r="K1383" i="1"/>
  <c r="L1383" i="1"/>
  <c r="M1383" i="1"/>
  <c r="D1383" i="1"/>
  <c r="M1358" i="1"/>
  <c r="E1358" i="1"/>
  <c r="F1358" i="1"/>
  <c r="G1358" i="1"/>
  <c r="H1358" i="1"/>
  <c r="I1358" i="1"/>
  <c r="J1358" i="1"/>
  <c r="K1358" i="1"/>
  <c r="L1358" i="1"/>
  <c r="D1358" i="1"/>
  <c r="E1333" i="1"/>
  <c r="F1333" i="1"/>
  <c r="G1333" i="1"/>
  <c r="H1333" i="1"/>
  <c r="I1333" i="1"/>
  <c r="J1333" i="1"/>
  <c r="K1333" i="1"/>
  <c r="L1333" i="1"/>
  <c r="M1333" i="1"/>
  <c r="D1333" i="1"/>
  <c r="E1304" i="1"/>
  <c r="F1304" i="1"/>
  <c r="G1304" i="1"/>
  <c r="H1304" i="1"/>
  <c r="I1304" i="1"/>
  <c r="J1304" i="1"/>
  <c r="K1304" i="1"/>
  <c r="L1304" i="1"/>
  <c r="M1304" i="1"/>
  <c r="D1304" i="1"/>
  <c r="E1282" i="1"/>
  <c r="F1282" i="1"/>
  <c r="G1282" i="1"/>
  <c r="H1282" i="1"/>
  <c r="I1282" i="1"/>
  <c r="J1282" i="1"/>
  <c r="K1282" i="1"/>
  <c r="L1282" i="1"/>
  <c r="M1282" i="1"/>
  <c r="D1282" i="1"/>
  <c r="E1252" i="1"/>
  <c r="E1244" i="1" s="1"/>
  <c r="F1252" i="1"/>
  <c r="F1244" i="1" s="1"/>
  <c r="G1252" i="1"/>
  <c r="G1244" i="1" s="1"/>
  <c r="H1252" i="1"/>
  <c r="H1244" i="1" s="1"/>
  <c r="I1252" i="1"/>
  <c r="I1244" i="1" s="1"/>
  <c r="J1252" i="1"/>
  <c r="J1244" i="1" s="1"/>
  <c r="K1252" i="1"/>
  <c r="K1244" i="1" s="1"/>
  <c r="L1252" i="1"/>
  <c r="L1244" i="1" s="1"/>
  <c r="M1252" i="1"/>
  <c r="M1244" i="1" s="1"/>
  <c r="D1252" i="1"/>
  <c r="D1244" i="1" s="1"/>
  <c r="M1274" i="1" l="1"/>
  <c r="J1274" i="1"/>
  <c r="G1274" i="1"/>
  <c r="L1350" i="1"/>
  <c r="I1350" i="1"/>
  <c r="F1350" i="1"/>
  <c r="D1274" i="1"/>
  <c r="K1274" i="1"/>
  <c r="H1274" i="1"/>
  <c r="E1274" i="1"/>
  <c r="L1274" i="1"/>
  <c r="I1274" i="1"/>
  <c r="F1274" i="1"/>
  <c r="D1350" i="1"/>
  <c r="J1350" i="1"/>
  <c r="G1350" i="1"/>
  <c r="M1350" i="1"/>
  <c r="K1350" i="1"/>
  <c r="H1350" i="1"/>
  <c r="E1350" i="1"/>
  <c r="L1438" i="1"/>
  <c r="I1438" i="1"/>
  <c r="F1438" i="1"/>
  <c r="E1199" i="1"/>
  <c r="E1180" i="1" s="1"/>
  <c r="F1199" i="1"/>
  <c r="F1180" i="1" s="1"/>
  <c r="G1199" i="1"/>
  <c r="G1180" i="1" s="1"/>
  <c r="H1199" i="1"/>
  <c r="H1180" i="1" s="1"/>
  <c r="I1199" i="1"/>
  <c r="I1180" i="1" s="1"/>
  <c r="J1199" i="1"/>
  <c r="J1180" i="1" s="1"/>
  <c r="K1199" i="1"/>
  <c r="K1180" i="1" s="1"/>
  <c r="L1199" i="1"/>
  <c r="L1180" i="1" s="1"/>
  <c r="M1199" i="1"/>
  <c r="M1180" i="1" s="1"/>
  <c r="D1199" i="1"/>
  <c r="D1180" i="1" s="1"/>
  <c r="E1198" i="1"/>
  <c r="F1198" i="1"/>
  <c r="G1198" i="1"/>
  <c r="H1198" i="1"/>
  <c r="I1198" i="1"/>
  <c r="J1198" i="1"/>
  <c r="K1198" i="1"/>
  <c r="L1198" i="1"/>
  <c r="M1198" i="1"/>
  <c r="D1179" i="1"/>
  <c r="D1177" i="1" s="1"/>
  <c r="O1177" i="1" s="1"/>
  <c r="E1156" i="1"/>
  <c r="E1148" i="1" s="1"/>
  <c r="F1156" i="1"/>
  <c r="G1156" i="1"/>
  <c r="G1148" i="1" s="1"/>
  <c r="H1156" i="1"/>
  <c r="H1148" i="1" s="1"/>
  <c r="I1156" i="1"/>
  <c r="J1156" i="1"/>
  <c r="J1148" i="1" s="1"/>
  <c r="K1156" i="1"/>
  <c r="K1148" i="1" s="1"/>
  <c r="L1156" i="1"/>
  <c r="M1156" i="1"/>
  <c r="M1148" i="1" s="1"/>
  <c r="D1156" i="1"/>
  <c r="D1148" i="1" s="1"/>
  <c r="E1119" i="1"/>
  <c r="F1119" i="1"/>
  <c r="G1119" i="1"/>
  <c r="H1119" i="1"/>
  <c r="I1119" i="1"/>
  <c r="J1119" i="1"/>
  <c r="K1119" i="1"/>
  <c r="L1119" i="1"/>
  <c r="M1119" i="1"/>
  <c r="E1118" i="1"/>
  <c r="F1118" i="1"/>
  <c r="G1118" i="1"/>
  <c r="H1118" i="1"/>
  <c r="I1118" i="1"/>
  <c r="J1118" i="1"/>
  <c r="K1118" i="1"/>
  <c r="L1118" i="1"/>
  <c r="M1118" i="1"/>
  <c r="E1117" i="1"/>
  <c r="F1117" i="1"/>
  <c r="G1117" i="1"/>
  <c r="H1117" i="1"/>
  <c r="I1117" i="1"/>
  <c r="J1117" i="1"/>
  <c r="K1117" i="1"/>
  <c r="L1117" i="1"/>
  <c r="M1117" i="1"/>
  <c r="D1119" i="1"/>
  <c r="D1118" i="1"/>
  <c r="D1117" i="1"/>
  <c r="E1096" i="1"/>
  <c r="F1096" i="1"/>
  <c r="G1096" i="1"/>
  <c r="H1096" i="1"/>
  <c r="I1096" i="1"/>
  <c r="J1096" i="1"/>
  <c r="K1096" i="1"/>
  <c r="L1096" i="1"/>
  <c r="M1096" i="1"/>
  <c r="D1096" i="1"/>
  <c r="E1076" i="1"/>
  <c r="F1076" i="1"/>
  <c r="G1076" i="1"/>
  <c r="H1076" i="1"/>
  <c r="I1076" i="1"/>
  <c r="J1076" i="1"/>
  <c r="K1076" i="1"/>
  <c r="L1076" i="1"/>
  <c r="M1076" i="1"/>
  <c r="D1076" i="1"/>
  <c r="E1061" i="1"/>
  <c r="F1061" i="1"/>
  <c r="G1061" i="1"/>
  <c r="H1061" i="1"/>
  <c r="I1061" i="1"/>
  <c r="J1061" i="1"/>
  <c r="K1061" i="1"/>
  <c r="L1061" i="1"/>
  <c r="M1061" i="1"/>
  <c r="D1061" i="1"/>
  <c r="E1046" i="1"/>
  <c r="F1046" i="1"/>
  <c r="G1046" i="1"/>
  <c r="H1046" i="1"/>
  <c r="I1046" i="1"/>
  <c r="J1046" i="1"/>
  <c r="K1046" i="1"/>
  <c r="L1046" i="1"/>
  <c r="M1046" i="1"/>
  <c r="D1046" i="1"/>
  <c r="E1004" i="1"/>
  <c r="F1004" i="1"/>
  <c r="G1004" i="1"/>
  <c r="H1004" i="1"/>
  <c r="I1004" i="1"/>
  <c r="J1004" i="1"/>
  <c r="K1004" i="1"/>
  <c r="L1004" i="1"/>
  <c r="M1004" i="1"/>
  <c r="D1004" i="1"/>
  <c r="D1116" i="1" l="1"/>
  <c r="M1038" i="1"/>
  <c r="J1038" i="1"/>
  <c r="G1038" i="1"/>
  <c r="L1038" i="1"/>
  <c r="I1038" i="1"/>
  <c r="F1038" i="1"/>
  <c r="D1038" i="1"/>
  <c r="K1038" i="1"/>
  <c r="H1038" i="1"/>
  <c r="E1038" i="1"/>
  <c r="L1148" i="1"/>
  <c r="I1148" i="1"/>
  <c r="F1148" i="1"/>
  <c r="E979" i="1"/>
  <c r="F979" i="1"/>
  <c r="F971" i="1" s="1"/>
  <c r="G979" i="1"/>
  <c r="G971" i="1" s="1"/>
  <c r="H979" i="1"/>
  <c r="I979" i="1"/>
  <c r="I971" i="1" s="1"/>
  <c r="J979" i="1"/>
  <c r="J971" i="1" s="1"/>
  <c r="K979" i="1"/>
  <c r="L979" i="1"/>
  <c r="L971" i="1" s="1"/>
  <c r="M979" i="1"/>
  <c r="M971" i="1" s="1"/>
  <c r="D979" i="1"/>
  <c r="E926" i="1"/>
  <c r="F926" i="1"/>
  <c r="G926" i="1"/>
  <c r="H926" i="1"/>
  <c r="I926" i="1"/>
  <c r="J926" i="1"/>
  <c r="K926" i="1"/>
  <c r="L926" i="1"/>
  <c r="M926" i="1"/>
  <c r="D926" i="1"/>
  <c r="E908" i="1"/>
  <c r="F908" i="1"/>
  <c r="G908" i="1"/>
  <c r="H908" i="1"/>
  <c r="I908" i="1"/>
  <c r="J908" i="1"/>
  <c r="K908" i="1"/>
  <c r="L908" i="1"/>
  <c r="M908" i="1"/>
  <c r="D908" i="1"/>
  <c r="E841" i="1"/>
  <c r="F841" i="1"/>
  <c r="G841" i="1"/>
  <c r="H841" i="1"/>
  <c r="I841" i="1"/>
  <c r="J841" i="1"/>
  <c r="K841" i="1"/>
  <c r="L841" i="1"/>
  <c r="M841" i="1"/>
  <c r="D841" i="1"/>
  <c r="D896" i="1"/>
  <c r="D893" i="1" s="1"/>
  <c r="E813" i="1"/>
  <c r="F813" i="1"/>
  <c r="G813" i="1"/>
  <c r="H813" i="1"/>
  <c r="I813" i="1"/>
  <c r="J813" i="1"/>
  <c r="K813" i="1"/>
  <c r="L813" i="1"/>
  <c r="M813" i="1"/>
  <c r="D813" i="1"/>
  <c r="E804" i="1"/>
  <c r="F804" i="1"/>
  <c r="G804" i="1"/>
  <c r="H804" i="1"/>
  <c r="I804" i="1"/>
  <c r="J804" i="1"/>
  <c r="K804" i="1"/>
  <c r="L804" i="1"/>
  <c r="M804" i="1"/>
  <c r="D804" i="1"/>
  <c r="D790" i="1" l="1"/>
  <c r="L790" i="1"/>
  <c r="H971" i="1"/>
  <c r="D971" i="1"/>
  <c r="K971" i="1"/>
  <c r="E971" i="1"/>
  <c r="I790" i="1"/>
  <c r="F790" i="1"/>
  <c r="K790" i="1"/>
  <c r="H790" i="1"/>
  <c r="E790" i="1"/>
  <c r="M790" i="1"/>
  <c r="J790" i="1"/>
  <c r="G790" i="1"/>
  <c r="M706" i="1"/>
  <c r="L706" i="1"/>
  <c r="E677" i="1"/>
  <c r="E669" i="1" s="1"/>
  <c r="F677" i="1"/>
  <c r="G677" i="1"/>
  <c r="G669" i="1" s="1"/>
  <c r="H677" i="1"/>
  <c r="H669" i="1" s="1"/>
  <c r="I677" i="1"/>
  <c r="J677" i="1"/>
  <c r="J669" i="1" s="1"/>
  <c r="K677" i="1"/>
  <c r="K669" i="1" s="1"/>
  <c r="L677" i="1"/>
  <c r="M677" i="1"/>
  <c r="D677" i="1"/>
  <c r="D669" i="1" s="1"/>
  <c r="E611" i="1"/>
  <c r="J611" i="1"/>
  <c r="K611" i="1"/>
  <c r="D611" i="1"/>
  <c r="M626" i="1"/>
  <c r="M611" i="1" s="1"/>
  <c r="L626" i="1"/>
  <c r="L611" i="1" s="1"/>
  <c r="I626" i="1"/>
  <c r="I611" i="1" s="1"/>
  <c r="H626" i="1"/>
  <c r="H611" i="1" s="1"/>
  <c r="G626" i="1"/>
  <c r="G611" i="1" s="1"/>
  <c r="F626" i="1"/>
  <c r="F611" i="1" s="1"/>
  <c r="E568" i="1"/>
  <c r="F568" i="1"/>
  <c r="G568" i="1"/>
  <c r="H568" i="1"/>
  <c r="I568" i="1"/>
  <c r="J568" i="1"/>
  <c r="K568" i="1"/>
  <c r="L568" i="1"/>
  <c r="M568" i="1"/>
  <c r="D568" i="1"/>
  <c r="E503" i="1"/>
  <c r="F503" i="1"/>
  <c r="G503" i="1"/>
  <c r="H503" i="1"/>
  <c r="I503" i="1"/>
  <c r="J503" i="1"/>
  <c r="K503" i="1"/>
  <c r="L503" i="1"/>
  <c r="M503" i="1"/>
  <c r="D503" i="1"/>
  <c r="E474" i="1"/>
  <c r="F474" i="1"/>
  <c r="G474" i="1"/>
  <c r="H474" i="1"/>
  <c r="I474" i="1"/>
  <c r="J474" i="1"/>
  <c r="K474" i="1"/>
  <c r="L474" i="1"/>
  <c r="M474" i="1"/>
  <c r="D474" i="1"/>
  <c r="E451" i="1"/>
  <c r="F451" i="1"/>
  <c r="G451" i="1"/>
  <c r="H451" i="1"/>
  <c r="I451" i="1"/>
  <c r="J451" i="1"/>
  <c r="K451" i="1"/>
  <c r="L451" i="1"/>
  <c r="M451" i="1"/>
  <c r="D451" i="1"/>
  <c r="E426" i="1"/>
  <c r="F426" i="1"/>
  <c r="G426" i="1"/>
  <c r="H426" i="1"/>
  <c r="I426" i="1"/>
  <c r="J426" i="1"/>
  <c r="K426" i="1"/>
  <c r="L426" i="1"/>
  <c r="M426" i="1"/>
  <c r="D426" i="1"/>
  <c r="E395" i="1"/>
  <c r="F395" i="1"/>
  <c r="G395" i="1"/>
  <c r="H395" i="1"/>
  <c r="I395" i="1"/>
  <c r="J395" i="1"/>
  <c r="K395" i="1"/>
  <c r="L395" i="1"/>
  <c r="M395" i="1"/>
  <c r="D395" i="1"/>
  <c r="E352" i="1"/>
  <c r="F352" i="1"/>
  <c r="G352" i="1"/>
  <c r="H352" i="1"/>
  <c r="I352" i="1"/>
  <c r="J352" i="1"/>
  <c r="K352" i="1"/>
  <c r="L352" i="1"/>
  <c r="M352" i="1"/>
  <c r="D352" i="1"/>
  <c r="E272" i="1"/>
  <c r="F272" i="1"/>
  <c r="G272" i="1"/>
  <c r="H272" i="1"/>
  <c r="I272" i="1"/>
  <c r="J272" i="1"/>
  <c r="K272" i="1"/>
  <c r="L272" i="1"/>
  <c r="M272" i="1"/>
  <c r="D272" i="1"/>
  <c r="E243" i="1"/>
  <c r="F243" i="1"/>
  <c r="G243" i="1"/>
  <c r="H243" i="1"/>
  <c r="I243" i="1"/>
  <c r="J243" i="1"/>
  <c r="K243" i="1"/>
  <c r="L243" i="1"/>
  <c r="M243" i="1"/>
  <c r="D243" i="1"/>
  <c r="K189" i="1"/>
  <c r="J189" i="1"/>
  <c r="E189" i="1"/>
  <c r="D189" i="1"/>
  <c r="E190" i="1"/>
  <c r="F190" i="1"/>
  <c r="G190" i="1"/>
  <c r="H190" i="1"/>
  <c r="I190" i="1"/>
  <c r="J190" i="1"/>
  <c r="K190" i="1"/>
  <c r="L190" i="1"/>
  <c r="M190" i="1"/>
  <c r="F189" i="1"/>
  <c r="G189" i="1"/>
  <c r="H189" i="1"/>
  <c r="I189" i="1"/>
  <c r="L189" i="1"/>
  <c r="M189" i="1"/>
  <c r="E188" i="1"/>
  <c r="F188" i="1"/>
  <c r="G188" i="1"/>
  <c r="H188" i="1"/>
  <c r="I188" i="1"/>
  <c r="J188" i="1"/>
  <c r="K188" i="1"/>
  <c r="L188" i="1"/>
  <c r="M188" i="1"/>
  <c r="D188" i="1"/>
  <c r="E171" i="1"/>
  <c r="F171" i="1"/>
  <c r="G171" i="1"/>
  <c r="H171" i="1"/>
  <c r="I171" i="1"/>
  <c r="J171" i="1"/>
  <c r="K171" i="1"/>
  <c r="L171" i="1"/>
  <c r="M171" i="1"/>
  <c r="D171" i="1"/>
  <c r="E131" i="1"/>
  <c r="F131" i="1"/>
  <c r="G131" i="1"/>
  <c r="H131" i="1"/>
  <c r="I131" i="1"/>
  <c r="J131" i="1"/>
  <c r="K131" i="1"/>
  <c r="L131" i="1"/>
  <c r="M131" i="1"/>
  <c r="D131" i="1"/>
  <c r="E105" i="1"/>
  <c r="F105" i="1"/>
  <c r="G105" i="1"/>
  <c r="H105" i="1"/>
  <c r="I105" i="1"/>
  <c r="J105" i="1"/>
  <c r="K105" i="1"/>
  <c r="L105" i="1"/>
  <c r="M105" i="1"/>
  <c r="D105" i="1"/>
  <c r="E40" i="1"/>
  <c r="F40" i="1"/>
  <c r="G40" i="1"/>
  <c r="H40" i="1"/>
  <c r="I40" i="1"/>
  <c r="J40" i="1"/>
  <c r="K40" i="1"/>
  <c r="L40" i="1"/>
  <c r="M40" i="1"/>
  <c r="E39" i="1"/>
  <c r="F39" i="1"/>
  <c r="G39" i="1"/>
  <c r="H39" i="1"/>
  <c r="I39" i="1"/>
  <c r="J39" i="1"/>
  <c r="K39" i="1"/>
  <c r="L39" i="1"/>
  <c r="M39" i="1"/>
  <c r="E38" i="1"/>
  <c r="F38" i="1"/>
  <c r="G38" i="1"/>
  <c r="H38" i="1"/>
  <c r="I38" i="1"/>
  <c r="J38" i="1"/>
  <c r="K38" i="1"/>
  <c r="L38" i="1"/>
  <c r="M38" i="1"/>
  <c r="D39" i="1"/>
  <c r="D40" i="1"/>
  <c r="D38" i="1"/>
  <c r="D32" i="1" l="1"/>
  <c r="L32" i="1"/>
  <c r="I32" i="1"/>
  <c r="F32" i="1"/>
  <c r="H32" i="1"/>
  <c r="E32" i="1"/>
  <c r="M32" i="1"/>
  <c r="J32" i="1"/>
  <c r="G32" i="1"/>
  <c r="K32" i="1"/>
  <c r="M163" i="1"/>
  <c r="J163" i="1"/>
  <c r="G163" i="1"/>
  <c r="D661" i="1"/>
  <c r="D163" i="1"/>
  <c r="M669" i="1"/>
  <c r="L163" i="1"/>
  <c r="I163" i="1"/>
  <c r="F163" i="1"/>
  <c r="J661" i="1"/>
  <c r="D235" i="1"/>
  <c r="K235" i="1"/>
  <c r="H235" i="1"/>
  <c r="E235" i="1"/>
  <c r="G661" i="1"/>
  <c r="E661" i="1"/>
  <c r="H661" i="1"/>
  <c r="L235" i="1"/>
  <c r="I235" i="1"/>
  <c r="F235" i="1"/>
  <c r="M661" i="1"/>
  <c r="K661" i="1"/>
  <c r="M235" i="1"/>
  <c r="J235" i="1"/>
  <c r="G235" i="1"/>
  <c r="L669" i="1"/>
  <c r="L661" i="1" s="1"/>
  <c r="I669" i="1"/>
  <c r="I661" i="1" s="1"/>
  <c r="F669" i="1"/>
  <c r="F661" i="1" s="1"/>
  <c r="K163" i="1"/>
  <c r="H163" i="1"/>
  <c r="E163" i="1"/>
  <c r="L24" i="1" l="1"/>
  <c r="H24" i="1"/>
  <c r="H15" i="1" s="1"/>
  <c r="M24" i="1"/>
  <c r="M15" i="1" s="1"/>
  <c r="G24" i="1"/>
  <c r="G15" i="1" s="1"/>
  <c r="J24" i="1"/>
  <c r="K24" i="1"/>
  <c r="I24" i="1"/>
  <c r="I15" i="1" s="1"/>
  <c r="F24" i="1"/>
  <c r="F15" i="1" s="1"/>
  <c r="K15" i="1"/>
  <c r="L15" i="1"/>
  <c r="J15" i="1"/>
  <c r="E24" i="1"/>
  <c r="E15" i="1" s="1"/>
  <c r="D24" i="1"/>
  <c r="D15" i="1" s="1"/>
  <c r="D835" i="1" l="1"/>
  <c r="E838" i="1"/>
  <c r="F838" i="1"/>
  <c r="G838" i="1"/>
  <c r="H838" i="1"/>
  <c r="I838" i="1"/>
  <c r="J838" i="1"/>
  <c r="K838" i="1"/>
  <c r="L838" i="1"/>
  <c r="M838" i="1"/>
  <c r="D838" i="1"/>
  <c r="D834" i="1" l="1"/>
  <c r="E502" i="1"/>
  <c r="F502" i="1"/>
  <c r="G502" i="1"/>
  <c r="H502" i="1"/>
  <c r="I502" i="1"/>
  <c r="J502" i="1"/>
  <c r="K502" i="1"/>
  <c r="L502" i="1"/>
  <c r="M502" i="1"/>
  <c r="D502" i="1"/>
  <c r="D241" i="1" l="1"/>
  <c r="E501" i="1"/>
  <c r="E500" i="1" s="1"/>
  <c r="F501" i="1"/>
  <c r="F500" i="1" s="1"/>
  <c r="G501" i="1"/>
  <c r="G500" i="1" s="1"/>
  <c r="H501" i="1"/>
  <c r="H500" i="1" s="1"/>
  <c r="I501" i="1"/>
  <c r="I500" i="1" s="1"/>
  <c r="J501" i="1"/>
  <c r="J500" i="1" s="1"/>
  <c r="K501" i="1"/>
  <c r="K500" i="1" s="1"/>
  <c r="L501" i="1"/>
  <c r="L500" i="1" s="1"/>
  <c r="M501" i="1"/>
  <c r="M500" i="1" s="1"/>
  <c r="D501" i="1"/>
  <c r="D500" i="1" s="1"/>
  <c r="E473" i="1"/>
  <c r="F473" i="1"/>
  <c r="G473" i="1"/>
  <c r="H473" i="1"/>
  <c r="I473" i="1"/>
  <c r="J473" i="1"/>
  <c r="K473" i="1"/>
  <c r="L473" i="1"/>
  <c r="M473" i="1"/>
  <c r="E472" i="1"/>
  <c r="E471" i="1" s="1"/>
  <c r="F472" i="1"/>
  <c r="F471" i="1" s="1"/>
  <c r="G472" i="1"/>
  <c r="G471" i="1" s="1"/>
  <c r="H472" i="1"/>
  <c r="H471" i="1" s="1"/>
  <c r="I472" i="1"/>
  <c r="I471" i="1" s="1"/>
  <c r="J472" i="1"/>
  <c r="J471" i="1" s="1"/>
  <c r="K472" i="1"/>
  <c r="K471" i="1" s="1"/>
  <c r="L472" i="1"/>
  <c r="L471" i="1" s="1"/>
  <c r="M472" i="1"/>
  <c r="M471" i="1" s="1"/>
  <c r="D473" i="1"/>
  <c r="D472" i="1"/>
  <c r="E450" i="1"/>
  <c r="F450" i="1"/>
  <c r="G450" i="1"/>
  <c r="H450" i="1"/>
  <c r="I450" i="1"/>
  <c r="J450" i="1"/>
  <c r="K450" i="1"/>
  <c r="L450" i="1"/>
  <c r="M450" i="1"/>
  <c r="E449" i="1"/>
  <c r="E448" i="1" s="1"/>
  <c r="F449" i="1"/>
  <c r="F448" i="1" s="1"/>
  <c r="G449" i="1"/>
  <c r="G448" i="1" s="1"/>
  <c r="H449" i="1"/>
  <c r="H448" i="1" s="1"/>
  <c r="I449" i="1"/>
  <c r="I448" i="1" s="1"/>
  <c r="J449" i="1"/>
  <c r="J448" i="1" s="1"/>
  <c r="K449" i="1"/>
  <c r="K448" i="1" s="1"/>
  <c r="L449" i="1"/>
  <c r="L448" i="1" s="1"/>
  <c r="M449" i="1"/>
  <c r="M448" i="1" s="1"/>
  <c r="D450" i="1"/>
  <c r="D449" i="1"/>
  <c r="E425" i="1"/>
  <c r="F425" i="1"/>
  <c r="G425" i="1"/>
  <c r="H425" i="1"/>
  <c r="I425" i="1"/>
  <c r="J425" i="1"/>
  <c r="K425" i="1"/>
  <c r="L425" i="1"/>
  <c r="M425" i="1"/>
  <c r="E424" i="1"/>
  <c r="E423" i="1" s="1"/>
  <c r="F424" i="1"/>
  <c r="F423" i="1" s="1"/>
  <c r="G424" i="1"/>
  <c r="G423" i="1" s="1"/>
  <c r="H424" i="1"/>
  <c r="H423" i="1" s="1"/>
  <c r="I424" i="1"/>
  <c r="I423" i="1" s="1"/>
  <c r="J424" i="1"/>
  <c r="J423" i="1" s="1"/>
  <c r="K424" i="1"/>
  <c r="K423" i="1" s="1"/>
  <c r="L424" i="1"/>
  <c r="L423" i="1" s="1"/>
  <c r="M424" i="1"/>
  <c r="M423" i="1" s="1"/>
  <c r="D425" i="1"/>
  <c r="D424" i="1"/>
  <c r="E394" i="1"/>
  <c r="F394" i="1"/>
  <c r="G394" i="1"/>
  <c r="H394" i="1"/>
  <c r="I394" i="1"/>
  <c r="J394" i="1"/>
  <c r="K394" i="1"/>
  <c r="L394" i="1"/>
  <c r="M394" i="1"/>
  <c r="E393" i="1"/>
  <c r="E392" i="1" s="1"/>
  <c r="H393" i="1"/>
  <c r="H392" i="1" s="1"/>
  <c r="I393" i="1"/>
  <c r="J393" i="1"/>
  <c r="K393" i="1"/>
  <c r="K392" i="1" s="1"/>
  <c r="D394" i="1"/>
  <c r="D393" i="1"/>
  <c r="D392" i="1" l="1"/>
  <c r="J392" i="1"/>
  <c r="D448" i="1"/>
  <c r="O500" i="1"/>
  <c r="D471" i="1"/>
  <c r="O392" i="1"/>
  <c r="I392" i="1"/>
  <c r="D423" i="1"/>
  <c r="O423" i="1" s="1"/>
  <c r="O448" i="1"/>
  <c r="E351" i="1"/>
  <c r="F351" i="1"/>
  <c r="G351" i="1"/>
  <c r="H351" i="1"/>
  <c r="I351" i="1"/>
  <c r="J351" i="1"/>
  <c r="K351" i="1"/>
  <c r="L351" i="1"/>
  <c r="M351" i="1"/>
  <c r="E350" i="1"/>
  <c r="E349" i="1" s="1"/>
  <c r="F350" i="1"/>
  <c r="F349" i="1" s="1"/>
  <c r="G350" i="1"/>
  <c r="G349" i="1" s="1"/>
  <c r="H350" i="1"/>
  <c r="H349" i="1" s="1"/>
  <c r="I350" i="1"/>
  <c r="I349" i="1" s="1"/>
  <c r="J350" i="1"/>
  <c r="J349" i="1" s="1"/>
  <c r="K350" i="1"/>
  <c r="K349" i="1" s="1"/>
  <c r="L350" i="1"/>
  <c r="L349" i="1" s="1"/>
  <c r="M350" i="1"/>
  <c r="M349" i="1" s="1"/>
  <c r="D351" i="1"/>
  <c r="D350" i="1"/>
  <c r="E271" i="1"/>
  <c r="F271" i="1"/>
  <c r="G271" i="1"/>
  <c r="H271" i="1"/>
  <c r="I271" i="1"/>
  <c r="J271" i="1"/>
  <c r="K271" i="1"/>
  <c r="L271" i="1"/>
  <c r="M271" i="1"/>
  <c r="E270" i="1"/>
  <c r="E269" i="1" s="1"/>
  <c r="F270" i="1"/>
  <c r="F269" i="1" s="1"/>
  <c r="G270" i="1"/>
  <c r="G269" i="1" s="1"/>
  <c r="H270" i="1"/>
  <c r="H269" i="1" s="1"/>
  <c r="I270" i="1"/>
  <c r="I269" i="1" s="1"/>
  <c r="J270" i="1"/>
  <c r="J269" i="1" s="1"/>
  <c r="K270" i="1"/>
  <c r="K269" i="1" s="1"/>
  <c r="L270" i="1"/>
  <c r="L269" i="1" s="1"/>
  <c r="M270" i="1"/>
  <c r="M269" i="1" s="1"/>
  <c r="D271" i="1"/>
  <c r="D270" i="1"/>
  <c r="E242" i="1"/>
  <c r="F242" i="1"/>
  <c r="G242" i="1"/>
  <c r="H242" i="1"/>
  <c r="I242" i="1"/>
  <c r="J242" i="1"/>
  <c r="K242" i="1"/>
  <c r="L242" i="1"/>
  <c r="M242" i="1"/>
  <c r="E241" i="1"/>
  <c r="E240" i="1" s="1"/>
  <c r="F241" i="1"/>
  <c r="F240" i="1" s="1"/>
  <c r="G241" i="1"/>
  <c r="G240" i="1" s="1"/>
  <c r="H241" i="1"/>
  <c r="H240" i="1" s="1"/>
  <c r="I241" i="1"/>
  <c r="I240" i="1" s="1"/>
  <c r="J241" i="1"/>
  <c r="J240" i="1" s="1"/>
  <c r="K241" i="1"/>
  <c r="K240" i="1" s="1"/>
  <c r="L241" i="1"/>
  <c r="L240" i="1" s="1"/>
  <c r="M241" i="1"/>
  <c r="M240" i="1" s="1"/>
  <c r="D242" i="1"/>
  <c r="D240" i="1" s="1"/>
  <c r="D349" i="1" l="1"/>
  <c r="O349" i="1" s="1"/>
  <c r="O240" i="1"/>
  <c r="D269" i="1"/>
  <c r="O269" i="1" s="1"/>
  <c r="M234" i="1"/>
  <c r="G234" i="1"/>
  <c r="D233" i="1"/>
  <c r="L234" i="1"/>
  <c r="F234" i="1"/>
  <c r="K233" i="1"/>
  <c r="H233" i="1"/>
  <c r="E233" i="1"/>
  <c r="J233" i="1"/>
  <c r="K234" i="1"/>
  <c r="J234" i="1"/>
  <c r="I234" i="1"/>
  <c r="H234" i="1"/>
  <c r="E234" i="1"/>
  <c r="I233" i="1"/>
  <c r="I232" i="1" s="1"/>
  <c r="D234" i="1"/>
  <c r="D1481" i="1"/>
  <c r="E1481" i="1"/>
  <c r="F1481" i="1"/>
  <c r="G1481" i="1"/>
  <c r="H1481" i="1"/>
  <c r="I1481" i="1"/>
  <c r="J1481" i="1"/>
  <c r="K1481" i="1"/>
  <c r="L1481" i="1"/>
  <c r="M1481" i="1"/>
  <c r="E1480" i="1"/>
  <c r="F1480" i="1"/>
  <c r="G1480" i="1"/>
  <c r="H1480" i="1"/>
  <c r="I1480" i="1"/>
  <c r="J1480" i="1"/>
  <c r="K1480" i="1"/>
  <c r="L1480" i="1"/>
  <c r="M1480" i="1"/>
  <c r="D1480" i="1"/>
  <c r="E1467" i="1"/>
  <c r="F1467" i="1"/>
  <c r="G1467" i="1"/>
  <c r="H1467" i="1"/>
  <c r="I1467" i="1"/>
  <c r="J1467" i="1"/>
  <c r="K1467" i="1"/>
  <c r="L1467" i="1"/>
  <c r="M1467" i="1"/>
  <c r="D1467" i="1"/>
  <c r="D1465" i="1" s="1"/>
  <c r="O1465" i="1" s="1"/>
  <c r="E1445" i="1"/>
  <c r="F1445" i="1"/>
  <c r="G1445" i="1"/>
  <c r="H1445" i="1"/>
  <c r="I1445" i="1"/>
  <c r="J1445" i="1"/>
  <c r="K1445" i="1"/>
  <c r="L1445" i="1"/>
  <c r="M1445" i="1"/>
  <c r="E1444" i="1"/>
  <c r="F1444" i="1"/>
  <c r="G1444" i="1"/>
  <c r="H1444" i="1"/>
  <c r="I1444" i="1"/>
  <c r="J1444" i="1"/>
  <c r="K1444" i="1"/>
  <c r="L1444" i="1"/>
  <c r="M1444" i="1"/>
  <c r="D1445" i="1"/>
  <c r="D1444" i="1"/>
  <c r="E1400" i="1"/>
  <c r="F1400" i="1"/>
  <c r="G1400" i="1"/>
  <c r="H1400" i="1"/>
  <c r="I1400" i="1"/>
  <c r="J1400" i="1"/>
  <c r="K1400" i="1"/>
  <c r="L1400" i="1"/>
  <c r="M1400" i="1"/>
  <c r="E1399" i="1"/>
  <c r="F1399" i="1"/>
  <c r="G1399" i="1"/>
  <c r="H1399" i="1"/>
  <c r="I1399" i="1"/>
  <c r="J1399" i="1"/>
  <c r="K1399" i="1"/>
  <c r="L1399" i="1"/>
  <c r="M1399" i="1"/>
  <c r="D1400" i="1"/>
  <c r="D1399" i="1"/>
  <c r="E1417" i="1"/>
  <c r="F1417" i="1"/>
  <c r="G1417" i="1"/>
  <c r="H1417" i="1"/>
  <c r="I1417" i="1"/>
  <c r="J1417" i="1"/>
  <c r="K1417" i="1"/>
  <c r="L1417" i="1"/>
  <c r="M1417" i="1"/>
  <c r="E1416" i="1"/>
  <c r="F1416" i="1"/>
  <c r="G1416" i="1"/>
  <c r="H1416" i="1"/>
  <c r="I1416" i="1"/>
  <c r="J1416" i="1"/>
  <c r="K1416" i="1"/>
  <c r="L1416" i="1"/>
  <c r="M1416" i="1"/>
  <c r="D1417" i="1"/>
  <c r="D1416" i="1"/>
  <c r="E1382" i="1"/>
  <c r="F1382" i="1"/>
  <c r="G1382" i="1"/>
  <c r="H1382" i="1"/>
  <c r="I1382" i="1"/>
  <c r="J1382" i="1"/>
  <c r="K1382" i="1"/>
  <c r="L1382" i="1"/>
  <c r="M1382" i="1"/>
  <c r="E1381" i="1"/>
  <c r="F1381" i="1"/>
  <c r="G1381" i="1"/>
  <c r="H1381" i="1"/>
  <c r="I1381" i="1"/>
  <c r="J1381" i="1"/>
  <c r="K1381" i="1"/>
  <c r="L1381" i="1"/>
  <c r="M1381" i="1"/>
  <c r="D1382" i="1"/>
  <c r="D1381" i="1"/>
  <c r="E1357" i="1"/>
  <c r="F1357" i="1"/>
  <c r="G1357" i="1"/>
  <c r="H1357" i="1"/>
  <c r="I1357" i="1"/>
  <c r="J1357" i="1"/>
  <c r="K1357" i="1"/>
  <c r="L1357" i="1"/>
  <c r="M1357" i="1"/>
  <c r="E1356" i="1"/>
  <c r="F1356" i="1"/>
  <c r="G1356" i="1"/>
  <c r="H1356" i="1"/>
  <c r="I1356" i="1"/>
  <c r="J1356" i="1"/>
  <c r="K1356" i="1"/>
  <c r="L1356" i="1"/>
  <c r="M1356" i="1"/>
  <c r="D1357" i="1"/>
  <c r="D1356" i="1"/>
  <c r="E1332" i="1"/>
  <c r="F1332" i="1"/>
  <c r="G1332" i="1"/>
  <c r="H1332" i="1"/>
  <c r="I1332" i="1"/>
  <c r="J1332" i="1"/>
  <c r="K1332" i="1"/>
  <c r="L1332" i="1"/>
  <c r="M1332" i="1"/>
  <c r="E1331" i="1"/>
  <c r="F1331" i="1"/>
  <c r="G1331" i="1"/>
  <c r="H1331" i="1"/>
  <c r="I1331" i="1"/>
  <c r="J1331" i="1"/>
  <c r="K1331" i="1"/>
  <c r="L1331" i="1"/>
  <c r="M1331" i="1"/>
  <c r="D1332" i="1"/>
  <c r="D1331" i="1"/>
  <c r="E1303" i="1"/>
  <c r="F1303" i="1"/>
  <c r="G1303" i="1"/>
  <c r="H1303" i="1"/>
  <c r="I1303" i="1"/>
  <c r="J1303" i="1"/>
  <c r="K1303" i="1"/>
  <c r="L1303" i="1"/>
  <c r="M1303" i="1"/>
  <c r="E1302" i="1"/>
  <c r="F1302" i="1"/>
  <c r="G1302" i="1"/>
  <c r="H1302" i="1"/>
  <c r="I1302" i="1"/>
  <c r="J1302" i="1"/>
  <c r="K1302" i="1"/>
  <c r="L1302" i="1"/>
  <c r="M1302" i="1"/>
  <c r="D1303" i="1"/>
  <c r="D1302" i="1"/>
  <c r="K232" i="1" l="1"/>
  <c r="J232" i="1"/>
  <c r="E232" i="1"/>
  <c r="H232" i="1"/>
  <c r="M1436" i="1"/>
  <c r="J1436" i="1"/>
  <c r="G1436" i="1"/>
  <c r="L1436" i="1"/>
  <c r="I1436" i="1"/>
  <c r="F1436" i="1"/>
  <c r="K1436" i="1"/>
  <c r="H1436" i="1"/>
  <c r="E1436" i="1"/>
  <c r="M1437" i="1"/>
  <c r="G1437" i="1"/>
  <c r="J1437" i="1"/>
  <c r="M1349" i="1"/>
  <c r="J1349" i="1"/>
  <c r="G1349" i="1"/>
  <c r="L1437" i="1"/>
  <c r="I1437" i="1"/>
  <c r="F1437" i="1"/>
  <c r="D1349" i="1"/>
  <c r="D1437" i="1"/>
  <c r="D1435" i="1" s="1"/>
  <c r="O1435" i="1" s="1"/>
  <c r="K1437" i="1"/>
  <c r="H1437" i="1"/>
  <c r="E1437" i="1"/>
  <c r="D1348" i="1"/>
  <c r="L1348" i="1"/>
  <c r="I1348" i="1"/>
  <c r="F1348" i="1"/>
  <c r="L1349" i="1"/>
  <c r="I1349" i="1"/>
  <c r="F1349" i="1"/>
  <c r="K1349" i="1"/>
  <c r="H1349" i="1"/>
  <c r="E1349" i="1"/>
  <c r="D1436" i="1"/>
  <c r="M1348" i="1"/>
  <c r="J1348" i="1"/>
  <c r="G1348" i="1"/>
  <c r="K1348" i="1"/>
  <c r="H1348" i="1"/>
  <c r="E1348" i="1"/>
  <c r="O232" i="1" l="1"/>
  <c r="E1281" i="1"/>
  <c r="E1273" i="1" s="1"/>
  <c r="F1281" i="1"/>
  <c r="F1273" i="1" s="1"/>
  <c r="G1281" i="1"/>
  <c r="G1273" i="1" s="1"/>
  <c r="H1281" i="1"/>
  <c r="H1273" i="1" s="1"/>
  <c r="I1281" i="1"/>
  <c r="I1273" i="1" s="1"/>
  <c r="J1281" i="1"/>
  <c r="J1273" i="1" s="1"/>
  <c r="K1281" i="1"/>
  <c r="K1273" i="1" s="1"/>
  <c r="L1281" i="1"/>
  <c r="L1273" i="1" s="1"/>
  <c r="M1281" i="1"/>
  <c r="M1273" i="1" s="1"/>
  <c r="E1280" i="1"/>
  <c r="F1280" i="1"/>
  <c r="G1280" i="1"/>
  <c r="H1280" i="1"/>
  <c r="I1280" i="1"/>
  <c r="J1280" i="1"/>
  <c r="K1280" i="1"/>
  <c r="L1280" i="1"/>
  <c r="M1280" i="1"/>
  <c r="D1281" i="1"/>
  <c r="D1273" i="1" s="1"/>
  <c r="D1280" i="1"/>
  <c r="D1279" i="1" s="1"/>
  <c r="O1279" i="1" s="1"/>
  <c r="E1266" i="1"/>
  <c r="F1266" i="1"/>
  <c r="G1266" i="1"/>
  <c r="H1266" i="1"/>
  <c r="I1266" i="1"/>
  <c r="J1266" i="1"/>
  <c r="K1266" i="1"/>
  <c r="L1266" i="1"/>
  <c r="M1266" i="1"/>
  <c r="E1265" i="1"/>
  <c r="E1264" i="1" s="1"/>
  <c r="F1265" i="1"/>
  <c r="F1264" i="1" s="1"/>
  <c r="G1265" i="1"/>
  <c r="G1264" i="1" s="1"/>
  <c r="H1265" i="1"/>
  <c r="H1264" i="1" s="1"/>
  <c r="I1265" i="1"/>
  <c r="I1264" i="1" s="1"/>
  <c r="J1265" i="1"/>
  <c r="J1264" i="1" s="1"/>
  <c r="K1265" i="1"/>
  <c r="K1264" i="1" s="1"/>
  <c r="L1265" i="1"/>
  <c r="L1264" i="1" s="1"/>
  <c r="M1265" i="1"/>
  <c r="M1264" i="1" s="1"/>
  <c r="D1266" i="1"/>
  <c r="D1265" i="1"/>
  <c r="E1251" i="1"/>
  <c r="F1251" i="1"/>
  <c r="G1251" i="1"/>
  <c r="H1251" i="1"/>
  <c r="I1251" i="1"/>
  <c r="J1251" i="1"/>
  <c r="K1251" i="1"/>
  <c r="L1251" i="1"/>
  <c r="M1251" i="1"/>
  <c r="E1250" i="1"/>
  <c r="F1250" i="1"/>
  <c r="G1250" i="1"/>
  <c r="H1250" i="1"/>
  <c r="I1250" i="1"/>
  <c r="J1250" i="1"/>
  <c r="K1250" i="1"/>
  <c r="L1250" i="1"/>
  <c r="M1250" i="1"/>
  <c r="D1251" i="1"/>
  <c r="D1250" i="1"/>
  <c r="E1179" i="1"/>
  <c r="F1179" i="1"/>
  <c r="G1179" i="1"/>
  <c r="H1179" i="1"/>
  <c r="I1179" i="1"/>
  <c r="J1179" i="1"/>
  <c r="K1179" i="1"/>
  <c r="L1179" i="1"/>
  <c r="M1179" i="1"/>
  <c r="N1179" i="1"/>
  <c r="E1155" i="1"/>
  <c r="E1147" i="1" s="1"/>
  <c r="F1155" i="1"/>
  <c r="F1147" i="1" s="1"/>
  <c r="G1155" i="1"/>
  <c r="G1147" i="1" s="1"/>
  <c r="H1155" i="1"/>
  <c r="H1147" i="1" s="1"/>
  <c r="I1155" i="1"/>
  <c r="I1147" i="1" s="1"/>
  <c r="J1155" i="1"/>
  <c r="J1147" i="1" s="1"/>
  <c r="K1155" i="1"/>
  <c r="K1147" i="1" s="1"/>
  <c r="L1155" i="1"/>
  <c r="L1147" i="1" s="1"/>
  <c r="M1155" i="1"/>
  <c r="M1147" i="1" s="1"/>
  <c r="E1154" i="1"/>
  <c r="F1154" i="1"/>
  <c r="G1154" i="1"/>
  <c r="H1154" i="1"/>
  <c r="I1154" i="1"/>
  <c r="J1154" i="1"/>
  <c r="K1154" i="1"/>
  <c r="L1154" i="1"/>
  <c r="M1154" i="1"/>
  <c r="D1155" i="1"/>
  <c r="D1154" i="1"/>
  <c r="E1095" i="1"/>
  <c r="F1095" i="1"/>
  <c r="G1095" i="1"/>
  <c r="H1095" i="1"/>
  <c r="I1095" i="1"/>
  <c r="J1095" i="1"/>
  <c r="K1095" i="1"/>
  <c r="L1095" i="1"/>
  <c r="M1095" i="1"/>
  <c r="E1094" i="1"/>
  <c r="F1094" i="1"/>
  <c r="G1094" i="1"/>
  <c r="H1094" i="1"/>
  <c r="I1094" i="1"/>
  <c r="J1094" i="1"/>
  <c r="K1094" i="1"/>
  <c r="L1094" i="1"/>
  <c r="M1094" i="1"/>
  <c r="D1095" i="1"/>
  <c r="D1094" i="1"/>
  <c r="E1075" i="1"/>
  <c r="F1075" i="1"/>
  <c r="G1075" i="1"/>
  <c r="H1075" i="1"/>
  <c r="I1075" i="1"/>
  <c r="J1075" i="1"/>
  <c r="K1075" i="1"/>
  <c r="L1075" i="1"/>
  <c r="M1075" i="1"/>
  <c r="E1074" i="1"/>
  <c r="F1074" i="1"/>
  <c r="G1074" i="1"/>
  <c r="H1074" i="1"/>
  <c r="I1074" i="1"/>
  <c r="J1074" i="1"/>
  <c r="K1074" i="1"/>
  <c r="L1074" i="1"/>
  <c r="M1074" i="1"/>
  <c r="D1075" i="1"/>
  <c r="D1074" i="1"/>
  <c r="D1243" i="1" l="1"/>
  <c r="M1243" i="1"/>
  <c r="J1243" i="1"/>
  <c r="G1243" i="1"/>
  <c r="J1146" i="1"/>
  <c r="G1146" i="1"/>
  <c r="D1146" i="1"/>
  <c r="L1146" i="1"/>
  <c r="I1146" i="1"/>
  <c r="F1146" i="1"/>
  <c r="M1272" i="1"/>
  <c r="J1272" i="1"/>
  <c r="G1272" i="1"/>
  <c r="K1146" i="1"/>
  <c r="H1146" i="1"/>
  <c r="E1146" i="1"/>
  <c r="D1272" i="1"/>
  <c r="D1271" i="1" s="1"/>
  <c r="O1271" i="1" s="1"/>
  <c r="L1272" i="1"/>
  <c r="I1272" i="1"/>
  <c r="F1272" i="1"/>
  <c r="M1146" i="1"/>
  <c r="K1272" i="1"/>
  <c r="H1272" i="1"/>
  <c r="E1272" i="1"/>
  <c r="K1243" i="1"/>
  <c r="H1243" i="1"/>
  <c r="E1243" i="1"/>
  <c r="L1243" i="1"/>
  <c r="I1243" i="1"/>
  <c r="F1243" i="1"/>
  <c r="D1264" i="1"/>
  <c r="D1147" i="1"/>
  <c r="D1145" i="1" l="1"/>
  <c r="O1145" i="1" s="1"/>
  <c r="E1060" i="1"/>
  <c r="F1060" i="1"/>
  <c r="G1060" i="1"/>
  <c r="H1060" i="1"/>
  <c r="I1060" i="1"/>
  <c r="J1060" i="1"/>
  <c r="K1060" i="1"/>
  <c r="L1060" i="1"/>
  <c r="M1060" i="1"/>
  <c r="E1059" i="1"/>
  <c r="F1059" i="1"/>
  <c r="G1059" i="1"/>
  <c r="H1059" i="1"/>
  <c r="I1059" i="1"/>
  <c r="J1059" i="1"/>
  <c r="K1059" i="1"/>
  <c r="L1059" i="1"/>
  <c r="M1059" i="1"/>
  <c r="D1060" i="1"/>
  <c r="D1059" i="1"/>
  <c r="E1045" i="1"/>
  <c r="F1045" i="1"/>
  <c r="G1045" i="1"/>
  <c r="G1037" i="1" s="1"/>
  <c r="H1045" i="1"/>
  <c r="I1045" i="1"/>
  <c r="J1045" i="1"/>
  <c r="J1037" i="1" s="1"/>
  <c r="K1045" i="1"/>
  <c r="L1045" i="1"/>
  <c r="M1045" i="1"/>
  <c r="M1037" i="1" s="1"/>
  <c r="E1044" i="1"/>
  <c r="F1044" i="1"/>
  <c r="G1044" i="1"/>
  <c r="H1044" i="1"/>
  <c r="I1044" i="1"/>
  <c r="J1044" i="1"/>
  <c r="K1044" i="1"/>
  <c r="L1044" i="1"/>
  <c r="M1044" i="1"/>
  <c r="D1045" i="1"/>
  <c r="D1044" i="1"/>
  <c r="E1003" i="1"/>
  <c r="F1003" i="1"/>
  <c r="G1003" i="1"/>
  <c r="H1003" i="1"/>
  <c r="I1003" i="1"/>
  <c r="J1003" i="1"/>
  <c r="K1003" i="1"/>
  <c r="L1003" i="1"/>
  <c r="M1003" i="1"/>
  <c r="D1003" i="1"/>
  <c r="D1002" i="1"/>
  <c r="E1002" i="1"/>
  <c r="F1002" i="1"/>
  <c r="G1002" i="1"/>
  <c r="H1002" i="1"/>
  <c r="I1002" i="1"/>
  <c r="J1002" i="1"/>
  <c r="K1002" i="1"/>
  <c r="L1002" i="1"/>
  <c r="M1002" i="1"/>
  <c r="D1043" i="1" l="1"/>
  <c r="O1043" i="1" s="1"/>
  <c r="D1058" i="1"/>
  <c r="O1058" i="1" s="1"/>
  <c r="D1037" i="1"/>
  <c r="K1037" i="1"/>
  <c r="H1037" i="1"/>
  <c r="E1037" i="1"/>
  <c r="L1037" i="1"/>
  <c r="I1037" i="1"/>
  <c r="F1037" i="1"/>
  <c r="K1036" i="1"/>
  <c r="H1036" i="1"/>
  <c r="E1036" i="1"/>
  <c r="M1036" i="1"/>
  <c r="J1036" i="1"/>
  <c r="G1036" i="1"/>
  <c r="D1036" i="1"/>
  <c r="L1036" i="1"/>
  <c r="I1036" i="1"/>
  <c r="F1036" i="1"/>
  <c r="E978" i="1"/>
  <c r="E970" i="1" s="1"/>
  <c r="F978" i="1"/>
  <c r="F970" i="1" s="1"/>
  <c r="G978" i="1"/>
  <c r="G970" i="1" s="1"/>
  <c r="H978" i="1"/>
  <c r="H970" i="1" s="1"/>
  <c r="I978" i="1"/>
  <c r="I970" i="1" s="1"/>
  <c r="J978" i="1"/>
  <c r="J970" i="1" s="1"/>
  <c r="K978" i="1"/>
  <c r="K970" i="1" s="1"/>
  <c r="L978" i="1"/>
  <c r="L970" i="1" s="1"/>
  <c r="M978" i="1"/>
  <c r="M970" i="1" s="1"/>
  <c r="E977" i="1"/>
  <c r="F977" i="1"/>
  <c r="G977" i="1"/>
  <c r="H977" i="1"/>
  <c r="I977" i="1"/>
  <c r="J977" i="1"/>
  <c r="K977" i="1"/>
  <c r="L977" i="1"/>
  <c r="M977" i="1"/>
  <c r="D978" i="1"/>
  <c r="D970" i="1" s="1"/>
  <c r="D977" i="1"/>
  <c r="D1035" i="1" l="1"/>
  <c r="O1035" i="1" s="1"/>
  <c r="D969" i="1"/>
  <c r="D968" i="1" s="1"/>
  <c r="O968" i="1" s="1"/>
  <c r="I969" i="1"/>
  <c r="H969" i="1"/>
  <c r="E969" i="1"/>
  <c r="M969" i="1"/>
  <c r="J969" i="1"/>
  <c r="G969" i="1"/>
  <c r="L969" i="1"/>
  <c r="F969" i="1"/>
  <c r="K969" i="1"/>
  <c r="E925" i="1"/>
  <c r="F925" i="1"/>
  <c r="G925" i="1"/>
  <c r="H925" i="1"/>
  <c r="I925" i="1"/>
  <c r="J925" i="1"/>
  <c r="K925" i="1"/>
  <c r="L925" i="1"/>
  <c r="M925" i="1"/>
  <c r="D925" i="1"/>
  <c r="E924" i="1"/>
  <c r="F924" i="1"/>
  <c r="G924" i="1"/>
  <c r="H924" i="1"/>
  <c r="I924" i="1"/>
  <c r="J924" i="1"/>
  <c r="K924" i="1"/>
  <c r="L924" i="1"/>
  <c r="M924" i="1"/>
  <c r="D924" i="1"/>
  <c r="E907" i="1" l="1"/>
  <c r="E905" i="1" s="1"/>
  <c r="F907" i="1"/>
  <c r="F905" i="1" s="1"/>
  <c r="G907" i="1"/>
  <c r="G905" i="1" s="1"/>
  <c r="H907" i="1"/>
  <c r="H905" i="1" s="1"/>
  <c r="I907" i="1"/>
  <c r="I905" i="1" s="1"/>
  <c r="J907" i="1"/>
  <c r="J905" i="1" s="1"/>
  <c r="K907" i="1"/>
  <c r="K905" i="1" s="1"/>
  <c r="L907" i="1"/>
  <c r="L905" i="1" s="1"/>
  <c r="M907" i="1"/>
  <c r="M905" i="1" s="1"/>
  <c r="N907" i="1"/>
  <c r="O907" i="1"/>
  <c r="D907" i="1"/>
  <c r="D905" i="1" s="1"/>
  <c r="E896" i="1"/>
  <c r="E893" i="1" s="1"/>
  <c r="F896" i="1"/>
  <c r="F893" i="1" s="1"/>
  <c r="G896" i="1"/>
  <c r="G893" i="1" s="1"/>
  <c r="H896" i="1"/>
  <c r="H893" i="1" s="1"/>
  <c r="I896" i="1"/>
  <c r="I893" i="1" s="1"/>
  <c r="J896" i="1"/>
  <c r="J893" i="1" s="1"/>
  <c r="K896" i="1"/>
  <c r="K893" i="1" s="1"/>
  <c r="L896" i="1"/>
  <c r="L893" i="1" s="1"/>
  <c r="M896" i="1"/>
  <c r="M893" i="1" s="1"/>
  <c r="E879" i="1" l="1"/>
  <c r="E875" i="1" s="1"/>
  <c r="F879" i="1"/>
  <c r="F875" i="1" s="1"/>
  <c r="G879" i="1"/>
  <c r="G875" i="1" s="1"/>
  <c r="H879" i="1"/>
  <c r="H875" i="1" s="1"/>
  <c r="I879" i="1"/>
  <c r="I875" i="1" s="1"/>
  <c r="J879" i="1"/>
  <c r="J875" i="1" s="1"/>
  <c r="K879" i="1"/>
  <c r="K875" i="1" s="1"/>
  <c r="L879" i="1"/>
  <c r="L875" i="1" s="1"/>
  <c r="M879" i="1"/>
  <c r="M875" i="1" s="1"/>
  <c r="D879" i="1"/>
  <c r="D875" i="1" s="1"/>
  <c r="E823" i="1"/>
  <c r="E821" i="1" s="1"/>
  <c r="F823" i="1"/>
  <c r="F821" i="1" s="1"/>
  <c r="G823" i="1"/>
  <c r="G821" i="1" s="1"/>
  <c r="H823" i="1"/>
  <c r="H821" i="1" s="1"/>
  <c r="I823" i="1"/>
  <c r="I821" i="1" s="1"/>
  <c r="J823" i="1"/>
  <c r="J821" i="1" s="1"/>
  <c r="K823" i="1"/>
  <c r="K821" i="1" s="1"/>
  <c r="L823" i="1"/>
  <c r="L821" i="1" s="1"/>
  <c r="M823" i="1"/>
  <c r="M821" i="1" s="1"/>
  <c r="N823" i="1"/>
  <c r="N821" i="1" s="1"/>
  <c r="O823" i="1"/>
  <c r="D823" i="1"/>
  <c r="D821" i="1" s="1"/>
  <c r="E803" i="1"/>
  <c r="E801" i="1" s="1"/>
  <c r="F803" i="1"/>
  <c r="F801" i="1" s="1"/>
  <c r="G803" i="1"/>
  <c r="G801" i="1" s="1"/>
  <c r="H803" i="1"/>
  <c r="H801" i="1" s="1"/>
  <c r="I803" i="1"/>
  <c r="I801" i="1" s="1"/>
  <c r="J803" i="1"/>
  <c r="J801" i="1" s="1"/>
  <c r="K803" i="1"/>
  <c r="K801" i="1" s="1"/>
  <c r="L803" i="1"/>
  <c r="L801" i="1" s="1"/>
  <c r="M803" i="1"/>
  <c r="M801" i="1" s="1"/>
  <c r="N803" i="1"/>
  <c r="O803" i="1"/>
  <c r="D803" i="1"/>
  <c r="D801" i="1" s="1"/>
  <c r="E812" i="1" l="1"/>
  <c r="E789" i="1" s="1"/>
  <c r="F812" i="1"/>
  <c r="F789" i="1" s="1"/>
  <c r="G812" i="1"/>
  <c r="G789" i="1" s="1"/>
  <c r="H812" i="1"/>
  <c r="H789" i="1" s="1"/>
  <c r="I812" i="1"/>
  <c r="I789" i="1" s="1"/>
  <c r="J812" i="1"/>
  <c r="J789" i="1" s="1"/>
  <c r="K812" i="1"/>
  <c r="K789" i="1" s="1"/>
  <c r="L812" i="1"/>
  <c r="L789" i="1" s="1"/>
  <c r="M812" i="1"/>
  <c r="M789" i="1" s="1"/>
  <c r="D812" i="1"/>
  <c r="D789" i="1" s="1"/>
  <c r="M698" i="1" l="1"/>
  <c r="L698" i="1"/>
  <c r="E676" i="1"/>
  <c r="E668" i="1" s="1"/>
  <c r="E660" i="1" s="1"/>
  <c r="F676" i="1"/>
  <c r="F668" i="1" s="1"/>
  <c r="F660" i="1" s="1"/>
  <c r="G676" i="1"/>
  <c r="G668" i="1" s="1"/>
  <c r="G660" i="1" s="1"/>
  <c r="H676" i="1"/>
  <c r="H668" i="1" s="1"/>
  <c r="H660" i="1" s="1"/>
  <c r="I676" i="1"/>
  <c r="I668" i="1" s="1"/>
  <c r="I660" i="1" s="1"/>
  <c r="J676" i="1"/>
  <c r="J668" i="1" s="1"/>
  <c r="J660" i="1" s="1"/>
  <c r="K676" i="1"/>
  <c r="K668" i="1" s="1"/>
  <c r="K660" i="1" s="1"/>
  <c r="L676" i="1"/>
  <c r="M676" i="1"/>
  <c r="E675" i="1"/>
  <c r="E674" i="1" s="1"/>
  <c r="F675" i="1"/>
  <c r="F674" i="1" s="1"/>
  <c r="G675" i="1"/>
  <c r="G674" i="1" s="1"/>
  <c r="H675" i="1"/>
  <c r="H674" i="1" s="1"/>
  <c r="I675" i="1"/>
  <c r="I674" i="1" s="1"/>
  <c r="J675" i="1"/>
  <c r="J674" i="1" s="1"/>
  <c r="K675" i="1"/>
  <c r="K674" i="1" s="1"/>
  <c r="L675" i="1"/>
  <c r="L674" i="1" s="1"/>
  <c r="M675" i="1"/>
  <c r="M674" i="1" s="1"/>
  <c r="D676" i="1"/>
  <c r="D668" i="1" s="1"/>
  <c r="D660" i="1" s="1"/>
  <c r="D675" i="1"/>
  <c r="E610" i="1"/>
  <c r="J610" i="1"/>
  <c r="K610" i="1"/>
  <c r="E609" i="1"/>
  <c r="E608" i="1" s="1"/>
  <c r="J609" i="1"/>
  <c r="J608" i="1" s="1"/>
  <c r="K609" i="1"/>
  <c r="K608" i="1" s="1"/>
  <c r="D610" i="1"/>
  <c r="D609" i="1"/>
  <c r="D608" i="1" l="1"/>
  <c r="O608" i="1"/>
  <c r="D674" i="1"/>
  <c r="O674" i="1" s="1"/>
  <c r="M668" i="1"/>
  <c r="M660" i="1" s="1"/>
  <c r="L668" i="1"/>
  <c r="L660" i="1" s="1"/>
  <c r="H667" i="1"/>
  <c r="H666" i="1" s="1"/>
  <c r="E667" i="1"/>
  <c r="E666" i="1" s="1"/>
  <c r="G667" i="1"/>
  <c r="G666" i="1" s="1"/>
  <c r="D667" i="1"/>
  <c r="D666" i="1" s="1"/>
  <c r="O666" i="1" s="1"/>
  <c r="I667" i="1"/>
  <c r="I666" i="1" s="1"/>
  <c r="F667" i="1"/>
  <c r="F666" i="1" s="1"/>
  <c r="M621" i="1"/>
  <c r="M610" i="1" s="1"/>
  <c r="L621" i="1"/>
  <c r="L610" i="1" s="1"/>
  <c r="I621" i="1"/>
  <c r="I610" i="1" s="1"/>
  <c r="H621" i="1"/>
  <c r="H610" i="1" s="1"/>
  <c r="G621" i="1"/>
  <c r="G610" i="1" s="1"/>
  <c r="F621" i="1"/>
  <c r="F610" i="1" s="1"/>
  <c r="E567" i="1"/>
  <c r="F567" i="1"/>
  <c r="G567" i="1"/>
  <c r="H567" i="1"/>
  <c r="I567" i="1"/>
  <c r="J567" i="1"/>
  <c r="K567" i="1"/>
  <c r="L567" i="1"/>
  <c r="M567" i="1"/>
  <c r="D567" i="1"/>
  <c r="D566" i="1"/>
  <c r="E566" i="1"/>
  <c r="F566" i="1"/>
  <c r="F565" i="1" s="1"/>
  <c r="G566" i="1"/>
  <c r="H566" i="1"/>
  <c r="I566" i="1"/>
  <c r="I565" i="1" s="1"/>
  <c r="J566" i="1"/>
  <c r="J565" i="1" s="1"/>
  <c r="K566" i="1"/>
  <c r="K565" i="1" s="1"/>
  <c r="L566" i="1"/>
  <c r="L565" i="1" s="1"/>
  <c r="M566" i="1"/>
  <c r="M565" i="1" s="1"/>
  <c r="G565" i="1" l="1"/>
  <c r="D565" i="1"/>
  <c r="H565" i="1"/>
  <c r="E565" i="1"/>
  <c r="E170" i="1"/>
  <c r="E162" i="1" s="1"/>
  <c r="F170" i="1"/>
  <c r="F162" i="1" s="1"/>
  <c r="G170" i="1"/>
  <c r="G162" i="1" s="1"/>
  <c r="H170" i="1"/>
  <c r="H162" i="1" s="1"/>
  <c r="I170" i="1"/>
  <c r="I162" i="1" s="1"/>
  <c r="J170" i="1"/>
  <c r="J162" i="1" s="1"/>
  <c r="K170" i="1"/>
  <c r="K162" i="1" s="1"/>
  <c r="L170" i="1"/>
  <c r="L162" i="1" s="1"/>
  <c r="M170" i="1"/>
  <c r="M162" i="1" s="1"/>
  <c r="E169" i="1"/>
  <c r="F169" i="1"/>
  <c r="G169" i="1"/>
  <c r="H169" i="1"/>
  <c r="I169" i="1"/>
  <c r="J169" i="1"/>
  <c r="K169" i="1"/>
  <c r="L169" i="1"/>
  <c r="M169" i="1"/>
  <c r="D170" i="1"/>
  <c r="D162" i="1" s="1"/>
  <c r="D169" i="1"/>
  <c r="O565" i="1" l="1"/>
  <c r="D161" i="1"/>
  <c r="D160" i="1" s="1"/>
  <c r="O160" i="1" s="1"/>
  <c r="L161" i="1"/>
  <c r="I161" i="1"/>
  <c r="F161" i="1"/>
  <c r="H161" i="1"/>
  <c r="E161" i="1"/>
  <c r="K161" i="1"/>
  <c r="M161" i="1"/>
  <c r="J161" i="1"/>
  <c r="G161" i="1"/>
  <c r="E130" i="1"/>
  <c r="F130" i="1"/>
  <c r="G130" i="1"/>
  <c r="H130" i="1"/>
  <c r="I130" i="1"/>
  <c r="J130" i="1"/>
  <c r="K130" i="1"/>
  <c r="L130" i="1"/>
  <c r="M130" i="1"/>
  <c r="E129" i="1"/>
  <c r="F129" i="1"/>
  <c r="G129" i="1"/>
  <c r="H129" i="1"/>
  <c r="I129" i="1"/>
  <c r="J129" i="1"/>
  <c r="K129" i="1"/>
  <c r="L129" i="1"/>
  <c r="M129" i="1"/>
  <c r="D130" i="1"/>
  <c r="D129" i="1"/>
  <c r="E104" i="1"/>
  <c r="E31" i="1" s="1"/>
  <c r="E29" i="1" s="1"/>
  <c r="F104" i="1"/>
  <c r="G104" i="1"/>
  <c r="G31" i="1" s="1"/>
  <c r="G29" i="1" s="1"/>
  <c r="H104" i="1"/>
  <c r="H31" i="1" s="1"/>
  <c r="H29" i="1" s="1"/>
  <c r="I104" i="1"/>
  <c r="J104" i="1"/>
  <c r="J31" i="1" s="1"/>
  <c r="J29" i="1" s="1"/>
  <c r="K104" i="1"/>
  <c r="K31" i="1" s="1"/>
  <c r="K29" i="1" s="1"/>
  <c r="L104" i="1"/>
  <c r="M104" i="1"/>
  <c r="M31" i="1" s="1"/>
  <c r="M29" i="1" s="1"/>
  <c r="N104" i="1"/>
  <c r="O104" i="1"/>
  <c r="D104" i="1"/>
  <c r="N103" i="1"/>
  <c r="O103" i="1"/>
  <c r="E103" i="1"/>
  <c r="F103" i="1"/>
  <c r="G103" i="1"/>
  <c r="H103" i="1"/>
  <c r="I103" i="1"/>
  <c r="J103" i="1"/>
  <c r="K103" i="1"/>
  <c r="L103" i="1"/>
  <c r="M103" i="1"/>
  <c r="D103" i="1"/>
  <c r="D128" i="1" l="1"/>
  <c r="L31" i="1"/>
  <c r="I31" i="1"/>
  <c r="F31" i="1"/>
  <c r="F29" i="1" s="1"/>
  <c r="D31" i="1"/>
  <c r="D23" i="1" s="1"/>
  <c r="K30" i="1"/>
  <c r="E30" i="1"/>
  <c r="M30" i="1"/>
  <c r="J30" i="1"/>
  <c r="G30" i="1"/>
  <c r="D30" i="1"/>
  <c r="D29" i="1" s="1"/>
  <c r="O29" i="1" s="1"/>
  <c r="L30" i="1"/>
  <c r="I30" i="1"/>
  <c r="F30" i="1"/>
  <c r="H30" i="1"/>
  <c r="L78" i="1"/>
  <c r="L77" i="1" s="1"/>
  <c r="H23" i="1"/>
  <c r="M78" i="1"/>
  <c r="M77" i="1" s="1"/>
  <c r="M23" i="1"/>
  <c r="J23" i="1"/>
  <c r="G23" i="1"/>
  <c r="K23" i="1"/>
  <c r="E23" i="1"/>
  <c r="H1193" i="1"/>
  <c r="E14" i="1" l="1"/>
  <c r="E21" i="1"/>
  <c r="H14" i="1"/>
  <c r="H21" i="1"/>
  <c r="G14" i="1"/>
  <c r="G21" i="1"/>
  <c r="I23" i="1"/>
  <c r="I29" i="1"/>
  <c r="L23" i="1"/>
  <c r="L29" i="1"/>
  <c r="J14" i="1"/>
  <c r="J21" i="1"/>
  <c r="K14" i="1"/>
  <c r="K21" i="1"/>
  <c r="M14" i="1"/>
  <c r="M21" i="1"/>
  <c r="D14" i="1"/>
  <c r="M70" i="1"/>
  <c r="M69" i="1" s="1"/>
  <c r="L70" i="1"/>
  <c r="L69" i="1" s="1"/>
  <c r="F23" i="1"/>
  <c r="D22" i="1"/>
  <c r="D21" i="1" s="1"/>
  <c r="J22" i="1"/>
  <c r="H22" i="1"/>
  <c r="I22" i="1"/>
  <c r="K22" i="1"/>
  <c r="L22" i="1"/>
  <c r="M22" i="1"/>
  <c r="G22" i="1"/>
  <c r="E22" i="1"/>
  <c r="F22" i="1"/>
  <c r="M690" i="1"/>
  <c r="M689" i="1" s="1"/>
  <c r="L690" i="1"/>
  <c r="L689" i="1" s="1"/>
  <c r="K690" i="1"/>
  <c r="K689" i="1" s="1"/>
  <c r="J690" i="1"/>
  <c r="J689" i="1" s="1"/>
  <c r="F14" i="1" l="1"/>
  <c r="F21" i="1"/>
  <c r="L14" i="1"/>
  <c r="L21" i="1"/>
  <c r="O21" i="1"/>
  <c r="I14" i="1"/>
  <c r="I21" i="1"/>
  <c r="L667" i="1"/>
  <c r="L666" i="1" s="1"/>
  <c r="J667" i="1"/>
  <c r="J666" i="1" s="1"/>
  <c r="M667" i="1"/>
  <c r="M666" i="1" s="1"/>
  <c r="K667" i="1"/>
  <c r="K666" i="1" s="1"/>
  <c r="M1269" i="1" l="1"/>
  <c r="M1242" i="1" s="1"/>
  <c r="L1269" i="1"/>
  <c r="L1242" i="1" s="1"/>
  <c r="K1269" i="1"/>
  <c r="K1242" i="1" s="1"/>
  <c r="J1269" i="1"/>
  <c r="J1242" i="1" s="1"/>
  <c r="I1269" i="1"/>
  <c r="I1242" i="1" s="1"/>
  <c r="H1269" i="1"/>
  <c r="H1242" i="1" s="1"/>
  <c r="G1269" i="1"/>
  <c r="G1242" i="1" s="1"/>
  <c r="F1269" i="1"/>
  <c r="F1242" i="1" s="1"/>
  <c r="E1269" i="1"/>
  <c r="E1242" i="1" s="1"/>
  <c r="D1269" i="1"/>
  <c r="D1242" i="1" s="1"/>
  <c r="E1185" i="1" l="1"/>
  <c r="F1185" i="1"/>
  <c r="G1185" i="1"/>
  <c r="H1185" i="1"/>
  <c r="I1185" i="1"/>
  <c r="J1185" i="1"/>
  <c r="K1185" i="1"/>
  <c r="L1185" i="1"/>
  <c r="M1185" i="1"/>
  <c r="D1185" i="1"/>
  <c r="E1193" i="1"/>
  <c r="F1193" i="1"/>
  <c r="G1193" i="1"/>
  <c r="I1193" i="1"/>
  <c r="J1193" i="1"/>
  <c r="K1193" i="1"/>
  <c r="L1193" i="1"/>
  <c r="M1193" i="1"/>
  <c r="D1193" i="1"/>
  <c r="H1178" i="1" l="1"/>
  <c r="D1178" i="1"/>
  <c r="E1178" i="1"/>
  <c r="J1178" i="1"/>
  <c r="G1178" i="1"/>
  <c r="I1178" i="1"/>
  <c r="F1178" i="1"/>
  <c r="K1178" i="1"/>
  <c r="M1192" i="1"/>
  <c r="M1178" i="1" s="1"/>
  <c r="M1177" i="1" s="1"/>
  <c r="L1192" i="1"/>
  <c r="L1178" i="1" s="1"/>
  <c r="L1177" i="1" s="1"/>
  <c r="E835" i="1" l="1"/>
  <c r="E834" i="1" s="1"/>
  <c r="F835" i="1"/>
  <c r="F834" i="1" s="1"/>
  <c r="G835" i="1"/>
  <c r="G834" i="1" s="1"/>
  <c r="H835" i="1"/>
  <c r="H834" i="1" s="1"/>
  <c r="I835" i="1"/>
  <c r="I834" i="1" s="1"/>
  <c r="J835" i="1"/>
  <c r="J834" i="1" s="1"/>
  <c r="K835" i="1"/>
  <c r="K834" i="1" s="1"/>
  <c r="L835" i="1"/>
  <c r="L834" i="1" s="1"/>
  <c r="M835" i="1"/>
  <c r="M834" i="1" s="1"/>
  <c r="E811" i="1"/>
  <c r="E810" i="1" s="1"/>
  <c r="F811" i="1"/>
  <c r="F810" i="1" s="1"/>
  <c r="G811" i="1"/>
  <c r="G810" i="1" s="1"/>
  <c r="H811" i="1"/>
  <c r="H810" i="1" s="1"/>
  <c r="I811" i="1"/>
  <c r="I810" i="1" s="1"/>
  <c r="J811" i="1"/>
  <c r="J810" i="1" s="1"/>
  <c r="K811" i="1"/>
  <c r="K810" i="1" s="1"/>
  <c r="L811" i="1"/>
  <c r="L810" i="1" s="1"/>
  <c r="M811" i="1"/>
  <c r="M810" i="1" s="1"/>
  <c r="D811" i="1"/>
  <c r="D810" i="1" s="1"/>
  <c r="F609" i="1"/>
  <c r="F608" i="1" s="1"/>
  <c r="G609" i="1"/>
  <c r="G608" i="1" s="1"/>
  <c r="H609" i="1"/>
  <c r="H608" i="1" s="1"/>
  <c r="I609" i="1"/>
  <c r="I608" i="1" s="1"/>
  <c r="L609" i="1"/>
  <c r="L608" i="1" s="1"/>
  <c r="M609" i="1"/>
  <c r="M608" i="1" s="1"/>
  <c r="M788" i="1" l="1"/>
  <c r="M787" i="1" s="1"/>
  <c r="J788" i="1"/>
  <c r="J787" i="1" s="1"/>
  <c r="G788" i="1"/>
  <c r="G787" i="1" s="1"/>
  <c r="D788" i="1"/>
  <c r="D787" i="1" s="1"/>
  <c r="I788" i="1"/>
  <c r="I787" i="1" s="1"/>
  <c r="F788" i="1"/>
  <c r="F787" i="1" s="1"/>
  <c r="L788" i="1"/>
  <c r="L787" i="1" s="1"/>
  <c r="K788" i="1"/>
  <c r="K787" i="1" s="1"/>
  <c r="H788" i="1"/>
  <c r="H787" i="1" s="1"/>
  <c r="E788" i="1"/>
  <c r="E787" i="1" s="1"/>
  <c r="J659" i="1" l="1"/>
  <c r="J658" i="1" s="1"/>
  <c r="M659" i="1"/>
  <c r="M658" i="1" s="1"/>
  <c r="G659" i="1"/>
  <c r="G658" i="1" s="1"/>
  <c r="D659" i="1"/>
  <c r="D658" i="1" s="1"/>
  <c r="I659" i="1"/>
  <c r="I658" i="1" s="1"/>
  <c r="F659" i="1"/>
  <c r="F658" i="1" s="1"/>
  <c r="H659" i="1"/>
  <c r="H658" i="1" s="1"/>
  <c r="L659" i="1"/>
  <c r="L658" i="1" s="1"/>
  <c r="E659" i="1"/>
  <c r="E658" i="1" s="1"/>
  <c r="K659" i="1"/>
  <c r="K658" i="1" s="1"/>
  <c r="O658" i="1" l="1"/>
  <c r="J13" i="1"/>
  <c r="J12" i="1" s="1"/>
  <c r="K13" i="1"/>
  <c r="K12" i="1" s="1"/>
  <c r="H13" i="1"/>
  <c r="H12" i="1" s="1"/>
  <c r="D13" i="1"/>
  <c r="D12" i="1" s="1"/>
  <c r="E13" i="1"/>
  <c r="E12" i="1" s="1"/>
  <c r="I13" i="1"/>
  <c r="I12" i="1" s="1"/>
  <c r="F393" i="1"/>
  <c r="F392" i="1" s="1"/>
  <c r="G393" i="1"/>
  <c r="G392" i="1" s="1"/>
  <c r="L410" i="1"/>
  <c r="L393" i="1" s="1"/>
  <c r="L392" i="1" s="1"/>
  <c r="M410" i="1"/>
  <c r="M393" i="1" s="1"/>
  <c r="M392" i="1" s="1"/>
  <c r="O12" i="1" l="1"/>
  <c r="L233" i="1"/>
  <c r="L232" i="1" s="1"/>
  <c r="G233" i="1"/>
  <c r="G232" i="1" s="1"/>
  <c r="M233" i="1"/>
  <c r="M232" i="1" s="1"/>
  <c r="F233" i="1"/>
  <c r="F232" i="1" s="1"/>
  <c r="G13" i="1" l="1"/>
  <c r="G12" i="1" s="1"/>
  <c r="F13" i="1"/>
  <c r="F12" i="1" s="1"/>
  <c r="L13" i="1"/>
  <c r="L12" i="1" s="1"/>
  <c r="M13" i="1"/>
  <c r="M12" i="1" s="1"/>
</calcChain>
</file>

<file path=xl/sharedStrings.xml><?xml version="1.0" encoding="utf-8"?>
<sst xmlns="http://schemas.openxmlformats.org/spreadsheetml/2006/main" count="2046" uniqueCount="680">
  <si>
    <t>Отчет</t>
  </si>
  <si>
    <t>о ходе реализации муниципальных программ (финансирование программ)</t>
  </si>
  <si>
    <t>№ п/п</t>
  </si>
  <si>
    <t xml:space="preserve">Наименование  программных мероприятий 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</si>
  <si>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</si>
  <si>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</si>
  <si>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</si>
  <si>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</si>
  <si>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</si>
  <si>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Фактически достигнутые значения целевых показателей</t>
  </si>
  <si>
    <t>Уровень достижения, (%)</t>
  </si>
  <si>
    <t>всего</t>
  </si>
  <si>
    <t>федеральный     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</si>
  <si>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</si>
  <si>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</si>
  <si>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</si>
  <si>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</si>
  <si>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</si>
  <si>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Всего по программам</t>
  </si>
  <si>
    <t>Лискинского муниципального районаВоронежской области</t>
  </si>
  <si>
    <t>1.</t>
  </si>
  <si>
    <t>"Обеспечение общественного порядка и противодействие преступности на 2014-2020 годы"</t>
  </si>
  <si>
    <t>х</t>
  </si>
  <si>
    <t>1.1.</t>
  </si>
  <si>
    <t>Подпрограмма №1 "Комплексные меры профилактики правонарушений в Лискинском муниципальном районе на 2014-2020 гг."</t>
  </si>
  <si>
    <t>1.1.1.</t>
  </si>
  <si>
    <t>Количество действующих камер наружного видеонаблюдения</t>
  </si>
  <si>
    <t>1.1.2.</t>
  </si>
  <si>
    <t>Количество культурно-массовых мероприятий, акций, направленных на формирование здорового образа жизни</t>
  </si>
  <si>
    <t>Количество проверок мест массового отдыха молодежи</t>
  </si>
  <si>
    <t>Количество детей "группы риска", привлеченных к занятиям в кружках и спортивных секциях</t>
  </si>
  <si>
    <t>Количество проведенных мероприятий по воспитанию патриотизма, нравственности</t>
  </si>
  <si>
    <t>ув. в 8,3 раза</t>
  </si>
  <si>
    <t>ув. в 3 раза</t>
  </si>
  <si>
    <t>ув. в 2,4 раза</t>
  </si>
  <si>
    <t>ув. в 2,3 раза</t>
  </si>
  <si>
    <t>Количество созданных в летний период лагерей с дневным пребыванием</t>
  </si>
  <si>
    <t>42 (отдохнувших детей 1800 человек)</t>
  </si>
  <si>
    <t>43 (отдохнувших детей 1829 человек)</t>
  </si>
  <si>
    <t>1.1.3.</t>
  </si>
  <si>
    <t>Количество систем громкоговорящей связи в местах с массовым пребыванием людей</t>
  </si>
  <si>
    <t>Количество сообщений о фактах коррупции</t>
  </si>
  <si>
    <t>1.2.</t>
  </si>
  <si>
    <t>Подпрограмма №2 "Комплексные меры противодействия злоупотреблению наркотиками и их незаконному обороту в Лискинском муниципальном районе на 2014-2020 гг."</t>
  </si>
  <si>
    <t>1.2.1.</t>
  </si>
  <si>
    <t>Количество щитов с наглядной агитацией за здоровый образ жизни</t>
  </si>
  <si>
    <t>1.2.2.</t>
  </si>
  <si>
    <t>Количество проведенных массовых профилактических акций и количество людей, принявших участие</t>
  </si>
  <si>
    <t>3 и 
400 чел.</t>
  </si>
  <si>
    <t>3 и 
420 чел.</t>
  </si>
  <si>
    <t>Количество учащихся, принявших участие в мероприятиях, направленных на формирование здорового образа жизни</t>
  </si>
  <si>
    <t xml:space="preserve"> ув. в 4,5 раза</t>
  </si>
  <si>
    <t>Количество лекций и треннингов в учебных заведениях о вреде наркомана</t>
  </si>
  <si>
    <t>80 и 
3000 чел.</t>
  </si>
  <si>
    <t>212 и 
13575 чел.</t>
  </si>
  <si>
    <t>ув. в 2,7 раза</t>
  </si>
  <si>
    <t>Количество учащихся, принявших участие в психологическом тестировании</t>
  </si>
  <si>
    <t>2.</t>
  </si>
  <si>
    <t>2.1.</t>
  </si>
  <si>
    <t>Подпрограмма №1 "Развитие дошкольного образования"</t>
  </si>
  <si>
    <t>2.1.1.</t>
  </si>
  <si>
    <t>2.2.</t>
  </si>
  <si>
    <t>Подпрограмма №2 "Развитие общего образования"</t>
  </si>
  <si>
    <t>2.2.1.</t>
  </si>
  <si>
    <t>2.2.2.</t>
  </si>
  <si>
    <t>2.2.3.</t>
  </si>
  <si>
    <t>Отношение среднего балла ЕГЭ (в расчете на 1 предмет) в 10% школ с лучшими результатами ЕГЭ к среднему баллу ЕГЭ (в расчете на 1 предмет) в 10% школ с худшими результатами ЕГЭ</t>
  </si>
  <si>
    <r>
      <rPr>
        <u/>
        <sz val="10"/>
        <color theme="1"/>
        <rFont val="Times New Roman"/>
        <family val="1"/>
        <charset val="204"/>
      </rPr>
      <t xml:space="preserve">Основное мероприятие1: </t>
    </r>
    <r>
      <rPr>
        <sz val="10"/>
        <color theme="1"/>
        <rFont val="Times New Roman"/>
        <family val="1"/>
        <charset val="204"/>
      </rPr>
      <t>Развитие сети организаций дошкольного образования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</si>
  <si>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мероприятие1: </t>
    </r>
    <r>
      <rPr>
        <sz val="10"/>
        <color theme="1"/>
        <rFont val="Times New Roman"/>
        <family val="1"/>
        <charset val="204"/>
      </rPr>
      <t xml:space="preserve">Развитие сети общеобразовательных организаций </t>
    </r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</si>
  <si>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Повышение квалификации педагогических и руководящих кадров системы общего образования</t>
    </r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</si>
  <si>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Обеспечение качества предоставления услуг общего образования</t>
    </r>
  </si>
  <si>
    <t>2.3.</t>
  </si>
  <si>
    <t>2.3.1.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</si>
  <si>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Разитие инфраструктуры образовательных организаций</t>
    </r>
  </si>
  <si>
    <t>2.3.2.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</si>
  <si>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Разитие кадрового потенциала</t>
    </r>
  </si>
  <si>
    <t>2.3.3.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</si>
  <si>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Система конкурсных мерпориятий и развитие одаренности детей</t>
    </r>
  </si>
  <si>
    <t>Количество муниципальных мероприятий в сфере дополнительного образования детей</t>
  </si>
  <si>
    <t>2.4.</t>
  </si>
  <si>
    <t>Подпрограмма №4 "Организация отдыха и оздоровления детей в Лискинском муниципальном районе"</t>
  </si>
  <si>
    <t>2.5.</t>
  </si>
  <si>
    <t>Подпрограмма №5 "Другие вопросы в области образования"</t>
  </si>
  <si>
    <t>2.5.1.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</si>
  <si>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Ведение бухгалтерского и статистического учета доходов и расходов, составление требуемой отчетности и представление ее в порядке и сроки, установленные законодательными и иными правовыми актами Российской Федерации и Воронежской области</t>
    </r>
  </si>
  <si>
    <t>2.5.2.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</si>
  <si>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Выявление и поддержка лучших педагогических работников в сфере образования</t>
    </r>
  </si>
  <si>
    <t>2.6.</t>
  </si>
  <si>
    <t>Подпрограмма №6 "Строительство и реконструкция учреждений образования"</t>
  </si>
  <si>
    <t>2.6.1.</t>
  </si>
  <si>
    <r>
      <t xml:space="preserve">Основное мероприяти 1:
</t>
    </r>
    <r>
      <rPr>
        <sz val="10"/>
        <color theme="1"/>
        <rFont val="Times New Roman"/>
        <family val="1"/>
        <charset val="204"/>
      </rPr>
      <t>Строительство и реконструкция детских дошкольных учреждений</t>
    </r>
  </si>
  <si>
    <t>Создание объекта муниципальной собственности (детский сад в микрорайоне "Интернат")</t>
  </si>
  <si>
    <t>0
 (на 2015 год)</t>
  </si>
  <si>
    <t>2.6.2.</t>
  </si>
  <si>
    <r>
      <t xml:space="preserve">Основное мероприяти 2:
</t>
    </r>
    <r>
      <rPr>
        <sz val="10"/>
        <color theme="1"/>
        <rFont val="Times New Roman"/>
        <family val="1"/>
        <charset val="204"/>
      </rPr>
      <t xml:space="preserve">Реконструкция объекта муниципальной собственности </t>
    </r>
  </si>
  <si>
    <t>2.7.</t>
  </si>
  <si>
    <t>Подпрограмма №7 "Реализация молодежной политики на территории Лискинского муниципального района"</t>
  </si>
  <si>
    <t>2.7.1.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</si>
  <si>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Вовлечение молодежи в социальную практику и обеспечение поддержки научной, творческой и предпринрмательской активности молодежи</t>
    </r>
  </si>
  <si>
    <t>2.7.2.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</si>
  <si>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Формирование целостной системы поддержки молодежи и подготовки ее к службе в Вооруженных Силах Российской Федерации</t>
    </r>
  </si>
  <si>
    <t>2.8.</t>
  </si>
  <si>
    <t>Подпрограмма №8 "Социализация детей-сирот и детей, нуждающихся в особой защите государства"</t>
  </si>
  <si>
    <t>2.8.1.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</si>
  <si>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 единовременного пособия при всех формах устройства детей, лишенных родительского попечения, в семью</t>
    </r>
  </si>
  <si>
    <t>Выплата единовременного пособия при всех формах устройства детей, лишенных родительского попечения, в семью, %</t>
  </si>
  <si>
    <t>2.8.2.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</si>
  <si>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 патронатной семье на содержание подопечных детей</t>
    </r>
  </si>
  <si>
    <t>Выплата патронатной семье на содержание подопечных детей, %</t>
  </si>
  <si>
    <t>2.8.3.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</si>
  <si>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4: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 семьям опекунов на содержание подопечных детей</t>
    </r>
  </si>
  <si>
    <t>Выплата приемной семье на содержание подопечных детей, %</t>
  </si>
  <si>
    <t>2.8.4.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</si>
  <si>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5: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выплаты вознаграждения патронатному воспитателю</t>
    </r>
  </si>
  <si>
    <t>Выплата вознаграждения патронатному воспитателю, %</t>
  </si>
  <si>
    <t>2.8.5.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</si>
  <si>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6: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выплаты, причитающегося приемному родителю</t>
    </r>
  </si>
  <si>
    <t>Выплата вознаграждения, причитающегося приемному родителю, %</t>
  </si>
  <si>
    <t>2.8.6.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</si>
  <si>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7: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выплаты единовременного пособия при передаче ребенка на воспитание в семью</t>
    </r>
  </si>
  <si>
    <t>Выплата единовременного пособия при передаче ребенка на воспитание в семью, %</t>
  </si>
  <si>
    <t>2.8.7.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</si>
  <si>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8:
</t>
    </r>
    <r>
      <rPr>
        <sz val="10"/>
        <color theme="1"/>
        <rFont val="Times New Roman"/>
        <family val="1"/>
        <charset val="204"/>
      </rPr>
      <t>Субвенции бюджету муниципального образования на обеспечение выплаты единовременного пособия при устройстве в семью ребенка-инвалида или ребенка, достигшего возраста 10 лет, а также при одновременной передаче на воспитание в семью ребенка вместе с его братьями (сестрами)</t>
    </r>
  </si>
  <si>
    <t>Выплата единовременного пособия при устройстве в семью ребенка-инвалида или ребенка, достигшего возраста 10 лет, а также при одновременной передаче на воспитание в семью ребенка вместе с его братьями (сестрами), %</t>
  </si>
  <si>
    <t>3.</t>
  </si>
  <si>
    <t>3.1.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</si>
  <si>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Пенсионное обеспечение граждан</t>
    </r>
  </si>
  <si>
    <t>3.2.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</si>
  <si>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Социальная поддержка малоимущих граждан</t>
    </r>
  </si>
  <si>
    <t>3.3.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</si>
  <si>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Социальная поддержка почетных граждан</t>
    </r>
  </si>
  <si>
    <t>3.4.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</si>
  <si>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Социальная поддержка (льготный проезд) садоводов и огородников</t>
    </r>
  </si>
  <si>
    <t>3.5.</t>
  </si>
  <si>
    <r>
      <t xml:space="preserve">Основное мероприятие 5:
</t>
    </r>
    <r>
      <rPr>
        <sz val="10"/>
        <color theme="1"/>
        <rFont val="Times New Roman"/>
        <family val="1"/>
        <charset val="204"/>
      </rPr>
      <t>Социальная поддержка ветеранов войны и труда</t>
    </r>
  </si>
  <si>
    <t>Удельный вес граждан, получивших адресную социальную помощь в соответствии с действующими нормативными правовыми актами Лискинского муниципального района, в общей численности граждан, обратившихся за получением социальной помощи, %
Количество получателей мер социальной поддержки, отдельных категорий граждан</t>
  </si>
  <si>
    <t xml:space="preserve">
100
68</t>
  </si>
  <si>
    <t>4.</t>
  </si>
  <si>
    <t>"Управление муниципальным имуществом"</t>
  </si>
  <si>
    <t>Объем неналоговых имущественных доходов консолидированного бюджета Лискинского муниципального района, млн. руб.</t>
  </si>
  <si>
    <t>Доля объектов недвижимого имущества, на которые зарегистрировано право собственности Лискинского муниципального района, %</t>
  </si>
  <si>
    <t>Доля земельных участков, на которые зарегистрировано право собственности Лискинского муниципального района, %</t>
  </si>
  <si>
    <t>Количество муниципальных унитарных предприятий Лискинского муниципального района, ед</t>
  </si>
  <si>
    <t>Обеспечение выполнения распоряжений администрации Лискинского муниципального района по внесению вкладов в хозяйственные общества для решения социально-экономических задач района, %</t>
  </si>
  <si>
    <t>5.</t>
  </si>
  <si>
    <t>5.1.</t>
  </si>
  <si>
    <t>6.</t>
  </si>
  <si>
    <t>6.1.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</si>
  <si>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Обеспечение реализации подпрограммы</t>
    </r>
  </si>
  <si>
    <t>Мероприятие 1:
Оказание информационно-консультационных услуг сельскохозяйственным предприятиям Лискинского муниципального района</t>
  </si>
  <si>
    <t>6.2.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</si>
  <si>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Улучшение жилищных условий граждан, молодых семей и молодых специалистов в сельской местности</t>
    </r>
  </si>
  <si>
    <t>Граждане, получившие жилые помещения и улучшившие жилищные условия в рамках подпрограммы, чел.</t>
  </si>
  <si>
    <t>Ввод в действие фельдшерско-акушерских пунктов и (или) офисов врачей общей практики в сельской местности, кв.м.</t>
  </si>
  <si>
    <r>
      <t xml:space="preserve">Основное мероприятие 3:
</t>
    </r>
    <r>
      <rPr>
        <b/>
        <sz val="10"/>
        <color theme="1"/>
        <rFont val="Times New Roman"/>
        <family val="1"/>
        <charset val="204"/>
      </rPr>
      <t>Развитие сети амбулаторно-поликлинических учреждений в сельской местности</t>
    </r>
  </si>
  <si>
    <r>
      <t xml:space="preserve">Основное мероприятие 6:
</t>
    </r>
    <r>
      <rPr>
        <b/>
        <sz val="10"/>
        <color theme="1"/>
        <rFont val="Times New Roman"/>
        <family val="1"/>
        <charset val="204"/>
      </rPr>
      <t>Развитие водоснабжения в сельской местности</t>
    </r>
  </si>
  <si>
    <t>Ввод в действие водопроводных сетей, км.</t>
  </si>
  <si>
    <t>Протяженность водопроводных сетей, км.</t>
  </si>
  <si>
    <t>Удельная протяженность водопроводных сетей на 1 жителя, пог.м.</t>
  </si>
  <si>
    <t>Обеспеченность сельского населения питьевой водой, %</t>
  </si>
  <si>
    <t>7.</t>
  </si>
  <si>
    <t>7.1.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</si>
  <si>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Оказание поддержки субъектам малого и среднего предпринимательства и организациям, образующим инфраструктуру их поддержки</t>
    </r>
  </si>
  <si>
    <t>8.</t>
  </si>
  <si>
    <t>8.1.</t>
  </si>
  <si>
    <t>8.1.1.</t>
  </si>
  <si>
    <r>
      <t xml:space="preserve">Основное мероприятие 1:
</t>
    </r>
    <r>
      <rPr>
        <sz val="10"/>
        <color theme="1"/>
        <rFont val="Times New Roman"/>
        <family val="1"/>
        <charset val="204"/>
      </rPr>
      <t>Приобретение транспортных средств в целях обновления подвижного состава</t>
    </r>
  </si>
  <si>
    <t>Количество приобретенного пассажирского транспорта общего пользования</t>
  </si>
  <si>
    <t>8.2.</t>
  </si>
  <si>
    <t>Повышение коэффициента использования парка, %</t>
  </si>
  <si>
    <t>Сокращение эксплутационных расходов на транспортных средствах, %</t>
  </si>
  <si>
    <t>8.2.1.</t>
  </si>
  <si>
    <t>9.</t>
  </si>
  <si>
    <t>"Развитие культуры Лискинского муниципального района"</t>
  </si>
  <si>
    <t>9.1.</t>
  </si>
  <si>
    <t>Подпрограмма №1 "Библиотечное дело"</t>
  </si>
  <si>
    <t>Количество посещений муниципальных библиотек, тыс. чел.</t>
  </si>
  <si>
    <t>Подпрограмма №2 "Музейная деятельность"</t>
  </si>
  <si>
    <t>Количество посещений муниципального музея, тыс. чел.</t>
  </si>
  <si>
    <t>Подпрограмма №3 "Дополнительное образование детей в сфере культуры"</t>
  </si>
  <si>
    <t>Среднегодовой контингент обучающихся учреждений дополнительного образования сферы культуры и искусства, чел.</t>
  </si>
  <si>
    <t>Подпрограмма №4 "Обеспечение реализации муниципальной программы"</t>
  </si>
  <si>
    <t>Количество плановых и внеплановых проверок подведомственных учреждений культуры, ед</t>
  </si>
  <si>
    <t>Наличие жалоб от потребителей, ед</t>
  </si>
  <si>
    <t>Количество спиленных деревьев</t>
  </si>
  <si>
    <t>Сокращение количества лиц, погибших в результате дорожно-транспортных происшествий, %</t>
  </si>
  <si>
    <t>10.</t>
  </si>
  <si>
    <t>10.1.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</si>
  <si>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 xml:space="preserve">Энергосбережение и повышение энергетической эффективности в бюджетных учреждениях
</t>
    </r>
  </si>
  <si>
    <r>
      <rPr>
        <u/>
        <sz val="10"/>
        <color theme="1"/>
        <rFont val="Times New Roman"/>
        <family val="1"/>
        <charset val="204"/>
      </rPr>
      <t>Мероприятие 1:</t>
    </r>
    <r>
      <rPr>
        <sz val="10"/>
        <color theme="1"/>
        <rFont val="Times New Roman"/>
        <family val="1"/>
        <charset val="204"/>
      </rPr>
      <t xml:space="preserve">
Строительство фельдшерско-аккушерского пункта в с. Залужное Лискинского района</t>
    </r>
  </si>
  <si>
    <r>
      <rPr>
        <u/>
        <sz val="10"/>
        <color theme="1"/>
        <rFont val="Times New Roman"/>
        <family val="1"/>
        <charset val="204"/>
      </rPr>
      <t>Мероприятие 1: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Владимировка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</si>
  <si>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2: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пос. с-за 2-я Пятилетка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</si>
  <si>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3: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Аношкино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</si>
  <si>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4: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Копанище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</si>
  <si>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5: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Лискинское Лискинского муниципального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</si>
  <si>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Оснащение зданий, строений, сооружений приборами учета</t>
    </r>
    <r>
      <rPr>
        <u/>
        <sz val="10"/>
        <color theme="1"/>
        <rFont val="Times New Roman"/>
        <family val="1"/>
        <charset val="204"/>
      </rPr>
      <t xml:space="preserve">
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</si>
  <si>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 xml:space="preserve">Замена ламп накаливания на энергоэффективные осветительные устройства  </t>
    </r>
    <r>
      <rPr>
        <u/>
        <sz val="10"/>
        <color theme="1"/>
        <rFont val="Times New Roman"/>
        <family val="1"/>
        <charset val="204"/>
      </rPr>
      <t xml:space="preserve">
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</si>
  <si>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Повышение тепловой защиты, утепление зданий, строений и сооружений</t>
    </r>
    <r>
      <rPr>
        <u/>
        <sz val="10"/>
        <color theme="1"/>
        <rFont val="Times New Roman"/>
        <family val="1"/>
        <charset val="204"/>
      </rPr>
      <t xml:space="preserve">
</t>
    </r>
  </si>
  <si>
    <r>
      <t xml:space="preserve">Мероприятие 4:
</t>
    </r>
    <r>
      <rPr>
        <sz val="10"/>
        <color theme="1"/>
        <rFont val="Times New Roman"/>
        <family val="1"/>
        <charset val="204"/>
      </rPr>
      <t>Проведение энергетических обследований</t>
    </r>
    <r>
      <rPr>
        <u/>
        <sz val="10"/>
        <color theme="1"/>
        <rFont val="Times New Roman"/>
        <family val="1"/>
        <charset val="204"/>
      </rPr>
      <t xml:space="preserve">
</t>
    </r>
  </si>
  <si>
    <t>Удельный расход тепловой энергии бюджетными учреждениями, расчеты за которую осуществляются с использованием приборов учета ( в расчете на 1кв. метр общей площади), Гкал/м2
Удельный расход электрической энергии энергии бюджетными учреждениями, расчеты за которую осуществляются с использованием приборов учета ( в расчете на 1кв. метр общей площади), кВТчас/м2</t>
  </si>
  <si>
    <t>Обеспечение детей дошкольного возраста местами в дошкольных образовательных учреждениях,%</t>
  </si>
  <si>
    <t>Удельный вес численности руководителей муниципальных организаций дошкольного образования, прошедших в течение 3-х последних лет повышение квалификации или проф. подготовку, в общей численности руководителей дошкольных организаций,%</t>
  </si>
  <si>
    <t>Отношение среднемесячной заработной платы педагогических работников муниципальных образовательных организаций дошкольного образования к средней заработной плате в общем образовании региона,%</t>
  </si>
  <si>
    <t>Создание комфортных и безопасных условий для проведения образовательного процесса,%</t>
  </si>
  <si>
    <t>Удельный вес численности педагогических и руководящих кадров общеобразовательных организаций, прошедших повышение квалификации для работы по ФГОС, от общей численности педагогических и руководящих кадров,%</t>
  </si>
  <si>
    <t>Отношение среднемесячной заработной платы педагогических работников образовательных организаций общего образования Лискинского муниципального района  к среднемесячной заработной плате в экономике Воронежской области,%</t>
  </si>
  <si>
    <t>Доля выпускников общеобразовательных организаций, сдавших единый государственный экзамен по русскому языку и математике, в общей численности выпускников общеобразовательных организаций, сдававших ЕГЭ по данным предметам,%</t>
  </si>
  <si>
    <t>Доля обучающихся по федеральным государственным стандартам общего образования от общей численности обучающихся,%</t>
  </si>
  <si>
    <t>Доля обучающихся, получающих среднее (полное) общее образование по программам профильного обучения от общего числа обучающихся в 10-11 классах общеобразовательных организаций,%</t>
  </si>
  <si>
    <t>Доля обучающихся, участников Всероссийской олимпиады школьников от общего числа обучающихся общеобразовательных организаций,%</t>
  </si>
  <si>
    <t>Доля обучающихся, охваченных горячим питанием от общей численности школьников,%</t>
  </si>
  <si>
    <t>Охват детей услугами дополнительного образования,%</t>
  </si>
  <si>
    <t>Доля педагогических и руководящих работников образовательных организаций дополнительного образования детей, прошедших в течение 3-х последних лет курсы повышения квалификации от общей численности данной категории работников,%</t>
  </si>
  <si>
    <t>Сохранение сети образовательных организаций дополнительного боразования детей, ед.</t>
  </si>
  <si>
    <t>Сохранение сети общеобразовательных организаций, ед.</t>
  </si>
  <si>
    <t>Поддержка одаренных детей на муниципальнои уровне, чел.</t>
  </si>
  <si>
    <t>Охват детей организованным отдыхом и оздоровлением,%</t>
  </si>
  <si>
    <t>Обеспечение качественной организации и ведения бухгалтерского и налогового учета и отчетности, документального и взаимосвязанного их отражения в бухгалтерских регистрах,%</t>
  </si>
  <si>
    <t>Доля педагогических работников, участвующих в деятельности профессиональных сетевых сообществ и саморегулируемых организаций и регулярно получающих в них профессиональную помощь и поддержку, в общей численности педагогических работников,%</t>
  </si>
  <si>
    <t>Доля педагогических работников, принимающих участие в профессиональных и творческих  конкурсах, в общей численности педагогических работников,%</t>
  </si>
  <si>
    <t xml:space="preserve">Реконструкция объекта муниципальной собственности, количество </t>
  </si>
  <si>
    <t>Количество молодых людей, вовлеченных в программы и проекты, направленные на интеграцию в жизнь общества,%</t>
  </si>
  <si>
    <t>Количество молодых людей, задействованных в мероприятиях по допризывной подготовке молодежи к службе в Вооруженных Силах Российской Федерации,%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</si>
  <si>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организаций,%</t>
  </si>
  <si>
    <t>Среднемесячная заработная плата на малых и средних предприятиях Лискинского муниципального района, руб.</t>
  </si>
  <si>
    <t>Доля единого налога на вмененный доход в доходной части муниципального бюджета,%</t>
  </si>
  <si>
    <t>11.</t>
  </si>
  <si>
    <t>11.1.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</si>
  <si>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Развитие отдельных видов спорта Лискинского муниципального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</si>
  <si>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Развитие футбола Лискинского муниципального района Воронежской области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</si>
  <si>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Развитие хоккея с шайбой Лискинского муниципального района Воронежской области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</si>
  <si>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Развитие волейбола Лискинского муниципального района Воронежской области</t>
    </r>
  </si>
  <si>
    <r>
      <t xml:space="preserve">Мероприятие 4:
</t>
    </r>
    <r>
      <rPr>
        <sz val="10"/>
        <color theme="1"/>
        <rFont val="Times New Roman"/>
        <family val="1"/>
        <charset val="204"/>
      </rPr>
      <t>Развитие баскетбола Лискинского муниципального района Воронежской области</t>
    </r>
  </si>
  <si>
    <r>
      <t xml:space="preserve">Мероприятие 5:
</t>
    </r>
    <r>
      <rPr>
        <sz val="10"/>
        <color theme="1"/>
        <rFont val="Times New Roman"/>
        <family val="1"/>
        <charset val="204"/>
      </rPr>
      <t>Развитие дзюдо, самбо и тхеквандо Лискинского муниципального района Воронежской области</t>
    </r>
  </si>
  <si>
    <r>
      <t xml:space="preserve">Мероприятие 6:
</t>
    </r>
    <r>
      <rPr>
        <sz val="10"/>
        <color theme="1"/>
        <rFont val="Times New Roman"/>
        <family val="1"/>
        <charset val="204"/>
      </rPr>
      <t>Развитие других видов спорта Лискинского муниципального района Воронежской области</t>
    </r>
  </si>
  <si>
    <t>11.2.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</si>
  <si>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2:
</t>
    </r>
    <r>
      <rPr>
        <b/>
        <sz val="10"/>
        <color theme="1"/>
        <rFont val="Times New Roman"/>
        <family val="1"/>
        <charset val="204"/>
      </rPr>
      <t>Проведение официальных физкультурных и спортивных мероприятий Лискинского муниципального района</t>
    </r>
  </si>
  <si>
    <t>11.3.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</si>
  <si>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3:
</t>
    </r>
    <r>
      <rPr>
        <b/>
        <sz val="10"/>
        <color theme="1"/>
        <rFont val="Times New Roman"/>
        <family val="1"/>
        <charset val="204"/>
      </rPr>
      <t>Строительство спортивных объектов на территории  Лискинского муниципального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</si>
  <si>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 xml:space="preserve">Строительство спортивной площадки МКОУ "Нижнеикорецкая СОШ" Лискинского муниципального района Воронежской области 
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</si>
  <si>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 xml:space="preserve">Строительство спортивной площадки по ул. Солнечная г. Лиски
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</si>
  <si>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4:
</t>
    </r>
    <r>
      <rPr>
        <b/>
        <sz val="10"/>
        <color theme="1"/>
        <rFont val="Times New Roman"/>
        <family val="1"/>
        <charset val="204"/>
      </rPr>
      <t>Приобретение инвентаря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</si>
  <si>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5:
</t>
    </r>
    <r>
      <rPr>
        <b/>
        <sz val="10"/>
        <color theme="1"/>
        <rFont val="Times New Roman"/>
        <family val="1"/>
        <charset val="204"/>
      </rPr>
      <t>Расходы на обеспечение деятельности автономных учреждений Лискинского муниципального района</t>
    </r>
  </si>
  <si>
    <t>Удельный вес населения, систематически занимающегося физической культурой и спортом, %</t>
  </si>
  <si>
    <t>12.</t>
  </si>
  <si>
    <t>12.1.</t>
  </si>
  <si>
    <t>12.1.1.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</si>
  <si>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Больничный комплекс по ул. Сеченова в г. Лиски Воронежской области</t>
    </r>
    <r>
      <rPr>
        <u/>
        <sz val="10"/>
        <color theme="1"/>
        <rFont val="Times New Roman"/>
        <family val="1"/>
        <charset val="204"/>
      </rPr>
      <t xml:space="preserve">
</t>
    </r>
  </si>
  <si>
    <t>в том числе по источникам финансирования</t>
  </si>
  <si>
    <t xml:space="preserve">Ввод больничного комплекса по ул. Сеченова в г. Лиски Воронежской области
коек
пос. в смену </t>
  </si>
  <si>
    <t xml:space="preserve">
400
600</t>
  </si>
  <si>
    <t xml:space="preserve">
100
100</t>
  </si>
  <si>
    <t>12.2.</t>
  </si>
  <si>
    <t>12.2.1.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</si>
  <si>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Ремонтно-восстановительные работы, направленные на сохранение военно-мемориальных объектов</t>
    </r>
    <r>
      <rPr>
        <u/>
        <sz val="10"/>
        <color theme="1"/>
        <rFont val="Times New Roman"/>
        <family val="1"/>
        <charset val="204"/>
      </rPr>
      <t xml:space="preserve">
</t>
    </r>
  </si>
  <si>
    <t>Количество отремонтированных и благоустроенных воинских захоронений, шт.</t>
  </si>
  <si>
    <t>12.3.</t>
  </si>
  <si>
    <t>12.3.1.</t>
  </si>
  <si>
    <t>13.</t>
  </si>
  <si>
    <t xml:space="preserve">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бюджета Лискинского муниципального района  Воронежской области" </t>
  </si>
  <si>
    <t>13.1.</t>
  </si>
  <si>
    <t>Подпрограмма №1 "Управление муниципальными финансами"</t>
  </si>
  <si>
    <t>13.1.1.</t>
  </si>
  <si>
    <r>
      <t xml:space="preserve">Основное мероприятие 4: 
</t>
    </r>
    <r>
      <rPr>
        <sz val="10"/>
        <color theme="1"/>
        <rFont val="Times New Roman"/>
        <family val="1"/>
        <charset val="204"/>
      </rPr>
      <t>Управление резервным фондом администрации Лискинского муниципального района  Воронежской области</t>
    </r>
  </si>
  <si>
    <t xml:space="preserve">Удельный вес резервного фонда администрации Лискинского муниципального района Воронежской области в общем объеме расходов районного бюджета,%
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</si>
  <si>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5:
</t>
    </r>
    <r>
      <rPr>
        <sz val="10"/>
        <color theme="1"/>
        <rFont val="Times New Roman"/>
        <family val="1"/>
        <charset val="204"/>
      </rPr>
      <t>Управление муниципальным  долгом  Лискинского муниципального района Воронежcкой области</t>
    </r>
  </si>
  <si>
    <t>Доля расходов на обслуживание муниципального 
долга в общем объеме расходов районного бюджета (за исключением расходов, которые осуществляются за счет субвенций из федерального и областного  бюджетов),%</t>
  </si>
  <si>
    <t>не более 15%</t>
  </si>
  <si>
    <t>13.2.</t>
  </si>
  <si>
    <t>Подпрограмма №2 "Cоздание условий для эффективного и ответственного управления муниципальными финансами, повышение устойчивости бюджетов поселений Лискинского муниципального района  Воронежской области"</t>
  </si>
  <si>
    <t>13.2.1.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</si>
  <si>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Совершенствование системы распределения межбюджетных трансфертов городским и сельским поселениям  Лискинского муниципального района Воронежской области</t>
    </r>
  </si>
  <si>
    <t xml:space="preserve">Своевременное внесение изменений в правовые
 акты Лискинского муниципального района Воронежской области о межбюджетных отношениях органов местного самоуправления в Лискинском муниципальном районе Воронежской области в соответствии с требованиями действующего федерального  и областного бюджетного законодательства
</t>
  </si>
  <si>
    <t xml:space="preserve">В срок, установ-ленный администрацией Лискинского муниципального района </t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</si>
  <si>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 xml:space="preserve">Выравнивание бюджетной обеспеченности городских и сельских поселений </t>
    </r>
  </si>
  <si>
    <t xml:space="preserve">Соотношение фактического финансирования 
расходов районного бюджета, направленных на выравнивание бюджетной обеспеченности городских и сельских поселений к их плановому назначению, предусмотренному решением Совета народных депутатов Лискинского муниципального района Воронежской области о районном  бюджете на соответствующий период и (или) сводной бюджетной росписью района, %
</t>
  </si>
  <si>
    <t>13.3.</t>
  </si>
  <si>
    <t>Подпрограмма №3 "Обеспечение реализации  муниципальной программы"</t>
  </si>
  <si>
    <t>13.3.1.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</si>
  <si>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Финансовое обеспечение деятельности Отдела по финансам и бюджетной политике</t>
    </r>
  </si>
  <si>
    <t>≤ 95%</t>
  </si>
  <si>
    <t>Уровень исполнения плановых назначений по расходам на реализацию подпрограммы, %</t>
  </si>
  <si>
    <t>13.3.2.</t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</si>
  <si>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 xml:space="preserve">Финансовое обеспечение выполнения других расходных обязательств Лискинского муниципального финансового отдела </t>
    </r>
  </si>
  <si>
    <t>14.</t>
  </si>
  <si>
    <t xml:space="preserve">"Муниципальное управление и гражданское общество Лискинского муниципального района Воронежской области" </t>
  </si>
  <si>
    <t>14.1.</t>
  </si>
  <si>
    <t>Подпрограмма №1 "Развитие муниципальной службы в администрации Лискинского муниципального района"</t>
  </si>
  <si>
    <t>14.1.1.</t>
  </si>
  <si>
    <t>Процент охвата муниципальных служищих, прошедших повышение квалификации, профессиональную переподготовку, %</t>
  </si>
  <si>
    <t>14.2.</t>
  </si>
  <si>
    <t>Подпрограмма №2 "Информационное общество"</t>
  </si>
  <si>
    <t>14.2.1.</t>
  </si>
  <si>
    <t>Повышение уровня открытости информации о деятельности исполнительных органов местного самоуправления ,взаимодействия органов власти с институтами гражданского общества с использованием информационных и телекоммуникационных технологий, %</t>
  </si>
  <si>
    <t>Удовлетворенность населения деятельностью органов местного самоуправления, %</t>
  </si>
  <si>
    <t>Подпрограмма №3 "Обеспечение деятельности органов местного самоуправления"</t>
  </si>
  <si>
    <t>Доля исполнения расходных обязательств органов местного самоуправления Лискинского муниципального района от утвержденных,%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</si>
  <si>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 xml:space="preserve">Финансовое обеспечение деятельности органов местного самоуправления Лискинского муниципального района 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</si>
  <si>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2:
</t>
    </r>
    <r>
      <rPr>
        <sz val="10"/>
        <color theme="1"/>
        <rFont val="Times New Roman"/>
        <family val="1"/>
        <charset val="204"/>
      </rPr>
      <t xml:space="preserve">Финансовое обеспечение выполнения других расходных обязательств Лискинского муниципального района органами местного самоуправления  </t>
    </r>
  </si>
  <si>
    <t xml:space="preserve">Объем просроченной кредиторской задолженности по уплате налогов на конец отчетного года, % </t>
  </si>
  <si>
    <t>Подпрограмма №4 "Обеспечение деятельности муниципального казенного учреждения "Служба технического обеспечения"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</si>
  <si>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Финасовое обеспечение деятельности МКУ "СТО"</t>
    </r>
  </si>
  <si>
    <t>Наличие жалоб  от потребителей услуг, ед</t>
  </si>
  <si>
    <t>15.</t>
  </si>
  <si>
    <t>15.1.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</si>
  <si>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Оказание государственной поддержки молодым семьям на приобретение (строительство) жилья</t>
    </r>
  </si>
  <si>
    <t>Количество молодых семей, улучшивших жилищные условия в рамках реализации подпрограммы</t>
  </si>
  <si>
    <t>Количество человек, улучшивших жилищные условия в рамках реализации подпрограммы</t>
  </si>
  <si>
    <t xml:space="preserve">"Защита населения и территории Лискинского муниципального района Воронежской области от чрезвычайных ситуаций и безопасности людей на водных объектах" </t>
  </si>
  <si>
    <t>Подпрограмма №3 "Развитие инженерной инфраструктуры сельских поселений"</t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</si>
  <si>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Устройство тротуаров в сельских поселениях</t>
    </r>
    <r>
      <rPr>
        <u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/>
    </r>
  </si>
  <si>
    <t>Протяженность построенных тротуаров, км.</t>
  </si>
  <si>
    <t>Оказание информационно-консультационных услуг сельскохозяйственным предприятиям Лискинского муниципального района, тыс. руб.</t>
  </si>
  <si>
    <r>
      <t xml:space="preserve">Основное мероприятие 2:
</t>
    </r>
    <r>
      <rPr>
        <b/>
        <sz val="10"/>
        <color theme="1"/>
        <rFont val="Times New Roman"/>
        <family val="1"/>
        <charset val="204"/>
      </rPr>
      <t>Развитие подотрасли растениеводства, переработки и реализации продукции растениеводства</t>
    </r>
  </si>
  <si>
    <t>Производство зерновых и зернобобовых, тонн</t>
  </si>
  <si>
    <t>Производство сахарной свеклы, тонн</t>
  </si>
  <si>
    <t>Производствоподсолнечника,  тонн</t>
  </si>
  <si>
    <t>Производство картофеля, тонн</t>
  </si>
  <si>
    <t>Производство масла подсолнечного нерафинированного и его фракций, тонн</t>
  </si>
  <si>
    <t>Производство сахара  белого свекловичного в твердом состоянии тонн</t>
  </si>
  <si>
    <t>Производство плодоовощных консервов, тыс. усл. банок</t>
  </si>
  <si>
    <t>Субсидии, тыс. руб.</t>
  </si>
  <si>
    <r>
      <t xml:space="preserve">Основное мероприяти 3:
</t>
    </r>
    <r>
      <rPr>
        <b/>
        <sz val="10"/>
        <color theme="1"/>
        <rFont val="Times New Roman"/>
        <family val="1"/>
        <charset val="204"/>
      </rPr>
      <t>Развитие подотрасли животноводства, переработки и реализации продукции живодноводства</t>
    </r>
  </si>
  <si>
    <t>Производство скота и птицы на убой в хозяйствах всех категорий (в живом весе), тонн</t>
  </si>
  <si>
    <t>Производство молока в хозяйствах всех категорий, тонн</t>
  </si>
  <si>
    <t>Производство сыров и сырных продуктов, тонн</t>
  </si>
  <si>
    <t>Производство масла сливочного, тонн</t>
  </si>
  <si>
    <t>Маточное поголовье овец и коз в сельскохозяйственных организациях, крестьянских (фермерских) хозяйствах, включая индивидуальных предпринимателей, гол.</t>
  </si>
  <si>
    <t>ув. в 4 раза</t>
  </si>
  <si>
    <t>2014-2015</t>
  </si>
  <si>
    <t>Количество выступлений, публикаций в средствах массовой информации</t>
  </si>
  <si>
    <t>ув. в 11 раз</t>
  </si>
  <si>
    <t>Количество разработанных буклетов, методических рекомендаций</t>
  </si>
  <si>
    <t>ув. в 48,5 раз</t>
  </si>
  <si>
    <t>Количество щитов с наглядной агитацией за здоровый образ жизни и с информацией, куда можно обратиться за помощью</t>
  </si>
  <si>
    <t>Количество опубликованных статей для населения о мерах по повышению и уничтожению дикорастущих и назаконных посевов наркотикосодержащих культур</t>
  </si>
  <si>
    <t>Количество учащихся, принявших участие в проведении мероприятий, направленных на формирование у детей и подростков представлений о здоровом образе жизни</t>
  </si>
  <si>
    <t>4 и 
720 чел.</t>
  </si>
  <si>
    <t>133,3
180</t>
  </si>
  <si>
    <t>Количество публикаций в СМИ по профилактике наркомании</t>
  </si>
  <si>
    <t>Число учащихся протестированных на предмет употребления наркотиков с использованием тестов (7-11 кл.)</t>
  </si>
  <si>
    <t>-</t>
  </si>
  <si>
    <t xml:space="preserve">
100
66</t>
  </si>
  <si>
    <t xml:space="preserve">
100
74</t>
  </si>
  <si>
    <t xml:space="preserve">
100
112,1</t>
  </si>
  <si>
    <t>5.1.1.</t>
  </si>
  <si>
    <t>объект перенесен</t>
  </si>
  <si>
    <t>ув. в 5,3 раза</t>
  </si>
  <si>
    <t>ув. в 376 раз</t>
  </si>
  <si>
    <r>
      <rPr>
        <u/>
        <sz val="10"/>
        <color theme="1"/>
        <rFont val="Times New Roman"/>
        <family val="1"/>
        <charset val="204"/>
      </rPr>
      <t>Мероприятие 2:</t>
    </r>
    <r>
      <rPr>
        <sz val="10"/>
        <color theme="1"/>
        <rFont val="Times New Roman"/>
        <family val="1"/>
        <charset val="204"/>
      </rPr>
      <t xml:space="preserve">
Строительство фельдшерско-аккушерского пункта в с. Пухово Лискинского района</t>
    </r>
  </si>
  <si>
    <t>Ввод в действие фельдшерско-акушерских пунктов и (или) офисов врачей общей практики в сельской местности, пос. в смену</t>
  </si>
  <si>
    <t xml:space="preserve">Обеспеченность сельского населения фельдшерско-акушерскими пунктами и (или) офисами врачей общей практики </t>
  </si>
  <si>
    <t>9,2 ед. на 10 тыс. человек</t>
  </si>
  <si>
    <r>
      <rPr>
        <u/>
        <sz val="10"/>
        <color theme="1"/>
        <rFont val="Times New Roman"/>
        <family val="1"/>
        <charset val="204"/>
      </rPr>
      <t>Мероприятие 2.1:</t>
    </r>
    <r>
      <rPr>
        <sz val="10"/>
        <color theme="1"/>
        <rFont val="Times New Roman"/>
        <family val="1"/>
        <charset val="204"/>
      </rPr>
      <t xml:space="preserve">
Строительство средней школы на 198 учащихся в с. Селявное-1 Лискинского муниципального района</t>
    </r>
  </si>
  <si>
    <r>
      <t xml:space="preserve">Основное мероприятие 4:
</t>
    </r>
    <r>
      <rPr>
        <b/>
        <sz val="10"/>
        <color theme="1"/>
        <rFont val="Times New Roman"/>
        <family val="1"/>
        <charset val="204"/>
      </rPr>
      <t>Развитие сети плоскостных сооружений в сельской местности</t>
    </r>
  </si>
  <si>
    <r>
      <rPr>
        <u/>
        <sz val="10"/>
        <color theme="1"/>
        <rFont val="Times New Roman"/>
        <family val="1"/>
        <charset val="204"/>
      </rPr>
      <t>Мероприятие 4.1:</t>
    </r>
    <r>
      <rPr>
        <b/>
        <u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Спортивная площадка МКОУ "Щучинская СОШ" Лискинского муниципального района</t>
    </r>
  </si>
  <si>
    <t>Наличие плоскостных спортивных сооружений в сельской местности, тыс. кв.м.</t>
  </si>
  <si>
    <t>Ввод в действие плоскостных спортивных сооружений в сельской местности, тыс. кв.м.</t>
  </si>
  <si>
    <t>Обеспеченность сельского населения плоскостными спортивными сооружениями, тыс. кв.м. на 10 тыс. населения</t>
  </si>
  <si>
    <r>
      <rPr>
        <u/>
        <sz val="10"/>
        <color theme="1"/>
        <rFont val="Times New Roman"/>
        <family val="1"/>
        <charset val="204"/>
      </rPr>
      <t>Мероприятие 6: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Средний Икорец Лискинского муниципального района (1 очередь)</t>
    </r>
  </si>
  <si>
    <t>Ввод в 2016 г.</t>
  </si>
  <si>
    <r>
      <rPr>
        <u/>
        <sz val="10"/>
        <color theme="1"/>
        <rFont val="Times New Roman"/>
        <family val="1"/>
        <charset val="204"/>
      </rPr>
      <t>Мероприятие 7: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Старая Хворостань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</si>
  <si>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8:</t>
    </r>
    <r>
      <rPr>
        <sz val="10"/>
        <color theme="1"/>
        <rFont val="Times New Roman"/>
        <family val="1"/>
        <charset val="204"/>
      </rPr>
      <t xml:space="preserve">
Водоснабжение ул. Юбилейная с. Высокое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</si>
  <si>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9: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Селявное-1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</si>
  <si>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10: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Масловка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</si>
  <si>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Мероприятие 11: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Троицкое Лискинского муниципального района</t>
    </r>
  </si>
  <si>
    <r>
      <t xml:space="preserve">Основное мероприятие 7:
</t>
    </r>
    <r>
      <rPr>
        <b/>
        <sz val="10"/>
        <color theme="1"/>
        <rFont val="Times New Roman"/>
        <family val="1"/>
        <charset val="204"/>
      </rPr>
      <t>Развитие газоснабжения в сельской местности</t>
    </r>
  </si>
  <si>
    <t>Протяженность газовых сетей, км.</t>
  </si>
  <si>
    <t>Удельная протяженность газовых сетей на 1 жителя, пог.м.</t>
  </si>
  <si>
    <t>Уровень газификации домов сетевым газом, %</t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</si>
  <si>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Строительство газопровода в с. Средний Икорец Лискинского района</t>
    </r>
  </si>
  <si>
    <t>Ввод в действие газовых сетей, км.</t>
  </si>
  <si>
    <r>
      <t xml:space="preserve">Основное мероприятие 8:
</t>
    </r>
    <r>
      <rPr>
        <b/>
        <sz val="10"/>
        <color theme="1"/>
        <rFont val="Times New Roman"/>
        <family val="1"/>
        <charset val="204"/>
      </rPr>
      <t>Развитие электроснабжения в сельской местности</t>
    </r>
  </si>
  <si>
    <t>Протяженность электрических сетей, км.</t>
  </si>
  <si>
    <t>Удельная протяженность электрических сетей на 1 жителя</t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</si>
  <si>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Электроснабжение ул. Юбилнйная с. Высокое Лискинского района</t>
    </r>
  </si>
  <si>
    <t>Ввод в действие электрических сетей, км.</t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</si>
  <si>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Электроснабжение ул. Яблочкина, ул. Семеновой в с. Средний Икорец Лискинского района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</si>
  <si>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Электроснабжение ул. Школьная, ул. Холмистая, пер. Степной в х. Никольский Лискинского района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</si>
  <si>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Автомобильная дорога "М-4 "Дон" на 589 (лево) км. - х. Федоровский в Лискинском районе</t>
    </r>
  </si>
  <si>
    <t>7.2.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</si>
  <si>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Предоставление субсидий на компенсацию части затрат субъектам малого и среднего предпринимательства, связанных с уплатой первого взноса (аванса) при заключении договора (договоров) лизинга оборудования с российскими лизинговыми организациями в целях создания и (или) развития либо модернизации производства товаров (работ, услуг)</t>
    </r>
  </si>
  <si>
    <t>ув.в. 10раз</t>
  </si>
  <si>
    <t>ув. в 8 раз</t>
  </si>
  <si>
    <t>Сокращение дорожно-транспортных происшествий, %</t>
  </si>
  <si>
    <t>ув. в9,8 раз</t>
  </si>
  <si>
    <t>Динамика примерных (индикативных ) значений соотношения средней заработной платы работников,повышение оплаты труда которых предусмотрено Указом президента РФ от 7 мая 2012 г.№597" О мероприятиях по реализации государственной социальной политики" , и средней заработной платы ,установленной в Воронежской области</t>
  </si>
  <si>
    <t>100
100</t>
  </si>
  <si>
    <t>0,047
14,5</t>
  </si>
  <si>
    <t>0,017
17,6</t>
  </si>
  <si>
    <r>
      <t xml:space="preserve">Основное мероприятие 1:
</t>
    </r>
    <r>
      <rPr>
        <b/>
        <sz val="10"/>
        <color theme="1"/>
        <rFont val="Times New Roman"/>
        <family val="1"/>
        <charset val="204"/>
      </rPr>
      <t>Массовая физическая культура и спорт</t>
    </r>
  </si>
  <si>
    <t>ув.в155раз</t>
  </si>
  <si>
    <t>Совершенствование системы распределения межбюджетных трансфертов городским и сельским поселениям Лискинского муниципального района Воронежской области</t>
  </si>
  <si>
    <t>96487 тыс. руб.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</si>
  <si>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 xml:space="preserve"> Поддержка мер по обеспечению сбалансированности городских и сельских поселений Лискинского муниципального района</t>
    </r>
  </si>
  <si>
    <t>Соблюдение порядка и требований, установленных правовым актом Лискинского муниципального района</t>
  </si>
  <si>
    <t>да</t>
  </si>
  <si>
    <t>Увеличение численности муниципальных служащих, прошедших аттестацию и сдавших квалификационный экзамен</t>
  </si>
  <si>
    <t>Увеличение количества муниципальных служащих, включенных в кадровый резерв</t>
  </si>
  <si>
    <t>Количнство молодых семей, получивших свидетельство о праве на получение социальной выплаты на приобретение (строительство) жилого помещения</t>
  </si>
  <si>
    <t>Доля молодых семей, получивших свидетельство о праве на получение социальной выплаты на приобретение (строительство) жилого помещения, в общем количестве молодых семей, нуждающихся в улучшении жилищных условий по состоянию на 1 января</t>
  </si>
  <si>
    <t>ув. в 6 раз</t>
  </si>
  <si>
    <t>Отношение численности детей в возрасте от 3 до 7 лет, которым предоставлена возможность поучать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</t>
  </si>
  <si>
    <t>Подпрограмма №3 "Развитие дополнительного образования"</t>
  </si>
  <si>
    <t>2.4.1.</t>
  </si>
  <si>
    <t xml:space="preserve">Удельный вес детей, находящихся в трудной жизненной ситуации, охваченных организованными формами отдыха и оздоровления в лагерях дневного пребывания, загородных детских оздоровительных и профильных лагерях  </t>
  </si>
  <si>
    <t>Количество мероприятий, проведенных в лагерях дневного пребывания, загородных детских оздоровительных профильных лагерях, направленных на создание безбарьерной среды для детей-инвалидов</t>
  </si>
  <si>
    <t>ув.в 11,6 раз</t>
  </si>
  <si>
    <t>таких семей нет</t>
  </si>
  <si>
    <t>2.8.8.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</si>
  <si>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9:
</t>
    </r>
    <r>
      <rPr>
        <sz val="10"/>
        <color theme="1"/>
        <rFont val="Times New Roman"/>
        <family val="1"/>
        <charset val="204"/>
      </rPr>
      <t>Выплаты семьям опекунов на содержание подопечных детей</t>
    </r>
  </si>
  <si>
    <t>Создание объекта муниципальной собственности (детский сад в микрорайоне "Интернат", реконструкция детского сада в пгт. Давыдовка)</t>
  </si>
  <si>
    <t>2.8.9.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</si>
  <si>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10:
</t>
    </r>
    <r>
      <rPr>
        <sz val="10"/>
        <color theme="1"/>
        <rFont val="Times New Roman"/>
        <family val="1"/>
        <charset val="204"/>
      </rPr>
      <t>Компенсация за счет средств областного бюджета, выплачиваемая родителям в целях материальной поддержки воспитания и обучения детей, посещающих общеобразовательные организации дошкольного образования</t>
    </r>
  </si>
  <si>
    <t>ув. в 382 раза</t>
  </si>
  <si>
    <r>
      <t xml:space="preserve">Мероприятие 1.1.
</t>
    </r>
    <r>
      <rPr>
        <sz val="10"/>
        <color theme="1"/>
        <rFont val="Times New Roman"/>
        <family val="1"/>
        <charset val="204"/>
      </rPr>
      <t>Развитие отдельных видов спорта в Лискинском муниципальном районе</t>
    </r>
  </si>
  <si>
    <r>
      <t xml:space="preserve">Мероприятие 1.2.
</t>
    </r>
    <r>
      <rPr>
        <sz val="10"/>
        <color theme="1"/>
        <rFont val="Times New Roman"/>
        <family val="1"/>
        <charset val="204"/>
      </rPr>
      <t>Проведение официальных физкультурных и спортивных мероприятий Лискинского муниципального района</t>
    </r>
  </si>
  <si>
    <r>
      <t xml:space="preserve">Мероприятие 1.3.
</t>
    </r>
    <r>
      <rPr>
        <sz val="10"/>
        <color theme="1"/>
        <rFont val="Times New Roman"/>
        <family val="1"/>
        <charset val="204"/>
      </rPr>
      <t>Приобретение инвентаря</t>
    </r>
  </si>
  <si>
    <r>
      <t xml:space="preserve">Мероприятие 1.4.
</t>
    </r>
    <r>
      <rPr>
        <sz val="10"/>
        <color theme="1"/>
        <rFont val="Times New Roman"/>
        <family val="1"/>
        <charset val="204"/>
      </rPr>
      <t>Расходы на обеспечение деятельности автономных учреждений Лискинского муниципального района</t>
    </r>
  </si>
  <si>
    <r>
      <t xml:space="preserve">Мероприятие 1.5.
</t>
    </r>
    <r>
      <rPr>
        <sz val="10"/>
        <color theme="1"/>
        <rFont val="Times New Roman"/>
        <family val="1"/>
        <charset val="204"/>
      </rPr>
      <t>Строительство спортивных объектов на территории  Лискинского муниципального района</t>
    </r>
  </si>
  <si>
    <r>
      <t xml:space="preserve">Исполнитель: старший экономист отдела по экономике
и инвестиционным программам                                                            ____________________   </t>
    </r>
    <r>
      <rPr>
        <u/>
        <sz val="11"/>
        <color indexed="8"/>
        <rFont val="Times New Roman"/>
        <family val="1"/>
        <charset val="204"/>
      </rPr>
      <t>Е.А. Герасименко</t>
    </r>
  </si>
  <si>
    <t>телефон исполнителя: 4-42-99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</si>
  <si>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мероприятие1: </t>
    </r>
    <r>
      <rPr>
        <b/>
        <sz val="10"/>
        <color theme="1"/>
        <rFont val="Times New Roman"/>
        <family val="1"/>
        <charset val="204"/>
      </rPr>
      <t>Мероприятия по профилактике правонарушений и охране общественного порядка</t>
    </r>
  </si>
  <si>
    <t>Количество установленных систем видеонаблюдения на территории Лискинского муниципального района и г. Лиски</t>
  </si>
  <si>
    <t>Количество лиц, осужденных к мерам наказания, не связанным с лишением свободы, которым оказана социальная помощь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</si>
  <si>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2: 
</t>
    </r>
    <r>
      <rPr>
        <b/>
        <sz val="10"/>
        <color theme="1"/>
        <rFont val="Times New Roman"/>
        <family val="1"/>
        <charset val="204"/>
      </rPr>
      <t>Профилактика преступности и правонарушений среди несовершеннолетних и молодежи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</si>
  <si>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Оплата услуг по обеспечению общественного порядка на стадионе при проведении городских футбольных матчей (привлечение стюартов для контроля ситуации с болельщиками)</t>
    </r>
  </si>
  <si>
    <t>Количество стюартов, привлекаемых для котроля ситуации с болельщиками при проведении футбольных матчей на стидионе города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</si>
  <si>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3: 
</t>
    </r>
    <r>
      <rPr>
        <b/>
        <sz val="10"/>
        <color theme="1"/>
        <rFont val="Times New Roman"/>
        <family val="1"/>
        <charset val="204"/>
      </rPr>
      <t>Противодействие терроризму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</si>
  <si>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Приобретение рамок - металлодетекторов для учреждений и мест пребывания людей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</si>
  <si>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Изготовление и установка банеров с наглядной агитацией за здоровый образ жизни</t>
    </r>
  </si>
  <si>
    <t>Количество установленных банеров с наглядной агитацией за здоровый образ жизни, либо с другой антинаркотической информацией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</si>
  <si>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1: </t>
    </r>
    <r>
      <rPr>
        <b/>
        <sz val="10"/>
        <color theme="1"/>
        <rFont val="Times New Roman"/>
        <family val="1"/>
        <charset val="204"/>
      </rPr>
      <t>Агитационные меры по профилактике распространения и злоупотребления наркомании</t>
    </r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</si>
  <si>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2: </t>
    </r>
    <r>
      <rPr>
        <b/>
        <sz val="10"/>
        <color theme="1"/>
        <rFont val="Times New Roman"/>
        <family val="1"/>
        <charset val="204"/>
      </rPr>
      <t>Профилактика наркомании среди детей и подростков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</si>
  <si>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Проведение "прямых линий" и "круглых столов" с приглашением специалистов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</si>
  <si>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Подписка периодических изданий антинаркотической направленности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</si>
  <si>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Проведение мероприятий по вопросам профилактики наркомании, аредных превычек детей и подростков (семинары, беседы, лекции, акции)</t>
    </r>
  </si>
  <si>
    <r>
      <t xml:space="preserve">Мероприятие 4:
</t>
    </r>
    <r>
      <rPr>
        <sz val="10"/>
        <color theme="1"/>
        <rFont val="Times New Roman"/>
        <family val="1"/>
        <charset val="204"/>
      </rPr>
      <t>Издание (приобретение) наглядной агитации за здоровый образ жизни: стендов, методических материалов, буклетов и т.д.</t>
    </r>
  </si>
  <si>
    <t>Издание (приобретение) наглядной агитации за здоровый образ жизни: стендов, методических материалов, буклетов и т.д.</t>
  </si>
  <si>
    <t>Сохранение удельного веса детей школьного возраста, охваченных организованными формами отдыха и оздоровления</t>
  </si>
  <si>
    <t>2.4.2.</t>
  </si>
  <si>
    <t>Доля выполненных планов заданий, от общего количества предписаний, выданных надзорными органами по обеспечению санитарно-гегиенического и противоэпидемиологического режима в организациях отдыха и оздоровления детей и молодежи</t>
  </si>
  <si>
    <t>2.4.3.</t>
  </si>
  <si>
    <t>Создание объекта муниципальной собственности (детский сад по адресу г. Лиски ул. Титова,24)</t>
  </si>
  <si>
    <t>Строительство пристройки к МКОУ СОШ №1 г. Лиски</t>
  </si>
  <si>
    <t>2.7.3.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</si>
  <si>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Гражданское образование и патриотическое воспитание молодежи, содействие формированию правовых, культурных, нравственных ценностей среди молодежи</t>
    </r>
  </si>
  <si>
    <t>Увеличение количества военно-патриотических объединений и военно-спортивных молодежных клубов</t>
  </si>
  <si>
    <t>2.7.4.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</si>
  <si>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Развитие системы информирования молодежи о потенциальных возможностях саморазвития и мониторинга молодежной политики</t>
    </r>
  </si>
  <si>
    <t xml:space="preserve">Повышение осведомленности молодых людей о потенциальных возможностях проявления социальной инициативы и в общественно-политической жизни </t>
  </si>
  <si>
    <t>Выплаты компенсации родителям в целях материальной поддержки воспитания и обучения детей, посещающих общеобразовательные организации реализующие общеобразовательную программу дошкольного образования</t>
  </si>
  <si>
    <t xml:space="preserve">
100
72</t>
  </si>
  <si>
    <t xml:space="preserve">
100
100</t>
  </si>
  <si>
    <t>5.1.2.</t>
  </si>
  <si>
    <t>5.1.3.</t>
  </si>
  <si>
    <t>ув. в 4,2 раза</t>
  </si>
  <si>
    <t>5.2.</t>
  </si>
  <si>
    <t>5.2.1.</t>
  </si>
  <si>
    <t>5.2.2.</t>
  </si>
  <si>
    <r>
      <t xml:space="preserve">Основное мероприятие 2:
</t>
    </r>
    <r>
      <rPr>
        <b/>
        <sz val="10"/>
        <color theme="1"/>
        <rFont val="Times New Roman"/>
        <family val="1"/>
        <charset val="204"/>
      </rPr>
      <t>Развитие сети общеобразовательных учреждений в сельской местности</t>
    </r>
  </si>
  <si>
    <t>Ввод школы в с. Селявное, уч. Мест</t>
  </si>
  <si>
    <t>5.2.3.</t>
  </si>
  <si>
    <t>Приобретение основных средств</t>
  </si>
  <si>
    <t>Создание условий для улучшения социально-демографической ситуации
(приобретение автотраспорта "Скорая помощь")</t>
  </si>
  <si>
    <t>5.2.4.</t>
  </si>
  <si>
    <t>5.2.5.</t>
  </si>
  <si>
    <r>
      <rPr>
        <u/>
        <sz val="10"/>
        <color theme="1"/>
        <rFont val="Times New Roman"/>
        <family val="1"/>
        <charset val="204"/>
      </rPr>
      <t>Мероприятие 12: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Средний Икорец Лискинского муниципального района Воронежской области (1 очередь)</t>
    </r>
  </si>
  <si>
    <r>
      <rPr>
        <u/>
        <sz val="10"/>
        <color theme="1"/>
        <rFont val="Times New Roman"/>
        <family val="1"/>
        <charset val="204"/>
      </rPr>
      <t>Мероприятие 13:</t>
    </r>
    <r>
      <rPr>
        <sz val="10"/>
        <color theme="1"/>
        <rFont val="Times New Roman"/>
        <family val="1"/>
        <charset val="204"/>
      </rPr>
      <t xml:space="preserve">
Реконструкция водопроводных сетей в с. Лискинское Лискинского муниципального района Воронежской области</t>
    </r>
  </si>
  <si>
    <t>5.2.6.</t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</si>
  <si>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Газопровод ул. Яблочкина в с. Средний Икорец Лискинского муниципального района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</si>
  <si>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Газопровод ул. Юбилейная в с. Высокое Лискинского муниципального района</t>
    </r>
  </si>
  <si>
    <r>
      <t>Мероприятие 4:
Строительство г</t>
    </r>
    <r>
      <rPr>
        <sz val="10"/>
        <color theme="1"/>
        <rFont val="Times New Roman"/>
        <family val="1"/>
        <charset val="204"/>
      </rPr>
      <t>азопровода ул. Холмистая, Школьная, пер. Степной в х. Никольский Лискинского муниципального района</t>
    </r>
  </si>
  <si>
    <t>5.2.7.</t>
  </si>
  <si>
    <t>Строительный контроль</t>
  </si>
  <si>
    <t>5.2.8.</t>
  </si>
  <si>
    <r>
      <t xml:space="preserve">Основное мероприятие 9:
</t>
    </r>
    <r>
      <rPr>
        <b/>
        <sz val="10"/>
        <color theme="1"/>
        <rFont val="Times New Roman"/>
        <family val="1"/>
        <charset val="204"/>
      </rPr>
      <t>Развитие сети автомобильных дорог</t>
    </r>
  </si>
  <si>
    <t>7.1.1.</t>
  </si>
  <si>
    <t>7.2.1.</t>
  </si>
  <si>
    <t>ув. в 11,9 раз</t>
  </si>
  <si>
    <t>7.2.2.</t>
  </si>
  <si>
    <r>
      <rPr>
        <u/>
        <sz val="10"/>
        <color theme="1"/>
        <rFont val="Times New Roman"/>
        <family val="1"/>
        <charset val="204"/>
      </rPr>
      <t>Основное мероприяти 2:</t>
    </r>
    <r>
      <rPr>
        <sz val="10"/>
        <color theme="1"/>
        <rFont val="Times New Roman"/>
        <family val="1"/>
        <charset val="204"/>
      </rPr>
      <t xml:space="preserve">
Ремонт автомобильных дорог общего пользования местного значения</t>
    </r>
  </si>
  <si>
    <t>7.2.3.</t>
  </si>
  <si>
    <t>Площадь отремонтированных автомобильных дорог общего пользования местного значения, тыс.кв.м.</t>
  </si>
  <si>
    <t>Протяженность построенных автомобильных дорог общего пользования местного значения (виадук), м</t>
  </si>
  <si>
    <t>8.3.</t>
  </si>
  <si>
    <t>8.3.1.</t>
  </si>
  <si>
    <t>8.4.</t>
  </si>
  <si>
    <t>8.4.1.</t>
  </si>
  <si>
    <t>8.5.</t>
  </si>
  <si>
    <t>Подпрограмма №5 "Развитие сельской культуры Лискинского муниципального района Воронежской области"</t>
  </si>
  <si>
    <t>8.5.1.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</si>
  <si>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Строительство, реконструкция и капитальный ремонт культурно-досуговых учреждений в Лискинском муниципальном районе Воронежской области</t>
    </r>
  </si>
  <si>
    <t>Количество учреждений культуры, в которых проведена реконструкция</t>
  </si>
  <si>
    <t>10.2.</t>
  </si>
  <si>
    <t>10.3.</t>
  </si>
  <si>
    <t>10.4.</t>
  </si>
  <si>
    <t>10.5.</t>
  </si>
  <si>
    <t>10.6.</t>
  </si>
  <si>
    <t>11.1.1.</t>
  </si>
  <si>
    <t>11.1.2.</t>
  </si>
  <si>
    <t>Ввод в действие  фельдшерско-акушерского пункта, кв.м.</t>
  </si>
  <si>
    <t>11.2.3.</t>
  </si>
  <si>
    <t>11.2.1.</t>
  </si>
  <si>
    <t>11.3.1.</t>
  </si>
  <si>
    <t>12.1.2.</t>
  </si>
  <si>
    <t>12.2.2.</t>
  </si>
  <si>
    <t>12.2.3.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</si>
  <si>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Содействие повышению качества управления финансами городских и сельских поселений</t>
    </r>
  </si>
  <si>
    <t>Соотношение фактического финансирования 
городских и сельских поселений к плановому назначению, предусмотренному решением Совета народных депутатов Лискинского муниципального района  Воронежской области о районном бюджете на соответствующий период и (или) сводной бюджетной росписью района,%</t>
  </si>
  <si>
    <t>12.3.2.</t>
  </si>
  <si>
    <t>13.4.</t>
  </si>
  <si>
    <t>13.4.1.</t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</si>
  <si>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Установка систем видеонаблюдения на территории Лискинского муниципального района и г. Лиски</t>
    </r>
  </si>
  <si>
    <r>
      <rPr>
        <u/>
        <sz val="10"/>
        <color theme="1"/>
        <rFont val="Times New Roman"/>
        <family val="1"/>
        <charset val="204"/>
      </rPr>
      <t>Основное мероприяти 3:</t>
    </r>
    <r>
      <rPr>
        <sz val="10"/>
        <color theme="1"/>
        <rFont val="Times New Roman"/>
        <family val="1"/>
        <charset val="204"/>
      </rPr>
      <t xml:space="preserve">
Строительство автомобильных дорог общего пользования местного значения</t>
    </r>
  </si>
  <si>
    <t>Количество приобретенных рамок металлодетекторов</t>
  </si>
  <si>
    <t>Капитальный ремонт СОШ №12</t>
  </si>
  <si>
    <t>Проект пристройки к СОШ №10</t>
  </si>
  <si>
    <t>Строительство лыжероллерной трассы в западной части г. Лиски</t>
  </si>
  <si>
    <t>ув.в 13 раз</t>
  </si>
  <si>
    <t xml:space="preserve">
100
76</t>
  </si>
  <si>
    <r>
      <rPr>
        <u/>
        <sz val="10"/>
        <color theme="1"/>
        <rFont val="Times New Roman"/>
        <family val="1"/>
        <charset val="204"/>
      </rPr>
      <t>Мероприятие 14:</t>
    </r>
    <r>
      <rPr>
        <sz val="10"/>
        <color theme="1"/>
        <rFont val="Times New Roman"/>
        <family val="1"/>
        <charset val="204"/>
      </rPr>
      <t xml:space="preserve">
Реконструкция наружных сетей водоснабжения в с. Троицкое Лискинского муниципального района Воронежской области</t>
    </r>
  </si>
  <si>
    <r>
      <rPr>
        <u/>
        <sz val="10"/>
        <color theme="1"/>
        <rFont val="Times New Roman"/>
        <family val="1"/>
        <charset val="204"/>
      </rPr>
      <t>Мероприятие 15:</t>
    </r>
    <r>
      <rPr>
        <sz val="10"/>
        <color theme="1"/>
        <rFont val="Times New Roman"/>
        <family val="1"/>
        <charset val="204"/>
      </rPr>
      <t xml:space="preserve">
Строительство водопроводных сетей по ул. Гагарина, Ф.Энгельса, 50 лет Октября, Ракитина в пгт. Давыдовка Лискинского муниципального района Воронежской области</t>
    </r>
  </si>
  <si>
    <t>Ввод в действие водозабора, куб.м.в сутки</t>
  </si>
  <si>
    <r>
      <rPr>
        <u/>
        <sz val="10"/>
        <color theme="1"/>
        <rFont val="Times New Roman"/>
        <family val="1"/>
        <charset val="204"/>
      </rPr>
      <t xml:space="preserve">Основное мероприяти 1:
</t>
    </r>
    <r>
      <rPr>
        <sz val="10"/>
        <color theme="1"/>
        <rFont val="Times New Roman"/>
        <family val="1"/>
        <charset val="204"/>
      </rPr>
      <t>Повышение безопасности дорожного движения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</si>
  <si>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>Финансовое обеспечение деятельности подведомственных учреждений культуры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</si>
  <si>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 xml:space="preserve">Финансовое обеспечение деятельности подведомственных учреждений культуры 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</si>
  <si>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 xml:space="preserve">Оказание государственных услуг (выполнение работ) и обеспечение деятельности учреждения в сфере культуры </t>
    </r>
  </si>
  <si>
    <r>
      <rPr>
        <u/>
        <sz val="10"/>
        <color theme="1"/>
        <rFont val="Times New Roman"/>
        <family val="1"/>
        <charset val="204"/>
      </rPr>
      <t xml:space="preserve">Основное мероприятие 1:
</t>
    </r>
    <r>
      <rPr>
        <sz val="10"/>
        <color theme="1"/>
        <rFont val="Times New Roman"/>
        <family val="1"/>
        <charset val="204"/>
      </rPr>
      <t xml:space="preserve">Финансовое обеспечение сектора методической службы отдела культуры </t>
    </r>
  </si>
  <si>
    <t>Финансовое обеспечение выполнения полномочий в сфере культуры</t>
  </si>
  <si>
    <t>8.6.</t>
  </si>
  <si>
    <t>Подпрограмма №6 "Развитие туризма"</t>
  </si>
  <si>
    <t>8.6.1.</t>
  </si>
  <si>
    <t>Продвижение туристического потенциала Лискинского района на областном, межрегиональном и международном уровне</t>
  </si>
  <si>
    <t>Объем въездного туристского потока, тыс. чел.</t>
  </si>
  <si>
    <t>Количество мероприятий, направленных на продвижение туристских ресурсов Лискинского района, ед.</t>
  </si>
  <si>
    <t>0,049
19,3</t>
  </si>
  <si>
    <t>12.2.4.</t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</si>
  <si>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Обслуживание систем видеонаблюдения на территории Лискинского муниципального района</t>
    </r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</si>
  <si>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Социальная помощь осужденным к мерам наказания, не связанным с лишением свободы</t>
    </r>
  </si>
  <si>
    <r>
      <t xml:space="preserve">Мероприятие 4:
</t>
    </r>
    <r>
      <rPr>
        <sz val="10"/>
        <color theme="1"/>
        <rFont val="Times New Roman"/>
        <family val="1"/>
        <charset val="204"/>
      </rPr>
      <t>Материально-техническое обеспечение деятельности полиции</t>
    </r>
  </si>
  <si>
    <r>
      <t xml:space="preserve">Мероприятие 5:
</t>
    </r>
    <r>
      <rPr>
        <sz val="10"/>
        <color theme="1"/>
        <rFont val="Times New Roman"/>
        <family val="1"/>
        <charset val="204"/>
      </rPr>
      <t>Привлечение сотрудников охранных предприятий для обеспечения общественного порядка на районных массовых мероприятий, проводимых на территории района</t>
    </r>
  </si>
  <si>
    <r>
      <t xml:space="preserve">Мероприятие 6:
</t>
    </r>
    <r>
      <rPr>
        <sz val="10"/>
        <color theme="1"/>
        <rFont val="Times New Roman"/>
        <family val="1"/>
        <charset val="204"/>
      </rPr>
      <t>Опубликование правовых актов в газете "Лискинский муниципальный вестник"</t>
    </r>
  </si>
  <si>
    <r>
      <t xml:space="preserve">Мероприятие 7:
</t>
    </r>
    <r>
      <rPr>
        <sz val="10"/>
        <color theme="1"/>
        <rFont val="Times New Roman"/>
        <family val="1"/>
        <charset val="204"/>
      </rPr>
      <t>Материально-техническое обеспечение деятельности добровольно-народных дружин</t>
    </r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</si>
  <si>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Капитальные вложения в учреждение образования СОШ №10</t>
    </r>
  </si>
  <si>
    <t>2.2.4.</t>
  </si>
  <si>
    <t>2.3.4.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</si>
  <si>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Расходы за счет межбюджетных трансфертов для компенсации доп.расходов, возникших в результате решений, принятых органами власти другого уровня</t>
    </r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</si>
  <si>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Нормативно-правовое обеспечение организации отдыха и оздоровления детей</t>
    </r>
  </si>
  <si>
    <r>
      <rPr>
        <u/>
        <sz val="10"/>
        <color theme="1"/>
        <rFont val="Times New Roman"/>
        <family val="1"/>
        <charset val="204"/>
      </rPr>
      <t>Основное мероприятие 2:</t>
    </r>
    <r>
      <rPr>
        <sz val="10"/>
        <color theme="1"/>
        <rFont val="Times New Roman"/>
        <family val="1"/>
        <charset val="204"/>
      </rPr>
      <t xml:space="preserve">
Мероприятия по развитию механизмов административной среды и межведомственного взаимодействия</t>
    </r>
  </si>
  <si>
    <r>
      <rPr>
        <u/>
        <sz val="10"/>
        <color theme="1"/>
        <rFont val="Times New Roman"/>
        <family val="1"/>
        <charset val="204"/>
      </rPr>
      <t>Основное мероприятие 3:</t>
    </r>
    <r>
      <rPr>
        <sz val="10"/>
        <color theme="1"/>
        <rFont val="Times New Roman"/>
        <family val="1"/>
        <charset val="204"/>
      </rPr>
      <t xml:space="preserve">
Организация отдыха, оздоровления и занятости детей и молодежи</t>
    </r>
  </si>
  <si>
    <t>Строительство пристройки к МБДОУ "ЦРР-Детский сад №5" ул. 40 лет Октября, 29</t>
  </si>
  <si>
    <t>Строительство пристройки к МКОУ СОШ №1</t>
  </si>
  <si>
    <t>Строительство лыжероллерной трассы в западной части г.Ллиски</t>
  </si>
  <si>
    <t xml:space="preserve">Строительство пристройки к МКОУ СОШ №10 г. Лиски </t>
  </si>
  <si>
    <t>ув.в 15 раз</t>
  </si>
  <si>
    <t xml:space="preserve">
100
82</t>
  </si>
  <si>
    <t>Регулирование и совершенствование деятельности в сфере имущественных отношений</t>
  </si>
  <si>
    <t>4.1.</t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</si>
  <si>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Мероприятия по управлению муниципальным имуществом</t>
    </r>
  </si>
  <si>
    <t>4.2.</t>
  </si>
  <si>
    <r>
      <t xml:space="preserve">Основное мероприятие 2:
</t>
    </r>
    <r>
      <rPr>
        <sz val="10"/>
        <color theme="1"/>
        <rFont val="Times New Roman"/>
        <family val="1"/>
        <charset val="204"/>
      </rPr>
      <t>Содержание имущества казны</t>
    </r>
  </si>
  <si>
    <t>Производство подсолнечника,  тонн</t>
  </si>
  <si>
    <r>
      <rPr>
        <u/>
        <sz val="10"/>
        <color theme="1"/>
        <rFont val="Times New Roman"/>
        <family val="1"/>
        <charset val="204"/>
      </rPr>
      <t>Мероприятие 4.1:</t>
    </r>
    <r>
      <rPr>
        <b/>
        <u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Многофункциональная спортивная площадка в с. Ковалево Лискинского муниципального района Воронежской области</t>
    </r>
  </si>
  <si>
    <r>
      <rPr>
        <u/>
        <sz val="10"/>
        <color theme="1"/>
        <rFont val="Times New Roman"/>
        <family val="1"/>
        <charset val="204"/>
      </rPr>
      <t>Мероприятие 16:</t>
    </r>
    <r>
      <rPr>
        <sz val="10"/>
        <color theme="1"/>
        <rFont val="Times New Roman"/>
        <family val="1"/>
        <charset val="204"/>
      </rPr>
      <t xml:space="preserve">
Строительство водозабора в пгт. Давыдовка Лискинского муниципального района Воронежской области</t>
    </r>
  </si>
  <si>
    <r>
      <rPr>
        <u/>
        <sz val="10"/>
        <color theme="1"/>
        <rFont val="Times New Roman"/>
        <family val="1"/>
        <charset val="204"/>
      </rPr>
      <t>Мероприятие 17:</t>
    </r>
    <r>
      <rPr>
        <sz val="10"/>
        <color theme="1"/>
        <rFont val="Times New Roman"/>
        <family val="1"/>
        <charset val="204"/>
      </rPr>
      <t xml:space="preserve">
Реконструкция наружных сетей водоснабжения в с. Троицкое Лискинского муниципального района Воронежской области</t>
    </r>
  </si>
  <si>
    <r>
      <rPr>
        <u/>
        <sz val="10"/>
        <color theme="1"/>
        <rFont val="Times New Roman"/>
        <family val="1"/>
        <charset val="204"/>
      </rPr>
      <t>Мероприятие 18:</t>
    </r>
    <r>
      <rPr>
        <sz val="10"/>
        <color theme="1"/>
        <rFont val="Times New Roman"/>
        <family val="1"/>
        <charset val="204"/>
      </rPr>
      <t xml:space="preserve">
Строительство водопроводных сетей в с. Аношкино Лискинского муниципального района Воронежской области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</si>
  <si>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Подъездная автомобильная дорога к площадкам животноводческого комплекса КРС на 2800 коров по адресу: Воронежская область, Лискинский района, западнее с. Высокое</t>
    </r>
  </si>
  <si>
    <t>Ввод в действие автомобильных дорог, км.</t>
  </si>
  <si>
    <r>
      <t xml:space="preserve">Мероприятие 3:
</t>
    </r>
    <r>
      <rPr>
        <sz val="10"/>
        <color theme="1"/>
        <rFont val="Times New Roman"/>
        <family val="1"/>
        <charset val="204"/>
      </rPr>
      <t>Подъездная автомобильная дорога к МТФ Воронежская область, Лискинский район, восточнее с. Петропавловка</t>
    </r>
  </si>
  <si>
    <t>6.3.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</si>
  <si>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Предоставление субсидий на компенсацию части затрат субъектов малого и среднего предпринимательства, связанных с приобретением оборудования в целях создания и (или) развития либо модернизации производства товаров (работ, услуг)</t>
    </r>
  </si>
  <si>
    <t>Обеспечение обязательного страхования жизни и здоровья пассажиров до садоогородов, %</t>
  </si>
  <si>
    <t>ув. в 7,8 раза</t>
  </si>
  <si>
    <r>
      <t xml:space="preserve">Мероприятие 1.6.
</t>
    </r>
    <r>
      <rPr>
        <sz val="10"/>
        <color theme="1"/>
        <rFont val="Times New Roman"/>
        <family val="1"/>
        <charset val="204"/>
      </rPr>
      <t>Приобретение автобуса</t>
    </r>
  </si>
  <si>
    <r>
      <t xml:space="preserve">Мероприятие 1.7.
</t>
    </r>
    <r>
      <rPr>
        <sz val="10"/>
        <color theme="1"/>
        <rFont val="Times New Roman"/>
        <family val="1"/>
        <charset val="204"/>
      </rPr>
      <t>Меры по реализации комплекса ГТО</t>
    </r>
  </si>
  <si>
    <t>12.2.5.</t>
  </si>
  <si>
    <r>
      <t xml:space="preserve">Основное мероприятие 5:
</t>
    </r>
    <r>
      <rPr>
        <sz val="10"/>
        <color theme="1"/>
        <rFont val="Times New Roman"/>
        <family val="1"/>
        <charset val="204"/>
      </rPr>
      <t>Иные межбюджетные транферты общего характера на решение вопросов местного значения бюджетам поселений</t>
    </r>
  </si>
  <si>
    <r>
      <t xml:space="preserve">Основное мероприятие 1: 
</t>
    </r>
    <r>
      <rPr>
        <sz val="10"/>
        <color theme="1"/>
        <rFont val="Times New Roman"/>
        <family val="1"/>
        <charset val="204"/>
      </rPr>
      <t>Организация работы с кадрами</t>
    </r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</si>
  <si>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>Создание условий для внедрения информационно-коммуникационных технологий</t>
    </r>
  </si>
  <si>
    <t>Обеспечение эффективного функционирования зданий, помещений, прилегающих территорий,%</t>
  </si>
  <si>
    <t>Обеспечение органов местного самоуправления транспортными услугами,%</t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</si>
  <si>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Межбюджетные трансферты на осуществление части полномочий из бюджета муниципального района, в соответствии с заключёнными соглашениями</t>
    </r>
  </si>
  <si>
    <t>Межбюджетные трансферты на осуществление части полномочий из бюджета муниципального района, в соответствии с заключёнными соглашениями, тыс. руб.</t>
  </si>
  <si>
    <t>Межбюджетные трансферты на осуществление части полномочий из бюджета городского поселения город Лиски в соответствии с заключёнными соглашениями, тыс. руб.</t>
  </si>
  <si>
    <r>
      <rPr>
        <u/>
        <sz val="10"/>
        <color theme="1"/>
        <rFont val="Times New Roman"/>
        <family val="1"/>
        <charset val="204"/>
      </rPr>
      <t>Основное мероприятие 2:</t>
    </r>
    <r>
      <rPr>
        <sz val="10"/>
        <color theme="1"/>
        <rFont val="Times New Roman"/>
        <family val="1"/>
        <charset val="204"/>
      </rPr>
      <t xml:space="preserve">
Межбюджетные трансферты на осуществление части полномочий из бюджета городского поселения город Лиски, в соответствии с заключёнными соглашениями</t>
    </r>
  </si>
  <si>
    <r>
      <t xml:space="preserve">Глава Лискинского муниципального района  ___________________      </t>
    </r>
    <r>
      <rPr>
        <u/>
        <sz val="13"/>
        <color indexed="8"/>
        <rFont val="Times New Roman"/>
        <family val="1"/>
        <charset val="204"/>
      </rPr>
      <t>И.О. Кирнос</t>
    </r>
  </si>
  <si>
    <t>2014-2019</t>
  </si>
  <si>
    <t>1.1.4.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</si>
  <si>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 4: 
</t>
    </r>
    <r>
      <rPr>
        <b/>
        <sz val="10"/>
        <color theme="1"/>
        <rFont val="Times New Roman"/>
        <family val="1"/>
        <charset val="204"/>
      </rPr>
      <t>Противодействие коррупции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</si>
  <si>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Размещение антикоррупционной информации</t>
    </r>
  </si>
  <si>
    <t>Количество размещенных баннеров с антикоррупционной информацией</t>
  </si>
  <si>
    <t>2.2.5.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</si>
  <si>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Формирование системы для организации обучения детей с ОВЗ</t>
    </r>
  </si>
  <si>
    <t>Ввод пристроек</t>
  </si>
  <si>
    <t xml:space="preserve">
100
90</t>
  </si>
  <si>
    <t>4.3.</t>
  </si>
  <si>
    <r>
      <t xml:space="preserve">Основное мероприятие 3:
</t>
    </r>
    <r>
      <rPr>
        <sz val="10"/>
        <color theme="1"/>
        <rFont val="Times New Roman"/>
        <family val="1"/>
        <charset val="204"/>
      </rPr>
      <t>Внесение взносов в уставной капитал акционерных обществ с долей участия Лискинского муниципального района в уставном капитале</t>
    </r>
  </si>
  <si>
    <t>4.4.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</si>
  <si>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Осуществление земельного контроля</t>
    </r>
  </si>
  <si>
    <t>Подпрограмма №1 "Строительство и реконструкция объектов муниципальной и областной собственности"</t>
  </si>
  <si>
    <t>Строительство фельдшерско-акушерского пункта в х. Никольский</t>
  </si>
  <si>
    <t>Предоставление субсидий бюджетным, автономным учреждениям и иным некоммерческим организациям</t>
  </si>
  <si>
    <t>11.1.4.</t>
  </si>
  <si>
    <r>
      <t xml:space="preserve">Основное мероприятие 2: 
</t>
    </r>
    <r>
      <rPr>
        <sz val="10"/>
        <color theme="1"/>
        <rFont val="Times New Roman"/>
        <family val="1"/>
        <charset val="204"/>
      </rPr>
      <t>Контроль по строительству и реконструкции объектов муниципальной и областной собственности</t>
    </r>
  </si>
  <si>
    <t>Прохождение муниципальными служащими аттестации и сдачи квалификационного экзамена</t>
  </si>
  <si>
    <t>Подпрограмма №2 "Обеспечение жильем работников бюджетной сферы"</t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</si>
  <si>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Обеспечение жильем работников бюджетной сферы</t>
    </r>
  </si>
  <si>
    <t>Приобретение квартир для работников бюджетной сферы</t>
  </si>
  <si>
    <t>за  2020 г.</t>
  </si>
  <si>
    <t>2014-2020</t>
  </si>
  <si>
    <t>5.3.</t>
  </si>
  <si>
    <t>Подпрограмма №3 "Комплексное развитие сельских территорий Лискинского муниципального района Воронежской области"</t>
  </si>
  <si>
    <t>Подпрограмма №2 "Устойчивое развитие сельских территорий Лискинского муниципального района Воронежской области на 2014-2020 годы" (утратила силу)</t>
  </si>
  <si>
    <t>5.3.1.</t>
  </si>
  <si>
    <r>
      <t xml:space="preserve">Основное меропритияе 1: </t>
    </r>
    <r>
      <rPr>
        <b/>
        <sz val="10"/>
        <color theme="1"/>
        <rFont val="Times New Roman"/>
        <family val="1"/>
        <charset val="204"/>
      </rPr>
      <t xml:space="preserve">
Создание условий для обеспечения доступным и комфортным жильем сельского населения</t>
    </r>
  </si>
  <si>
    <r>
      <t xml:space="preserve">Мероприятие 1:
</t>
    </r>
    <r>
      <rPr>
        <sz val="10"/>
        <color theme="1"/>
        <rFont val="Times New Roman"/>
        <family val="1"/>
        <charset val="204"/>
      </rPr>
      <t>Предоставление социальных выплат на строительство (приобретение) жилья гражданам, проживающим на сельских территориях</t>
    </r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</si>
  <si>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Предоставление субсидий на оказание финансовой поддержки при исполнении расходных обязательств по строительству жилья, предоставляемого гражданам по договорам найма жилого помещения</t>
    </r>
  </si>
  <si>
    <t>5.3.2.</t>
  </si>
  <si>
    <r>
      <t xml:space="preserve">Основное меропритияе 2: </t>
    </r>
    <r>
      <rPr>
        <b/>
        <sz val="10"/>
        <color theme="1"/>
        <rFont val="Times New Roman"/>
        <family val="1"/>
        <charset val="204"/>
      </rPr>
      <t xml:space="preserve">
Создание и развитие инфраструктуры на сельских территориях</t>
    </r>
  </si>
  <si>
    <t>Строительство многофункциональной спортивной площадки по адресу: Воронежская область, Лискинский район, с. Петропавловка, ул. Сергея Кубышкина, 2 (1344 кв.м.)</t>
  </si>
  <si>
    <r>
      <t xml:space="preserve">Мероприятие 2:
</t>
    </r>
    <r>
      <rPr>
        <sz val="10"/>
        <color theme="1"/>
        <rFont val="Times New Roman"/>
        <family val="1"/>
        <charset val="204"/>
      </rPr>
      <t>Создание современного облика сельских территорий:</t>
    </r>
  </si>
  <si>
    <t>Количество реализованных проектов по созданию современного облика сельских территорий</t>
  </si>
  <si>
    <t>Количество семей, получившие жилые помещения и улучшившие жилищные условия  в рамках подпрограммы</t>
  </si>
  <si>
    <t>Количество семей, получившие жилые помещения и улучшившие жилищные условия по договору найма жилого помещения (без привлечения собственных (заемных) средств граждан  в рамках подпрограммы</t>
  </si>
  <si>
    <t>7.1.2.</t>
  </si>
  <si>
    <r>
      <t xml:space="preserve">Основное мероприятие 2: </t>
    </r>
    <r>
      <rPr>
        <sz val="10"/>
        <color theme="1"/>
        <rFont val="Times New Roman"/>
        <family val="1"/>
        <charset val="204"/>
      </rPr>
      <t>Организация транспортного обслуживания населения</t>
    </r>
  </si>
  <si>
    <t>Количество перевезенных пассажиров (пассажиропоток)</t>
  </si>
  <si>
    <t>ув. в 4,5 раза</t>
  </si>
  <si>
    <t>13.3.3.</t>
  </si>
  <si>
    <r>
      <rPr>
        <u/>
        <sz val="10"/>
        <color theme="1"/>
        <rFont val="Times New Roman"/>
        <family val="1"/>
        <charset val="204"/>
      </rPr>
      <t xml:space="preserve">Основное мероприятие 3:
</t>
    </r>
    <r>
      <rPr>
        <sz val="10"/>
        <color theme="1"/>
        <rFont val="Times New Roman"/>
        <family val="1"/>
        <charset val="204"/>
      </rPr>
      <t xml:space="preserve">Содействие комиссиям в осуществлении информирования граждан при проведении выборов и референдумов </t>
    </r>
  </si>
  <si>
    <t>Доля финансовой обеспеченности органов местного самоуправления,%</t>
  </si>
  <si>
    <t>13.5.</t>
  </si>
  <si>
    <t>Подпрограмма №5 "Обеспечение деятельности муниципального казенного учреждения "ЦБ СП"</t>
  </si>
  <si>
    <t>13.5.1.</t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</si>
  <si>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Финансовое обеспечение деятельности МКУ "ЦБ СП"</t>
    </r>
  </si>
  <si>
    <t>Отсутствие нарушений ведения бухгалтерского учета, установленных контролирующими органами</t>
  </si>
  <si>
    <t>Подпрограмма №1 "Обеспечение жильем молодых семей"</t>
  </si>
  <si>
    <t>15.2.</t>
  </si>
  <si>
    <t>16.</t>
  </si>
  <si>
    <t>"Защита прав потребителей в Лискинском муниципальном районе Воронежской области"</t>
  </si>
  <si>
    <r>
      <rPr>
        <u/>
        <sz val="10"/>
        <color theme="1"/>
        <rFont val="Times New Roman"/>
        <family val="1"/>
        <charset val="204"/>
      </rPr>
      <t>Основное мероприятие 1:</t>
    </r>
    <r>
      <rPr>
        <sz val="10"/>
        <color theme="1"/>
        <rFont val="Times New Roman"/>
        <family val="1"/>
        <charset val="204"/>
      </rPr>
      <t xml:space="preserve">
"Обеспечение защиты прав потребителей в Лискинском муниципальном районе"</t>
    </r>
  </si>
  <si>
    <t>16.1.</t>
  </si>
  <si>
    <t>Количество консультаций по защите прав потребителей</t>
  </si>
  <si>
    <t>Количество изданных методических рекомендаций, буклетов для населения по  защите прав потребителей.</t>
  </si>
  <si>
    <t>Количество изготовленных и размещенныхъ баннеров для населения в сфере защиты прав потребителей</t>
  </si>
  <si>
    <t>Количество размещенной информации  в СМИ, на сайте администрации Лискинского муниципальног района по вопросам защиты прав потребителей.</t>
  </si>
  <si>
    <t>170</t>
  </si>
  <si>
    <t>2000</t>
  </si>
  <si>
    <t>4</t>
  </si>
  <si>
    <t>28</t>
  </si>
  <si>
    <r>
      <t xml:space="preserve">Мероприятие 8:
</t>
    </r>
    <r>
      <rPr>
        <sz val="10"/>
        <color theme="1"/>
        <rFont val="Times New Roman"/>
        <family val="1"/>
        <charset val="204"/>
      </rPr>
      <t>Размещение информации профилактической направленности (стенды, баннеры)</t>
    </r>
  </si>
  <si>
    <t>Количество стендов профилактической направленности</t>
  </si>
  <si>
    <t>6.4.</t>
  </si>
  <si>
    <r>
      <t xml:space="preserve">Основное мероприятие 4:
</t>
    </r>
    <r>
      <rPr>
        <sz val="10"/>
        <color theme="1"/>
        <rFont val="Times New Roman"/>
        <family val="1"/>
        <charset val="204"/>
      </rPr>
      <t>Поддержка организаций, образующих инфраструктуру поддержки субъектов малого и среднего предпринимательства, в части компенсации затрат, связанных с реализацией проектов развития</t>
    </r>
  </si>
  <si>
    <t xml:space="preserve">Оборот малых, средних и микропредприятий Лискинского муниципального района Воронежской области </t>
  </si>
  <si>
    <t>6.5.</t>
  </si>
  <si>
    <t>Доля сельского населения отдаленных и малонаселенных пунктов Лискинского района, обеспеченного услугами торговли в общей численности жителей, указанных населенных пунктов</t>
  </si>
  <si>
    <t>Количество жителей отдаленных и малонаселенных пунктов, обеспеченных регулярным торговым обслуживанием посредством выездной торговли (2 и более раза в неделю)</t>
  </si>
  <si>
    <r>
      <rPr>
        <u/>
        <sz val="10"/>
        <color theme="1"/>
        <rFont val="Times New Roman"/>
        <family val="1"/>
        <charset val="204"/>
      </rPr>
      <t>Основное мероприятие 5:</t>
    </r>
    <r>
      <rPr>
        <sz val="10"/>
        <color theme="1"/>
        <rFont val="Times New Roman"/>
        <family val="1"/>
        <charset val="204"/>
      </rPr>
      <t xml:space="preserve">
Приобретение специализированного автотранспорта для торгового обслуживания сельского населения, проживающего в отдаленных и малонаселенных пунктах</t>
    </r>
  </si>
  <si>
    <t>15.3.</t>
  </si>
  <si>
    <r>
      <rPr>
        <u/>
        <sz val="10"/>
        <color theme="1"/>
        <rFont val="Times New Roman"/>
        <family val="1"/>
        <charset val="204"/>
      </rPr>
      <t>Основное мероприятие 3:</t>
    </r>
    <r>
      <rPr>
        <sz val="10"/>
        <color theme="1"/>
        <rFont val="Times New Roman"/>
        <family val="1"/>
        <charset val="204"/>
      </rPr>
      <t xml:space="preserve">
Обеспечение ликвидации чрезвычайных ситуаций природного и техногенного характера на территории Лискинского муниципального района</t>
    </r>
  </si>
  <si>
    <r>
      <rPr>
        <u/>
        <sz val="10"/>
        <color theme="1"/>
        <rFont val="Times New Roman"/>
        <family val="1"/>
        <charset val="204"/>
      </rPr>
      <t>Основное мероприятие 2:</t>
    </r>
    <r>
      <rPr>
        <sz val="10"/>
        <color theme="1"/>
        <rFont val="Times New Roman"/>
        <family val="1"/>
        <charset val="204"/>
      </rPr>
      <t xml:space="preserve">
Мероприятия в сфере защиты населения от чрезвычайных ситуаций на территории Лискинского муниципального района</t>
    </r>
  </si>
  <si>
    <t>Время реагирования на чрезвычайные ситуации (мин)</t>
  </si>
  <si>
    <t>Количество оповещаемого населения, %</t>
  </si>
  <si>
    <t>Содержание объектов гражданской обороны, ед.</t>
  </si>
  <si>
    <t>Ликвидация чрезвычайных ситуаций, ед.</t>
  </si>
  <si>
    <t>"Развитие образования Лискинского муниципального района Воронежской области"</t>
  </si>
  <si>
    <t>"Социальная поддержка граждан Лискинского муниципального района Воронежской области"</t>
  </si>
  <si>
    <t>"Развитие сельского хозяйства, производства пищевых продуктов и инфраструктуры агропродовольственного рынка Лискинского муниципального района Воронежской области"</t>
  </si>
  <si>
    <t>Подпрограмма №1 "Развитие сельского хозяйства Лискинского муниципального района"</t>
  </si>
  <si>
    <t>"Развитие и поддержка малого и среднего предпринимательства в Лискинском муниципальном районе Воронежской области"</t>
  </si>
  <si>
    <t>"Развитие транспортной системы Лискинского муниципального района Воронежской области"</t>
  </si>
  <si>
    <t>Подпрограмма №1 "Развитие материально-технической базы организаций пассажирского автомобильного транспорта общего пользования, обновление транспортных средств Лискинского муниципального района"</t>
  </si>
  <si>
    <t>Подпрограмма №2 "Повышение безопасности дорожного движения и развитие дорожного хозяйства Лискинского муниципального района"</t>
  </si>
  <si>
    <t>"Энергоэффективность и развите энергетики  в Лискинском муниципальном районе Воронежской области"</t>
  </si>
  <si>
    <t>"Развитие физической культуры и спорта Лискинского муниципального района Воронежской области"</t>
  </si>
  <si>
    <t xml:space="preserve">"Содействие развитию муниципальных образований и местного самоуправления Лискинского муниципального района Воронежской области" </t>
  </si>
  <si>
    <t>Подпрограмма №2 "Обеспечение сохранности и ремонт военно-мемориальных объектов"</t>
  </si>
  <si>
    <t xml:space="preserve">"Обеспечение доступным и комфортным жильем и коммунальными услугами населения Лискинского муниципального района Воронежской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</si>
</sst>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3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507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9" fontId="10" fillId="0" borderId="10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4" fontId="7" fillId="2" borderId="1" xfId="0" applyNumberFormat="1" applyFont="1" applyFill="1" applyBorder="1" applyAlignment="1">
      <alignment vertical="center" wrapText="1"/>
    </xf>
    <xf numFmtId="0" fontId="13" fillId="0" borderId="0" xfId="0" applyFont="1" applyBorder="1"/>
    <xf numFmtId="0" fontId="0" fillId="0" borderId="0" xfId="0" applyBorder="1"/>
    <xf numFmtId="0" fontId="14" fillId="0" borderId="0" xfId="0" applyFont="1" applyBorder="1"/>
    <xf numFmtId="0" fontId="16" fillId="0" borderId="0" xfId="0" applyFont="1" applyBorder="1"/>
    <xf numFmtId="0" fontId="14" fillId="0" borderId="0" xfId="0" applyFont="1"/>
    <xf numFmtId="0" fontId="16" fillId="0" borderId="0" xfId="0" applyFont="1"/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righ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 wrapText="1"/>
    </xf>
    <xf numFmtId="10" fontId="6" fillId="5" borderId="1" xfId="0" applyNumberFormat="1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horizontal="center" vertical="top" wrapText="1"/>
    </xf>
    <xf numFmtId="9" fontId="18" fillId="5" borderId="1" xfId="0" applyNumberFormat="1" applyFont="1" applyFill="1" applyBorder="1" applyAlignment="1">
      <alignment horizontal="center" vertical="top" wrapText="1"/>
    </xf>
    <xf numFmtId="4" fontId="7" fillId="4" borderId="2" xfId="0" applyNumberFormat="1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left" vertical="center" wrapText="1"/>
    </xf>
    <xf numFmtId="4" fontId="6" fillId="5" borderId="2" xfId="0" applyNumberFormat="1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4" fontId="7" fillId="5" borderId="1" xfId="0" applyNumberFormat="1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top" wrapText="1"/>
    </xf>
    <xf numFmtId="4" fontId="7" fillId="0" borderId="2" xfId="0" applyNumberFormat="1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top" wrapText="1"/>
    </xf>
    <xf numFmtId="49" fontId="12" fillId="0" borderId="1" xfId="0" applyNumberFormat="1" applyFont="1" applyFill="1" applyBorder="1" applyAlignment="1">
      <alignment vertical="center" wrapText="1"/>
    </xf>
    <xf numFmtId="9" fontId="6" fillId="0" borderId="1" xfId="0" applyNumberFormat="1" applyFont="1" applyBorder="1" applyAlignment="1">
      <alignment horizontal="center" vertical="top" wrapText="1"/>
    </xf>
    <xf numFmtId="9" fontId="6" fillId="5" borderId="1" xfId="0" applyNumberFormat="1" applyFont="1" applyFill="1" applyBorder="1" applyAlignment="1">
      <alignment horizontal="center" vertical="top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5" borderId="1" xfId="0" applyFont="1" applyFill="1" applyBorder="1" applyAlignment="1">
      <alignment horizontal="left" vertical="top" wrapText="1"/>
    </xf>
    <xf numFmtId="4" fontId="6" fillId="5" borderId="1" xfId="0" applyNumberFormat="1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4" fontId="6" fillId="0" borderId="4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2" xfId="0" applyNumberFormat="1" applyFont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0" fontId="7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center" wrapText="1"/>
    </xf>
    <xf numFmtId="10" fontId="6" fillId="5" borderId="2" xfId="0" applyNumberFormat="1" applyFont="1" applyFill="1" applyBorder="1" applyAlignment="1">
      <alignment horizontal="center" vertical="top" wrapText="1"/>
    </xf>
    <xf numFmtId="0" fontId="18" fillId="5" borderId="2" xfId="0" applyFont="1" applyFill="1" applyBorder="1" applyAlignment="1">
      <alignment horizontal="center" vertical="top" wrapText="1"/>
    </xf>
    <xf numFmtId="0" fontId="18" fillId="5" borderId="4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vertical="top" wrapText="1"/>
    </xf>
    <xf numFmtId="4" fontId="7" fillId="0" borderId="2" xfId="0" applyNumberFormat="1" applyFont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0" fontId="7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18" fillId="5" borderId="2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4" fontId="7" fillId="4" borderId="3" xfId="0" applyNumberFormat="1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4" fontId="6" fillId="5" borderId="3" xfId="0" applyNumberFormat="1" applyFont="1" applyFill="1" applyBorder="1" applyAlignment="1">
      <alignment horizontal="right" vertical="top" wrapText="1"/>
    </xf>
    <xf numFmtId="0" fontId="18" fillId="5" borderId="2" xfId="0" applyFont="1" applyFill="1" applyBorder="1" applyAlignment="1">
      <alignment horizontal="center" vertical="top" wrapText="1"/>
    </xf>
    <xf numFmtId="4" fontId="6" fillId="0" borderId="2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4" borderId="4" xfId="0" applyFont="1" applyFill="1" applyBorder="1" applyAlignment="1">
      <alignment horizontal="left" vertical="center" wrapText="1"/>
    </xf>
    <xf numFmtId="4" fontId="7" fillId="4" borderId="4" xfId="0" applyNumberFormat="1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0" fontId="7" fillId="0" borderId="3" xfId="0" applyFont="1" applyBorder="1" applyAlignment="1">
      <alignment horizontal="left" vertical="top" wrapText="1"/>
    </xf>
    <xf numFmtId="0" fontId="6" fillId="5" borderId="3" xfId="0" applyFont="1" applyFill="1" applyBorder="1" applyAlignment="1">
      <alignment horizontal="center" vertical="top" wrapText="1"/>
    </xf>
    <xf numFmtId="4" fontId="6" fillId="5" borderId="3" xfId="0" applyNumberFormat="1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7" fillId="3" borderId="2" xfId="0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4" fontId="6" fillId="5" borderId="3" xfId="0" applyNumberFormat="1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9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10" fontId="7" fillId="4" borderId="2" xfId="0" applyNumberFormat="1" applyFont="1" applyFill="1" applyBorder="1" applyAlignment="1">
      <alignment vertical="center" wrapText="1"/>
    </xf>
    <xf numFmtId="10" fontId="7" fillId="4" borderId="1" xfId="0" applyNumberFormat="1" applyFont="1" applyFill="1" applyBorder="1" applyAlignment="1">
      <alignment vertical="center" wrapText="1"/>
    </xf>
    <xf numFmtId="10" fontId="6" fillId="0" borderId="2" xfId="1" applyNumberFormat="1" applyFont="1" applyBorder="1" applyAlignment="1">
      <alignment horizontal="right" vertical="top" wrapText="1"/>
    </xf>
    <xf numFmtId="10" fontId="6" fillId="0" borderId="2" xfId="1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10" fontId="7" fillId="4" borderId="2" xfId="1" applyNumberFormat="1" applyFont="1" applyFill="1" applyBorder="1" applyAlignment="1">
      <alignment vertical="center" wrapText="1"/>
    </xf>
    <xf numFmtId="10" fontId="7" fillId="4" borderId="1" xfId="1" applyNumberFormat="1" applyFont="1" applyFill="1" applyBorder="1" applyAlignment="1">
      <alignment vertical="center" wrapText="1"/>
    </xf>
    <xf numFmtId="10" fontId="6" fillId="0" borderId="1" xfId="1" applyNumberFormat="1" applyFont="1" applyBorder="1" applyAlignment="1">
      <alignment vertical="top" wrapText="1"/>
    </xf>
    <xf numFmtId="10" fontId="6" fillId="0" borderId="1" xfId="1" applyNumberFormat="1" applyFont="1" applyBorder="1" applyAlignment="1">
      <alignment horizontal="right" vertical="top" wrapText="1"/>
    </xf>
    <xf numFmtId="10" fontId="7" fillId="3" borderId="1" xfId="1" applyNumberFormat="1" applyFont="1" applyFill="1" applyBorder="1" applyAlignment="1">
      <alignment vertical="center" wrapText="1"/>
    </xf>
    <xf numFmtId="10" fontId="6" fillId="5" borderId="3" xfId="1" applyNumberFormat="1" applyFont="1" applyFill="1" applyBorder="1" applyAlignment="1">
      <alignment horizontal="right" vertical="top" wrapText="1"/>
    </xf>
    <xf numFmtId="10" fontId="7" fillId="3" borderId="2" xfId="1" applyNumberFormat="1" applyFont="1" applyFill="1" applyBorder="1" applyAlignment="1">
      <alignment horizontal="right" vertical="top" wrapText="1"/>
    </xf>
    <xf numFmtId="10" fontId="6" fillId="0" borderId="2" xfId="1" applyNumberFormat="1" applyFont="1" applyBorder="1" applyAlignment="1">
      <alignment vertical="top" wrapText="1"/>
    </xf>
    <xf numFmtId="4" fontId="6" fillId="0" borderId="2" xfId="0" applyNumberFormat="1" applyFont="1" applyBorder="1" applyAlignment="1">
      <alignment horizontal="center" vertical="center" wrapText="1"/>
    </xf>
    <xf numFmtId="10" fontId="7" fillId="0" borderId="1" xfId="1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10" fontId="6" fillId="0" borderId="1" xfId="1" applyNumberFormat="1" applyFont="1" applyBorder="1" applyAlignment="1">
      <alignment horizontal="center" vertical="center" wrapText="1"/>
    </xf>
    <xf numFmtId="10" fontId="7" fillId="0" borderId="2" xfId="1" applyNumberFormat="1" applyFont="1" applyBorder="1" applyAlignment="1">
      <alignment vertical="top" wrapText="1"/>
    </xf>
    <xf numFmtId="10" fontId="7" fillId="0" borderId="1" xfId="1" applyNumberFormat="1" applyFont="1" applyBorder="1" applyAlignment="1">
      <alignment horizontal="right" vertical="top" wrapText="1"/>
    </xf>
    <xf numFmtId="4" fontId="7" fillId="4" borderId="1" xfId="0" applyNumberFormat="1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/>
    </xf>
    <xf numFmtId="10" fontId="6" fillId="0" borderId="3" xfId="1" applyNumberFormat="1" applyFont="1" applyBorder="1" applyAlignment="1">
      <alignment horizontal="right" vertical="top" wrapText="1"/>
    </xf>
    <xf numFmtId="10" fontId="7" fillId="4" borderId="1" xfId="1" applyNumberFormat="1" applyFont="1" applyFill="1" applyBorder="1" applyAlignment="1">
      <alignment horizontal="righ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 wrapText="1"/>
    </xf>
    <xf numFmtId="0" fontId="18" fillId="5" borderId="2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9" fontId="10" fillId="0" borderId="0" xfId="0" applyNumberFormat="1" applyFont="1" applyFill="1" applyBorder="1" applyAlignment="1">
      <alignment horizontal="left" vertical="top" wrapText="1"/>
    </xf>
    <xf numFmtId="10" fontId="6" fillId="0" borderId="2" xfId="1" applyNumberFormat="1" applyFont="1" applyBorder="1" applyAlignment="1">
      <alignment horizontal="center" vertical="center" wrapText="1"/>
    </xf>
    <xf numFmtId="166" fontId="7" fillId="4" borderId="2" xfId="1" applyNumberFormat="1" applyFont="1" applyFill="1" applyBorder="1" applyAlignment="1">
      <alignment vertical="center" wrapText="1"/>
    </xf>
    <xf numFmtId="10" fontId="6" fillId="0" borderId="1" xfId="1" applyNumberFormat="1" applyFont="1" applyBorder="1" applyAlignment="1">
      <alignment vertical="center" wrapText="1"/>
    </xf>
    <xf numFmtId="4" fontId="7" fillId="4" borderId="3" xfId="0" applyNumberFormat="1" applyFont="1" applyFill="1" applyBorder="1" applyAlignment="1">
      <alignment horizontal="right" vertical="top" wrapText="1"/>
    </xf>
    <xf numFmtId="2" fontId="7" fillId="4" borderId="3" xfId="0" applyNumberFormat="1" applyFont="1" applyFill="1" applyBorder="1" applyAlignment="1">
      <alignment horizontal="center" vertical="top" wrapText="1"/>
    </xf>
    <xf numFmtId="10" fontId="7" fillId="4" borderId="3" xfId="1" applyNumberFormat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center" vertical="top" wrapText="1"/>
    </xf>
    <xf numFmtId="4" fontId="7" fillId="3" borderId="1" xfId="0" applyNumberFormat="1" applyFont="1" applyFill="1" applyBorder="1" applyAlignment="1">
      <alignment vertical="top" wrapText="1"/>
    </xf>
    <xf numFmtId="0" fontId="19" fillId="3" borderId="1" xfId="0" applyFont="1" applyFill="1" applyBorder="1" applyAlignment="1">
      <alignment horizontal="center" vertical="top" wrapText="1"/>
    </xf>
    <xf numFmtId="4" fontId="7" fillId="3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center" wrapText="1"/>
    </xf>
    <xf numFmtId="10" fontId="7" fillId="2" borderId="1" xfId="1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166" fontId="6" fillId="0" borderId="1" xfId="1" applyNumberFormat="1" applyFont="1" applyBorder="1" applyAlignment="1">
      <alignment horizontal="center" vertical="center" wrapText="1"/>
    </xf>
    <xf numFmtId="10" fontId="7" fillId="3" borderId="2" xfId="1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vertical="top"/>
    </xf>
    <xf numFmtId="3" fontId="10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 wrapText="1" shrinkToFit="1"/>
    </xf>
    <xf numFmtId="3" fontId="10" fillId="0" borderId="1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" fontId="6" fillId="0" borderId="3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1" fontId="6" fillId="0" borderId="2" xfId="0" applyNumberFormat="1" applyFont="1" applyBorder="1" applyAlignment="1">
      <alignment horizontal="left" vertical="top" wrapText="1"/>
    </xf>
    <xf numFmtId="1" fontId="6" fillId="0" borderId="3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 wrapText="1"/>
    </xf>
    <xf numFmtId="1" fontId="6" fillId="0" borderId="4" xfId="0" applyNumberFormat="1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top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4" fontId="6" fillId="5" borderId="2" xfId="0" applyNumberFormat="1" applyFont="1" applyFill="1" applyBorder="1" applyAlignment="1">
      <alignment horizontal="right" vertical="top" wrapText="1"/>
    </xf>
    <xf numFmtId="4" fontId="6" fillId="5" borderId="4" xfId="0" applyNumberFormat="1" applyFont="1" applyFill="1" applyBorder="1" applyAlignment="1">
      <alignment horizontal="right" vertical="top" wrapText="1"/>
    </xf>
    <xf numFmtId="4" fontId="6" fillId="5" borderId="3" xfId="0" applyNumberFormat="1" applyFont="1" applyFill="1" applyBorder="1" applyAlignment="1">
      <alignment horizontal="right" vertical="top" wrapText="1"/>
    </xf>
    <xf numFmtId="10" fontId="6" fillId="5" borderId="2" xfId="1" applyNumberFormat="1" applyFont="1" applyFill="1" applyBorder="1" applyAlignment="1">
      <alignment horizontal="right" vertical="top" wrapText="1"/>
    </xf>
    <xf numFmtId="10" fontId="6" fillId="5" borderId="4" xfId="1" applyNumberFormat="1" applyFont="1" applyFill="1" applyBorder="1" applyAlignment="1">
      <alignment horizontal="right" vertical="top" wrapText="1"/>
    </xf>
    <xf numFmtId="10" fontId="6" fillId="5" borderId="3" xfId="1" applyNumberFormat="1" applyFont="1" applyFill="1" applyBorder="1" applyAlignment="1">
      <alignment horizontal="right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9" fontId="6" fillId="0" borderId="2" xfId="1" applyFont="1" applyBorder="1" applyAlignment="1">
      <alignment horizontal="right" vertical="top" wrapText="1"/>
    </xf>
    <xf numFmtId="9" fontId="6" fillId="0" borderId="3" xfId="1" applyFont="1" applyBorder="1" applyAlignment="1">
      <alignment horizontal="right" vertical="top" wrapText="1"/>
    </xf>
    <xf numFmtId="10" fontId="6" fillId="0" borderId="2" xfId="0" applyNumberFormat="1" applyFont="1" applyBorder="1" applyAlignment="1">
      <alignment horizontal="right" vertical="top" wrapText="1"/>
    </xf>
    <xf numFmtId="10" fontId="6" fillId="0" borderId="4" xfId="0" applyNumberFormat="1" applyFont="1" applyBorder="1" applyAlignment="1">
      <alignment horizontal="right" vertical="top" wrapText="1"/>
    </xf>
    <xf numFmtId="10" fontId="6" fillId="0" borderId="3" xfId="0" applyNumberFormat="1" applyFont="1" applyBorder="1" applyAlignment="1">
      <alignment horizontal="right" vertical="top" wrapText="1"/>
    </xf>
    <xf numFmtId="0" fontId="18" fillId="5" borderId="2" xfId="0" applyFont="1" applyFill="1" applyBorder="1" applyAlignment="1">
      <alignment horizontal="left" vertical="top" wrapText="1"/>
    </xf>
    <xf numFmtId="0" fontId="18" fillId="5" borderId="4" xfId="0" applyFont="1" applyFill="1" applyBorder="1" applyAlignment="1">
      <alignment horizontal="left" vertical="top" wrapText="1"/>
    </xf>
    <xf numFmtId="0" fontId="18" fillId="5" borderId="3" xfId="0" applyFont="1" applyFill="1" applyBorder="1" applyAlignment="1">
      <alignment horizontal="left" vertical="top" wrapText="1"/>
    </xf>
    <xf numFmtId="0" fontId="18" fillId="5" borderId="2" xfId="0" applyFont="1" applyFill="1" applyBorder="1" applyAlignment="1">
      <alignment horizontal="center" vertical="top" wrapText="1"/>
    </xf>
    <xf numFmtId="0" fontId="18" fillId="5" borderId="4" xfId="0" applyFont="1" applyFill="1" applyBorder="1" applyAlignment="1">
      <alignment horizontal="center" vertical="top" wrapText="1"/>
    </xf>
    <xf numFmtId="0" fontId="18" fillId="5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4" fontId="6" fillId="0" borderId="2" xfId="0" applyNumberFormat="1" applyFont="1" applyBorder="1" applyAlignment="1">
      <alignment vertical="top" wrapText="1"/>
    </xf>
    <xf numFmtId="4" fontId="6" fillId="0" borderId="3" xfId="0" applyNumberFormat="1" applyFont="1" applyBorder="1" applyAlignment="1">
      <alignment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" xfId="0" applyNumberFormat="1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0" fontId="6" fillId="0" borderId="2" xfId="1" applyNumberFormat="1" applyFont="1" applyBorder="1" applyAlignment="1">
      <alignment horizontal="right" vertical="top" wrapText="1"/>
    </xf>
    <xf numFmtId="10" fontId="6" fillId="0" borderId="3" xfId="1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left" vertical="top" wrapText="1"/>
    </xf>
    <xf numFmtId="49" fontId="12" fillId="0" borderId="2" xfId="0" applyNumberFormat="1" applyFont="1" applyFill="1" applyBorder="1" applyAlignment="1">
      <alignment horizontal="left" vertical="top" wrapText="1"/>
    </xf>
    <xf numFmtId="49" fontId="12" fillId="0" borderId="4" xfId="0" applyNumberFormat="1" applyFont="1" applyFill="1" applyBorder="1" applyAlignment="1">
      <alignment horizontal="left" vertical="top" wrapText="1"/>
    </xf>
    <xf numFmtId="49" fontId="12" fillId="0" borderId="3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13"/>
  <sheetViews>
    <sheetView tabSelected="1" topLeftCell="A1497" workbookViewId="0">
      <selection activeCell="E1500" sqref="E1500:E1503"/>
    </sheetView>
  </sheetViews>
  <sheetFormatPr defaultRowHeight="15" x14ac:dyDescent="0.25"/>
  <cols>
    <col min="1" max="1" width="6" customWidth="1"/>
    <col min="2" max="2" width="33" customWidth="1"/>
    <col min="3" max="3" width="10.85546875" customWidth="1"/>
    <col min="4" max="4" width="12.28515625" bestFit="1" customWidth="1"/>
    <col min="5" max="5" width="12.5703125" customWidth="1"/>
    <col min="6" max="6" width="11.140625" customWidth="1"/>
    <col min="7" max="7" width="11.28515625" customWidth="1"/>
    <col min="8" max="11" width="11.28515625" bestFit="1" customWidth="1"/>
    <col min="12" max="12" width="10" customWidth="1"/>
    <col min="13" max="13" width="9.7109375" customWidth="1"/>
    <col min="15" max="15" width="10.5703125" bestFit="1" customWidth="1"/>
    <col min="16" max="16" width="27" customWidth="1"/>
    <col min="17" max="17" width="12" customWidth="1"/>
    <col min="18" max="18" width="12.42578125" customWidth="1"/>
    <col min="19" max="19" width="10" bestFit="1" customWidth="1"/>
    <col min="20" max="20" width="11.42578125" bestFit="1" customWidth="1"/>
  </cols>
  <sheetData>
    <row r="1" spans="1:20" ht="14.25" customHeight="1" x14ac:dyDescent="0.25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</row>
    <row r="2" spans="1:20" ht="18.75" x14ac:dyDescent="0.25">
      <c r="A2" s="471" t="s">
        <v>1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</row>
    <row r="3" spans="1:20" ht="18.75" x14ac:dyDescent="0.25">
      <c r="A3" s="472" t="s">
        <v>19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</row>
    <row r="4" spans="1:20" ht="18.75" x14ac:dyDescent="0.25">
      <c r="A4" s="471" t="s">
        <v>609</v>
      </c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</row>
    <row r="5" spans="1:20" ht="9" customHeight="1" x14ac:dyDescent="0.25">
      <c r="A5" s="1"/>
    </row>
    <row r="6" spans="1:20" ht="16.5" customHeight="1" x14ac:dyDescent="0.25">
      <c r="A6" s="474" t="s">
        <v>2</v>
      </c>
      <c r="B6" s="403" t="s">
        <v>3</v>
      </c>
      <c r="C6" s="474" t="s">
        <v>4</v>
      </c>
      <c r="D6" s="474" t="s">
        <v>5</v>
      </c>
      <c r="E6" s="474"/>
      <c r="F6" s="474"/>
      <c r="G6" s="474"/>
      <c r="H6" s="474"/>
      <c r="I6" s="474"/>
      <c r="J6" s="474"/>
      <c r="K6" s="474"/>
      <c r="L6" s="474"/>
      <c r="M6" s="474"/>
      <c r="N6" s="473" t="s">
        <v>6</v>
      </c>
      <c r="O6" s="473"/>
      <c r="P6" s="473" t="s">
        <v>7</v>
      </c>
      <c r="Q6" s="473" t="s">
        <v>8</v>
      </c>
      <c r="R6" s="473" t="s">
        <v>9</v>
      </c>
      <c r="S6" s="473" t="s">
        <v>10</v>
      </c>
      <c r="T6" s="2"/>
    </row>
    <row r="7" spans="1:20" x14ac:dyDescent="0.25">
      <c r="A7" s="474"/>
      <c r="B7" s="405"/>
      <c r="C7" s="474"/>
      <c r="D7" s="473" t="s">
        <v>11</v>
      </c>
      <c r="E7" s="473"/>
      <c r="F7" s="474" t="s">
        <v>248</v>
      </c>
      <c r="G7" s="474"/>
      <c r="H7" s="474"/>
      <c r="I7" s="474"/>
      <c r="J7" s="474"/>
      <c r="K7" s="474"/>
      <c r="L7" s="474"/>
      <c r="M7" s="474"/>
      <c r="N7" s="473"/>
      <c r="O7" s="473"/>
      <c r="P7" s="473"/>
      <c r="Q7" s="473"/>
      <c r="R7" s="473"/>
      <c r="S7" s="473"/>
      <c r="T7" s="2"/>
    </row>
    <row r="8" spans="1:20" ht="15.75" customHeight="1" x14ac:dyDescent="0.25">
      <c r="A8" s="474"/>
      <c r="B8" s="405"/>
      <c r="C8" s="474"/>
      <c r="D8" s="473"/>
      <c r="E8" s="473"/>
      <c r="F8" s="473" t="s">
        <v>12</v>
      </c>
      <c r="G8" s="473"/>
      <c r="H8" s="473" t="s">
        <v>13</v>
      </c>
      <c r="I8" s="473"/>
      <c r="J8" s="473" t="s">
        <v>14</v>
      </c>
      <c r="K8" s="473"/>
      <c r="L8" s="478" t="s">
        <v>15</v>
      </c>
      <c r="M8" s="479"/>
      <c r="N8" s="473"/>
      <c r="O8" s="473"/>
      <c r="P8" s="473"/>
      <c r="Q8" s="473"/>
      <c r="R8" s="473"/>
      <c r="S8" s="473"/>
      <c r="T8" s="2"/>
    </row>
    <row r="9" spans="1:20" ht="59.25" customHeight="1" x14ac:dyDescent="0.25">
      <c r="A9" s="474"/>
      <c r="B9" s="405"/>
      <c r="C9" s="474"/>
      <c r="D9" s="473"/>
      <c r="E9" s="473"/>
      <c r="F9" s="473"/>
      <c r="G9" s="473"/>
      <c r="H9" s="473"/>
      <c r="I9" s="473"/>
      <c r="J9" s="473"/>
      <c r="K9" s="473"/>
      <c r="L9" s="480"/>
      <c r="M9" s="481"/>
      <c r="N9" s="473"/>
      <c r="O9" s="473"/>
      <c r="P9" s="473"/>
      <c r="Q9" s="473"/>
      <c r="R9" s="473"/>
      <c r="S9" s="473"/>
      <c r="T9" s="2"/>
    </row>
    <row r="10" spans="1:20" ht="33.75" customHeight="1" x14ac:dyDescent="0.25">
      <c r="A10" s="474"/>
      <c r="B10" s="404"/>
      <c r="C10" s="474"/>
      <c r="D10" s="11" t="s">
        <v>16</v>
      </c>
      <c r="E10" s="11" t="s">
        <v>17</v>
      </c>
      <c r="F10" s="11" t="s">
        <v>16</v>
      </c>
      <c r="G10" s="11" t="s">
        <v>17</v>
      </c>
      <c r="H10" s="11" t="s">
        <v>16</v>
      </c>
      <c r="I10" s="11" t="s">
        <v>17</v>
      </c>
      <c r="J10" s="11" t="s">
        <v>16</v>
      </c>
      <c r="K10" s="11" t="s">
        <v>17</v>
      </c>
      <c r="L10" s="11" t="s">
        <v>16</v>
      </c>
      <c r="M10" s="11" t="s">
        <v>17</v>
      </c>
      <c r="N10" s="11" t="s">
        <v>16</v>
      </c>
      <c r="O10" s="11" t="s">
        <v>17</v>
      </c>
      <c r="P10" s="473"/>
      <c r="Q10" s="473"/>
      <c r="R10" s="473"/>
      <c r="S10" s="473"/>
      <c r="T10" s="2"/>
    </row>
    <row r="11" spans="1:20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2"/>
    </row>
    <row r="12" spans="1:20" x14ac:dyDescent="0.25">
      <c r="A12" s="475"/>
      <c r="B12" s="475" t="s">
        <v>18</v>
      </c>
      <c r="C12" s="64" t="s">
        <v>610</v>
      </c>
      <c r="D12" s="43">
        <f>SUM(D13:D19)</f>
        <v>20188667.494999997</v>
      </c>
      <c r="E12" s="43">
        <f t="shared" ref="E12:M12" si="0">SUM(E13:E19)</f>
        <v>21402031.905000001</v>
      </c>
      <c r="F12" s="43">
        <f>SUM(F13:F19)</f>
        <v>4550457.6999999993</v>
      </c>
      <c r="G12" s="43">
        <f t="shared" si="0"/>
        <v>5442836.8500000006</v>
      </c>
      <c r="H12" s="43">
        <f t="shared" si="0"/>
        <v>9216494.0899999999</v>
      </c>
      <c r="I12" s="43">
        <f t="shared" si="0"/>
        <v>9471444.2799999993</v>
      </c>
      <c r="J12" s="43">
        <f t="shared" si="0"/>
        <v>6206228.2750000004</v>
      </c>
      <c r="K12" s="43">
        <f t="shared" si="0"/>
        <v>6287765.6349999998</v>
      </c>
      <c r="L12" s="43">
        <f t="shared" si="0"/>
        <v>215487.43</v>
      </c>
      <c r="M12" s="43">
        <f t="shared" si="0"/>
        <v>199985.14</v>
      </c>
      <c r="N12" s="120">
        <v>100</v>
      </c>
      <c r="O12" s="363">
        <f>E12/D12</f>
        <v>1.0601012627653861</v>
      </c>
      <c r="P12" s="475" t="s">
        <v>22</v>
      </c>
      <c r="Q12" s="475" t="s">
        <v>22</v>
      </c>
      <c r="R12" s="475" t="s">
        <v>22</v>
      </c>
      <c r="S12" s="475" t="s">
        <v>22</v>
      </c>
      <c r="T12" s="121"/>
    </row>
    <row r="13" spans="1:20" x14ac:dyDescent="0.25">
      <c r="A13" s="476"/>
      <c r="B13" s="476"/>
      <c r="C13" s="64">
        <v>2014</v>
      </c>
      <c r="D13" s="43">
        <f t="shared" ref="D13:M13" si="1">SUM(D22+D233+D566+D609+D659+D924+D969+D1036+D1146+D1178+D1242+D1272+D1348+D1436+D1480)</f>
        <v>3355307.9699999993</v>
      </c>
      <c r="E13" s="43">
        <f t="shared" si="1"/>
        <v>3340438.6899999995</v>
      </c>
      <c r="F13" s="43">
        <f t="shared" si="1"/>
        <v>1024286.4400000001</v>
      </c>
      <c r="G13" s="43">
        <f t="shared" si="1"/>
        <v>1024286.4400000001</v>
      </c>
      <c r="H13" s="43">
        <f t="shared" si="1"/>
        <v>1412905.0399999998</v>
      </c>
      <c r="I13" s="43">
        <f t="shared" si="1"/>
        <v>1411706.9399999997</v>
      </c>
      <c r="J13" s="43">
        <f t="shared" si="1"/>
        <v>880594.87000000011</v>
      </c>
      <c r="K13" s="43">
        <f t="shared" si="1"/>
        <v>866923.69000000006</v>
      </c>
      <c r="L13" s="43">
        <f t="shared" si="1"/>
        <v>37521.619999999995</v>
      </c>
      <c r="M13" s="43">
        <f t="shared" si="1"/>
        <v>37521.619999999995</v>
      </c>
      <c r="N13" s="120">
        <v>100</v>
      </c>
      <c r="O13" s="120">
        <v>99.56</v>
      </c>
      <c r="P13" s="476"/>
      <c r="Q13" s="476"/>
      <c r="R13" s="476"/>
      <c r="S13" s="476"/>
      <c r="T13" s="121"/>
    </row>
    <row r="14" spans="1:20" x14ac:dyDescent="0.25">
      <c r="A14" s="476"/>
      <c r="B14" s="476"/>
      <c r="C14" s="64">
        <v>2015</v>
      </c>
      <c r="D14" s="43">
        <f t="shared" ref="D14:M14" si="2">SUM(D23+D234+D567+D610+D660+D925+D970+D1037+D1147+D1179+D1243+D1273+D1349+D1437+D1481)</f>
        <v>1721744.51</v>
      </c>
      <c r="E14" s="43">
        <f t="shared" si="2"/>
        <v>2967093.8</v>
      </c>
      <c r="F14" s="43">
        <f t="shared" si="2"/>
        <v>130000</v>
      </c>
      <c r="G14" s="43">
        <f t="shared" si="2"/>
        <v>1024444.6599999999</v>
      </c>
      <c r="H14" s="43">
        <f t="shared" si="2"/>
        <v>881191.5</v>
      </c>
      <c r="I14" s="43">
        <f t="shared" si="2"/>
        <v>1151533.9999999998</v>
      </c>
      <c r="J14" s="43">
        <f t="shared" si="2"/>
        <v>663523.01</v>
      </c>
      <c r="K14" s="43">
        <f t="shared" si="2"/>
        <v>759587.51</v>
      </c>
      <c r="L14" s="43">
        <f t="shared" si="2"/>
        <v>47030</v>
      </c>
      <c r="M14" s="43">
        <f t="shared" si="2"/>
        <v>31527.629999999997</v>
      </c>
      <c r="N14" s="120">
        <v>100</v>
      </c>
      <c r="O14" s="120">
        <v>171.96</v>
      </c>
      <c r="P14" s="476"/>
      <c r="Q14" s="476"/>
      <c r="R14" s="476"/>
      <c r="S14" s="476"/>
      <c r="T14" s="2"/>
    </row>
    <row r="15" spans="1:20" x14ac:dyDescent="0.25">
      <c r="A15" s="476"/>
      <c r="B15" s="476"/>
      <c r="C15" s="64">
        <v>2016</v>
      </c>
      <c r="D15" s="43">
        <f t="shared" ref="D15:M15" si="3">SUM(D24+D235+D568+D611+D661+D926+D971+D1038+D1148+D1180+D1244+D1274+D1350+D1438+D1482)</f>
        <v>3089502.55</v>
      </c>
      <c r="E15" s="43">
        <f t="shared" si="3"/>
        <v>3089075.9200000004</v>
      </c>
      <c r="F15" s="43">
        <f t="shared" si="3"/>
        <v>939088.10000000009</v>
      </c>
      <c r="G15" s="43">
        <f t="shared" si="3"/>
        <v>939088.12000000011</v>
      </c>
      <c r="H15" s="43">
        <f t="shared" si="3"/>
        <v>1069270.9000000001</v>
      </c>
      <c r="I15" s="43">
        <f t="shared" si="3"/>
        <v>1068854.2699999998</v>
      </c>
      <c r="J15" s="43">
        <f t="shared" si="3"/>
        <v>1058208.06</v>
      </c>
      <c r="K15" s="43">
        <f t="shared" si="3"/>
        <v>1058197.9600000002</v>
      </c>
      <c r="L15" s="43">
        <f t="shared" si="3"/>
        <v>22935.49</v>
      </c>
      <c r="M15" s="43">
        <f t="shared" si="3"/>
        <v>22935.57</v>
      </c>
      <c r="N15" s="120">
        <v>100</v>
      </c>
      <c r="O15" s="120">
        <v>99.99</v>
      </c>
      <c r="P15" s="476"/>
      <c r="Q15" s="476"/>
      <c r="R15" s="476"/>
      <c r="S15" s="476"/>
      <c r="T15" s="2"/>
    </row>
    <row r="16" spans="1:20" x14ac:dyDescent="0.25">
      <c r="A16" s="476"/>
      <c r="B16" s="476"/>
      <c r="C16" s="64">
        <v>2017</v>
      </c>
      <c r="D16" s="43">
        <f t="shared" ref="D16:M16" si="4">SUM(D25+D236+D569+D612+D662+D927+D972+D1039+D1149+D1181+D1245+D1275+D1351+D1439+D1483)</f>
        <v>3351532.6700000004</v>
      </c>
      <c r="E16" s="43">
        <f t="shared" si="4"/>
        <v>3350958.9</v>
      </c>
      <c r="F16" s="43">
        <f t="shared" si="4"/>
        <v>1329739.54</v>
      </c>
      <c r="G16" s="43">
        <f t="shared" si="4"/>
        <v>1329739.44</v>
      </c>
      <c r="H16" s="43">
        <f t="shared" si="4"/>
        <v>993599.92999999982</v>
      </c>
      <c r="I16" s="43">
        <f t="shared" si="4"/>
        <v>993037.42999999993</v>
      </c>
      <c r="J16" s="43">
        <f t="shared" si="4"/>
        <v>1012874.4199999999</v>
      </c>
      <c r="K16" s="43">
        <f t="shared" si="4"/>
        <v>1012863.2500000001</v>
      </c>
      <c r="L16" s="43">
        <f t="shared" si="4"/>
        <v>15318.779999999999</v>
      </c>
      <c r="M16" s="43">
        <f t="shared" si="4"/>
        <v>15318.779999999999</v>
      </c>
      <c r="N16" s="120">
        <v>100</v>
      </c>
      <c r="O16" s="120">
        <v>99.98</v>
      </c>
      <c r="P16" s="476"/>
      <c r="Q16" s="476"/>
      <c r="R16" s="476"/>
      <c r="S16" s="476"/>
      <c r="T16" s="2"/>
    </row>
    <row r="17" spans="1:20" x14ac:dyDescent="0.25">
      <c r="A17" s="476"/>
      <c r="B17" s="476"/>
      <c r="C17" s="64">
        <v>2018</v>
      </c>
      <c r="D17" s="43">
        <f t="shared" ref="D17:M17" si="5">SUM(D26+D237+D570+D613+D663+D928+D973+D1040+D1150+D1182+D1246+D1276+D1352+D1440+D1484)</f>
        <v>2897032.7</v>
      </c>
      <c r="E17" s="43">
        <f t="shared" si="5"/>
        <v>2885806.23</v>
      </c>
      <c r="F17" s="43">
        <f t="shared" si="5"/>
        <v>984208.55999999994</v>
      </c>
      <c r="G17" s="43">
        <f t="shared" si="5"/>
        <v>984207.78999999992</v>
      </c>
      <c r="H17" s="43">
        <f t="shared" si="5"/>
        <v>1002144.15</v>
      </c>
      <c r="I17" s="43">
        <f t="shared" si="5"/>
        <v>990958.49000000011</v>
      </c>
      <c r="J17" s="43">
        <f t="shared" si="5"/>
        <v>878234.41999999993</v>
      </c>
      <c r="K17" s="43">
        <f t="shared" si="5"/>
        <v>878194.38</v>
      </c>
      <c r="L17" s="43">
        <f t="shared" si="5"/>
        <v>32445.57</v>
      </c>
      <c r="M17" s="43">
        <f t="shared" si="5"/>
        <v>32445.57</v>
      </c>
      <c r="N17" s="120">
        <v>100</v>
      </c>
      <c r="O17" s="120">
        <v>99.61</v>
      </c>
      <c r="P17" s="476"/>
      <c r="Q17" s="476"/>
      <c r="R17" s="476"/>
      <c r="S17" s="476"/>
      <c r="T17" s="2"/>
    </row>
    <row r="18" spans="1:20" x14ac:dyDescent="0.25">
      <c r="A18" s="476"/>
      <c r="B18" s="476"/>
      <c r="C18" s="64">
        <v>2019</v>
      </c>
      <c r="D18" s="43">
        <f t="shared" ref="D18:M18" si="6">SUM(D27+D238+D571+D614+D664+D929+D974+D1041+D1151+D1183+D1247+D1277+D1353+D1441+D1485)</f>
        <v>3750453.9000000004</v>
      </c>
      <c r="E18" s="43">
        <f t="shared" si="6"/>
        <v>3749316.5799999991</v>
      </c>
      <c r="F18" s="43">
        <f t="shared" si="6"/>
        <v>45525.799999999996</v>
      </c>
      <c r="G18" s="43">
        <f t="shared" si="6"/>
        <v>45525.479999999996</v>
      </c>
      <c r="H18" s="43">
        <f t="shared" si="6"/>
        <v>2823915.83</v>
      </c>
      <c r="I18" s="43">
        <f t="shared" si="6"/>
        <v>2823509.96</v>
      </c>
      <c r="J18" s="43">
        <f t="shared" si="6"/>
        <v>853016.10000000009</v>
      </c>
      <c r="K18" s="43">
        <f t="shared" si="6"/>
        <v>852284.9700000002</v>
      </c>
      <c r="L18" s="43">
        <f t="shared" si="6"/>
        <v>27996.170000000002</v>
      </c>
      <c r="M18" s="43">
        <f t="shared" si="6"/>
        <v>27996.170000000002</v>
      </c>
      <c r="N18" s="120">
        <v>100</v>
      </c>
      <c r="O18" s="120">
        <v>99.97</v>
      </c>
      <c r="P18" s="476"/>
      <c r="Q18" s="476"/>
      <c r="R18" s="476"/>
      <c r="S18" s="476"/>
      <c r="T18" s="2"/>
    </row>
    <row r="19" spans="1:20" x14ac:dyDescent="0.25">
      <c r="A19" s="477"/>
      <c r="B19" s="477"/>
      <c r="C19" s="64">
        <v>2020</v>
      </c>
      <c r="D19" s="43">
        <f>SUM(D28+D239+D572+D615+D665+D930+D975+D1042+D1152+D1184+D1248+D1278+D1354+D1442+D1486+D1499)</f>
        <v>2023093.1949999996</v>
      </c>
      <c r="E19" s="43">
        <f t="shared" ref="E19:M19" si="7">SUM(E28+E239+E572+E615+E665+E930+E975+E1042+E1152+E1184+E1248+E1278+E1354+E1442+E1486+E1499)</f>
        <v>2019341.7850000001</v>
      </c>
      <c r="F19" s="43">
        <f t="shared" si="7"/>
        <v>97609.260000000009</v>
      </c>
      <c r="G19" s="43">
        <f t="shared" si="7"/>
        <v>95544.92</v>
      </c>
      <c r="H19" s="43">
        <f t="shared" si="7"/>
        <v>1033466.7400000001</v>
      </c>
      <c r="I19" s="43">
        <f t="shared" si="7"/>
        <v>1031843.19</v>
      </c>
      <c r="J19" s="43">
        <f t="shared" si="7"/>
        <v>859777.39500000002</v>
      </c>
      <c r="K19" s="43">
        <f t="shared" si="7"/>
        <v>859713.87500000012</v>
      </c>
      <c r="L19" s="43">
        <f t="shared" si="7"/>
        <v>32239.8</v>
      </c>
      <c r="M19" s="43">
        <f t="shared" si="7"/>
        <v>32239.8</v>
      </c>
      <c r="N19" s="120">
        <v>100</v>
      </c>
      <c r="O19" s="363">
        <f>E19/D19</f>
        <v>0.99814570578890238</v>
      </c>
      <c r="P19" s="477"/>
      <c r="Q19" s="477"/>
      <c r="R19" s="477"/>
      <c r="S19" s="477"/>
      <c r="T19" s="2"/>
    </row>
    <row r="20" spans="1:20" ht="8.25" customHeight="1" x14ac:dyDescent="0.25">
      <c r="A20" s="6"/>
      <c r="B20" s="6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2"/>
    </row>
    <row r="21" spans="1:20" x14ac:dyDescent="0.25">
      <c r="A21" s="417" t="s">
        <v>20</v>
      </c>
      <c r="B21" s="420" t="s">
        <v>21</v>
      </c>
      <c r="C21" s="13" t="s">
        <v>610</v>
      </c>
      <c r="D21" s="14">
        <f>SUM(D22:D28)</f>
        <v>12848.18</v>
      </c>
      <c r="E21" s="14">
        <f>SUM(E22:E28)</f>
        <v>12765.63</v>
      </c>
      <c r="F21" s="14">
        <f t="shared" ref="F21:M21" si="8">SUM(F22:F28)</f>
        <v>0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12848.18</v>
      </c>
      <c r="K21" s="14">
        <f t="shared" si="8"/>
        <v>12765.63</v>
      </c>
      <c r="L21" s="14">
        <f t="shared" si="8"/>
        <v>0</v>
      </c>
      <c r="M21" s="14">
        <f t="shared" si="8"/>
        <v>0</v>
      </c>
      <c r="N21" s="14">
        <v>100</v>
      </c>
      <c r="O21" s="322">
        <f>E21/D21</f>
        <v>0.99357496548149227</v>
      </c>
      <c r="P21" s="423" t="s">
        <v>22</v>
      </c>
      <c r="Q21" s="423" t="s">
        <v>22</v>
      </c>
      <c r="R21" s="423" t="s">
        <v>22</v>
      </c>
      <c r="S21" s="423" t="s">
        <v>22</v>
      </c>
      <c r="T21" s="2"/>
    </row>
    <row r="22" spans="1:20" x14ac:dyDescent="0.25">
      <c r="A22" s="418"/>
      <c r="B22" s="421"/>
      <c r="C22" s="12">
        <v>2014</v>
      </c>
      <c r="D22" s="14">
        <f t="shared" ref="D22:M22" si="9">SUM(D30+D161)</f>
        <v>518.20000000000005</v>
      </c>
      <c r="E22" s="14">
        <f t="shared" si="9"/>
        <v>517.98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0</v>
      </c>
      <c r="J22" s="14">
        <f t="shared" si="9"/>
        <v>518.20000000000005</v>
      </c>
      <c r="K22" s="14">
        <f t="shared" si="9"/>
        <v>517.98</v>
      </c>
      <c r="L22" s="14">
        <f t="shared" si="9"/>
        <v>0</v>
      </c>
      <c r="M22" s="14">
        <f t="shared" si="9"/>
        <v>0</v>
      </c>
      <c r="N22" s="14">
        <v>100</v>
      </c>
      <c r="O22" s="14">
        <v>99.96</v>
      </c>
      <c r="P22" s="424"/>
      <c r="Q22" s="424"/>
      <c r="R22" s="424"/>
      <c r="S22" s="424"/>
      <c r="T22" s="2"/>
    </row>
    <row r="23" spans="1:20" x14ac:dyDescent="0.25">
      <c r="A23" s="418"/>
      <c r="B23" s="421"/>
      <c r="C23" s="12">
        <v>2015</v>
      </c>
      <c r="D23" s="14">
        <f t="shared" ref="D23:M23" si="10">SUM(D31+D162)</f>
        <v>488.9</v>
      </c>
      <c r="E23" s="14">
        <f t="shared" si="10"/>
        <v>406.65999999999997</v>
      </c>
      <c r="F23" s="14">
        <f t="shared" si="10"/>
        <v>0</v>
      </c>
      <c r="G23" s="14">
        <f t="shared" si="10"/>
        <v>0</v>
      </c>
      <c r="H23" s="14">
        <f t="shared" si="10"/>
        <v>0</v>
      </c>
      <c r="I23" s="14">
        <f t="shared" si="10"/>
        <v>0</v>
      </c>
      <c r="J23" s="14">
        <f t="shared" si="10"/>
        <v>488.9</v>
      </c>
      <c r="K23" s="14">
        <f t="shared" si="10"/>
        <v>406.65999999999997</v>
      </c>
      <c r="L23" s="14">
        <f t="shared" si="10"/>
        <v>0</v>
      </c>
      <c r="M23" s="14">
        <f t="shared" si="10"/>
        <v>0</v>
      </c>
      <c r="N23" s="14">
        <v>100</v>
      </c>
      <c r="O23" s="14">
        <v>83.18</v>
      </c>
      <c r="P23" s="424"/>
      <c r="Q23" s="424"/>
      <c r="R23" s="424"/>
      <c r="S23" s="424"/>
      <c r="T23" s="2"/>
    </row>
    <row r="24" spans="1:20" x14ac:dyDescent="0.25">
      <c r="A24" s="418"/>
      <c r="B24" s="421"/>
      <c r="C24" s="12">
        <v>2016</v>
      </c>
      <c r="D24" s="14">
        <f>SUM(D32+D163)</f>
        <v>637.79999999999995</v>
      </c>
      <c r="E24" s="14">
        <f t="shared" ref="E24:M24" si="11">SUM(E32+E163)</f>
        <v>637.81000000000006</v>
      </c>
      <c r="F24" s="14">
        <f t="shared" si="11"/>
        <v>0</v>
      </c>
      <c r="G24" s="14">
        <f t="shared" si="11"/>
        <v>0</v>
      </c>
      <c r="H24" s="14">
        <f t="shared" si="11"/>
        <v>0</v>
      </c>
      <c r="I24" s="14">
        <f t="shared" si="11"/>
        <v>0</v>
      </c>
      <c r="J24" s="14">
        <f t="shared" si="11"/>
        <v>637.79999999999995</v>
      </c>
      <c r="K24" s="14">
        <f t="shared" si="11"/>
        <v>637.81000000000006</v>
      </c>
      <c r="L24" s="14">
        <f t="shared" si="11"/>
        <v>0</v>
      </c>
      <c r="M24" s="14">
        <f t="shared" si="11"/>
        <v>0</v>
      </c>
      <c r="N24" s="14">
        <v>100</v>
      </c>
      <c r="O24" s="14">
        <v>100</v>
      </c>
      <c r="P24" s="424"/>
      <c r="Q24" s="424"/>
      <c r="R24" s="424"/>
      <c r="S24" s="424"/>
      <c r="T24" s="2"/>
    </row>
    <row r="25" spans="1:20" x14ac:dyDescent="0.25">
      <c r="A25" s="418"/>
      <c r="B25" s="421"/>
      <c r="C25" s="12">
        <v>2017</v>
      </c>
      <c r="D25" s="14">
        <f>SUM(D33+D164)</f>
        <v>6313.53</v>
      </c>
      <c r="E25" s="14">
        <f t="shared" ref="E25:M25" si="12">SUM(E33+E164)</f>
        <v>6313.53</v>
      </c>
      <c r="F25" s="14">
        <f t="shared" si="12"/>
        <v>0</v>
      </c>
      <c r="G25" s="14">
        <f t="shared" si="12"/>
        <v>0</v>
      </c>
      <c r="H25" s="14">
        <f t="shared" si="12"/>
        <v>0</v>
      </c>
      <c r="I25" s="14">
        <f t="shared" si="12"/>
        <v>0</v>
      </c>
      <c r="J25" s="14">
        <f t="shared" si="12"/>
        <v>6313.53</v>
      </c>
      <c r="K25" s="14">
        <f t="shared" si="12"/>
        <v>6313.53</v>
      </c>
      <c r="L25" s="14">
        <f t="shared" si="12"/>
        <v>0</v>
      </c>
      <c r="M25" s="14">
        <f t="shared" si="12"/>
        <v>0</v>
      </c>
      <c r="N25" s="14">
        <v>100</v>
      </c>
      <c r="O25" s="14">
        <v>100</v>
      </c>
      <c r="P25" s="424"/>
      <c r="Q25" s="424"/>
      <c r="R25" s="424"/>
      <c r="S25" s="424"/>
      <c r="T25" s="2"/>
    </row>
    <row r="26" spans="1:20" x14ac:dyDescent="0.25">
      <c r="A26" s="418"/>
      <c r="B26" s="421"/>
      <c r="C26" s="12">
        <v>2018</v>
      </c>
      <c r="D26" s="14">
        <f>SUM(D34+D165)</f>
        <v>1291.4500000000003</v>
      </c>
      <c r="E26" s="14">
        <f t="shared" ref="E26:M26" si="13">SUM(E34+E165)</f>
        <v>1291.4500000000003</v>
      </c>
      <c r="F26" s="14">
        <f t="shared" si="13"/>
        <v>0</v>
      </c>
      <c r="G26" s="14">
        <f t="shared" si="13"/>
        <v>0</v>
      </c>
      <c r="H26" s="14">
        <f t="shared" si="13"/>
        <v>0</v>
      </c>
      <c r="I26" s="14">
        <f t="shared" si="13"/>
        <v>0</v>
      </c>
      <c r="J26" s="14">
        <f t="shared" si="13"/>
        <v>1291.4500000000003</v>
      </c>
      <c r="K26" s="14">
        <f t="shared" si="13"/>
        <v>1291.4500000000003</v>
      </c>
      <c r="L26" s="14">
        <f t="shared" si="13"/>
        <v>0</v>
      </c>
      <c r="M26" s="14">
        <f t="shared" si="13"/>
        <v>0</v>
      </c>
      <c r="N26" s="14">
        <v>100</v>
      </c>
      <c r="O26" s="14">
        <v>100</v>
      </c>
      <c r="P26" s="424"/>
      <c r="Q26" s="424"/>
      <c r="R26" s="424"/>
      <c r="S26" s="424"/>
      <c r="T26" s="2"/>
    </row>
    <row r="27" spans="1:20" x14ac:dyDescent="0.25">
      <c r="A27" s="418"/>
      <c r="B27" s="421"/>
      <c r="C27" s="12">
        <v>2019</v>
      </c>
      <c r="D27" s="14">
        <f>SUM(D35+D166)</f>
        <v>1773.3999999999999</v>
      </c>
      <c r="E27" s="14">
        <f t="shared" ref="E27:M27" si="14">SUM(E35+E166)</f>
        <v>1773.3999999999999</v>
      </c>
      <c r="F27" s="14">
        <f t="shared" si="14"/>
        <v>0</v>
      </c>
      <c r="G27" s="14">
        <f t="shared" si="14"/>
        <v>0</v>
      </c>
      <c r="H27" s="14">
        <f t="shared" si="14"/>
        <v>0</v>
      </c>
      <c r="I27" s="14">
        <f t="shared" si="14"/>
        <v>0</v>
      </c>
      <c r="J27" s="14">
        <f t="shared" si="14"/>
        <v>1773.3999999999999</v>
      </c>
      <c r="K27" s="14">
        <f t="shared" si="14"/>
        <v>1773.3999999999999</v>
      </c>
      <c r="L27" s="14">
        <f t="shared" si="14"/>
        <v>0</v>
      </c>
      <c r="M27" s="14">
        <f t="shared" si="14"/>
        <v>0</v>
      </c>
      <c r="N27" s="14">
        <v>100</v>
      </c>
      <c r="O27" s="14">
        <v>100</v>
      </c>
      <c r="P27" s="424"/>
      <c r="Q27" s="424"/>
      <c r="R27" s="424"/>
      <c r="S27" s="424"/>
      <c r="T27" s="2"/>
    </row>
    <row r="28" spans="1:20" x14ac:dyDescent="0.25">
      <c r="A28" s="419"/>
      <c r="B28" s="422"/>
      <c r="C28" s="12">
        <v>2020</v>
      </c>
      <c r="D28" s="14">
        <f>SUM(D36+D167)</f>
        <v>1824.9</v>
      </c>
      <c r="E28" s="14">
        <f t="shared" ref="E28:M28" si="15">SUM(E36+E167)</f>
        <v>1824.8</v>
      </c>
      <c r="F28" s="14">
        <f t="shared" si="15"/>
        <v>0</v>
      </c>
      <c r="G28" s="14">
        <f t="shared" si="15"/>
        <v>0</v>
      </c>
      <c r="H28" s="14">
        <f t="shared" si="15"/>
        <v>0</v>
      </c>
      <c r="I28" s="14">
        <f t="shared" si="15"/>
        <v>0</v>
      </c>
      <c r="J28" s="14">
        <f t="shared" si="15"/>
        <v>1824.9</v>
      </c>
      <c r="K28" s="14">
        <f t="shared" si="15"/>
        <v>1824.8</v>
      </c>
      <c r="L28" s="14">
        <f t="shared" si="15"/>
        <v>0</v>
      </c>
      <c r="M28" s="14">
        <f t="shared" si="15"/>
        <v>0</v>
      </c>
      <c r="N28" s="14">
        <v>100</v>
      </c>
      <c r="O28" s="322">
        <f>E28/D28</f>
        <v>0.99994520247684793</v>
      </c>
      <c r="P28" s="425"/>
      <c r="Q28" s="425"/>
      <c r="R28" s="425"/>
      <c r="S28" s="425"/>
      <c r="T28" s="2"/>
    </row>
    <row r="29" spans="1:20" x14ac:dyDescent="0.25">
      <c r="A29" s="426" t="s">
        <v>23</v>
      </c>
      <c r="B29" s="429" t="s">
        <v>24</v>
      </c>
      <c r="C29" s="17" t="s">
        <v>610</v>
      </c>
      <c r="D29" s="18">
        <f>SUM(D30:D36)</f>
        <v>12366.99</v>
      </c>
      <c r="E29" s="18">
        <f t="shared" ref="E29:M29" si="16">SUM(E30:E36)</f>
        <v>12299.279999999999</v>
      </c>
      <c r="F29" s="18">
        <f t="shared" si="16"/>
        <v>0</v>
      </c>
      <c r="G29" s="18">
        <f t="shared" si="16"/>
        <v>0</v>
      </c>
      <c r="H29" s="18">
        <f t="shared" si="16"/>
        <v>0</v>
      </c>
      <c r="I29" s="18">
        <f t="shared" si="16"/>
        <v>0</v>
      </c>
      <c r="J29" s="18">
        <f t="shared" si="16"/>
        <v>12366.99</v>
      </c>
      <c r="K29" s="18">
        <f t="shared" si="16"/>
        <v>12299.279999999999</v>
      </c>
      <c r="L29" s="18">
        <f t="shared" si="16"/>
        <v>0</v>
      </c>
      <c r="M29" s="18">
        <f t="shared" si="16"/>
        <v>0</v>
      </c>
      <c r="N29" s="18">
        <v>100</v>
      </c>
      <c r="O29" s="319">
        <f>E29/D29</f>
        <v>0.99452494099210875</v>
      </c>
      <c r="P29" s="432" t="s">
        <v>22</v>
      </c>
      <c r="Q29" s="432" t="s">
        <v>22</v>
      </c>
      <c r="R29" s="432" t="s">
        <v>22</v>
      </c>
      <c r="S29" s="432" t="s">
        <v>22</v>
      </c>
      <c r="T29" s="2"/>
    </row>
    <row r="30" spans="1:20" x14ac:dyDescent="0.25">
      <c r="A30" s="427"/>
      <c r="B30" s="430"/>
      <c r="C30" s="16">
        <v>2014</v>
      </c>
      <c r="D30" s="18">
        <f t="shared" ref="D30:D36" si="17">SUM(D38+D103+D129+D145)</f>
        <v>442.2</v>
      </c>
      <c r="E30" s="18">
        <f t="shared" ref="E30:M30" si="18">SUM(E38+E103+E129+E145)</f>
        <v>442.13000000000005</v>
      </c>
      <c r="F30" s="18">
        <f t="shared" si="18"/>
        <v>0</v>
      </c>
      <c r="G30" s="18">
        <f t="shared" si="18"/>
        <v>0</v>
      </c>
      <c r="H30" s="18">
        <f t="shared" si="18"/>
        <v>0</v>
      </c>
      <c r="I30" s="18">
        <f t="shared" si="18"/>
        <v>0</v>
      </c>
      <c r="J30" s="18">
        <f t="shared" si="18"/>
        <v>442.2</v>
      </c>
      <c r="K30" s="18">
        <f t="shared" si="18"/>
        <v>442.13000000000005</v>
      </c>
      <c r="L30" s="18">
        <f t="shared" si="18"/>
        <v>0</v>
      </c>
      <c r="M30" s="18">
        <f t="shared" si="18"/>
        <v>0</v>
      </c>
      <c r="N30" s="18">
        <v>100</v>
      </c>
      <c r="O30" s="18">
        <v>99.98</v>
      </c>
      <c r="P30" s="433"/>
      <c r="Q30" s="433"/>
      <c r="R30" s="433"/>
      <c r="S30" s="433"/>
      <c r="T30" s="2"/>
    </row>
    <row r="31" spans="1:20" x14ac:dyDescent="0.25">
      <c r="A31" s="427"/>
      <c r="B31" s="430"/>
      <c r="C31" s="16">
        <v>2015</v>
      </c>
      <c r="D31" s="18">
        <f t="shared" si="17"/>
        <v>414</v>
      </c>
      <c r="E31" s="18">
        <f t="shared" ref="E31:M31" si="19">SUM(E39+E104+E130+E146)</f>
        <v>346.46</v>
      </c>
      <c r="F31" s="18">
        <f t="shared" si="19"/>
        <v>0</v>
      </c>
      <c r="G31" s="18">
        <f t="shared" si="19"/>
        <v>0</v>
      </c>
      <c r="H31" s="18">
        <f t="shared" si="19"/>
        <v>0</v>
      </c>
      <c r="I31" s="18">
        <f t="shared" si="19"/>
        <v>0</v>
      </c>
      <c r="J31" s="18">
        <f t="shared" si="19"/>
        <v>414</v>
      </c>
      <c r="K31" s="18">
        <f t="shared" si="19"/>
        <v>346.46</v>
      </c>
      <c r="L31" s="18">
        <f t="shared" si="19"/>
        <v>0</v>
      </c>
      <c r="M31" s="18">
        <f t="shared" si="19"/>
        <v>0</v>
      </c>
      <c r="N31" s="18">
        <v>100</v>
      </c>
      <c r="O31" s="18">
        <v>83.69</v>
      </c>
      <c r="P31" s="433"/>
      <c r="Q31" s="433"/>
      <c r="R31" s="433"/>
      <c r="S31" s="433"/>
      <c r="T31" s="2"/>
    </row>
    <row r="32" spans="1:20" x14ac:dyDescent="0.25">
      <c r="A32" s="427"/>
      <c r="B32" s="430"/>
      <c r="C32" s="16">
        <v>2016</v>
      </c>
      <c r="D32" s="18">
        <f t="shared" si="17"/>
        <v>558.23</v>
      </c>
      <c r="E32" s="18">
        <f t="shared" ref="E32:M32" si="20">SUM(E40+E105+E131+E147)</f>
        <v>558.23</v>
      </c>
      <c r="F32" s="18">
        <f t="shared" si="20"/>
        <v>0</v>
      </c>
      <c r="G32" s="18">
        <f t="shared" si="20"/>
        <v>0</v>
      </c>
      <c r="H32" s="18">
        <f t="shared" si="20"/>
        <v>0</v>
      </c>
      <c r="I32" s="18">
        <f t="shared" si="20"/>
        <v>0</v>
      </c>
      <c r="J32" s="18">
        <f t="shared" si="20"/>
        <v>558.23</v>
      </c>
      <c r="K32" s="18">
        <f t="shared" si="20"/>
        <v>558.23</v>
      </c>
      <c r="L32" s="18">
        <f t="shared" si="20"/>
        <v>0</v>
      </c>
      <c r="M32" s="18">
        <f t="shared" si="20"/>
        <v>0</v>
      </c>
      <c r="N32" s="18">
        <v>100</v>
      </c>
      <c r="O32" s="18">
        <v>100</v>
      </c>
      <c r="P32" s="433"/>
      <c r="Q32" s="433"/>
      <c r="R32" s="433"/>
      <c r="S32" s="433"/>
      <c r="T32" s="2"/>
    </row>
    <row r="33" spans="1:20" x14ac:dyDescent="0.25">
      <c r="A33" s="427"/>
      <c r="B33" s="430"/>
      <c r="C33" s="16">
        <v>2017</v>
      </c>
      <c r="D33" s="18">
        <f t="shared" si="17"/>
        <v>6240.71</v>
      </c>
      <c r="E33" s="18">
        <f t="shared" ref="E33:M33" si="21">SUM(E41+E106+E132+E148)</f>
        <v>6240.71</v>
      </c>
      <c r="F33" s="18">
        <f t="shared" si="21"/>
        <v>0</v>
      </c>
      <c r="G33" s="18">
        <f t="shared" si="21"/>
        <v>0</v>
      </c>
      <c r="H33" s="18">
        <f t="shared" si="21"/>
        <v>0</v>
      </c>
      <c r="I33" s="18">
        <f t="shared" si="21"/>
        <v>0</v>
      </c>
      <c r="J33" s="18">
        <f t="shared" si="21"/>
        <v>6240.71</v>
      </c>
      <c r="K33" s="18">
        <f t="shared" si="21"/>
        <v>6240.71</v>
      </c>
      <c r="L33" s="18">
        <f t="shared" si="21"/>
        <v>0</v>
      </c>
      <c r="M33" s="18">
        <f t="shared" si="21"/>
        <v>0</v>
      </c>
      <c r="N33" s="18">
        <v>100</v>
      </c>
      <c r="O33" s="18">
        <v>100</v>
      </c>
      <c r="P33" s="433"/>
      <c r="Q33" s="433"/>
      <c r="R33" s="433"/>
      <c r="S33" s="433"/>
      <c r="T33" s="2"/>
    </row>
    <row r="34" spans="1:20" x14ac:dyDescent="0.25">
      <c r="A34" s="427"/>
      <c r="B34" s="430"/>
      <c r="C34" s="16">
        <v>2018</v>
      </c>
      <c r="D34" s="18">
        <f t="shared" si="17"/>
        <v>1217.2500000000002</v>
      </c>
      <c r="E34" s="18">
        <f t="shared" ref="E34:M34" si="22">SUM(E42+E107+E133+E149)</f>
        <v>1217.2500000000002</v>
      </c>
      <c r="F34" s="18">
        <f t="shared" si="22"/>
        <v>0</v>
      </c>
      <c r="G34" s="18">
        <f t="shared" si="22"/>
        <v>0</v>
      </c>
      <c r="H34" s="18">
        <f t="shared" si="22"/>
        <v>0</v>
      </c>
      <c r="I34" s="18">
        <f t="shared" si="22"/>
        <v>0</v>
      </c>
      <c r="J34" s="18">
        <f t="shared" si="22"/>
        <v>1217.2500000000002</v>
      </c>
      <c r="K34" s="18">
        <f t="shared" si="22"/>
        <v>1217.2500000000002</v>
      </c>
      <c r="L34" s="18">
        <f t="shared" si="22"/>
        <v>0</v>
      </c>
      <c r="M34" s="18">
        <f t="shared" si="22"/>
        <v>0</v>
      </c>
      <c r="N34" s="18">
        <v>100</v>
      </c>
      <c r="O34" s="18">
        <v>100</v>
      </c>
      <c r="P34" s="433"/>
      <c r="Q34" s="433"/>
      <c r="R34" s="433"/>
      <c r="S34" s="433"/>
      <c r="T34" s="2"/>
    </row>
    <row r="35" spans="1:20" x14ac:dyDescent="0.25">
      <c r="A35" s="427"/>
      <c r="B35" s="430"/>
      <c r="C35" s="16">
        <v>2019</v>
      </c>
      <c r="D35" s="18">
        <f t="shared" si="17"/>
        <v>1689.6999999999998</v>
      </c>
      <c r="E35" s="18">
        <f t="shared" ref="E35:M35" si="23">SUM(E43+E108+E134+E150)</f>
        <v>1689.6999999999998</v>
      </c>
      <c r="F35" s="18">
        <f t="shared" si="23"/>
        <v>0</v>
      </c>
      <c r="G35" s="18">
        <f t="shared" si="23"/>
        <v>0</v>
      </c>
      <c r="H35" s="18">
        <f t="shared" si="23"/>
        <v>0</v>
      </c>
      <c r="I35" s="18">
        <f t="shared" si="23"/>
        <v>0</v>
      </c>
      <c r="J35" s="18">
        <f t="shared" si="23"/>
        <v>1689.6999999999998</v>
      </c>
      <c r="K35" s="18">
        <f t="shared" si="23"/>
        <v>1689.6999999999998</v>
      </c>
      <c r="L35" s="18">
        <f t="shared" si="23"/>
        <v>0</v>
      </c>
      <c r="M35" s="18">
        <f t="shared" si="23"/>
        <v>0</v>
      </c>
      <c r="N35" s="18">
        <v>100</v>
      </c>
      <c r="O35" s="18">
        <v>100</v>
      </c>
      <c r="P35" s="433"/>
      <c r="Q35" s="433"/>
      <c r="R35" s="433"/>
      <c r="S35" s="433"/>
      <c r="T35" s="2"/>
    </row>
    <row r="36" spans="1:20" x14ac:dyDescent="0.25">
      <c r="A36" s="428"/>
      <c r="B36" s="431"/>
      <c r="C36" s="16">
        <v>2020</v>
      </c>
      <c r="D36" s="18">
        <f t="shared" si="17"/>
        <v>1804.9</v>
      </c>
      <c r="E36" s="18">
        <f t="shared" ref="E36:M36" si="24">SUM(E44+E109+E135+E151)</f>
        <v>1804.8</v>
      </c>
      <c r="F36" s="18">
        <f t="shared" si="24"/>
        <v>0</v>
      </c>
      <c r="G36" s="18">
        <f t="shared" si="24"/>
        <v>0</v>
      </c>
      <c r="H36" s="18">
        <f t="shared" si="24"/>
        <v>0</v>
      </c>
      <c r="I36" s="18">
        <f t="shared" si="24"/>
        <v>0</v>
      </c>
      <c r="J36" s="18">
        <f t="shared" si="24"/>
        <v>1804.9</v>
      </c>
      <c r="K36" s="18">
        <f t="shared" si="24"/>
        <v>1804.8</v>
      </c>
      <c r="L36" s="18">
        <f t="shared" si="24"/>
        <v>0</v>
      </c>
      <c r="M36" s="18">
        <f t="shared" si="24"/>
        <v>0</v>
      </c>
      <c r="N36" s="18">
        <v>100</v>
      </c>
      <c r="O36" s="319">
        <f>E36/D36</f>
        <v>0.99994459526843582</v>
      </c>
      <c r="P36" s="434"/>
      <c r="Q36" s="434"/>
      <c r="R36" s="434"/>
      <c r="S36" s="434"/>
      <c r="T36" s="2"/>
    </row>
    <row r="37" spans="1:20" x14ac:dyDescent="0.25">
      <c r="A37" s="399" t="s">
        <v>25</v>
      </c>
      <c r="B37" s="409" t="s">
        <v>422</v>
      </c>
      <c r="C37" s="20" t="s">
        <v>610</v>
      </c>
      <c r="D37" s="21">
        <f>SUM(D38:D44)</f>
        <v>11929.19</v>
      </c>
      <c r="E37" s="21">
        <f t="shared" ref="E37:M37" si="25">SUM(E38:E44)</f>
        <v>11852.59</v>
      </c>
      <c r="F37" s="21">
        <f t="shared" si="25"/>
        <v>0</v>
      </c>
      <c r="G37" s="21">
        <f t="shared" si="25"/>
        <v>0</v>
      </c>
      <c r="H37" s="21">
        <f t="shared" si="25"/>
        <v>0</v>
      </c>
      <c r="I37" s="21">
        <f t="shared" si="25"/>
        <v>0</v>
      </c>
      <c r="J37" s="21">
        <f t="shared" si="25"/>
        <v>11929.19</v>
      </c>
      <c r="K37" s="21">
        <f t="shared" si="25"/>
        <v>11852.59</v>
      </c>
      <c r="L37" s="21">
        <f t="shared" si="25"/>
        <v>0</v>
      </c>
      <c r="M37" s="21">
        <f t="shared" si="25"/>
        <v>0</v>
      </c>
      <c r="N37" s="21">
        <v>100</v>
      </c>
      <c r="O37" s="327">
        <f>E37/D37</f>
        <v>0.99357877609460488</v>
      </c>
      <c r="P37" s="437" t="s">
        <v>22</v>
      </c>
      <c r="Q37" s="437" t="s">
        <v>22</v>
      </c>
      <c r="R37" s="437" t="s">
        <v>22</v>
      </c>
      <c r="S37" s="437" t="s">
        <v>22</v>
      </c>
      <c r="T37" s="2"/>
    </row>
    <row r="38" spans="1:20" x14ac:dyDescent="0.25">
      <c r="A38" s="400"/>
      <c r="B38" s="410"/>
      <c r="C38" s="20">
        <v>2014</v>
      </c>
      <c r="D38" s="21">
        <f>SUM(D46+D62+D86)</f>
        <v>325</v>
      </c>
      <c r="E38" s="21">
        <f t="shared" ref="E38:M38" si="26">SUM(E46+E62+E86)</f>
        <v>324.70000000000005</v>
      </c>
      <c r="F38" s="21">
        <f t="shared" si="26"/>
        <v>0</v>
      </c>
      <c r="G38" s="21">
        <f t="shared" si="26"/>
        <v>0</v>
      </c>
      <c r="H38" s="21">
        <f t="shared" si="26"/>
        <v>0</v>
      </c>
      <c r="I38" s="21">
        <f t="shared" si="26"/>
        <v>0</v>
      </c>
      <c r="J38" s="21">
        <f t="shared" si="26"/>
        <v>325</v>
      </c>
      <c r="K38" s="21">
        <f t="shared" si="26"/>
        <v>324.70000000000005</v>
      </c>
      <c r="L38" s="21">
        <f t="shared" si="26"/>
        <v>0</v>
      </c>
      <c r="M38" s="21">
        <f t="shared" si="26"/>
        <v>0</v>
      </c>
      <c r="N38" s="21">
        <v>100</v>
      </c>
      <c r="O38" s="21">
        <v>99.91</v>
      </c>
      <c r="P38" s="438"/>
      <c r="Q38" s="438"/>
      <c r="R38" s="438"/>
      <c r="S38" s="438"/>
      <c r="T38" s="2"/>
    </row>
    <row r="39" spans="1:20" x14ac:dyDescent="0.25">
      <c r="A39" s="400"/>
      <c r="B39" s="410"/>
      <c r="C39" s="20">
        <v>2015</v>
      </c>
      <c r="D39" s="21">
        <f>SUM(D47+D63+D87)</f>
        <v>318</v>
      </c>
      <c r="E39" s="21">
        <f t="shared" ref="E39:M39" si="27">SUM(E47+E63+E87)</f>
        <v>241.79999999999998</v>
      </c>
      <c r="F39" s="21">
        <f t="shared" si="27"/>
        <v>0</v>
      </c>
      <c r="G39" s="21">
        <f t="shared" si="27"/>
        <v>0</v>
      </c>
      <c r="H39" s="21">
        <f t="shared" si="27"/>
        <v>0</v>
      </c>
      <c r="I39" s="21">
        <f t="shared" si="27"/>
        <v>0</v>
      </c>
      <c r="J39" s="21">
        <f t="shared" si="27"/>
        <v>318</v>
      </c>
      <c r="K39" s="21">
        <f t="shared" si="27"/>
        <v>241.79999999999998</v>
      </c>
      <c r="L39" s="21">
        <f t="shared" si="27"/>
        <v>0</v>
      </c>
      <c r="M39" s="21">
        <f t="shared" si="27"/>
        <v>0</v>
      </c>
      <c r="N39" s="21">
        <v>100</v>
      </c>
      <c r="O39" s="21">
        <v>76.040000000000006</v>
      </c>
      <c r="P39" s="438"/>
      <c r="Q39" s="438"/>
      <c r="R39" s="438"/>
      <c r="S39" s="438"/>
      <c r="T39" s="2"/>
    </row>
    <row r="40" spans="1:20" x14ac:dyDescent="0.25">
      <c r="A40" s="400"/>
      <c r="B40" s="410"/>
      <c r="C40" s="20">
        <v>2016</v>
      </c>
      <c r="D40" s="21">
        <f>SUM(D48+D64+D88)</f>
        <v>461.63</v>
      </c>
      <c r="E40" s="21">
        <f t="shared" ref="E40:M40" si="28">SUM(E48+E64+E88)</f>
        <v>461.63</v>
      </c>
      <c r="F40" s="21">
        <f t="shared" si="28"/>
        <v>0</v>
      </c>
      <c r="G40" s="21">
        <f t="shared" si="28"/>
        <v>0</v>
      </c>
      <c r="H40" s="21">
        <f t="shared" si="28"/>
        <v>0</v>
      </c>
      <c r="I40" s="21">
        <f t="shared" si="28"/>
        <v>0</v>
      </c>
      <c r="J40" s="21">
        <f t="shared" si="28"/>
        <v>461.63</v>
      </c>
      <c r="K40" s="21">
        <f t="shared" si="28"/>
        <v>461.63</v>
      </c>
      <c r="L40" s="21">
        <f t="shared" si="28"/>
        <v>0</v>
      </c>
      <c r="M40" s="21">
        <f t="shared" si="28"/>
        <v>0</v>
      </c>
      <c r="N40" s="21">
        <v>100</v>
      </c>
      <c r="O40" s="21">
        <v>100</v>
      </c>
      <c r="P40" s="438"/>
      <c r="Q40" s="438"/>
      <c r="R40" s="438"/>
      <c r="S40" s="438"/>
      <c r="T40" s="2"/>
    </row>
    <row r="41" spans="1:20" x14ac:dyDescent="0.25">
      <c r="A41" s="400"/>
      <c r="B41" s="410"/>
      <c r="C41" s="20">
        <v>2017</v>
      </c>
      <c r="D41" s="21">
        <f>SUM(D49+D65+D73+D81+D89)</f>
        <v>6124.91</v>
      </c>
      <c r="E41" s="21">
        <f t="shared" ref="E41:M41" si="29">SUM(E49+E65+E73+E81+E89)</f>
        <v>6124.91</v>
      </c>
      <c r="F41" s="21">
        <f t="shared" si="29"/>
        <v>0</v>
      </c>
      <c r="G41" s="21">
        <f t="shared" si="29"/>
        <v>0</v>
      </c>
      <c r="H41" s="21">
        <f t="shared" si="29"/>
        <v>0</v>
      </c>
      <c r="I41" s="21">
        <f t="shared" si="29"/>
        <v>0</v>
      </c>
      <c r="J41" s="21">
        <f t="shared" si="29"/>
        <v>6124.91</v>
      </c>
      <c r="K41" s="21">
        <f t="shared" si="29"/>
        <v>6124.91</v>
      </c>
      <c r="L41" s="21">
        <f t="shared" si="29"/>
        <v>0</v>
      </c>
      <c r="M41" s="21">
        <f t="shared" si="29"/>
        <v>0</v>
      </c>
      <c r="N41" s="21">
        <v>100</v>
      </c>
      <c r="O41" s="21">
        <v>100</v>
      </c>
      <c r="P41" s="438"/>
      <c r="Q41" s="438"/>
      <c r="R41" s="438"/>
      <c r="S41" s="438"/>
      <c r="T41" s="2"/>
    </row>
    <row r="42" spans="1:20" x14ac:dyDescent="0.25">
      <c r="A42" s="400"/>
      <c r="B42" s="410"/>
      <c r="C42" s="20">
        <v>2018</v>
      </c>
      <c r="D42" s="21">
        <f>SUM(D50+D58+D66+D74+D82+D90+D98)</f>
        <v>1217.2500000000002</v>
      </c>
      <c r="E42" s="21">
        <f t="shared" ref="E42:M42" si="30">SUM(E50+E58+E66+E74+E82+E90+E98)</f>
        <v>1217.2500000000002</v>
      </c>
      <c r="F42" s="21">
        <f t="shared" si="30"/>
        <v>0</v>
      </c>
      <c r="G42" s="21">
        <f t="shared" si="30"/>
        <v>0</v>
      </c>
      <c r="H42" s="21">
        <f t="shared" si="30"/>
        <v>0</v>
      </c>
      <c r="I42" s="21">
        <f t="shared" si="30"/>
        <v>0</v>
      </c>
      <c r="J42" s="21">
        <f t="shared" si="30"/>
        <v>1217.2500000000002</v>
      </c>
      <c r="K42" s="21">
        <f t="shared" si="30"/>
        <v>1217.2500000000002</v>
      </c>
      <c r="L42" s="21">
        <f t="shared" si="30"/>
        <v>0</v>
      </c>
      <c r="M42" s="21">
        <f t="shared" si="30"/>
        <v>0</v>
      </c>
      <c r="N42" s="21">
        <v>100</v>
      </c>
      <c r="O42" s="21">
        <v>100</v>
      </c>
      <c r="P42" s="438"/>
      <c r="Q42" s="438"/>
      <c r="R42" s="438"/>
      <c r="S42" s="438"/>
      <c r="T42" s="2"/>
    </row>
    <row r="43" spans="1:20" x14ac:dyDescent="0.25">
      <c r="A43" s="400"/>
      <c r="B43" s="410"/>
      <c r="C43" s="20">
        <v>2019</v>
      </c>
      <c r="D43" s="21">
        <f>SUM(D51+D59+D67+D75+D83+D91+D99)</f>
        <v>1677.4999999999998</v>
      </c>
      <c r="E43" s="21">
        <f t="shared" ref="E43:M43" si="31">SUM(E51+E59+E67+E75+E83+E91+E99)</f>
        <v>1677.4999999999998</v>
      </c>
      <c r="F43" s="21">
        <f t="shared" si="31"/>
        <v>0</v>
      </c>
      <c r="G43" s="21">
        <f t="shared" si="31"/>
        <v>0</v>
      </c>
      <c r="H43" s="21">
        <f t="shared" si="31"/>
        <v>0</v>
      </c>
      <c r="I43" s="21">
        <f t="shared" si="31"/>
        <v>0</v>
      </c>
      <c r="J43" s="21">
        <f t="shared" si="31"/>
        <v>1677.4999999999998</v>
      </c>
      <c r="K43" s="21">
        <f t="shared" si="31"/>
        <v>1677.4999999999998</v>
      </c>
      <c r="L43" s="21">
        <f t="shared" si="31"/>
        <v>0</v>
      </c>
      <c r="M43" s="21">
        <f t="shared" si="31"/>
        <v>0</v>
      </c>
      <c r="N43" s="21">
        <v>100</v>
      </c>
      <c r="O43" s="21">
        <v>100</v>
      </c>
      <c r="P43" s="438"/>
      <c r="Q43" s="438"/>
      <c r="R43" s="438"/>
      <c r="S43" s="438"/>
      <c r="T43" s="2"/>
    </row>
    <row r="44" spans="1:20" x14ac:dyDescent="0.25">
      <c r="A44" s="435"/>
      <c r="B44" s="411"/>
      <c r="C44" s="20">
        <v>2020</v>
      </c>
      <c r="D44" s="21">
        <f>SUM(D52+D60+D68+D76+D84+D92+D100+D101)</f>
        <v>1804.9</v>
      </c>
      <c r="E44" s="21">
        <f t="shared" ref="E44:M44" si="32">SUM(E52+E60+E68+E76+E84+E92+E100+E101)</f>
        <v>1804.8</v>
      </c>
      <c r="F44" s="21">
        <f t="shared" si="32"/>
        <v>0</v>
      </c>
      <c r="G44" s="21">
        <f t="shared" si="32"/>
        <v>0</v>
      </c>
      <c r="H44" s="21">
        <f t="shared" si="32"/>
        <v>0</v>
      </c>
      <c r="I44" s="21">
        <f t="shared" si="32"/>
        <v>0</v>
      </c>
      <c r="J44" s="21">
        <f t="shared" si="32"/>
        <v>1804.9</v>
      </c>
      <c r="K44" s="21">
        <f t="shared" si="32"/>
        <v>1804.8</v>
      </c>
      <c r="L44" s="21">
        <f t="shared" si="32"/>
        <v>0</v>
      </c>
      <c r="M44" s="21">
        <f t="shared" si="32"/>
        <v>0</v>
      </c>
      <c r="N44" s="21">
        <v>100</v>
      </c>
      <c r="O44" s="327">
        <f>E44/D44</f>
        <v>0.99994459526843582</v>
      </c>
      <c r="P44" s="439"/>
      <c r="Q44" s="439"/>
      <c r="R44" s="439"/>
      <c r="S44" s="439"/>
      <c r="T44" s="2"/>
    </row>
    <row r="45" spans="1:20" ht="16.5" customHeight="1" x14ac:dyDescent="0.25">
      <c r="A45" s="403"/>
      <c r="B45" s="388" t="s">
        <v>513</v>
      </c>
      <c r="C45" s="23" t="s">
        <v>610</v>
      </c>
      <c r="D45" s="24">
        <f>SUM(D46:D52)</f>
        <v>8693.64</v>
      </c>
      <c r="E45" s="24">
        <f t="shared" ref="E45:M45" si="33">SUM(E46:E52)</f>
        <v>8693.61</v>
      </c>
      <c r="F45" s="24">
        <f t="shared" si="33"/>
        <v>0</v>
      </c>
      <c r="G45" s="24">
        <f t="shared" si="33"/>
        <v>0</v>
      </c>
      <c r="H45" s="24">
        <f t="shared" si="33"/>
        <v>0</v>
      </c>
      <c r="I45" s="24">
        <f t="shared" si="33"/>
        <v>0</v>
      </c>
      <c r="J45" s="24">
        <f t="shared" si="33"/>
        <v>8693.64</v>
      </c>
      <c r="K45" s="24">
        <f t="shared" si="33"/>
        <v>8693.61</v>
      </c>
      <c r="L45" s="24">
        <f t="shared" si="33"/>
        <v>0</v>
      </c>
      <c r="M45" s="24">
        <f t="shared" si="33"/>
        <v>0</v>
      </c>
      <c r="N45" s="24">
        <v>100</v>
      </c>
      <c r="O45" s="354">
        <f>E45/D45</f>
        <v>0.9999965492014854</v>
      </c>
      <c r="P45" s="380" t="s">
        <v>26</v>
      </c>
      <c r="Q45" s="6" t="s">
        <v>22</v>
      </c>
      <c r="R45" s="6" t="s">
        <v>22</v>
      </c>
      <c r="S45" s="6" t="s">
        <v>22</v>
      </c>
      <c r="T45" s="2"/>
    </row>
    <row r="46" spans="1:20" ht="17.25" customHeight="1" x14ac:dyDescent="0.25">
      <c r="A46" s="405"/>
      <c r="B46" s="389"/>
      <c r="C46" s="23">
        <v>2014</v>
      </c>
      <c r="D46" s="24">
        <v>160</v>
      </c>
      <c r="E46" s="24">
        <v>159.99</v>
      </c>
      <c r="F46" s="24">
        <v>0</v>
      </c>
      <c r="G46" s="24">
        <v>0</v>
      </c>
      <c r="H46" s="24">
        <v>0</v>
      </c>
      <c r="I46" s="24">
        <v>0</v>
      </c>
      <c r="J46" s="24">
        <v>160</v>
      </c>
      <c r="K46" s="24">
        <v>159.99</v>
      </c>
      <c r="L46" s="24">
        <v>0</v>
      </c>
      <c r="M46" s="24">
        <v>0</v>
      </c>
      <c r="N46" s="24">
        <v>100</v>
      </c>
      <c r="O46" s="24">
        <v>99.99</v>
      </c>
      <c r="P46" s="381"/>
      <c r="Q46" s="54">
        <v>205</v>
      </c>
      <c r="R46" s="54">
        <v>185</v>
      </c>
      <c r="S46" s="54">
        <v>90.24</v>
      </c>
      <c r="T46" s="2"/>
    </row>
    <row r="47" spans="1:20" ht="20.25" customHeight="1" x14ac:dyDescent="0.25">
      <c r="A47" s="405"/>
      <c r="B47" s="389"/>
      <c r="C47" s="23">
        <v>2015</v>
      </c>
      <c r="D47" s="24">
        <v>160</v>
      </c>
      <c r="E47" s="24">
        <v>159.97999999999999</v>
      </c>
      <c r="F47" s="24">
        <v>0</v>
      </c>
      <c r="G47" s="24">
        <v>0</v>
      </c>
      <c r="H47" s="24">
        <v>0</v>
      </c>
      <c r="I47" s="24">
        <v>0</v>
      </c>
      <c r="J47" s="24">
        <v>160</v>
      </c>
      <c r="K47" s="24">
        <v>159.97999999999999</v>
      </c>
      <c r="L47" s="24">
        <v>0</v>
      </c>
      <c r="M47" s="24">
        <v>0</v>
      </c>
      <c r="N47" s="24">
        <v>100</v>
      </c>
      <c r="O47" s="24">
        <v>99.99</v>
      </c>
      <c r="P47" s="382"/>
      <c r="Q47" s="54">
        <v>205</v>
      </c>
      <c r="R47" s="54">
        <v>203</v>
      </c>
      <c r="S47" s="7">
        <v>99</v>
      </c>
      <c r="T47" s="2"/>
    </row>
    <row r="48" spans="1:20" ht="18.75" customHeight="1" x14ac:dyDescent="0.25">
      <c r="A48" s="405"/>
      <c r="B48" s="389"/>
      <c r="C48" s="8">
        <v>2016</v>
      </c>
      <c r="D48" s="90">
        <v>445.04</v>
      </c>
      <c r="E48" s="90">
        <v>445.04</v>
      </c>
      <c r="F48" s="90">
        <v>0</v>
      </c>
      <c r="G48" s="90">
        <v>0</v>
      </c>
      <c r="H48" s="90">
        <v>0</v>
      </c>
      <c r="I48" s="90">
        <v>0</v>
      </c>
      <c r="J48" s="90">
        <v>445.04</v>
      </c>
      <c r="K48" s="90">
        <v>445.04</v>
      </c>
      <c r="L48" s="90">
        <v>0</v>
      </c>
      <c r="M48" s="90">
        <v>0</v>
      </c>
      <c r="N48" s="90">
        <v>100</v>
      </c>
      <c r="O48" s="90">
        <v>100</v>
      </c>
      <c r="P48" s="380" t="s">
        <v>423</v>
      </c>
      <c r="Q48" s="122">
        <v>10</v>
      </c>
      <c r="R48" s="122">
        <v>10</v>
      </c>
      <c r="S48" s="146">
        <v>100</v>
      </c>
      <c r="T48" s="2"/>
    </row>
    <row r="49" spans="1:20" ht="18.75" customHeight="1" x14ac:dyDescent="0.25">
      <c r="A49" s="405"/>
      <c r="B49" s="389"/>
      <c r="C49" s="8">
        <v>2017</v>
      </c>
      <c r="D49" s="90">
        <v>6007.7</v>
      </c>
      <c r="E49" s="90">
        <v>6007.7</v>
      </c>
      <c r="F49" s="90">
        <v>0</v>
      </c>
      <c r="G49" s="90">
        <v>0</v>
      </c>
      <c r="H49" s="90">
        <v>0</v>
      </c>
      <c r="I49" s="90">
        <v>0</v>
      </c>
      <c r="J49" s="90">
        <v>6007.7</v>
      </c>
      <c r="K49" s="90">
        <v>6007.7</v>
      </c>
      <c r="L49" s="90">
        <v>0</v>
      </c>
      <c r="M49" s="90">
        <v>0</v>
      </c>
      <c r="N49" s="90">
        <v>100</v>
      </c>
      <c r="O49" s="90">
        <v>100</v>
      </c>
      <c r="P49" s="381"/>
      <c r="Q49" s="159">
        <v>61</v>
      </c>
      <c r="R49" s="159">
        <v>61</v>
      </c>
      <c r="S49" s="146">
        <v>100</v>
      </c>
      <c r="T49" s="2"/>
    </row>
    <row r="50" spans="1:20" ht="20.25" customHeight="1" x14ac:dyDescent="0.25">
      <c r="A50" s="405"/>
      <c r="B50" s="389"/>
      <c r="C50" s="8">
        <v>2018</v>
      </c>
      <c r="D50" s="90">
        <v>716.9</v>
      </c>
      <c r="E50" s="90">
        <v>716.9</v>
      </c>
      <c r="F50" s="90">
        <v>0</v>
      </c>
      <c r="G50" s="90">
        <v>0</v>
      </c>
      <c r="H50" s="90">
        <v>0</v>
      </c>
      <c r="I50" s="90">
        <v>0</v>
      </c>
      <c r="J50" s="90">
        <v>716.9</v>
      </c>
      <c r="K50" s="90">
        <v>716.9</v>
      </c>
      <c r="L50" s="90">
        <v>0</v>
      </c>
      <c r="M50" s="90">
        <v>0</v>
      </c>
      <c r="N50" s="90">
        <v>100</v>
      </c>
      <c r="O50" s="90">
        <v>100</v>
      </c>
      <c r="P50" s="381"/>
      <c r="Q50" s="176">
        <v>23</v>
      </c>
      <c r="R50" s="176">
        <v>23</v>
      </c>
      <c r="S50" s="146">
        <v>100</v>
      </c>
      <c r="T50" s="2"/>
    </row>
    <row r="51" spans="1:20" ht="18" customHeight="1" x14ac:dyDescent="0.25">
      <c r="A51" s="405"/>
      <c r="B51" s="389"/>
      <c r="C51" s="8">
        <v>2019</v>
      </c>
      <c r="D51" s="90">
        <v>775</v>
      </c>
      <c r="E51" s="90">
        <v>775</v>
      </c>
      <c r="F51" s="90">
        <v>0</v>
      </c>
      <c r="G51" s="90">
        <v>0</v>
      </c>
      <c r="H51" s="90">
        <v>0</v>
      </c>
      <c r="I51" s="90">
        <v>0</v>
      </c>
      <c r="J51" s="90">
        <v>775</v>
      </c>
      <c r="K51" s="90">
        <v>775</v>
      </c>
      <c r="L51" s="90">
        <v>0</v>
      </c>
      <c r="M51" s="90">
        <v>0</v>
      </c>
      <c r="N51" s="90">
        <v>100</v>
      </c>
      <c r="O51" s="90">
        <v>100</v>
      </c>
      <c r="P51" s="381"/>
      <c r="Q51" s="234">
        <v>8</v>
      </c>
      <c r="R51" s="234">
        <v>8</v>
      </c>
      <c r="S51" s="146">
        <v>100</v>
      </c>
      <c r="T51" s="2"/>
    </row>
    <row r="52" spans="1:20" ht="18" customHeight="1" x14ac:dyDescent="0.25">
      <c r="A52" s="404"/>
      <c r="B52" s="390"/>
      <c r="C52" s="291">
        <v>2020</v>
      </c>
      <c r="D52" s="90">
        <v>429</v>
      </c>
      <c r="E52" s="90">
        <v>429</v>
      </c>
      <c r="F52" s="90">
        <v>0</v>
      </c>
      <c r="G52" s="90">
        <v>0</v>
      </c>
      <c r="H52" s="90">
        <v>0</v>
      </c>
      <c r="I52" s="90">
        <v>0</v>
      </c>
      <c r="J52" s="90">
        <v>429</v>
      </c>
      <c r="K52" s="90">
        <v>429</v>
      </c>
      <c r="L52" s="90">
        <v>0</v>
      </c>
      <c r="M52" s="90">
        <v>0</v>
      </c>
      <c r="N52" s="90">
        <v>100</v>
      </c>
      <c r="O52" s="90">
        <v>100</v>
      </c>
      <c r="P52" s="382"/>
      <c r="Q52" s="274">
        <v>7</v>
      </c>
      <c r="R52" s="274">
        <v>7</v>
      </c>
      <c r="S52" s="146">
        <v>100</v>
      </c>
      <c r="T52" s="2"/>
    </row>
    <row r="53" spans="1:20" ht="18" customHeight="1" x14ac:dyDescent="0.25">
      <c r="A53" s="403"/>
      <c r="B53" s="388" t="s">
        <v>538</v>
      </c>
      <c r="C53" s="23" t="s">
        <v>610</v>
      </c>
      <c r="D53" s="90">
        <f>SUM(D54:D60)</f>
        <v>2580</v>
      </c>
      <c r="E53" s="90">
        <f t="shared" ref="E53:M53" si="34">SUM(E54:E60)</f>
        <v>2580</v>
      </c>
      <c r="F53" s="90">
        <f t="shared" si="34"/>
        <v>0</v>
      </c>
      <c r="G53" s="90">
        <f t="shared" si="34"/>
        <v>0</v>
      </c>
      <c r="H53" s="90">
        <f t="shared" si="34"/>
        <v>0</v>
      </c>
      <c r="I53" s="90">
        <f t="shared" si="34"/>
        <v>0</v>
      </c>
      <c r="J53" s="90">
        <f t="shared" si="34"/>
        <v>2580</v>
      </c>
      <c r="K53" s="90">
        <f t="shared" si="34"/>
        <v>2580</v>
      </c>
      <c r="L53" s="90">
        <f t="shared" si="34"/>
        <v>0</v>
      </c>
      <c r="M53" s="90">
        <f t="shared" si="34"/>
        <v>0</v>
      </c>
      <c r="N53" s="90">
        <v>100</v>
      </c>
      <c r="O53" s="90">
        <v>100</v>
      </c>
      <c r="P53" s="380" t="s">
        <v>423</v>
      </c>
      <c r="Q53" s="176" t="s">
        <v>341</v>
      </c>
      <c r="R53" s="176" t="s">
        <v>341</v>
      </c>
      <c r="S53" s="146" t="s">
        <v>341</v>
      </c>
      <c r="T53" s="2"/>
    </row>
    <row r="54" spans="1:20" ht="18" customHeight="1" x14ac:dyDescent="0.25">
      <c r="A54" s="405"/>
      <c r="B54" s="389"/>
      <c r="C54" s="23">
        <v>2014</v>
      </c>
      <c r="D54" s="90">
        <v>0</v>
      </c>
      <c r="E54" s="90">
        <v>0</v>
      </c>
      <c r="F54" s="90">
        <v>0</v>
      </c>
      <c r="G54" s="90">
        <v>0</v>
      </c>
      <c r="H54" s="90">
        <v>0</v>
      </c>
      <c r="I54" s="90">
        <v>0</v>
      </c>
      <c r="J54" s="90">
        <v>0</v>
      </c>
      <c r="K54" s="90">
        <v>0</v>
      </c>
      <c r="L54" s="90">
        <v>0</v>
      </c>
      <c r="M54" s="90">
        <v>0</v>
      </c>
      <c r="N54" s="90">
        <v>0</v>
      </c>
      <c r="O54" s="90">
        <v>0</v>
      </c>
      <c r="P54" s="381"/>
      <c r="Q54" s="176" t="s">
        <v>341</v>
      </c>
      <c r="R54" s="176" t="s">
        <v>341</v>
      </c>
      <c r="S54" s="146" t="s">
        <v>341</v>
      </c>
      <c r="T54" s="2"/>
    </row>
    <row r="55" spans="1:20" ht="19.5" customHeight="1" x14ac:dyDescent="0.25">
      <c r="A55" s="405"/>
      <c r="B55" s="389"/>
      <c r="C55" s="23">
        <v>2015</v>
      </c>
      <c r="D55" s="90">
        <v>0</v>
      </c>
      <c r="E55" s="90">
        <v>0</v>
      </c>
      <c r="F55" s="90">
        <v>0</v>
      </c>
      <c r="G55" s="90">
        <v>0</v>
      </c>
      <c r="H55" s="90">
        <v>0</v>
      </c>
      <c r="I55" s="90">
        <v>0</v>
      </c>
      <c r="J55" s="90">
        <v>0</v>
      </c>
      <c r="K55" s="90">
        <v>0</v>
      </c>
      <c r="L55" s="90">
        <v>0</v>
      </c>
      <c r="M55" s="90">
        <v>0</v>
      </c>
      <c r="N55" s="90">
        <v>0</v>
      </c>
      <c r="O55" s="90">
        <v>0</v>
      </c>
      <c r="P55" s="381"/>
      <c r="Q55" s="176" t="s">
        <v>341</v>
      </c>
      <c r="R55" s="176" t="s">
        <v>341</v>
      </c>
      <c r="S55" s="146" t="s">
        <v>341</v>
      </c>
      <c r="T55" s="2"/>
    </row>
    <row r="56" spans="1:20" ht="18.75" customHeight="1" x14ac:dyDescent="0.25">
      <c r="A56" s="405"/>
      <c r="B56" s="389"/>
      <c r="C56" s="8">
        <v>2016</v>
      </c>
      <c r="D56" s="90">
        <v>0</v>
      </c>
      <c r="E56" s="90">
        <v>0</v>
      </c>
      <c r="F56" s="90">
        <v>0</v>
      </c>
      <c r="G56" s="90">
        <v>0</v>
      </c>
      <c r="H56" s="90">
        <v>0</v>
      </c>
      <c r="I56" s="90">
        <v>0</v>
      </c>
      <c r="J56" s="90">
        <v>0</v>
      </c>
      <c r="K56" s="90">
        <v>0</v>
      </c>
      <c r="L56" s="90">
        <v>0</v>
      </c>
      <c r="M56" s="90">
        <v>0</v>
      </c>
      <c r="N56" s="90">
        <v>0</v>
      </c>
      <c r="O56" s="90">
        <v>0</v>
      </c>
      <c r="P56" s="381"/>
      <c r="Q56" s="176" t="s">
        <v>341</v>
      </c>
      <c r="R56" s="176" t="s">
        <v>341</v>
      </c>
      <c r="S56" s="146" t="s">
        <v>341</v>
      </c>
      <c r="T56" s="2"/>
    </row>
    <row r="57" spans="1:20" ht="15" customHeight="1" x14ac:dyDescent="0.25">
      <c r="A57" s="405"/>
      <c r="B57" s="389"/>
      <c r="C57" s="8">
        <v>2017</v>
      </c>
      <c r="D57" s="90">
        <v>0</v>
      </c>
      <c r="E57" s="90">
        <v>0</v>
      </c>
      <c r="F57" s="90">
        <v>0</v>
      </c>
      <c r="G57" s="90">
        <v>0</v>
      </c>
      <c r="H57" s="90">
        <v>0</v>
      </c>
      <c r="I57" s="90">
        <v>0</v>
      </c>
      <c r="J57" s="90">
        <v>0</v>
      </c>
      <c r="K57" s="90">
        <v>0</v>
      </c>
      <c r="L57" s="90">
        <v>0</v>
      </c>
      <c r="M57" s="90">
        <v>0</v>
      </c>
      <c r="N57" s="90">
        <v>0</v>
      </c>
      <c r="O57" s="90">
        <v>0</v>
      </c>
      <c r="P57" s="381"/>
      <c r="Q57" s="176" t="s">
        <v>341</v>
      </c>
      <c r="R57" s="176" t="s">
        <v>341</v>
      </c>
      <c r="S57" s="146" t="s">
        <v>341</v>
      </c>
      <c r="T57" s="2"/>
    </row>
    <row r="58" spans="1:20" ht="15" customHeight="1" x14ac:dyDescent="0.25">
      <c r="A58" s="405"/>
      <c r="B58" s="389"/>
      <c r="C58" s="8">
        <v>2018</v>
      </c>
      <c r="D58" s="90">
        <v>405</v>
      </c>
      <c r="E58" s="90">
        <v>405</v>
      </c>
      <c r="F58" s="90">
        <v>0</v>
      </c>
      <c r="G58" s="90">
        <v>0</v>
      </c>
      <c r="H58" s="90">
        <v>0</v>
      </c>
      <c r="I58" s="90">
        <v>0</v>
      </c>
      <c r="J58" s="90">
        <v>405</v>
      </c>
      <c r="K58" s="90">
        <v>405</v>
      </c>
      <c r="L58" s="90">
        <v>0</v>
      </c>
      <c r="M58" s="90">
        <v>0</v>
      </c>
      <c r="N58" s="90">
        <v>100</v>
      </c>
      <c r="O58" s="90">
        <v>100</v>
      </c>
      <c r="P58" s="381"/>
      <c r="Q58" s="176">
        <v>23</v>
      </c>
      <c r="R58" s="176">
        <v>23</v>
      </c>
      <c r="S58" s="146">
        <v>100</v>
      </c>
      <c r="T58" s="2"/>
    </row>
    <row r="59" spans="1:20" ht="15" customHeight="1" x14ac:dyDescent="0.25">
      <c r="A59" s="405"/>
      <c r="B59" s="389"/>
      <c r="C59" s="8">
        <v>2019</v>
      </c>
      <c r="D59" s="90">
        <v>830.8</v>
      </c>
      <c r="E59" s="90">
        <v>830.8</v>
      </c>
      <c r="F59" s="90">
        <v>0</v>
      </c>
      <c r="G59" s="90">
        <v>0</v>
      </c>
      <c r="H59" s="90">
        <v>0</v>
      </c>
      <c r="I59" s="90">
        <v>0</v>
      </c>
      <c r="J59" s="90">
        <v>830.8</v>
      </c>
      <c r="K59" s="90">
        <v>830.8</v>
      </c>
      <c r="L59" s="90">
        <v>0</v>
      </c>
      <c r="M59" s="90">
        <v>0</v>
      </c>
      <c r="N59" s="90">
        <v>100</v>
      </c>
      <c r="O59" s="90">
        <v>100</v>
      </c>
      <c r="P59" s="381"/>
      <c r="Q59" s="234">
        <v>8</v>
      </c>
      <c r="R59" s="234">
        <v>8</v>
      </c>
      <c r="S59" s="146">
        <v>100</v>
      </c>
      <c r="T59" s="2"/>
    </row>
    <row r="60" spans="1:20" ht="15" customHeight="1" x14ac:dyDescent="0.25">
      <c r="A60" s="404"/>
      <c r="B60" s="390"/>
      <c r="C60" s="291">
        <v>2020</v>
      </c>
      <c r="D60" s="90">
        <v>1344.2</v>
      </c>
      <c r="E60" s="90">
        <v>1344.2</v>
      </c>
      <c r="F60" s="90">
        <v>0</v>
      </c>
      <c r="G60" s="90">
        <v>0</v>
      </c>
      <c r="H60" s="90">
        <v>0</v>
      </c>
      <c r="I60" s="90">
        <v>0</v>
      </c>
      <c r="J60" s="90">
        <v>1344.2</v>
      </c>
      <c r="K60" s="90">
        <v>1344.2</v>
      </c>
      <c r="L60" s="90">
        <v>0</v>
      </c>
      <c r="M60" s="90">
        <v>0</v>
      </c>
      <c r="N60" s="90">
        <v>100</v>
      </c>
      <c r="O60" s="90">
        <v>100</v>
      </c>
      <c r="P60" s="382"/>
      <c r="Q60" s="274">
        <v>7</v>
      </c>
      <c r="R60" s="274">
        <v>7</v>
      </c>
      <c r="S60" s="146">
        <v>100</v>
      </c>
      <c r="T60" s="2"/>
    </row>
    <row r="61" spans="1:20" ht="18" customHeight="1" x14ac:dyDescent="0.25">
      <c r="A61" s="403"/>
      <c r="B61" s="388" t="s">
        <v>539</v>
      </c>
      <c r="C61" s="23" t="s">
        <v>610</v>
      </c>
      <c r="D61" s="90">
        <f>SUM(D62:D68)</f>
        <v>73.88000000000001</v>
      </c>
      <c r="E61" s="90">
        <f t="shared" ref="E61:M61" si="35">SUM(E62:E68)</f>
        <v>73.78</v>
      </c>
      <c r="F61" s="90">
        <f t="shared" si="35"/>
        <v>0</v>
      </c>
      <c r="G61" s="90">
        <f t="shared" si="35"/>
        <v>0</v>
      </c>
      <c r="H61" s="90">
        <f t="shared" si="35"/>
        <v>0</v>
      </c>
      <c r="I61" s="90">
        <f t="shared" si="35"/>
        <v>0</v>
      </c>
      <c r="J61" s="90">
        <f t="shared" si="35"/>
        <v>73.88000000000001</v>
      </c>
      <c r="K61" s="90">
        <f t="shared" si="35"/>
        <v>73.78</v>
      </c>
      <c r="L61" s="90">
        <f t="shared" si="35"/>
        <v>0</v>
      </c>
      <c r="M61" s="90">
        <f t="shared" si="35"/>
        <v>0</v>
      </c>
      <c r="N61" s="90">
        <v>100</v>
      </c>
      <c r="O61" s="320">
        <f>E61/D61</f>
        <v>0.99864645370871674</v>
      </c>
      <c r="P61" s="380" t="s">
        <v>424</v>
      </c>
      <c r="Q61" s="122" t="s">
        <v>22</v>
      </c>
      <c r="R61" s="122" t="s">
        <v>22</v>
      </c>
      <c r="S61" s="146" t="s">
        <v>22</v>
      </c>
      <c r="T61" s="2"/>
    </row>
    <row r="62" spans="1:20" ht="18" customHeight="1" x14ac:dyDescent="0.25">
      <c r="A62" s="405"/>
      <c r="B62" s="389"/>
      <c r="C62" s="23">
        <v>2014</v>
      </c>
      <c r="D62" s="90">
        <v>0</v>
      </c>
      <c r="E62" s="90">
        <v>0</v>
      </c>
      <c r="F62" s="90">
        <v>0</v>
      </c>
      <c r="G62" s="90">
        <v>0</v>
      </c>
      <c r="H62" s="90">
        <v>0</v>
      </c>
      <c r="I62" s="90">
        <v>0</v>
      </c>
      <c r="J62" s="90">
        <v>0</v>
      </c>
      <c r="K62" s="90">
        <v>0</v>
      </c>
      <c r="L62" s="90">
        <v>0</v>
      </c>
      <c r="M62" s="90">
        <v>0</v>
      </c>
      <c r="N62" s="90">
        <v>0</v>
      </c>
      <c r="O62" s="90">
        <v>0</v>
      </c>
      <c r="P62" s="381"/>
      <c r="Q62" s="122">
        <v>0</v>
      </c>
      <c r="R62" s="122">
        <v>0</v>
      </c>
      <c r="S62" s="146" t="s">
        <v>341</v>
      </c>
      <c r="T62" s="2"/>
    </row>
    <row r="63" spans="1:20" ht="17.25" customHeight="1" x14ac:dyDescent="0.25">
      <c r="A63" s="405"/>
      <c r="B63" s="389"/>
      <c r="C63" s="23">
        <v>2015</v>
      </c>
      <c r="D63" s="90">
        <v>0</v>
      </c>
      <c r="E63" s="90">
        <v>0</v>
      </c>
      <c r="F63" s="90">
        <v>0</v>
      </c>
      <c r="G63" s="90">
        <v>0</v>
      </c>
      <c r="H63" s="90">
        <v>0</v>
      </c>
      <c r="I63" s="90">
        <v>0</v>
      </c>
      <c r="J63" s="90">
        <v>0</v>
      </c>
      <c r="K63" s="90">
        <v>0</v>
      </c>
      <c r="L63" s="90">
        <v>0</v>
      </c>
      <c r="M63" s="90">
        <v>0</v>
      </c>
      <c r="N63" s="90">
        <v>0</v>
      </c>
      <c r="O63" s="90">
        <v>0</v>
      </c>
      <c r="P63" s="381"/>
      <c r="Q63" s="122">
        <v>0</v>
      </c>
      <c r="R63" s="122">
        <v>0</v>
      </c>
      <c r="S63" s="146" t="s">
        <v>341</v>
      </c>
      <c r="T63" s="2"/>
    </row>
    <row r="64" spans="1:20" ht="18" customHeight="1" x14ac:dyDescent="0.25">
      <c r="A64" s="405"/>
      <c r="B64" s="389"/>
      <c r="C64" s="8">
        <v>2016</v>
      </c>
      <c r="D64" s="90">
        <v>16.59</v>
      </c>
      <c r="E64" s="90">
        <v>16.59</v>
      </c>
      <c r="F64" s="90">
        <v>0</v>
      </c>
      <c r="G64" s="90">
        <v>0</v>
      </c>
      <c r="H64" s="90">
        <v>0</v>
      </c>
      <c r="I64" s="90">
        <v>0</v>
      </c>
      <c r="J64" s="90">
        <v>16.59</v>
      </c>
      <c r="K64" s="90">
        <v>16.59</v>
      </c>
      <c r="L64" s="90">
        <v>0</v>
      </c>
      <c r="M64" s="90">
        <v>0</v>
      </c>
      <c r="N64" s="90">
        <v>100</v>
      </c>
      <c r="O64" s="90">
        <v>100</v>
      </c>
      <c r="P64" s="381"/>
      <c r="Q64" s="122">
        <v>9</v>
      </c>
      <c r="R64" s="122">
        <v>9</v>
      </c>
      <c r="S64" s="146">
        <v>100</v>
      </c>
      <c r="T64" s="2"/>
    </row>
    <row r="65" spans="1:20" ht="18" customHeight="1" x14ac:dyDescent="0.25">
      <c r="A65" s="405"/>
      <c r="B65" s="389"/>
      <c r="C65" s="8">
        <v>2017</v>
      </c>
      <c r="D65" s="90">
        <v>21.69</v>
      </c>
      <c r="E65" s="90">
        <v>21.69</v>
      </c>
      <c r="F65" s="90">
        <v>0</v>
      </c>
      <c r="G65" s="90">
        <v>0</v>
      </c>
      <c r="H65" s="90">
        <v>0</v>
      </c>
      <c r="I65" s="90">
        <v>0</v>
      </c>
      <c r="J65" s="90">
        <v>21.69</v>
      </c>
      <c r="K65" s="90">
        <v>21.69</v>
      </c>
      <c r="L65" s="90">
        <v>0</v>
      </c>
      <c r="M65" s="90">
        <v>0</v>
      </c>
      <c r="N65" s="90">
        <v>100</v>
      </c>
      <c r="O65" s="90">
        <v>100</v>
      </c>
      <c r="P65" s="381"/>
      <c r="Q65" s="159">
        <v>10</v>
      </c>
      <c r="R65" s="159">
        <v>10</v>
      </c>
      <c r="S65" s="146">
        <v>100</v>
      </c>
      <c r="T65" s="2"/>
    </row>
    <row r="66" spans="1:20" ht="18" customHeight="1" x14ac:dyDescent="0.25">
      <c r="A66" s="405"/>
      <c r="B66" s="389"/>
      <c r="C66" s="8">
        <v>2018</v>
      </c>
      <c r="D66" s="90">
        <v>11.4</v>
      </c>
      <c r="E66" s="90">
        <v>11.4</v>
      </c>
      <c r="F66" s="90">
        <v>0</v>
      </c>
      <c r="G66" s="90">
        <v>0</v>
      </c>
      <c r="H66" s="90">
        <v>0</v>
      </c>
      <c r="I66" s="90">
        <v>0</v>
      </c>
      <c r="J66" s="90">
        <v>11.4</v>
      </c>
      <c r="K66" s="90">
        <v>11.4</v>
      </c>
      <c r="L66" s="90">
        <v>0</v>
      </c>
      <c r="M66" s="90">
        <v>0</v>
      </c>
      <c r="N66" s="90">
        <v>100</v>
      </c>
      <c r="O66" s="90">
        <v>100</v>
      </c>
      <c r="P66" s="381"/>
      <c r="Q66" s="176">
        <v>5</v>
      </c>
      <c r="R66" s="176">
        <v>5</v>
      </c>
      <c r="S66" s="146">
        <v>100</v>
      </c>
      <c r="T66" s="2"/>
    </row>
    <row r="67" spans="1:20" ht="18" customHeight="1" x14ac:dyDescent="0.25">
      <c r="A67" s="405"/>
      <c r="B67" s="389"/>
      <c r="C67" s="8">
        <v>2019</v>
      </c>
      <c r="D67" s="90">
        <v>17.5</v>
      </c>
      <c r="E67" s="90">
        <v>17.5</v>
      </c>
      <c r="F67" s="90">
        <v>0</v>
      </c>
      <c r="G67" s="90">
        <v>0</v>
      </c>
      <c r="H67" s="90">
        <v>0</v>
      </c>
      <c r="I67" s="90">
        <v>0</v>
      </c>
      <c r="J67" s="90">
        <v>17.5</v>
      </c>
      <c r="K67" s="90">
        <v>17.5</v>
      </c>
      <c r="L67" s="90">
        <v>0</v>
      </c>
      <c r="M67" s="90">
        <v>0</v>
      </c>
      <c r="N67" s="90">
        <v>100</v>
      </c>
      <c r="O67" s="90">
        <v>100</v>
      </c>
      <c r="P67" s="381"/>
      <c r="Q67" s="234">
        <v>7</v>
      </c>
      <c r="R67" s="234">
        <v>7</v>
      </c>
      <c r="S67" s="146">
        <v>100</v>
      </c>
      <c r="T67" s="2"/>
    </row>
    <row r="68" spans="1:20" ht="18" customHeight="1" x14ac:dyDescent="0.25">
      <c r="A68" s="404"/>
      <c r="B68" s="390"/>
      <c r="C68" s="291">
        <v>2020</v>
      </c>
      <c r="D68" s="90">
        <v>6.7</v>
      </c>
      <c r="E68" s="90">
        <v>6.6</v>
      </c>
      <c r="F68" s="90">
        <v>0</v>
      </c>
      <c r="G68" s="90">
        <v>0</v>
      </c>
      <c r="H68" s="90">
        <v>0</v>
      </c>
      <c r="I68" s="90">
        <v>0</v>
      </c>
      <c r="J68" s="90">
        <v>6.7</v>
      </c>
      <c r="K68" s="90">
        <v>6.6</v>
      </c>
      <c r="L68" s="90">
        <v>0</v>
      </c>
      <c r="M68" s="90">
        <v>0</v>
      </c>
      <c r="N68" s="90">
        <v>100</v>
      </c>
      <c r="O68" s="320">
        <f>E68/D68</f>
        <v>0.9850746268656716</v>
      </c>
      <c r="P68" s="382"/>
      <c r="Q68" s="274">
        <v>3</v>
      </c>
      <c r="R68" s="274">
        <v>3</v>
      </c>
      <c r="S68" s="146">
        <v>100</v>
      </c>
      <c r="T68" s="2"/>
    </row>
    <row r="69" spans="1:20" ht="18" customHeight="1" x14ac:dyDescent="0.25">
      <c r="A69" s="403"/>
      <c r="B69" s="388" t="s">
        <v>540</v>
      </c>
      <c r="C69" s="23" t="s">
        <v>610</v>
      </c>
      <c r="D69" s="90">
        <f>SUM(D70:D76)</f>
        <v>129.5</v>
      </c>
      <c r="E69" s="90">
        <f t="shared" ref="E69:M69" si="36">SUM(E70:E76)</f>
        <v>129.5</v>
      </c>
      <c r="F69" s="90">
        <f t="shared" si="36"/>
        <v>0</v>
      </c>
      <c r="G69" s="90">
        <f t="shared" si="36"/>
        <v>0</v>
      </c>
      <c r="H69" s="90">
        <f t="shared" si="36"/>
        <v>0</v>
      </c>
      <c r="I69" s="90">
        <f t="shared" si="36"/>
        <v>0</v>
      </c>
      <c r="J69" s="90">
        <f t="shared" si="36"/>
        <v>129.5</v>
      </c>
      <c r="K69" s="90">
        <f t="shared" si="36"/>
        <v>129.5</v>
      </c>
      <c r="L69" s="90">
        <f t="shared" si="36"/>
        <v>0</v>
      </c>
      <c r="M69" s="90">
        <f t="shared" si="36"/>
        <v>0</v>
      </c>
      <c r="N69" s="90">
        <v>100</v>
      </c>
      <c r="O69" s="90">
        <v>100</v>
      </c>
      <c r="P69" s="385" t="s">
        <v>22</v>
      </c>
      <c r="Q69" s="385" t="s">
        <v>22</v>
      </c>
      <c r="R69" s="385" t="s">
        <v>22</v>
      </c>
      <c r="S69" s="385" t="s">
        <v>22</v>
      </c>
      <c r="T69" s="2"/>
    </row>
    <row r="70" spans="1:20" ht="18" customHeight="1" x14ac:dyDescent="0.25">
      <c r="A70" s="405"/>
      <c r="B70" s="389"/>
      <c r="C70" s="23">
        <v>2014</v>
      </c>
      <c r="D70" s="90">
        <v>0</v>
      </c>
      <c r="E70" s="90">
        <v>0</v>
      </c>
      <c r="F70" s="90">
        <v>0</v>
      </c>
      <c r="G70" s="90">
        <v>0</v>
      </c>
      <c r="H70" s="90">
        <v>0</v>
      </c>
      <c r="I70" s="90">
        <v>0</v>
      </c>
      <c r="J70" s="90">
        <v>0</v>
      </c>
      <c r="K70" s="90">
        <v>0</v>
      </c>
      <c r="L70" s="90">
        <f t="shared" ref="L70" si="37">SUM(L71:L85)</f>
        <v>0</v>
      </c>
      <c r="M70" s="90">
        <f t="shared" ref="M70" si="38">SUM(M71:M85)</f>
        <v>0</v>
      </c>
      <c r="N70" s="90" t="s">
        <v>341</v>
      </c>
      <c r="O70" s="90" t="s">
        <v>341</v>
      </c>
      <c r="P70" s="386"/>
      <c r="Q70" s="386"/>
      <c r="R70" s="386"/>
      <c r="S70" s="386"/>
      <c r="T70" s="2"/>
    </row>
    <row r="71" spans="1:20" ht="18" customHeight="1" x14ac:dyDescent="0.25">
      <c r="A71" s="405"/>
      <c r="B71" s="389"/>
      <c r="C71" s="23">
        <v>2015</v>
      </c>
      <c r="D71" s="90">
        <v>0</v>
      </c>
      <c r="E71" s="90">
        <v>0</v>
      </c>
      <c r="F71" s="90">
        <v>0</v>
      </c>
      <c r="G71" s="90">
        <v>0</v>
      </c>
      <c r="H71" s="90">
        <v>0</v>
      </c>
      <c r="I71" s="90">
        <v>0</v>
      </c>
      <c r="J71" s="90">
        <v>0</v>
      </c>
      <c r="K71" s="90">
        <v>0</v>
      </c>
      <c r="L71" s="90">
        <v>0</v>
      </c>
      <c r="M71" s="90">
        <v>0</v>
      </c>
      <c r="N71" s="90" t="s">
        <v>341</v>
      </c>
      <c r="O71" s="90" t="s">
        <v>341</v>
      </c>
      <c r="P71" s="386"/>
      <c r="Q71" s="386"/>
      <c r="R71" s="386"/>
      <c r="S71" s="386"/>
      <c r="T71" s="2"/>
    </row>
    <row r="72" spans="1:20" ht="18" customHeight="1" x14ac:dyDescent="0.25">
      <c r="A72" s="405"/>
      <c r="B72" s="389"/>
      <c r="C72" s="8">
        <v>2016</v>
      </c>
      <c r="D72" s="90">
        <v>0</v>
      </c>
      <c r="E72" s="90">
        <v>0</v>
      </c>
      <c r="F72" s="90">
        <v>0</v>
      </c>
      <c r="G72" s="90">
        <v>0</v>
      </c>
      <c r="H72" s="90">
        <v>0</v>
      </c>
      <c r="I72" s="90">
        <v>0</v>
      </c>
      <c r="J72" s="90">
        <v>0</v>
      </c>
      <c r="K72" s="90">
        <v>0</v>
      </c>
      <c r="L72" s="90">
        <v>0</v>
      </c>
      <c r="M72" s="90">
        <v>0</v>
      </c>
      <c r="N72" s="90" t="s">
        <v>341</v>
      </c>
      <c r="O72" s="90" t="s">
        <v>341</v>
      </c>
      <c r="P72" s="386"/>
      <c r="Q72" s="386"/>
      <c r="R72" s="386"/>
      <c r="S72" s="386"/>
      <c r="T72" s="2"/>
    </row>
    <row r="73" spans="1:20" ht="18" customHeight="1" x14ac:dyDescent="0.25">
      <c r="A73" s="405"/>
      <c r="B73" s="389"/>
      <c r="C73" s="8">
        <v>2017</v>
      </c>
      <c r="D73" s="90">
        <v>63.5</v>
      </c>
      <c r="E73" s="90">
        <v>63.5</v>
      </c>
      <c r="F73" s="90">
        <v>0</v>
      </c>
      <c r="G73" s="90">
        <v>0</v>
      </c>
      <c r="H73" s="90">
        <v>0</v>
      </c>
      <c r="I73" s="90">
        <v>0</v>
      </c>
      <c r="J73" s="90">
        <v>63.5</v>
      </c>
      <c r="K73" s="90">
        <v>63.5</v>
      </c>
      <c r="L73" s="90">
        <v>0</v>
      </c>
      <c r="M73" s="90">
        <v>0</v>
      </c>
      <c r="N73" s="90">
        <v>100</v>
      </c>
      <c r="O73" s="90">
        <v>100</v>
      </c>
      <c r="P73" s="386"/>
      <c r="Q73" s="386"/>
      <c r="R73" s="386"/>
      <c r="S73" s="386"/>
      <c r="T73" s="2"/>
    </row>
    <row r="74" spans="1:20" ht="18" customHeight="1" x14ac:dyDescent="0.25">
      <c r="A74" s="405"/>
      <c r="B74" s="389"/>
      <c r="C74" s="8">
        <v>2018</v>
      </c>
      <c r="D74" s="90">
        <v>66</v>
      </c>
      <c r="E74" s="90">
        <v>66</v>
      </c>
      <c r="F74" s="90">
        <v>0</v>
      </c>
      <c r="G74" s="90">
        <v>0</v>
      </c>
      <c r="H74" s="90">
        <v>0</v>
      </c>
      <c r="I74" s="90">
        <v>0</v>
      </c>
      <c r="J74" s="90">
        <v>66</v>
      </c>
      <c r="K74" s="90">
        <v>66</v>
      </c>
      <c r="L74" s="90">
        <v>0</v>
      </c>
      <c r="M74" s="90">
        <v>0</v>
      </c>
      <c r="N74" s="90">
        <v>100</v>
      </c>
      <c r="O74" s="90">
        <v>100</v>
      </c>
      <c r="P74" s="386"/>
      <c r="Q74" s="386"/>
      <c r="R74" s="386"/>
      <c r="S74" s="386"/>
      <c r="T74" s="2"/>
    </row>
    <row r="75" spans="1:20" ht="18" customHeight="1" x14ac:dyDescent="0.25">
      <c r="A75" s="405"/>
      <c r="B75" s="389"/>
      <c r="C75" s="8">
        <v>2019</v>
      </c>
      <c r="D75" s="90">
        <v>0</v>
      </c>
      <c r="E75" s="90">
        <v>0</v>
      </c>
      <c r="F75" s="90">
        <v>0</v>
      </c>
      <c r="G75" s="90">
        <v>0</v>
      </c>
      <c r="H75" s="90">
        <v>0</v>
      </c>
      <c r="I75" s="90">
        <v>0</v>
      </c>
      <c r="J75" s="90">
        <v>0</v>
      </c>
      <c r="K75" s="90">
        <v>0</v>
      </c>
      <c r="L75" s="90">
        <v>0</v>
      </c>
      <c r="M75" s="90">
        <v>0</v>
      </c>
      <c r="N75" s="90" t="s">
        <v>341</v>
      </c>
      <c r="O75" s="90" t="s">
        <v>341</v>
      </c>
      <c r="P75" s="386"/>
      <c r="Q75" s="386"/>
      <c r="R75" s="386"/>
      <c r="S75" s="386"/>
      <c r="T75" s="2"/>
    </row>
    <row r="76" spans="1:20" ht="18" customHeight="1" x14ac:dyDescent="0.25">
      <c r="A76" s="404"/>
      <c r="B76" s="390"/>
      <c r="C76" s="291">
        <v>2020</v>
      </c>
      <c r="D76" s="90">
        <v>0</v>
      </c>
      <c r="E76" s="90">
        <v>0</v>
      </c>
      <c r="F76" s="90">
        <v>0</v>
      </c>
      <c r="G76" s="90">
        <v>0</v>
      </c>
      <c r="H76" s="90">
        <v>0</v>
      </c>
      <c r="I76" s="90">
        <v>0</v>
      </c>
      <c r="J76" s="90">
        <v>0</v>
      </c>
      <c r="K76" s="90">
        <v>0</v>
      </c>
      <c r="L76" s="90">
        <v>0</v>
      </c>
      <c r="M76" s="90">
        <v>0</v>
      </c>
      <c r="N76" s="90" t="s">
        <v>341</v>
      </c>
      <c r="O76" s="90" t="s">
        <v>341</v>
      </c>
      <c r="P76" s="387"/>
      <c r="Q76" s="387"/>
      <c r="R76" s="387"/>
      <c r="S76" s="387"/>
      <c r="T76" s="2"/>
    </row>
    <row r="77" spans="1:20" ht="18" customHeight="1" x14ac:dyDescent="0.25">
      <c r="A77" s="403"/>
      <c r="B77" s="388" t="s">
        <v>541</v>
      </c>
      <c r="C77" s="23" t="s">
        <v>610</v>
      </c>
      <c r="D77" s="90">
        <f>SUM(D78:D84)</f>
        <v>82.02000000000001</v>
      </c>
      <c r="E77" s="90">
        <f t="shared" ref="E77:M77" si="39">SUM(E78:E84)</f>
        <v>82.02000000000001</v>
      </c>
      <c r="F77" s="90">
        <f t="shared" si="39"/>
        <v>0</v>
      </c>
      <c r="G77" s="90">
        <f t="shared" si="39"/>
        <v>0</v>
      </c>
      <c r="H77" s="90">
        <f t="shared" si="39"/>
        <v>0</v>
      </c>
      <c r="I77" s="90">
        <f t="shared" si="39"/>
        <v>0</v>
      </c>
      <c r="J77" s="90">
        <f t="shared" si="39"/>
        <v>82.02000000000001</v>
      </c>
      <c r="K77" s="90">
        <f t="shared" si="39"/>
        <v>82.02000000000001</v>
      </c>
      <c r="L77" s="90">
        <f t="shared" si="39"/>
        <v>0</v>
      </c>
      <c r="M77" s="90">
        <f t="shared" si="39"/>
        <v>0</v>
      </c>
      <c r="N77" s="90">
        <v>100</v>
      </c>
      <c r="O77" s="90">
        <v>100</v>
      </c>
      <c r="P77" s="385" t="s">
        <v>22</v>
      </c>
      <c r="Q77" s="385" t="s">
        <v>22</v>
      </c>
      <c r="R77" s="385" t="s">
        <v>22</v>
      </c>
      <c r="S77" s="385" t="s">
        <v>22</v>
      </c>
      <c r="T77" s="2"/>
    </row>
    <row r="78" spans="1:20" ht="18" customHeight="1" x14ac:dyDescent="0.25">
      <c r="A78" s="405"/>
      <c r="B78" s="389"/>
      <c r="C78" s="23">
        <v>2014</v>
      </c>
      <c r="D78" s="90">
        <v>0</v>
      </c>
      <c r="E78" s="90">
        <v>0</v>
      </c>
      <c r="F78" s="90">
        <v>0</v>
      </c>
      <c r="G78" s="90">
        <v>0</v>
      </c>
      <c r="H78" s="90">
        <v>0</v>
      </c>
      <c r="I78" s="90">
        <v>0</v>
      </c>
      <c r="J78" s="90">
        <v>0</v>
      </c>
      <c r="K78" s="90">
        <v>0</v>
      </c>
      <c r="L78" s="90">
        <f t="shared" ref="L78" si="40">SUM(L79:L102)</f>
        <v>0</v>
      </c>
      <c r="M78" s="90">
        <f t="shared" ref="M78" si="41">SUM(M79:M102)</f>
        <v>0</v>
      </c>
      <c r="N78" s="90" t="s">
        <v>341</v>
      </c>
      <c r="O78" s="90" t="s">
        <v>341</v>
      </c>
      <c r="P78" s="386"/>
      <c r="Q78" s="386"/>
      <c r="R78" s="386"/>
      <c r="S78" s="386"/>
      <c r="T78" s="2"/>
    </row>
    <row r="79" spans="1:20" ht="18" customHeight="1" x14ac:dyDescent="0.25">
      <c r="A79" s="405"/>
      <c r="B79" s="389"/>
      <c r="C79" s="23">
        <v>2015</v>
      </c>
      <c r="D79" s="90">
        <v>0</v>
      </c>
      <c r="E79" s="90">
        <v>0</v>
      </c>
      <c r="F79" s="90">
        <v>0</v>
      </c>
      <c r="G79" s="90">
        <v>0</v>
      </c>
      <c r="H79" s="90">
        <v>0</v>
      </c>
      <c r="I79" s="90">
        <v>0</v>
      </c>
      <c r="J79" s="90">
        <v>0</v>
      </c>
      <c r="K79" s="90">
        <v>0</v>
      </c>
      <c r="L79" s="90">
        <v>0</v>
      </c>
      <c r="M79" s="90">
        <v>0</v>
      </c>
      <c r="N79" s="90" t="s">
        <v>341</v>
      </c>
      <c r="O79" s="90" t="s">
        <v>341</v>
      </c>
      <c r="P79" s="386"/>
      <c r="Q79" s="386"/>
      <c r="R79" s="386"/>
      <c r="S79" s="386"/>
      <c r="T79" s="2"/>
    </row>
    <row r="80" spans="1:20" ht="18" customHeight="1" x14ac:dyDescent="0.25">
      <c r="A80" s="405"/>
      <c r="B80" s="389"/>
      <c r="C80" s="8">
        <v>2016</v>
      </c>
      <c r="D80" s="90">
        <v>0</v>
      </c>
      <c r="E80" s="90">
        <v>0</v>
      </c>
      <c r="F80" s="90">
        <v>0</v>
      </c>
      <c r="G80" s="90">
        <v>0</v>
      </c>
      <c r="H80" s="90">
        <v>0</v>
      </c>
      <c r="I80" s="90">
        <v>0</v>
      </c>
      <c r="J80" s="90">
        <v>0</v>
      </c>
      <c r="K80" s="90">
        <v>0</v>
      </c>
      <c r="L80" s="90">
        <v>0</v>
      </c>
      <c r="M80" s="90">
        <v>0</v>
      </c>
      <c r="N80" s="90" t="s">
        <v>341</v>
      </c>
      <c r="O80" s="90" t="s">
        <v>341</v>
      </c>
      <c r="P80" s="386"/>
      <c r="Q80" s="386"/>
      <c r="R80" s="386"/>
      <c r="S80" s="386"/>
      <c r="T80" s="2"/>
    </row>
    <row r="81" spans="1:20" ht="18" customHeight="1" x14ac:dyDescent="0.25">
      <c r="A81" s="405"/>
      <c r="B81" s="389"/>
      <c r="C81" s="8">
        <v>2017</v>
      </c>
      <c r="D81" s="90">
        <v>32.020000000000003</v>
      </c>
      <c r="E81" s="90">
        <v>32.020000000000003</v>
      </c>
      <c r="F81" s="90">
        <v>0</v>
      </c>
      <c r="G81" s="90">
        <v>0</v>
      </c>
      <c r="H81" s="90">
        <v>0</v>
      </c>
      <c r="I81" s="90">
        <v>0</v>
      </c>
      <c r="J81" s="90">
        <v>32.020000000000003</v>
      </c>
      <c r="K81" s="90">
        <v>32.020000000000003</v>
      </c>
      <c r="L81" s="90">
        <v>0</v>
      </c>
      <c r="M81" s="90">
        <v>0</v>
      </c>
      <c r="N81" s="90">
        <v>100</v>
      </c>
      <c r="O81" s="90">
        <v>100</v>
      </c>
      <c r="P81" s="386"/>
      <c r="Q81" s="386"/>
      <c r="R81" s="386"/>
      <c r="S81" s="386"/>
      <c r="T81" s="2"/>
    </row>
    <row r="82" spans="1:20" ht="18" customHeight="1" x14ac:dyDescent="0.25">
      <c r="A82" s="405"/>
      <c r="B82" s="389"/>
      <c r="C82" s="8">
        <v>2018</v>
      </c>
      <c r="D82" s="90">
        <v>15.4</v>
      </c>
      <c r="E82" s="90">
        <v>15.4</v>
      </c>
      <c r="F82" s="90">
        <v>0</v>
      </c>
      <c r="G82" s="90">
        <v>0</v>
      </c>
      <c r="H82" s="90">
        <v>0</v>
      </c>
      <c r="I82" s="90">
        <v>0</v>
      </c>
      <c r="J82" s="90">
        <v>15.4</v>
      </c>
      <c r="K82" s="90">
        <v>15.4</v>
      </c>
      <c r="L82" s="90">
        <v>0</v>
      </c>
      <c r="M82" s="90">
        <v>0</v>
      </c>
      <c r="N82" s="90">
        <v>100</v>
      </c>
      <c r="O82" s="90">
        <v>100</v>
      </c>
      <c r="P82" s="386"/>
      <c r="Q82" s="386"/>
      <c r="R82" s="386"/>
      <c r="S82" s="386"/>
      <c r="T82" s="2"/>
    </row>
    <row r="83" spans="1:20" ht="18" customHeight="1" x14ac:dyDescent="0.25">
      <c r="A83" s="405"/>
      <c r="B83" s="389"/>
      <c r="C83" s="8">
        <v>2019</v>
      </c>
      <c r="D83" s="90">
        <v>34.6</v>
      </c>
      <c r="E83" s="90">
        <v>34.6</v>
      </c>
      <c r="F83" s="90">
        <v>0</v>
      </c>
      <c r="G83" s="90">
        <v>0</v>
      </c>
      <c r="H83" s="90">
        <v>0</v>
      </c>
      <c r="I83" s="90">
        <v>0</v>
      </c>
      <c r="J83" s="90">
        <v>34.6</v>
      </c>
      <c r="K83" s="90">
        <v>34.6</v>
      </c>
      <c r="L83" s="90">
        <v>0</v>
      </c>
      <c r="M83" s="90">
        <v>0</v>
      </c>
      <c r="N83" s="90">
        <v>100</v>
      </c>
      <c r="O83" s="90">
        <v>100</v>
      </c>
      <c r="P83" s="386"/>
      <c r="Q83" s="386"/>
      <c r="R83" s="386"/>
      <c r="S83" s="386"/>
      <c r="T83" s="2"/>
    </row>
    <row r="84" spans="1:20" ht="18" customHeight="1" x14ac:dyDescent="0.25">
      <c r="A84" s="404"/>
      <c r="B84" s="390"/>
      <c r="C84" s="291">
        <v>2020</v>
      </c>
      <c r="D84" s="90">
        <v>0</v>
      </c>
      <c r="E84" s="90">
        <v>0</v>
      </c>
      <c r="F84" s="90">
        <v>0</v>
      </c>
      <c r="G84" s="90">
        <v>0</v>
      </c>
      <c r="H84" s="90">
        <v>0</v>
      </c>
      <c r="I84" s="90">
        <v>0</v>
      </c>
      <c r="J84" s="90">
        <v>0</v>
      </c>
      <c r="K84" s="90">
        <v>0</v>
      </c>
      <c r="L84" s="90">
        <v>0</v>
      </c>
      <c r="M84" s="90">
        <v>0</v>
      </c>
      <c r="N84" s="90" t="s">
        <v>341</v>
      </c>
      <c r="O84" s="90" t="s">
        <v>341</v>
      </c>
      <c r="P84" s="387"/>
      <c r="Q84" s="387"/>
      <c r="R84" s="387"/>
      <c r="S84" s="387"/>
      <c r="T84" s="2"/>
    </row>
    <row r="85" spans="1:20" ht="18" customHeight="1" x14ac:dyDescent="0.25">
      <c r="A85" s="403"/>
      <c r="B85" s="388" t="s">
        <v>542</v>
      </c>
      <c r="C85" s="23" t="s">
        <v>610</v>
      </c>
      <c r="D85" s="90">
        <f>SUM(D86:D92)</f>
        <v>323</v>
      </c>
      <c r="E85" s="90">
        <f t="shared" ref="E85:M85" si="42">SUM(E86:E92)</f>
        <v>246.53</v>
      </c>
      <c r="F85" s="90">
        <f t="shared" si="42"/>
        <v>0</v>
      </c>
      <c r="G85" s="90">
        <f t="shared" si="42"/>
        <v>0</v>
      </c>
      <c r="H85" s="90">
        <f t="shared" si="42"/>
        <v>0</v>
      </c>
      <c r="I85" s="90">
        <f t="shared" si="42"/>
        <v>0</v>
      </c>
      <c r="J85" s="90">
        <f t="shared" si="42"/>
        <v>323</v>
      </c>
      <c r="K85" s="90">
        <f t="shared" si="42"/>
        <v>246.53</v>
      </c>
      <c r="L85" s="90">
        <f t="shared" si="42"/>
        <v>0</v>
      </c>
      <c r="M85" s="90">
        <f t="shared" si="42"/>
        <v>0</v>
      </c>
      <c r="N85" s="90">
        <v>100</v>
      </c>
      <c r="O85" s="90">
        <v>76.33</v>
      </c>
      <c r="P85" s="380" t="s">
        <v>41</v>
      </c>
      <c r="Q85" s="122" t="s">
        <v>22</v>
      </c>
      <c r="R85" s="122" t="s">
        <v>22</v>
      </c>
      <c r="S85" s="146" t="s">
        <v>22</v>
      </c>
      <c r="T85" s="2"/>
    </row>
    <row r="86" spans="1:20" ht="18" customHeight="1" x14ac:dyDescent="0.25">
      <c r="A86" s="405"/>
      <c r="B86" s="389"/>
      <c r="C86" s="23">
        <v>2014</v>
      </c>
      <c r="D86" s="24">
        <v>165</v>
      </c>
      <c r="E86" s="24">
        <v>164.71</v>
      </c>
      <c r="F86" s="24">
        <v>0</v>
      </c>
      <c r="G86" s="24">
        <v>0</v>
      </c>
      <c r="H86" s="24">
        <v>0</v>
      </c>
      <c r="I86" s="24">
        <v>0</v>
      </c>
      <c r="J86" s="24">
        <v>165</v>
      </c>
      <c r="K86" s="24">
        <v>164.71</v>
      </c>
      <c r="L86" s="24">
        <v>0</v>
      </c>
      <c r="M86" s="24">
        <v>0</v>
      </c>
      <c r="N86" s="24">
        <v>100</v>
      </c>
      <c r="O86" s="24">
        <v>99.82</v>
      </c>
      <c r="P86" s="381"/>
      <c r="Q86" s="122">
        <v>0</v>
      </c>
      <c r="R86" s="122">
        <v>0</v>
      </c>
      <c r="S86" s="146">
        <v>100</v>
      </c>
      <c r="T86" s="2"/>
    </row>
    <row r="87" spans="1:20" ht="18" customHeight="1" x14ac:dyDescent="0.25">
      <c r="A87" s="405"/>
      <c r="B87" s="389"/>
      <c r="C87" s="23">
        <v>2015</v>
      </c>
      <c r="D87" s="24">
        <v>158</v>
      </c>
      <c r="E87" s="24">
        <v>81.819999999999993</v>
      </c>
      <c r="F87" s="24">
        <v>0</v>
      </c>
      <c r="G87" s="24">
        <v>0</v>
      </c>
      <c r="H87" s="24">
        <v>0</v>
      </c>
      <c r="I87" s="24">
        <v>0</v>
      </c>
      <c r="J87" s="24">
        <v>158</v>
      </c>
      <c r="K87" s="24">
        <v>81.819999999999993</v>
      </c>
      <c r="L87" s="24">
        <v>0</v>
      </c>
      <c r="M87" s="24">
        <v>0</v>
      </c>
      <c r="N87" s="24">
        <v>100</v>
      </c>
      <c r="O87" s="24">
        <v>51.78</v>
      </c>
      <c r="P87" s="381"/>
      <c r="Q87" s="122">
        <v>0</v>
      </c>
      <c r="R87" s="122">
        <v>0</v>
      </c>
      <c r="S87" s="146">
        <v>100</v>
      </c>
      <c r="T87" s="2"/>
    </row>
    <row r="88" spans="1:20" ht="18" customHeight="1" x14ac:dyDescent="0.25">
      <c r="A88" s="405"/>
      <c r="B88" s="389"/>
      <c r="C88" s="8">
        <v>2016</v>
      </c>
      <c r="D88" s="90">
        <v>0</v>
      </c>
      <c r="E88" s="90">
        <v>0</v>
      </c>
      <c r="F88" s="90">
        <v>0</v>
      </c>
      <c r="G88" s="90">
        <v>0</v>
      </c>
      <c r="H88" s="90">
        <v>0</v>
      </c>
      <c r="I88" s="90">
        <v>0</v>
      </c>
      <c r="J88" s="90">
        <v>0</v>
      </c>
      <c r="K88" s="90">
        <v>0</v>
      </c>
      <c r="L88" s="90">
        <v>0</v>
      </c>
      <c r="M88" s="90">
        <v>0</v>
      </c>
      <c r="N88" s="90">
        <v>0</v>
      </c>
      <c r="O88" s="90">
        <v>0</v>
      </c>
      <c r="P88" s="381"/>
      <c r="Q88" s="122" t="s">
        <v>22</v>
      </c>
      <c r="R88" s="122" t="s">
        <v>22</v>
      </c>
      <c r="S88" s="146" t="s">
        <v>22</v>
      </c>
      <c r="T88" s="2"/>
    </row>
    <row r="89" spans="1:20" ht="18" customHeight="1" x14ac:dyDescent="0.25">
      <c r="A89" s="405"/>
      <c r="B89" s="389"/>
      <c r="C89" s="8">
        <v>2017</v>
      </c>
      <c r="D89" s="90">
        <v>0</v>
      </c>
      <c r="E89" s="90">
        <v>0</v>
      </c>
      <c r="F89" s="90">
        <v>0</v>
      </c>
      <c r="G89" s="90">
        <v>0</v>
      </c>
      <c r="H89" s="90">
        <v>0</v>
      </c>
      <c r="I89" s="90">
        <v>0</v>
      </c>
      <c r="J89" s="90">
        <v>0</v>
      </c>
      <c r="K89" s="90">
        <v>0</v>
      </c>
      <c r="L89" s="90">
        <v>0</v>
      </c>
      <c r="M89" s="90">
        <v>0</v>
      </c>
      <c r="N89" s="90">
        <v>0</v>
      </c>
      <c r="O89" s="90">
        <v>0</v>
      </c>
      <c r="P89" s="381"/>
      <c r="Q89" s="159" t="s">
        <v>22</v>
      </c>
      <c r="R89" s="159" t="s">
        <v>22</v>
      </c>
      <c r="S89" s="146" t="s">
        <v>22</v>
      </c>
      <c r="T89" s="2"/>
    </row>
    <row r="90" spans="1:20" ht="18" customHeight="1" x14ac:dyDescent="0.25">
      <c r="A90" s="405"/>
      <c r="B90" s="389"/>
      <c r="C90" s="8">
        <v>2018</v>
      </c>
      <c r="D90" s="90">
        <v>0</v>
      </c>
      <c r="E90" s="90">
        <v>0</v>
      </c>
      <c r="F90" s="90">
        <v>0</v>
      </c>
      <c r="G90" s="90">
        <v>0</v>
      </c>
      <c r="H90" s="90">
        <v>0</v>
      </c>
      <c r="I90" s="90">
        <v>0</v>
      </c>
      <c r="J90" s="90">
        <v>0</v>
      </c>
      <c r="K90" s="90">
        <v>0</v>
      </c>
      <c r="L90" s="90">
        <v>0</v>
      </c>
      <c r="M90" s="90">
        <v>0</v>
      </c>
      <c r="N90" s="90">
        <v>0</v>
      </c>
      <c r="O90" s="90">
        <v>0</v>
      </c>
      <c r="P90" s="381"/>
      <c r="Q90" s="176">
        <v>0</v>
      </c>
      <c r="R90" s="176">
        <v>0</v>
      </c>
      <c r="S90" s="146">
        <v>100</v>
      </c>
      <c r="T90" s="2"/>
    </row>
    <row r="91" spans="1:20" ht="18" customHeight="1" x14ac:dyDescent="0.25">
      <c r="A91" s="405"/>
      <c r="B91" s="389"/>
      <c r="C91" s="8">
        <v>2019</v>
      </c>
      <c r="D91" s="90">
        <v>0</v>
      </c>
      <c r="E91" s="90">
        <v>0</v>
      </c>
      <c r="F91" s="90">
        <v>0</v>
      </c>
      <c r="G91" s="90">
        <v>0</v>
      </c>
      <c r="H91" s="90">
        <v>0</v>
      </c>
      <c r="I91" s="90">
        <v>0</v>
      </c>
      <c r="J91" s="90">
        <v>0</v>
      </c>
      <c r="K91" s="90">
        <v>0</v>
      </c>
      <c r="L91" s="90">
        <v>0</v>
      </c>
      <c r="M91" s="90">
        <v>0</v>
      </c>
      <c r="N91" s="90">
        <v>0</v>
      </c>
      <c r="O91" s="90">
        <v>0</v>
      </c>
      <c r="P91" s="381"/>
      <c r="Q91" s="234">
        <v>0</v>
      </c>
      <c r="R91" s="234">
        <v>0</v>
      </c>
      <c r="S91" s="146">
        <v>100</v>
      </c>
      <c r="T91" s="2"/>
    </row>
    <row r="92" spans="1:20" ht="18" customHeight="1" x14ac:dyDescent="0.25">
      <c r="A92" s="404"/>
      <c r="B92" s="390"/>
      <c r="C92" s="291">
        <v>2020</v>
      </c>
      <c r="D92" s="90">
        <v>0</v>
      </c>
      <c r="E92" s="90">
        <v>0</v>
      </c>
      <c r="F92" s="90">
        <v>0</v>
      </c>
      <c r="G92" s="90">
        <v>0</v>
      </c>
      <c r="H92" s="90">
        <v>0</v>
      </c>
      <c r="I92" s="90">
        <v>0</v>
      </c>
      <c r="J92" s="90">
        <v>0</v>
      </c>
      <c r="K92" s="90">
        <v>0</v>
      </c>
      <c r="L92" s="90">
        <v>0</v>
      </c>
      <c r="M92" s="90">
        <v>0</v>
      </c>
      <c r="N92" s="90">
        <v>0</v>
      </c>
      <c r="O92" s="90">
        <v>0</v>
      </c>
      <c r="P92" s="382"/>
      <c r="Q92" s="340">
        <v>0</v>
      </c>
      <c r="R92" s="340">
        <v>0</v>
      </c>
      <c r="S92" s="146">
        <v>100</v>
      </c>
      <c r="T92" s="2"/>
    </row>
    <row r="93" spans="1:20" ht="18" customHeight="1" x14ac:dyDescent="0.25">
      <c r="A93" s="403"/>
      <c r="B93" s="388" t="s">
        <v>543</v>
      </c>
      <c r="C93" s="23" t="s">
        <v>610</v>
      </c>
      <c r="D93" s="90">
        <f>SUM(D94:D100)</f>
        <v>22.150000000000002</v>
      </c>
      <c r="E93" s="90">
        <f t="shared" ref="E93:M93" si="43">SUM(E94:E100)</f>
        <v>22.150000000000002</v>
      </c>
      <c r="F93" s="90">
        <f t="shared" si="43"/>
        <v>0</v>
      </c>
      <c r="G93" s="90">
        <f t="shared" si="43"/>
        <v>0</v>
      </c>
      <c r="H93" s="90">
        <f t="shared" si="43"/>
        <v>0</v>
      </c>
      <c r="I93" s="90">
        <f t="shared" si="43"/>
        <v>0</v>
      </c>
      <c r="J93" s="90">
        <f t="shared" si="43"/>
        <v>22.150000000000002</v>
      </c>
      <c r="K93" s="90">
        <f t="shared" si="43"/>
        <v>22.150000000000002</v>
      </c>
      <c r="L93" s="90">
        <f t="shared" si="43"/>
        <v>0</v>
      </c>
      <c r="M93" s="90">
        <f t="shared" si="43"/>
        <v>0</v>
      </c>
      <c r="N93" s="90">
        <v>100</v>
      </c>
      <c r="O93" s="90">
        <v>100</v>
      </c>
      <c r="P93" s="380" t="s">
        <v>41</v>
      </c>
      <c r="Q93" s="176" t="s">
        <v>22</v>
      </c>
      <c r="R93" s="176" t="s">
        <v>22</v>
      </c>
      <c r="S93" s="146" t="s">
        <v>22</v>
      </c>
      <c r="T93" s="2"/>
    </row>
    <row r="94" spans="1:20" ht="18" customHeight="1" x14ac:dyDescent="0.25">
      <c r="A94" s="405"/>
      <c r="B94" s="389"/>
      <c r="C94" s="23">
        <v>2014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381"/>
      <c r="Q94" s="176">
        <v>0</v>
      </c>
      <c r="R94" s="176">
        <v>0</v>
      </c>
      <c r="S94" s="146">
        <v>100</v>
      </c>
      <c r="T94" s="2"/>
    </row>
    <row r="95" spans="1:20" ht="18" customHeight="1" x14ac:dyDescent="0.25">
      <c r="A95" s="405"/>
      <c r="B95" s="389"/>
      <c r="C95" s="23">
        <v>2015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381"/>
      <c r="Q95" s="176">
        <v>0</v>
      </c>
      <c r="R95" s="176">
        <v>0</v>
      </c>
      <c r="S95" s="146">
        <v>100</v>
      </c>
      <c r="T95" s="2"/>
    </row>
    <row r="96" spans="1:20" ht="18" customHeight="1" x14ac:dyDescent="0.25">
      <c r="A96" s="405"/>
      <c r="B96" s="389"/>
      <c r="C96" s="8">
        <v>2016</v>
      </c>
      <c r="D96" s="90">
        <v>0</v>
      </c>
      <c r="E96" s="90">
        <v>0</v>
      </c>
      <c r="F96" s="90">
        <v>0</v>
      </c>
      <c r="G96" s="90">
        <v>0</v>
      </c>
      <c r="H96" s="90">
        <v>0</v>
      </c>
      <c r="I96" s="90">
        <v>0</v>
      </c>
      <c r="J96" s="90">
        <v>0</v>
      </c>
      <c r="K96" s="90">
        <v>0</v>
      </c>
      <c r="L96" s="90">
        <v>0</v>
      </c>
      <c r="M96" s="90">
        <v>0</v>
      </c>
      <c r="N96" s="90">
        <v>0</v>
      </c>
      <c r="O96" s="90">
        <v>0</v>
      </c>
      <c r="P96" s="381"/>
      <c r="Q96" s="176" t="s">
        <v>22</v>
      </c>
      <c r="R96" s="176" t="s">
        <v>22</v>
      </c>
      <c r="S96" s="146" t="s">
        <v>22</v>
      </c>
      <c r="T96" s="2"/>
    </row>
    <row r="97" spans="1:20" ht="18" customHeight="1" x14ac:dyDescent="0.25">
      <c r="A97" s="405"/>
      <c r="B97" s="389"/>
      <c r="C97" s="8">
        <v>2017</v>
      </c>
      <c r="D97" s="90">
        <v>0</v>
      </c>
      <c r="E97" s="90">
        <v>0</v>
      </c>
      <c r="F97" s="90">
        <v>0</v>
      </c>
      <c r="G97" s="90">
        <v>0</v>
      </c>
      <c r="H97" s="90">
        <v>0</v>
      </c>
      <c r="I97" s="90">
        <v>0</v>
      </c>
      <c r="J97" s="90">
        <v>0</v>
      </c>
      <c r="K97" s="90">
        <v>0</v>
      </c>
      <c r="L97" s="90">
        <v>0</v>
      </c>
      <c r="M97" s="90">
        <v>0</v>
      </c>
      <c r="N97" s="90">
        <v>0</v>
      </c>
      <c r="O97" s="90">
        <v>0</v>
      </c>
      <c r="P97" s="381"/>
      <c r="Q97" s="176" t="s">
        <v>22</v>
      </c>
      <c r="R97" s="176" t="s">
        <v>22</v>
      </c>
      <c r="S97" s="146" t="s">
        <v>22</v>
      </c>
      <c r="T97" s="2"/>
    </row>
    <row r="98" spans="1:20" ht="18" customHeight="1" x14ac:dyDescent="0.25">
      <c r="A98" s="405"/>
      <c r="B98" s="389"/>
      <c r="C98" s="8">
        <v>2018</v>
      </c>
      <c r="D98" s="90">
        <v>2.5499999999999998</v>
      </c>
      <c r="E98" s="90">
        <v>2.5499999999999998</v>
      </c>
      <c r="F98" s="90">
        <v>0</v>
      </c>
      <c r="G98" s="90">
        <v>0</v>
      </c>
      <c r="H98" s="90">
        <v>0</v>
      </c>
      <c r="I98" s="90">
        <v>0</v>
      </c>
      <c r="J98" s="90">
        <v>2.5499999999999998</v>
      </c>
      <c r="K98" s="90">
        <v>2.5499999999999998</v>
      </c>
      <c r="L98" s="90">
        <v>0</v>
      </c>
      <c r="M98" s="90">
        <v>0</v>
      </c>
      <c r="N98" s="90">
        <v>100</v>
      </c>
      <c r="O98" s="90">
        <v>100</v>
      </c>
      <c r="P98" s="381"/>
      <c r="Q98" s="176">
        <v>0</v>
      </c>
      <c r="R98" s="176">
        <v>0</v>
      </c>
      <c r="S98" s="146">
        <v>100</v>
      </c>
      <c r="T98" s="2"/>
    </row>
    <row r="99" spans="1:20" ht="18" customHeight="1" x14ac:dyDescent="0.25">
      <c r="A99" s="405"/>
      <c r="B99" s="389"/>
      <c r="C99" s="8">
        <v>2019</v>
      </c>
      <c r="D99" s="90">
        <v>19.600000000000001</v>
      </c>
      <c r="E99" s="90">
        <v>19.600000000000001</v>
      </c>
      <c r="F99" s="90">
        <v>0</v>
      </c>
      <c r="G99" s="90">
        <v>0</v>
      </c>
      <c r="H99" s="90">
        <v>0</v>
      </c>
      <c r="I99" s="90">
        <v>0</v>
      </c>
      <c r="J99" s="90">
        <v>19.600000000000001</v>
      </c>
      <c r="K99" s="90">
        <v>19.600000000000001</v>
      </c>
      <c r="L99" s="90">
        <v>0</v>
      </c>
      <c r="M99" s="90">
        <v>0</v>
      </c>
      <c r="N99" s="90">
        <v>100</v>
      </c>
      <c r="O99" s="90">
        <v>100</v>
      </c>
      <c r="P99" s="381"/>
      <c r="Q99" s="234">
        <v>0</v>
      </c>
      <c r="R99" s="234">
        <v>0</v>
      </c>
      <c r="S99" s="146">
        <v>100</v>
      </c>
      <c r="T99" s="2"/>
    </row>
    <row r="100" spans="1:20" ht="18" customHeight="1" x14ac:dyDescent="0.25">
      <c r="A100" s="404"/>
      <c r="B100" s="390"/>
      <c r="C100" s="291">
        <v>2020</v>
      </c>
      <c r="D100" s="90">
        <v>0</v>
      </c>
      <c r="E100" s="90">
        <v>0</v>
      </c>
      <c r="F100" s="90">
        <v>0</v>
      </c>
      <c r="G100" s="90">
        <v>0</v>
      </c>
      <c r="H100" s="90">
        <v>0</v>
      </c>
      <c r="I100" s="90">
        <v>0</v>
      </c>
      <c r="J100" s="90">
        <v>0</v>
      </c>
      <c r="K100" s="90">
        <v>0</v>
      </c>
      <c r="L100" s="90">
        <v>0</v>
      </c>
      <c r="M100" s="90">
        <v>0</v>
      </c>
      <c r="N100" s="90">
        <v>0</v>
      </c>
      <c r="O100" s="90">
        <v>0</v>
      </c>
      <c r="P100" s="382"/>
      <c r="Q100" s="340">
        <v>0</v>
      </c>
      <c r="R100" s="340">
        <v>0</v>
      </c>
      <c r="S100" s="146">
        <v>100</v>
      </c>
      <c r="T100" s="2"/>
    </row>
    <row r="101" spans="1:20" ht="54" customHeight="1" x14ac:dyDescent="0.25">
      <c r="A101" s="337"/>
      <c r="B101" s="341" t="s">
        <v>651</v>
      </c>
      <c r="C101" s="350">
        <v>2020</v>
      </c>
      <c r="D101" s="90">
        <v>25</v>
      </c>
      <c r="E101" s="90">
        <v>25</v>
      </c>
      <c r="F101" s="90">
        <v>0</v>
      </c>
      <c r="G101" s="90">
        <v>0</v>
      </c>
      <c r="H101" s="90">
        <v>0</v>
      </c>
      <c r="I101" s="90">
        <v>0</v>
      </c>
      <c r="J101" s="90">
        <v>25</v>
      </c>
      <c r="K101" s="90">
        <v>25</v>
      </c>
      <c r="L101" s="90">
        <v>0</v>
      </c>
      <c r="M101" s="90">
        <v>0</v>
      </c>
      <c r="N101" s="90">
        <v>100</v>
      </c>
      <c r="O101" s="90">
        <v>100</v>
      </c>
      <c r="P101" s="339" t="s">
        <v>652</v>
      </c>
      <c r="Q101" s="340">
        <v>3</v>
      </c>
      <c r="R101" s="340">
        <v>3</v>
      </c>
      <c r="S101" s="146">
        <v>100</v>
      </c>
      <c r="T101" s="2"/>
    </row>
    <row r="102" spans="1:20" x14ac:dyDescent="0.25">
      <c r="A102" s="399" t="s">
        <v>27</v>
      </c>
      <c r="B102" s="409" t="s">
        <v>425</v>
      </c>
      <c r="C102" s="20" t="s">
        <v>610</v>
      </c>
      <c r="D102" s="21">
        <f>SUM(D103:D109)</f>
        <v>286.60000000000002</v>
      </c>
      <c r="E102" s="21">
        <f t="shared" ref="E102:M102" si="44">SUM(E103:E109)</f>
        <v>294.69</v>
      </c>
      <c r="F102" s="21">
        <f t="shared" si="44"/>
        <v>0</v>
      </c>
      <c r="G102" s="21">
        <f t="shared" si="44"/>
        <v>0</v>
      </c>
      <c r="H102" s="21">
        <f t="shared" si="44"/>
        <v>0</v>
      </c>
      <c r="I102" s="21">
        <f t="shared" si="44"/>
        <v>0</v>
      </c>
      <c r="J102" s="21">
        <f t="shared" si="44"/>
        <v>286.60000000000002</v>
      </c>
      <c r="K102" s="21">
        <f t="shared" si="44"/>
        <v>294.69</v>
      </c>
      <c r="L102" s="21">
        <f t="shared" si="44"/>
        <v>0</v>
      </c>
      <c r="M102" s="21">
        <f t="shared" si="44"/>
        <v>0</v>
      </c>
      <c r="N102" s="21">
        <v>100</v>
      </c>
      <c r="O102" s="21">
        <v>102.82</v>
      </c>
      <c r="P102" s="437" t="s">
        <v>22</v>
      </c>
      <c r="Q102" s="437" t="s">
        <v>22</v>
      </c>
      <c r="R102" s="437" t="s">
        <v>22</v>
      </c>
      <c r="S102" s="437" t="s">
        <v>22</v>
      </c>
      <c r="T102" s="2"/>
    </row>
    <row r="103" spans="1:20" x14ac:dyDescent="0.25">
      <c r="A103" s="400"/>
      <c r="B103" s="410"/>
      <c r="C103" s="65">
        <v>2014</v>
      </c>
      <c r="D103" s="67">
        <f>SUM(D111)</f>
        <v>94</v>
      </c>
      <c r="E103" s="67">
        <f t="shared" ref="E103:O103" si="45">SUM(E111)</f>
        <v>93.43</v>
      </c>
      <c r="F103" s="67">
        <f t="shared" si="45"/>
        <v>0</v>
      </c>
      <c r="G103" s="67">
        <f t="shared" si="45"/>
        <v>0</v>
      </c>
      <c r="H103" s="67">
        <f t="shared" si="45"/>
        <v>0</v>
      </c>
      <c r="I103" s="67">
        <f t="shared" si="45"/>
        <v>0</v>
      </c>
      <c r="J103" s="67">
        <f t="shared" si="45"/>
        <v>94</v>
      </c>
      <c r="K103" s="67">
        <f t="shared" si="45"/>
        <v>93.43</v>
      </c>
      <c r="L103" s="67">
        <f t="shared" si="45"/>
        <v>0</v>
      </c>
      <c r="M103" s="67">
        <f t="shared" si="45"/>
        <v>0</v>
      </c>
      <c r="N103" s="67">
        <f t="shared" si="45"/>
        <v>100</v>
      </c>
      <c r="O103" s="67">
        <f t="shared" si="45"/>
        <v>99.38</v>
      </c>
      <c r="P103" s="438"/>
      <c r="Q103" s="438"/>
      <c r="R103" s="438"/>
      <c r="S103" s="438"/>
      <c r="T103" s="2"/>
    </row>
    <row r="104" spans="1:20" x14ac:dyDescent="0.25">
      <c r="A104" s="400"/>
      <c r="B104" s="410"/>
      <c r="C104" s="65">
        <v>2015</v>
      </c>
      <c r="D104" s="67">
        <f>SUM(D117)</f>
        <v>96</v>
      </c>
      <c r="E104" s="67">
        <f t="shared" ref="E104:O104" si="46">SUM(E117)</f>
        <v>104.66</v>
      </c>
      <c r="F104" s="67">
        <f t="shared" si="46"/>
        <v>0</v>
      </c>
      <c r="G104" s="67">
        <f t="shared" si="46"/>
        <v>0</v>
      </c>
      <c r="H104" s="67">
        <f t="shared" si="46"/>
        <v>0</v>
      </c>
      <c r="I104" s="67">
        <f t="shared" si="46"/>
        <v>0</v>
      </c>
      <c r="J104" s="67">
        <f t="shared" si="46"/>
        <v>96</v>
      </c>
      <c r="K104" s="67">
        <f t="shared" si="46"/>
        <v>104.66</v>
      </c>
      <c r="L104" s="67">
        <f t="shared" si="46"/>
        <v>0</v>
      </c>
      <c r="M104" s="67">
        <f t="shared" si="46"/>
        <v>0</v>
      </c>
      <c r="N104" s="67">
        <f t="shared" si="46"/>
        <v>100</v>
      </c>
      <c r="O104" s="67">
        <f t="shared" si="46"/>
        <v>109</v>
      </c>
      <c r="P104" s="438"/>
      <c r="Q104" s="438"/>
      <c r="R104" s="438"/>
      <c r="S104" s="438"/>
      <c r="T104" s="2"/>
    </row>
    <row r="105" spans="1:20" x14ac:dyDescent="0.25">
      <c r="A105" s="400"/>
      <c r="B105" s="410"/>
      <c r="C105" s="65">
        <v>2016</v>
      </c>
      <c r="D105" s="67">
        <f>SUM(D123)</f>
        <v>96.6</v>
      </c>
      <c r="E105" s="67">
        <f t="shared" ref="E105:M105" si="47">SUM(E123)</f>
        <v>96.6</v>
      </c>
      <c r="F105" s="67">
        <f t="shared" si="47"/>
        <v>0</v>
      </c>
      <c r="G105" s="67">
        <f t="shared" si="47"/>
        <v>0</v>
      </c>
      <c r="H105" s="67">
        <f t="shared" si="47"/>
        <v>0</v>
      </c>
      <c r="I105" s="67">
        <f t="shared" si="47"/>
        <v>0</v>
      </c>
      <c r="J105" s="67">
        <f t="shared" si="47"/>
        <v>96.6</v>
      </c>
      <c r="K105" s="67">
        <f t="shared" si="47"/>
        <v>96.6</v>
      </c>
      <c r="L105" s="67">
        <f t="shared" si="47"/>
        <v>0</v>
      </c>
      <c r="M105" s="67">
        <f t="shared" si="47"/>
        <v>0</v>
      </c>
      <c r="N105" s="67">
        <v>100</v>
      </c>
      <c r="O105" s="67">
        <v>100</v>
      </c>
      <c r="P105" s="438"/>
      <c r="Q105" s="438"/>
      <c r="R105" s="438"/>
      <c r="S105" s="438"/>
      <c r="T105" s="2"/>
    </row>
    <row r="106" spans="1:20" x14ac:dyDescent="0.25">
      <c r="A106" s="400"/>
      <c r="B106" s="410"/>
      <c r="C106" s="65">
        <v>2017</v>
      </c>
      <c r="D106" s="67">
        <f>SUM(D124)</f>
        <v>0</v>
      </c>
      <c r="E106" s="67">
        <f t="shared" ref="E106:M106" si="48">SUM(E124)</f>
        <v>0</v>
      </c>
      <c r="F106" s="67">
        <f t="shared" si="48"/>
        <v>0</v>
      </c>
      <c r="G106" s="67">
        <f t="shared" si="48"/>
        <v>0</v>
      </c>
      <c r="H106" s="67">
        <f t="shared" si="48"/>
        <v>0</v>
      </c>
      <c r="I106" s="67">
        <f t="shared" si="48"/>
        <v>0</v>
      </c>
      <c r="J106" s="67">
        <f t="shared" si="48"/>
        <v>0</v>
      </c>
      <c r="K106" s="67">
        <f t="shared" si="48"/>
        <v>0</v>
      </c>
      <c r="L106" s="67">
        <f t="shared" si="48"/>
        <v>0</v>
      </c>
      <c r="M106" s="67">
        <f t="shared" si="48"/>
        <v>0</v>
      </c>
      <c r="N106" s="67" t="s">
        <v>22</v>
      </c>
      <c r="O106" s="67" t="s">
        <v>22</v>
      </c>
      <c r="P106" s="438"/>
      <c r="Q106" s="438"/>
      <c r="R106" s="438"/>
      <c r="S106" s="438"/>
      <c r="T106" s="2"/>
    </row>
    <row r="107" spans="1:20" x14ac:dyDescent="0.25">
      <c r="A107" s="400"/>
      <c r="B107" s="410"/>
      <c r="C107" s="65">
        <v>2018</v>
      </c>
      <c r="D107" s="67">
        <f>SUM(D125)</f>
        <v>0</v>
      </c>
      <c r="E107" s="67">
        <f t="shared" ref="E107:M107" si="49">SUM(E125)</f>
        <v>0</v>
      </c>
      <c r="F107" s="67">
        <f t="shared" si="49"/>
        <v>0</v>
      </c>
      <c r="G107" s="67">
        <f t="shared" si="49"/>
        <v>0</v>
      </c>
      <c r="H107" s="67">
        <f t="shared" si="49"/>
        <v>0</v>
      </c>
      <c r="I107" s="67">
        <f t="shared" si="49"/>
        <v>0</v>
      </c>
      <c r="J107" s="67">
        <f t="shared" si="49"/>
        <v>0</v>
      </c>
      <c r="K107" s="67">
        <f t="shared" si="49"/>
        <v>0</v>
      </c>
      <c r="L107" s="67">
        <f t="shared" si="49"/>
        <v>0</v>
      </c>
      <c r="M107" s="67">
        <f t="shared" si="49"/>
        <v>0</v>
      </c>
      <c r="N107" s="67" t="s">
        <v>22</v>
      </c>
      <c r="O107" s="67" t="s">
        <v>22</v>
      </c>
      <c r="P107" s="438"/>
      <c r="Q107" s="438"/>
      <c r="R107" s="438"/>
      <c r="S107" s="438"/>
      <c r="T107" s="2"/>
    </row>
    <row r="108" spans="1:20" x14ac:dyDescent="0.25">
      <c r="A108" s="400"/>
      <c r="B108" s="410"/>
      <c r="C108" s="65">
        <v>2019</v>
      </c>
      <c r="D108" s="67">
        <f>SUM(D126)</f>
        <v>0</v>
      </c>
      <c r="E108" s="67">
        <f t="shared" ref="E108:M108" si="50">SUM(E126)</f>
        <v>0</v>
      </c>
      <c r="F108" s="67">
        <f t="shared" si="50"/>
        <v>0</v>
      </c>
      <c r="G108" s="67">
        <f t="shared" si="50"/>
        <v>0</v>
      </c>
      <c r="H108" s="67">
        <f t="shared" si="50"/>
        <v>0</v>
      </c>
      <c r="I108" s="67">
        <f t="shared" si="50"/>
        <v>0</v>
      </c>
      <c r="J108" s="67">
        <f t="shared" si="50"/>
        <v>0</v>
      </c>
      <c r="K108" s="67">
        <f t="shared" si="50"/>
        <v>0</v>
      </c>
      <c r="L108" s="67">
        <f t="shared" si="50"/>
        <v>0</v>
      </c>
      <c r="M108" s="67">
        <f t="shared" si="50"/>
        <v>0</v>
      </c>
      <c r="N108" s="67" t="s">
        <v>22</v>
      </c>
      <c r="O108" s="67" t="s">
        <v>22</v>
      </c>
      <c r="P108" s="438"/>
      <c r="Q108" s="438"/>
      <c r="R108" s="438"/>
      <c r="S108" s="438"/>
      <c r="T108" s="2"/>
    </row>
    <row r="109" spans="1:20" x14ac:dyDescent="0.25">
      <c r="A109" s="435"/>
      <c r="B109" s="411"/>
      <c r="C109" s="65">
        <v>2020</v>
      </c>
      <c r="D109" s="67">
        <f>SUM(D127)</f>
        <v>0</v>
      </c>
      <c r="E109" s="67">
        <f t="shared" ref="E109:M109" si="51">SUM(E127)</f>
        <v>0</v>
      </c>
      <c r="F109" s="67">
        <f t="shared" si="51"/>
        <v>0</v>
      </c>
      <c r="G109" s="67">
        <f t="shared" si="51"/>
        <v>0</v>
      </c>
      <c r="H109" s="67">
        <f t="shared" si="51"/>
        <v>0</v>
      </c>
      <c r="I109" s="67">
        <f t="shared" si="51"/>
        <v>0</v>
      </c>
      <c r="J109" s="67">
        <f t="shared" si="51"/>
        <v>0</v>
      </c>
      <c r="K109" s="67">
        <f t="shared" si="51"/>
        <v>0</v>
      </c>
      <c r="L109" s="67">
        <f t="shared" si="51"/>
        <v>0</v>
      </c>
      <c r="M109" s="67">
        <f t="shared" si="51"/>
        <v>0</v>
      </c>
      <c r="N109" s="67" t="s">
        <v>22</v>
      </c>
      <c r="O109" s="67" t="s">
        <v>22</v>
      </c>
      <c r="P109" s="439"/>
      <c r="Q109" s="439"/>
      <c r="R109" s="439"/>
      <c r="S109" s="439"/>
      <c r="T109" s="2"/>
    </row>
    <row r="110" spans="1:20" ht="21.75" customHeight="1" x14ac:dyDescent="0.25">
      <c r="A110" s="399"/>
      <c r="B110" s="388" t="s">
        <v>426</v>
      </c>
      <c r="C110" s="68" t="s">
        <v>610</v>
      </c>
      <c r="D110" s="69">
        <f>SUM(D111:D127)</f>
        <v>286.60000000000002</v>
      </c>
      <c r="E110" s="69">
        <f t="shared" ref="E110:M110" si="52">SUM(E111:E127)</f>
        <v>294.69</v>
      </c>
      <c r="F110" s="69">
        <f t="shared" si="52"/>
        <v>0</v>
      </c>
      <c r="G110" s="69">
        <f t="shared" si="52"/>
        <v>0</v>
      </c>
      <c r="H110" s="69">
        <f t="shared" si="52"/>
        <v>0</v>
      </c>
      <c r="I110" s="69">
        <f t="shared" si="52"/>
        <v>0</v>
      </c>
      <c r="J110" s="69">
        <f t="shared" si="52"/>
        <v>286.60000000000002</v>
      </c>
      <c r="K110" s="69">
        <f t="shared" si="52"/>
        <v>294.69</v>
      </c>
      <c r="L110" s="69">
        <f t="shared" si="52"/>
        <v>0</v>
      </c>
      <c r="M110" s="69">
        <f t="shared" si="52"/>
        <v>0</v>
      </c>
      <c r="N110" s="69">
        <v>100</v>
      </c>
      <c r="O110" s="69">
        <v>102.82</v>
      </c>
      <c r="P110" s="70" t="s">
        <v>22</v>
      </c>
      <c r="Q110" s="70" t="s">
        <v>22</v>
      </c>
      <c r="R110" s="70" t="s">
        <v>22</v>
      </c>
      <c r="S110" s="70" t="s">
        <v>22</v>
      </c>
      <c r="T110" s="2"/>
    </row>
    <row r="111" spans="1:20" ht="43.5" customHeight="1" x14ac:dyDescent="0.25">
      <c r="A111" s="400"/>
      <c r="B111" s="389"/>
      <c r="C111" s="380">
        <v>2014</v>
      </c>
      <c r="D111" s="383">
        <v>94</v>
      </c>
      <c r="E111" s="383">
        <v>93.43</v>
      </c>
      <c r="F111" s="383">
        <v>0</v>
      </c>
      <c r="G111" s="383">
        <v>0</v>
      </c>
      <c r="H111" s="383">
        <v>0</v>
      </c>
      <c r="I111" s="383">
        <v>0</v>
      </c>
      <c r="J111" s="383">
        <v>94</v>
      </c>
      <c r="K111" s="383">
        <v>93.43</v>
      </c>
      <c r="L111" s="383">
        <v>0</v>
      </c>
      <c r="M111" s="383">
        <v>0</v>
      </c>
      <c r="N111" s="383">
        <v>100</v>
      </c>
      <c r="O111" s="383">
        <v>99.38</v>
      </c>
      <c r="P111" s="5" t="s">
        <v>330</v>
      </c>
      <c r="Q111" s="6">
        <v>4</v>
      </c>
      <c r="R111" s="6">
        <v>9</v>
      </c>
      <c r="S111" s="7" t="s">
        <v>35</v>
      </c>
      <c r="T111" s="2"/>
    </row>
    <row r="112" spans="1:20" ht="56.25" customHeight="1" x14ac:dyDescent="0.25">
      <c r="A112" s="400"/>
      <c r="B112" s="389"/>
      <c r="C112" s="381"/>
      <c r="D112" s="412"/>
      <c r="E112" s="412"/>
      <c r="F112" s="412"/>
      <c r="G112" s="412"/>
      <c r="H112" s="412"/>
      <c r="I112" s="412"/>
      <c r="J112" s="412"/>
      <c r="K112" s="412"/>
      <c r="L112" s="412"/>
      <c r="M112" s="412"/>
      <c r="N112" s="412"/>
      <c r="O112" s="412"/>
      <c r="P112" s="5" t="s">
        <v>28</v>
      </c>
      <c r="Q112" s="6">
        <v>7</v>
      </c>
      <c r="R112" s="6">
        <v>17</v>
      </c>
      <c r="S112" s="7" t="s">
        <v>34</v>
      </c>
      <c r="T112" s="2"/>
    </row>
    <row r="113" spans="1:20" ht="33.75" customHeight="1" x14ac:dyDescent="0.25">
      <c r="A113" s="400"/>
      <c r="B113" s="389"/>
      <c r="C113" s="381"/>
      <c r="D113" s="412"/>
      <c r="E113" s="412"/>
      <c r="F113" s="412"/>
      <c r="G113" s="412"/>
      <c r="H113" s="412"/>
      <c r="I113" s="412"/>
      <c r="J113" s="412"/>
      <c r="K113" s="412"/>
      <c r="L113" s="412"/>
      <c r="M113" s="412"/>
      <c r="N113" s="412"/>
      <c r="O113" s="412"/>
      <c r="P113" s="5" t="s">
        <v>29</v>
      </c>
      <c r="Q113" s="6">
        <v>6</v>
      </c>
      <c r="R113" s="6">
        <v>18</v>
      </c>
      <c r="S113" s="7" t="s">
        <v>33</v>
      </c>
      <c r="T113" s="2"/>
    </row>
    <row r="114" spans="1:20" ht="49.5" customHeight="1" x14ac:dyDescent="0.25">
      <c r="A114" s="400"/>
      <c r="B114" s="389"/>
      <c r="C114" s="381"/>
      <c r="D114" s="412"/>
      <c r="E114" s="412"/>
      <c r="F114" s="412"/>
      <c r="G114" s="412"/>
      <c r="H114" s="412"/>
      <c r="I114" s="412"/>
      <c r="J114" s="412"/>
      <c r="K114" s="412"/>
      <c r="L114" s="412"/>
      <c r="M114" s="412"/>
      <c r="N114" s="412"/>
      <c r="O114" s="412"/>
      <c r="P114" s="5" t="s">
        <v>30</v>
      </c>
      <c r="Q114" s="6">
        <v>90</v>
      </c>
      <c r="R114" s="6">
        <v>91</v>
      </c>
      <c r="S114" s="6">
        <v>101.11</v>
      </c>
      <c r="T114" s="2"/>
    </row>
    <row r="115" spans="1:20" ht="47.25" customHeight="1" x14ac:dyDescent="0.25">
      <c r="A115" s="400"/>
      <c r="B115" s="389"/>
      <c r="C115" s="381"/>
      <c r="D115" s="412"/>
      <c r="E115" s="412"/>
      <c r="F115" s="412"/>
      <c r="G115" s="412"/>
      <c r="H115" s="412"/>
      <c r="I115" s="412"/>
      <c r="J115" s="412"/>
      <c r="K115" s="412"/>
      <c r="L115" s="412"/>
      <c r="M115" s="412"/>
      <c r="N115" s="412"/>
      <c r="O115" s="412"/>
      <c r="P115" s="5" t="s">
        <v>31</v>
      </c>
      <c r="Q115" s="6">
        <v>100</v>
      </c>
      <c r="R115" s="6">
        <v>832</v>
      </c>
      <c r="S115" s="6" t="s">
        <v>32</v>
      </c>
      <c r="T115" s="2"/>
    </row>
    <row r="116" spans="1:20" ht="49.5" customHeight="1" x14ac:dyDescent="0.25">
      <c r="A116" s="400"/>
      <c r="B116" s="389"/>
      <c r="C116" s="382"/>
      <c r="D116" s="384"/>
      <c r="E116" s="384"/>
      <c r="F116" s="384"/>
      <c r="G116" s="384"/>
      <c r="H116" s="384"/>
      <c r="I116" s="384"/>
      <c r="J116" s="384"/>
      <c r="K116" s="384"/>
      <c r="L116" s="384"/>
      <c r="M116" s="384"/>
      <c r="N116" s="384"/>
      <c r="O116" s="384"/>
      <c r="P116" s="5" t="s">
        <v>36</v>
      </c>
      <c r="Q116" s="6" t="s">
        <v>37</v>
      </c>
      <c r="R116" s="6" t="s">
        <v>38</v>
      </c>
      <c r="S116" s="6">
        <v>102.38</v>
      </c>
      <c r="T116" s="2"/>
    </row>
    <row r="117" spans="1:20" ht="42.75" customHeight="1" x14ac:dyDescent="0.25">
      <c r="A117" s="400"/>
      <c r="B117" s="389"/>
      <c r="C117" s="380">
        <v>2015</v>
      </c>
      <c r="D117" s="383">
        <v>96</v>
      </c>
      <c r="E117" s="383">
        <v>104.66</v>
      </c>
      <c r="F117" s="383">
        <v>0</v>
      </c>
      <c r="G117" s="383">
        <v>0</v>
      </c>
      <c r="H117" s="383">
        <v>0</v>
      </c>
      <c r="I117" s="383">
        <v>0</v>
      </c>
      <c r="J117" s="383">
        <v>96</v>
      </c>
      <c r="K117" s="383">
        <v>104.66</v>
      </c>
      <c r="L117" s="383">
        <v>0</v>
      </c>
      <c r="M117" s="383">
        <v>0</v>
      </c>
      <c r="N117" s="383">
        <v>100</v>
      </c>
      <c r="O117" s="383">
        <v>109</v>
      </c>
      <c r="P117" s="5" t="s">
        <v>330</v>
      </c>
      <c r="Q117" s="54">
        <v>4</v>
      </c>
      <c r="R117" s="54">
        <v>8</v>
      </c>
      <c r="S117" s="54">
        <v>200</v>
      </c>
      <c r="T117" s="2"/>
    </row>
    <row r="118" spans="1:20" ht="49.5" customHeight="1" x14ac:dyDescent="0.25">
      <c r="A118" s="400"/>
      <c r="B118" s="389"/>
      <c r="C118" s="381"/>
      <c r="D118" s="412"/>
      <c r="E118" s="412"/>
      <c r="F118" s="412"/>
      <c r="G118" s="412"/>
      <c r="H118" s="412"/>
      <c r="I118" s="412"/>
      <c r="J118" s="412"/>
      <c r="K118" s="412"/>
      <c r="L118" s="412"/>
      <c r="M118" s="412"/>
      <c r="N118" s="412"/>
      <c r="O118" s="412"/>
      <c r="P118" s="5" t="s">
        <v>28</v>
      </c>
      <c r="Q118" s="54">
        <v>7</v>
      </c>
      <c r="R118" s="54">
        <v>10</v>
      </c>
      <c r="S118" s="54">
        <v>142.9</v>
      </c>
      <c r="T118" s="2"/>
    </row>
    <row r="119" spans="1:20" ht="26.25" customHeight="1" x14ac:dyDescent="0.25">
      <c r="A119" s="400"/>
      <c r="B119" s="389"/>
      <c r="C119" s="381"/>
      <c r="D119" s="412"/>
      <c r="E119" s="412"/>
      <c r="F119" s="412"/>
      <c r="G119" s="412"/>
      <c r="H119" s="412"/>
      <c r="I119" s="412"/>
      <c r="J119" s="412"/>
      <c r="K119" s="412"/>
      <c r="L119" s="412"/>
      <c r="M119" s="412"/>
      <c r="N119" s="412"/>
      <c r="O119" s="412"/>
      <c r="P119" s="5" t="s">
        <v>29</v>
      </c>
      <c r="Q119" s="54">
        <v>6</v>
      </c>
      <c r="R119" s="54">
        <v>25</v>
      </c>
      <c r="S119" s="54">
        <v>416.7</v>
      </c>
      <c r="T119" s="2"/>
    </row>
    <row r="120" spans="1:20" ht="49.5" customHeight="1" x14ac:dyDescent="0.25">
      <c r="A120" s="400"/>
      <c r="B120" s="389"/>
      <c r="C120" s="381"/>
      <c r="D120" s="412"/>
      <c r="E120" s="412"/>
      <c r="F120" s="412"/>
      <c r="G120" s="412"/>
      <c r="H120" s="412"/>
      <c r="I120" s="412"/>
      <c r="J120" s="412"/>
      <c r="K120" s="412"/>
      <c r="L120" s="412"/>
      <c r="M120" s="412"/>
      <c r="N120" s="412"/>
      <c r="O120" s="412"/>
      <c r="P120" s="5" t="s">
        <v>30</v>
      </c>
      <c r="Q120" s="54">
        <v>90</v>
      </c>
      <c r="R120" s="54">
        <v>102</v>
      </c>
      <c r="S120" s="54">
        <v>113.3</v>
      </c>
      <c r="T120" s="2"/>
    </row>
    <row r="121" spans="1:20" ht="41.25" customHeight="1" x14ac:dyDescent="0.25">
      <c r="A121" s="400"/>
      <c r="B121" s="389"/>
      <c r="C121" s="381"/>
      <c r="D121" s="412"/>
      <c r="E121" s="412"/>
      <c r="F121" s="412"/>
      <c r="G121" s="412"/>
      <c r="H121" s="412"/>
      <c r="I121" s="412"/>
      <c r="J121" s="412"/>
      <c r="K121" s="412"/>
      <c r="L121" s="412"/>
      <c r="M121" s="412"/>
      <c r="N121" s="412"/>
      <c r="O121" s="412"/>
      <c r="P121" s="5" t="s">
        <v>31</v>
      </c>
      <c r="Q121" s="54">
        <v>100</v>
      </c>
      <c r="R121" s="54">
        <v>1105</v>
      </c>
      <c r="S121" s="54" t="s">
        <v>331</v>
      </c>
      <c r="T121" s="2"/>
    </row>
    <row r="122" spans="1:20" ht="37.5" customHeight="1" x14ac:dyDescent="0.25">
      <c r="A122" s="400"/>
      <c r="B122" s="389"/>
      <c r="C122" s="382"/>
      <c r="D122" s="384"/>
      <c r="E122" s="384"/>
      <c r="F122" s="384"/>
      <c r="G122" s="384"/>
      <c r="H122" s="384"/>
      <c r="I122" s="384"/>
      <c r="J122" s="384"/>
      <c r="K122" s="384"/>
      <c r="L122" s="384"/>
      <c r="M122" s="384"/>
      <c r="N122" s="384"/>
      <c r="O122" s="384"/>
      <c r="P122" s="5" t="s">
        <v>36</v>
      </c>
      <c r="Q122" s="54">
        <v>42</v>
      </c>
      <c r="R122" s="54">
        <v>43</v>
      </c>
      <c r="S122" s="54">
        <v>102.4</v>
      </c>
      <c r="T122" s="2"/>
    </row>
    <row r="123" spans="1:20" ht="67.5" customHeight="1" x14ac:dyDescent="0.25">
      <c r="A123" s="400"/>
      <c r="B123" s="389"/>
      <c r="C123" s="125">
        <v>2016</v>
      </c>
      <c r="D123" s="134">
        <v>96.6</v>
      </c>
      <c r="E123" s="134">
        <v>96.6</v>
      </c>
      <c r="F123" s="134">
        <v>0</v>
      </c>
      <c r="G123" s="134">
        <v>0</v>
      </c>
      <c r="H123" s="134">
        <v>0</v>
      </c>
      <c r="I123" s="134">
        <v>0</v>
      </c>
      <c r="J123" s="134">
        <v>96.6</v>
      </c>
      <c r="K123" s="134">
        <v>96.6</v>
      </c>
      <c r="L123" s="134">
        <v>0</v>
      </c>
      <c r="M123" s="134">
        <v>0</v>
      </c>
      <c r="N123" s="134">
        <v>100</v>
      </c>
      <c r="O123" s="134">
        <v>100</v>
      </c>
      <c r="P123" s="124" t="s">
        <v>427</v>
      </c>
      <c r="Q123" s="140">
        <v>15</v>
      </c>
      <c r="R123" s="140">
        <v>15</v>
      </c>
      <c r="S123" s="140">
        <v>100</v>
      </c>
      <c r="T123" s="2"/>
    </row>
    <row r="124" spans="1:20" ht="18" customHeight="1" x14ac:dyDescent="0.25">
      <c r="A124" s="400"/>
      <c r="B124" s="389"/>
      <c r="C124" s="162">
        <v>2017</v>
      </c>
      <c r="D124" s="158">
        <v>0</v>
      </c>
      <c r="E124" s="158">
        <v>0</v>
      </c>
      <c r="F124" s="158">
        <v>0</v>
      </c>
      <c r="G124" s="158">
        <v>0</v>
      </c>
      <c r="H124" s="158">
        <v>0</v>
      </c>
      <c r="I124" s="158">
        <v>0</v>
      </c>
      <c r="J124" s="158">
        <v>0</v>
      </c>
      <c r="K124" s="158">
        <v>0</v>
      </c>
      <c r="L124" s="158">
        <v>0</v>
      </c>
      <c r="M124" s="158">
        <v>0</v>
      </c>
      <c r="N124" s="158" t="s">
        <v>341</v>
      </c>
      <c r="O124" s="158" t="s">
        <v>341</v>
      </c>
      <c r="P124" s="159" t="s">
        <v>22</v>
      </c>
      <c r="Q124" s="168" t="s">
        <v>22</v>
      </c>
      <c r="R124" s="168" t="s">
        <v>22</v>
      </c>
      <c r="S124" s="168" t="s">
        <v>22</v>
      </c>
      <c r="T124" s="2"/>
    </row>
    <row r="125" spans="1:20" ht="15.75" customHeight="1" x14ac:dyDescent="0.25">
      <c r="A125" s="400"/>
      <c r="B125" s="389"/>
      <c r="C125" s="178">
        <v>2018</v>
      </c>
      <c r="D125" s="179">
        <v>0</v>
      </c>
      <c r="E125" s="179">
        <v>0</v>
      </c>
      <c r="F125" s="179">
        <v>0</v>
      </c>
      <c r="G125" s="179">
        <v>0</v>
      </c>
      <c r="H125" s="179">
        <v>0</v>
      </c>
      <c r="I125" s="179">
        <v>0</v>
      </c>
      <c r="J125" s="179">
        <v>0</v>
      </c>
      <c r="K125" s="179">
        <v>0</v>
      </c>
      <c r="L125" s="179">
        <v>0</v>
      </c>
      <c r="M125" s="179">
        <v>0</v>
      </c>
      <c r="N125" s="179" t="s">
        <v>341</v>
      </c>
      <c r="O125" s="179" t="s">
        <v>341</v>
      </c>
      <c r="P125" s="176" t="s">
        <v>22</v>
      </c>
      <c r="Q125" s="180" t="s">
        <v>22</v>
      </c>
      <c r="R125" s="180" t="s">
        <v>22</v>
      </c>
      <c r="S125" s="180" t="s">
        <v>22</v>
      </c>
      <c r="T125" s="2"/>
    </row>
    <row r="126" spans="1:20" ht="15" customHeight="1" x14ac:dyDescent="0.25">
      <c r="A126" s="400"/>
      <c r="B126" s="389"/>
      <c r="C126" s="236">
        <v>2019</v>
      </c>
      <c r="D126" s="238">
        <v>0</v>
      </c>
      <c r="E126" s="238">
        <v>0</v>
      </c>
      <c r="F126" s="238">
        <v>0</v>
      </c>
      <c r="G126" s="238">
        <v>0</v>
      </c>
      <c r="H126" s="238">
        <v>0</v>
      </c>
      <c r="I126" s="238">
        <v>0</v>
      </c>
      <c r="J126" s="238">
        <v>0</v>
      </c>
      <c r="K126" s="238">
        <v>0</v>
      </c>
      <c r="L126" s="238">
        <v>0</v>
      </c>
      <c r="M126" s="238">
        <v>0</v>
      </c>
      <c r="N126" s="238" t="s">
        <v>341</v>
      </c>
      <c r="O126" s="238" t="s">
        <v>341</v>
      </c>
      <c r="P126" s="234" t="s">
        <v>22</v>
      </c>
      <c r="Q126" s="239" t="s">
        <v>22</v>
      </c>
      <c r="R126" s="239" t="s">
        <v>22</v>
      </c>
      <c r="S126" s="239" t="s">
        <v>22</v>
      </c>
      <c r="T126" s="2"/>
    </row>
    <row r="127" spans="1:20" ht="15" customHeight="1" x14ac:dyDescent="0.25">
      <c r="A127" s="435"/>
      <c r="B127" s="390"/>
      <c r="C127" s="273">
        <v>2020</v>
      </c>
      <c r="D127" s="343">
        <v>0</v>
      </c>
      <c r="E127" s="343">
        <v>0</v>
      </c>
      <c r="F127" s="343">
        <v>0</v>
      </c>
      <c r="G127" s="343">
        <v>0</v>
      </c>
      <c r="H127" s="343">
        <v>0</v>
      </c>
      <c r="I127" s="343">
        <v>0</v>
      </c>
      <c r="J127" s="343">
        <v>0</v>
      </c>
      <c r="K127" s="343">
        <v>0</v>
      </c>
      <c r="L127" s="343">
        <v>0</v>
      </c>
      <c r="M127" s="343">
        <v>0</v>
      </c>
      <c r="N127" s="343" t="s">
        <v>341</v>
      </c>
      <c r="O127" s="343" t="s">
        <v>341</v>
      </c>
      <c r="P127" s="340" t="s">
        <v>22</v>
      </c>
      <c r="Q127" s="336" t="s">
        <v>22</v>
      </c>
      <c r="R127" s="336" t="s">
        <v>22</v>
      </c>
      <c r="S127" s="336" t="s">
        <v>22</v>
      </c>
      <c r="T127" s="2"/>
    </row>
    <row r="128" spans="1:20" x14ac:dyDescent="0.25">
      <c r="A128" s="399" t="s">
        <v>39</v>
      </c>
      <c r="B128" s="409" t="s">
        <v>428</v>
      </c>
      <c r="C128" s="20" t="s">
        <v>610</v>
      </c>
      <c r="D128" s="21">
        <f>SUM(D129:D135)</f>
        <v>139</v>
      </c>
      <c r="E128" s="21">
        <f t="shared" ref="E128:M128" si="53">SUM(E129:E135)</f>
        <v>139.80000000000001</v>
      </c>
      <c r="F128" s="21">
        <f t="shared" si="53"/>
        <v>0</v>
      </c>
      <c r="G128" s="21">
        <f t="shared" si="53"/>
        <v>0</v>
      </c>
      <c r="H128" s="21">
        <f t="shared" si="53"/>
        <v>0</v>
      </c>
      <c r="I128" s="21">
        <f t="shared" si="53"/>
        <v>0</v>
      </c>
      <c r="J128" s="21">
        <f t="shared" si="53"/>
        <v>139</v>
      </c>
      <c r="K128" s="21">
        <f t="shared" si="53"/>
        <v>139.80000000000001</v>
      </c>
      <c r="L128" s="21">
        <f t="shared" si="53"/>
        <v>0</v>
      </c>
      <c r="M128" s="21">
        <f t="shared" si="53"/>
        <v>0</v>
      </c>
      <c r="N128" s="21">
        <v>100</v>
      </c>
      <c r="O128" s="21">
        <v>100.58</v>
      </c>
      <c r="P128" s="437" t="s">
        <v>22</v>
      </c>
      <c r="Q128" s="437" t="s">
        <v>22</v>
      </c>
      <c r="R128" s="437" t="s">
        <v>22</v>
      </c>
      <c r="S128" s="437" t="s">
        <v>22</v>
      </c>
      <c r="T128" s="2"/>
    </row>
    <row r="129" spans="1:20" x14ac:dyDescent="0.25">
      <c r="A129" s="400"/>
      <c r="B129" s="410"/>
      <c r="C129" s="20">
        <v>2014</v>
      </c>
      <c r="D129" s="21">
        <f t="shared" ref="D129:M135" si="54">SUM(D137)</f>
        <v>23.2</v>
      </c>
      <c r="E129" s="21">
        <f t="shared" ref="E129:M129" si="55">SUM(E137)</f>
        <v>24</v>
      </c>
      <c r="F129" s="21">
        <f t="shared" si="55"/>
        <v>0</v>
      </c>
      <c r="G129" s="21">
        <f t="shared" si="55"/>
        <v>0</v>
      </c>
      <c r="H129" s="21">
        <f t="shared" si="55"/>
        <v>0</v>
      </c>
      <c r="I129" s="21">
        <f t="shared" si="55"/>
        <v>0</v>
      </c>
      <c r="J129" s="21">
        <f t="shared" si="55"/>
        <v>23.2</v>
      </c>
      <c r="K129" s="21">
        <f t="shared" si="55"/>
        <v>24</v>
      </c>
      <c r="L129" s="21">
        <f t="shared" si="55"/>
        <v>0</v>
      </c>
      <c r="M129" s="21">
        <f t="shared" si="55"/>
        <v>0</v>
      </c>
      <c r="N129" s="21">
        <v>100</v>
      </c>
      <c r="O129" s="21">
        <v>103.45</v>
      </c>
      <c r="P129" s="438"/>
      <c r="Q129" s="438"/>
      <c r="R129" s="438"/>
      <c r="S129" s="438"/>
      <c r="T129" s="2"/>
    </row>
    <row r="130" spans="1:20" x14ac:dyDescent="0.25">
      <c r="A130" s="400"/>
      <c r="B130" s="410"/>
      <c r="C130" s="20">
        <v>2015</v>
      </c>
      <c r="D130" s="21">
        <f t="shared" si="54"/>
        <v>0</v>
      </c>
      <c r="E130" s="21">
        <f t="shared" ref="E130:M130" si="56">SUM(E138)</f>
        <v>0</v>
      </c>
      <c r="F130" s="21">
        <f t="shared" si="56"/>
        <v>0</v>
      </c>
      <c r="G130" s="21">
        <f t="shared" si="56"/>
        <v>0</v>
      </c>
      <c r="H130" s="21">
        <f t="shared" si="56"/>
        <v>0</v>
      </c>
      <c r="I130" s="21">
        <f t="shared" si="56"/>
        <v>0</v>
      </c>
      <c r="J130" s="21">
        <f t="shared" si="56"/>
        <v>0</v>
      </c>
      <c r="K130" s="21">
        <f t="shared" si="56"/>
        <v>0</v>
      </c>
      <c r="L130" s="21">
        <f t="shared" si="56"/>
        <v>0</v>
      </c>
      <c r="M130" s="21">
        <f t="shared" si="56"/>
        <v>0</v>
      </c>
      <c r="N130" s="21">
        <v>0</v>
      </c>
      <c r="O130" s="21">
        <v>0</v>
      </c>
      <c r="P130" s="438"/>
      <c r="Q130" s="438"/>
      <c r="R130" s="438"/>
      <c r="S130" s="438"/>
      <c r="T130" s="2"/>
    </row>
    <row r="131" spans="1:20" x14ac:dyDescent="0.25">
      <c r="A131" s="400"/>
      <c r="B131" s="410"/>
      <c r="C131" s="20">
        <v>2016</v>
      </c>
      <c r="D131" s="21">
        <f t="shared" si="54"/>
        <v>0</v>
      </c>
      <c r="E131" s="21">
        <f t="shared" ref="E131:M131" si="57">SUM(E139)</f>
        <v>0</v>
      </c>
      <c r="F131" s="21">
        <f t="shared" si="57"/>
        <v>0</v>
      </c>
      <c r="G131" s="21">
        <f t="shared" si="57"/>
        <v>0</v>
      </c>
      <c r="H131" s="21">
        <f t="shared" si="57"/>
        <v>0</v>
      </c>
      <c r="I131" s="21">
        <f t="shared" si="57"/>
        <v>0</v>
      </c>
      <c r="J131" s="21">
        <f t="shared" si="57"/>
        <v>0</v>
      </c>
      <c r="K131" s="21">
        <f t="shared" si="57"/>
        <v>0</v>
      </c>
      <c r="L131" s="21">
        <f t="shared" si="57"/>
        <v>0</v>
      </c>
      <c r="M131" s="21">
        <f t="shared" si="57"/>
        <v>0</v>
      </c>
      <c r="N131" s="21">
        <v>0</v>
      </c>
      <c r="O131" s="21">
        <v>0</v>
      </c>
      <c r="P131" s="438"/>
      <c r="Q131" s="438"/>
      <c r="R131" s="438"/>
      <c r="S131" s="438"/>
      <c r="T131" s="2"/>
    </row>
    <row r="132" spans="1:20" x14ac:dyDescent="0.25">
      <c r="A132" s="400"/>
      <c r="B132" s="410"/>
      <c r="C132" s="20">
        <v>2017</v>
      </c>
      <c r="D132" s="21">
        <f t="shared" si="54"/>
        <v>115.8</v>
      </c>
      <c r="E132" s="21">
        <f t="shared" ref="E132:M132" si="58">SUM(E140)</f>
        <v>115.8</v>
      </c>
      <c r="F132" s="21">
        <f t="shared" si="58"/>
        <v>0</v>
      </c>
      <c r="G132" s="21">
        <f t="shared" si="58"/>
        <v>0</v>
      </c>
      <c r="H132" s="21">
        <f t="shared" si="58"/>
        <v>0</v>
      </c>
      <c r="I132" s="21">
        <f t="shared" si="58"/>
        <v>0</v>
      </c>
      <c r="J132" s="21">
        <f t="shared" si="58"/>
        <v>115.8</v>
      </c>
      <c r="K132" s="21">
        <f t="shared" si="58"/>
        <v>115.8</v>
      </c>
      <c r="L132" s="21">
        <f t="shared" si="58"/>
        <v>0</v>
      </c>
      <c r="M132" s="21">
        <f t="shared" si="58"/>
        <v>0</v>
      </c>
      <c r="N132" s="21">
        <v>100</v>
      </c>
      <c r="O132" s="21">
        <v>100</v>
      </c>
      <c r="P132" s="438"/>
      <c r="Q132" s="438"/>
      <c r="R132" s="438"/>
      <c r="S132" s="438"/>
      <c r="T132" s="2"/>
    </row>
    <row r="133" spans="1:20" x14ac:dyDescent="0.25">
      <c r="A133" s="400"/>
      <c r="B133" s="410"/>
      <c r="C133" s="20">
        <v>2018</v>
      </c>
      <c r="D133" s="21">
        <f t="shared" si="54"/>
        <v>0</v>
      </c>
      <c r="E133" s="21">
        <f t="shared" ref="E133:M133" si="59">SUM(E141)</f>
        <v>0</v>
      </c>
      <c r="F133" s="21">
        <f t="shared" si="59"/>
        <v>0</v>
      </c>
      <c r="G133" s="21">
        <f t="shared" si="59"/>
        <v>0</v>
      </c>
      <c r="H133" s="21">
        <f t="shared" si="59"/>
        <v>0</v>
      </c>
      <c r="I133" s="21">
        <f t="shared" si="59"/>
        <v>0</v>
      </c>
      <c r="J133" s="21">
        <f t="shared" si="59"/>
        <v>0</v>
      </c>
      <c r="K133" s="21">
        <f t="shared" si="59"/>
        <v>0</v>
      </c>
      <c r="L133" s="21">
        <f t="shared" si="59"/>
        <v>0</v>
      </c>
      <c r="M133" s="21">
        <f t="shared" si="59"/>
        <v>0</v>
      </c>
      <c r="N133" s="21" t="s">
        <v>22</v>
      </c>
      <c r="O133" s="21" t="s">
        <v>22</v>
      </c>
      <c r="P133" s="438"/>
      <c r="Q133" s="438"/>
      <c r="R133" s="438"/>
      <c r="S133" s="438"/>
      <c r="T133" s="2"/>
    </row>
    <row r="134" spans="1:20" x14ac:dyDescent="0.25">
      <c r="A134" s="400"/>
      <c r="B134" s="410"/>
      <c r="C134" s="20">
        <v>2019</v>
      </c>
      <c r="D134" s="21">
        <f t="shared" si="54"/>
        <v>0</v>
      </c>
      <c r="E134" s="21">
        <f t="shared" ref="E134:M134" si="60">SUM(E142)</f>
        <v>0</v>
      </c>
      <c r="F134" s="21">
        <f t="shared" si="60"/>
        <v>0</v>
      </c>
      <c r="G134" s="21">
        <f t="shared" si="60"/>
        <v>0</v>
      </c>
      <c r="H134" s="21">
        <f t="shared" si="60"/>
        <v>0</v>
      </c>
      <c r="I134" s="21">
        <f t="shared" si="60"/>
        <v>0</v>
      </c>
      <c r="J134" s="21">
        <f t="shared" si="60"/>
        <v>0</v>
      </c>
      <c r="K134" s="21">
        <f t="shared" si="60"/>
        <v>0</v>
      </c>
      <c r="L134" s="21">
        <f t="shared" si="60"/>
        <v>0</v>
      </c>
      <c r="M134" s="21">
        <f t="shared" si="60"/>
        <v>0</v>
      </c>
      <c r="N134" s="21" t="s">
        <v>22</v>
      </c>
      <c r="O134" s="21" t="s">
        <v>22</v>
      </c>
      <c r="P134" s="438"/>
      <c r="Q134" s="438"/>
      <c r="R134" s="438"/>
      <c r="S134" s="438"/>
      <c r="T134" s="2"/>
    </row>
    <row r="135" spans="1:20" x14ac:dyDescent="0.25">
      <c r="A135" s="435"/>
      <c r="B135" s="411"/>
      <c r="C135" s="20">
        <v>2020</v>
      </c>
      <c r="D135" s="21">
        <f t="shared" si="54"/>
        <v>0</v>
      </c>
      <c r="E135" s="21">
        <f t="shared" si="54"/>
        <v>0</v>
      </c>
      <c r="F135" s="21">
        <f t="shared" si="54"/>
        <v>0</v>
      </c>
      <c r="G135" s="21">
        <f t="shared" si="54"/>
        <v>0</v>
      </c>
      <c r="H135" s="21">
        <f t="shared" si="54"/>
        <v>0</v>
      </c>
      <c r="I135" s="21">
        <f t="shared" si="54"/>
        <v>0</v>
      </c>
      <c r="J135" s="21">
        <f t="shared" si="54"/>
        <v>0</v>
      </c>
      <c r="K135" s="21">
        <f t="shared" si="54"/>
        <v>0</v>
      </c>
      <c r="L135" s="21">
        <f t="shared" si="54"/>
        <v>0</v>
      </c>
      <c r="M135" s="21">
        <f t="shared" si="54"/>
        <v>0</v>
      </c>
      <c r="N135" s="21" t="s">
        <v>22</v>
      </c>
      <c r="O135" s="21" t="s">
        <v>22</v>
      </c>
      <c r="P135" s="439"/>
      <c r="Q135" s="439"/>
      <c r="R135" s="439"/>
      <c r="S135" s="439"/>
      <c r="T135" s="2"/>
    </row>
    <row r="136" spans="1:20" ht="19.5" customHeight="1" x14ac:dyDescent="0.25">
      <c r="A136" s="403"/>
      <c r="B136" s="388" t="s">
        <v>429</v>
      </c>
      <c r="C136" s="23" t="s">
        <v>610</v>
      </c>
      <c r="D136" s="24">
        <f>SUM(D137:D143)</f>
        <v>139</v>
      </c>
      <c r="E136" s="24">
        <f t="shared" ref="E136:M136" si="61">SUM(E137:E143)</f>
        <v>139.80000000000001</v>
      </c>
      <c r="F136" s="24">
        <f t="shared" si="61"/>
        <v>0</v>
      </c>
      <c r="G136" s="24">
        <f t="shared" si="61"/>
        <v>0</v>
      </c>
      <c r="H136" s="24">
        <f t="shared" si="61"/>
        <v>0</v>
      </c>
      <c r="I136" s="24">
        <f t="shared" si="61"/>
        <v>0</v>
      </c>
      <c r="J136" s="24">
        <f t="shared" si="61"/>
        <v>139</v>
      </c>
      <c r="K136" s="24">
        <f t="shared" si="61"/>
        <v>139.80000000000001</v>
      </c>
      <c r="L136" s="24">
        <f t="shared" si="61"/>
        <v>0</v>
      </c>
      <c r="M136" s="24">
        <f t="shared" si="61"/>
        <v>0</v>
      </c>
      <c r="N136" s="24">
        <v>100</v>
      </c>
      <c r="O136" s="24">
        <v>100.58</v>
      </c>
      <c r="P136" s="54" t="s">
        <v>22</v>
      </c>
      <c r="Q136" s="54" t="s">
        <v>22</v>
      </c>
      <c r="R136" s="54" t="s">
        <v>22</v>
      </c>
      <c r="S136" s="25" t="s">
        <v>22</v>
      </c>
      <c r="T136" s="2"/>
    </row>
    <row r="137" spans="1:20" ht="29.25" customHeight="1" x14ac:dyDescent="0.25">
      <c r="A137" s="405"/>
      <c r="B137" s="389"/>
      <c r="C137" s="23">
        <v>2014</v>
      </c>
      <c r="D137" s="24">
        <v>23.2</v>
      </c>
      <c r="E137" s="24">
        <v>24</v>
      </c>
      <c r="F137" s="24">
        <v>0</v>
      </c>
      <c r="G137" s="24">
        <v>0</v>
      </c>
      <c r="H137" s="24">
        <v>0</v>
      </c>
      <c r="I137" s="24">
        <v>0</v>
      </c>
      <c r="J137" s="24">
        <v>23.2</v>
      </c>
      <c r="K137" s="24">
        <v>24</v>
      </c>
      <c r="L137" s="24">
        <v>0</v>
      </c>
      <c r="M137" s="24">
        <v>0</v>
      </c>
      <c r="N137" s="24">
        <v>100</v>
      </c>
      <c r="O137" s="24">
        <v>103.45</v>
      </c>
      <c r="P137" s="380" t="s">
        <v>40</v>
      </c>
      <c r="Q137" s="54">
        <v>6</v>
      </c>
      <c r="R137" s="54">
        <v>6</v>
      </c>
      <c r="S137" s="25">
        <v>100</v>
      </c>
      <c r="T137" s="2"/>
    </row>
    <row r="138" spans="1:20" ht="27.75" customHeight="1" x14ac:dyDescent="0.25">
      <c r="A138" s="405"/>
      <c r="B138" s="389"/>
      <c r="C138" s="23">
        <v>2015</v>
      </c>
      <c r="D138" s="24">
        <v>0</v>
      </c>
      <c r="E138" s="24">
        <v>0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382"/>
      <c r="Q138" s="54">
        <v>0</v>
      </c>
      <c r="R138" s="54">
        <v>0</v>
      </c>
      <c r="S138" s="25">
        <v>0</v>
      </c>
      <c r="T138" s="2"/>
    </row>
    <row r="139" spans="1:20" ht="17.25" customHeight="1" x14ac:dyDescent="0.25">
      <c r="A139" s="405"/>
      <c r="B139" s="389"/>
      <c r="C139" s="23">
        <v>2016</v>
      </c>
      <c r="D139" s="24">
        <v>0</v>
      </c>
      <c r="E139" s="24">
        <v>0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126" t="s">
        <v>22</v>
      </c>
      <c r="Q139" s="140" t="s">
        <v>22</v>
      </c>
      <c r="R139" s="140" t="s">
        <v>22</v>
      </c>
      <c r="S139" s="147" t="s">
        <v>22</v>
      </c>
      <c r="T139" s="2"/>
    </row>
    <row r="140" spans="1:20" ht="27.75" customHeight="1" x14ac:dyDescent="0.25">
      <c r="A140" s="405"/>
      <c r="B140" s="389"/>
      <c r="C140" s="23">
        <v>2017</v>
      </c>
      <c r="D140" s="24">
        <v>115.8</v>
      </c>
      <c r="E140" s="24">
        <v>115.8</v>
      </c>
      <c r="F140" s="24">
        <v>0</v>
      </c>
      <c r="G140" s="24">
        <v>0</v>
      </c>
      <c r="H140" s="24">
        <v>0</v>
      </c>
      <c r="I140" s="24">
        <v>0</v>
      </c>
      <c r="J140" s="24">
        <v>115.8</v>
      </c>
      <c r="K140" s="24">
        <v>115.8</v>
      </c>
      <c r="L140" s="24">
        <v>0</v>
      </c>
      <c r="M140" s="24">
        <v>0</v>
      </c>
      <c r="N140" s="24">
        <v>100</v>
      </c>
      <c r="O140" s="24">
        <v>100</v>
      </c>
      <c r="P140" s="8" t="s">
        <v>515</v>
      </c>
      <c r="Q140" s="168">
        <v>2</v>
      </c>
      <c r="R140" s="168">
        <v>2</v>
      </c>
      <c r="S140" s="147">
        <v>100</v>
      </c>
      <c r="T140" s="2"/>
    </row>
    <row r="141" spans="1:20" ht="19.5" customHeight="1" x14ac:dyDescent="0.25">
      <c r="A141" s="405"/>
      <c r="B141" s="389"/>
      <c r="C141" s="23">
        <v>2018</v>
      </c>
      <c r="D141" s="24">
        <v>0</v>
      </c>
      <c r="E141" s="24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 t="s">
        <v>22</v>
      </c>
      <c r="O141" s="24" t="s">
        <v>22</v>
      </c>
      <c r="P141" s="177" t="s">
        <v>22</v>
      </c>
      <c r="Q141" s="180" t="s">
        <v>22</v>
      </c>
      <c r="R141" s="180" t="s">
        <v>22</v>
      </c>
      <c r="S141" s="147" t="s">
        <v>22</v>
      </c>
      <c r="T141" s="2"/>
    </row>
    <row r="142" spans="1:20" ht="18.75" customHeight="1" x14ac:dyDescent="0.25">
      <c r="A142" s="405"/>
      <c r="B142" s="389"/>
      <c r="C142" s="23">
        <v>2019</v>
      </c>
      <c r="D142" s="24">
        <v>0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 t="s">
        <v>22</v>
      </c>
      <c r="O142" s="24" t="s">
        <v>22</v>
      </c>
      <c r="P142" s="235" t="s">
        <v>22</v>
      </c>
      <c r="Q142" s="239" t="s">
        <v>22</v>
      </c>
      <c r="R142" s="239" t="s">
        <v>22</v>
      </c>
      <c r="S142" s="147" t="s">
        <v>22</v>
      </c>
      <c r="T142" s="2"/>
    </row>
    <row r="143" spans="1:20" ht="18.75" customHeight="1" x14ac:dyDescent="0.25">
      <c r="A143" s="404"/>
      <c r="B143" s="390"/>
      <c r="C143" s="23">
        <v>2020</v>
      </c>
      <c r="D143" s="24">
        <v>0</v>
      </c>
      <c r="E143" s="24">
        <v>0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 t="s">
        <v>22</v>
      </c>
      <c r="O143" s="24" t="s">
        <v>22</v>
      </c>
      <c r="P143" s="338" t="s">
        <v>22</v>
      </c>
      <c r="Q143" s="336" t="s">
        <v>22</v>
      </c>
      <c r="R143" s="336" t="s">
        <v>22</v>
      </c>
      <c r="S143" s="147" t="s">
        <v>22</v>
      </c>
      <c r="T143" s="2"/>
    </row>
    <row r="144" spans="1:20" x14ac:dyDescent="0.25">
      <c r="A144" s="399" t="s">
        <v>588</v>
      </c>
      <c r="B144" s="409" t="s">
        <v>589</v>
      </c>
      <c r="C144" s="20" t="s">
        <v>610</v>
      </c>
      <c r="D144" s="21">
        <f>SUM(D145:D151)</f>
        <v>12.2</v>
      </c>
      <c r="E144" s="21">
        <f t="shared" ref="E144:M144" si="62">SUM(E145:E151)</f>
        <v>12.2</v>
      </c>
      <c r="F144" s="21">
        <f t="shared" si="62"/>
        <v>0</v>
      </c>
      <c r="G144" s="21">
        <f t="shared" si="62"/>
        <v>0</v>
      </c>
      <c r="H144" s="21">
        <f t="shared" si="62"/>
        <v>0</v>
      </c>
      <c r="I144" s="21">
        <f t="shared" si="62"/>
        <v>0</v>
      </c>
      <c r="J144" s="21">
        <f t="shared" si="62"/>
        <v>12.2</v>
      </c>
      <c r="K144" s="21">
        <f t="shared" si="62"/>
        <v>12.2</v>
      </c>
      <c r="L144" s="21">
        <f t="shared" si="62"/>
        <v>0</v>
      </c>
      <c r="M144" s="21">
        <f t="shared" si="62"/>
        <v>0</v>
      </c>
      <c r="N144" s="21">
        <v>100</v>
      </c>
      <c r="O144" s="21">
        <v>100</v>
      </c>
      <c r="P144" s="437" t="s">
        <v>22</v>
      </c>
      <c r="Q144" s="437" t="s">
        <v>22</v>
      </c>
      <c r="R144" s="437" t="s">
        <v>22</v>
      </c>
      <c r="S144" s="437" t="s">
        <v>22</v>
      </c>
      <c r="T144" s="2"/>
    </row>
    <row r="145" spans="1:20" x14ac:dyDescent="0.25">
      <c r="A145" s="400"/>
      <c r="B145" s="410"/>
      <c r="C145" s="20">
        <v>2014</v>
      </c>
      <c r="D145" s="21">
        <f>SUM(D153)</f>
        <v>0</v>
      </c>
      <c r="E145" s="21">
        <f t="shared" ref="E145:M145" si="63">SUM(E153)</f>
        <v>0</v>
      </c>
      <c r="F145" s="21">
        <f t="shared" si="63"/>
        <v>0</v>
      </c>
      <c r="G145" s="21">
        <f t="shared" si="63"/>
        <v>0</v>
      </c>
      <c r="H145" s="21">
        <f t="shared" si="63"/>
        <v>0</v>
      </c>
      <c r="I145" s="21">
        <f t="shared" si="63"/>
        <v>0</v>
      </c>
      <c r="J145" s="21">
        <f t="shared" si="63"/>
        <v>0</v>
      </c>
      <c r="K145" s="21">
        <f t="shared" si="63"/>
        <v>0</v>
      </c>
      <c r="L145" s="21">
        <f t="shared" si="63"/>
        <v>0</v>
      </c>
      <c r="M145" s="21">
        <f t="shared" si="63"/>
        <v>0</v>
      </c>
      <c r="N145" s="21" t="s">
        <v>22</v>
      </c>
      <c r="O145" s="21" t="s">
        <v>22</v>
      </c>
      <c r="P145" s="438"/>
      <c r="Q145" s="438"/>
      <c r="R145" s="438"/>
      <c r="S145" s="438"/>
      <c r="T145" s="2"/>
    </row>
    <row r="146" spans="1:20" x14ac:dyDescent="0.25">
      <c r="A146" s="400"/>
      <c r="B146" s="410"/>
      <c r="C146" s="20">
        <v>2015</v>
      </c>
      <c r="D146" s="21">
        <f t="shared" ref="D146:M151" si="64">SUM(D154)</f>
        <v>0</v>
      </c>
      <c r="E146" s="21">
        <f t="shared" si="64"/>
        <v>0</v>
      </c>
      <c r="F146" s="21">
        <f t="shared" si="64"/>
        <v>0</v>
      </c>
      <c r="G146" s="21">
        <f t="shared" si="64"/>
        <v>0</v>
      </c>
      <c r="H146" s="21">
        <f t="shared" si="64"/>
        <v>0</v>
      </c>
      <c r="I146" s="21">
        <f t="shared" si="64"/>
        <v>0</v>
      </c>
      <c r="J146" s="21">
        <f t="shared" si="64"/>
        <v>0</v>
      </c>
      <c r="K146" s="21">
        <f t="shared" si="64"/>
        <v>0</v>
      </c>
      <c r="L146" s="21">
        <f t="shared" si="64"/>
        <v>0</v>
      </c>
      <c r="M146" s="21">
        <f t="shared" si="64"/>
        <v>0</v>
      </c>
      <c r="N146" s="21" t="s">
        <v>22</v>
      </c>
      <c r="O146" s="21" t="s">
        <v>22</v>
      </c>
      <c r="P146" s="438"/>
      <c r="Q146" s="438"/>
      <c r="R146" s="438"/>
      <c r="S146" s="438"/>
      <c r="T146" s="2"/>
    </row>
    <row r="147" spans="1:20" x14ac:dyDescent="0.25">
      <c r="A147" s="400"/>
      <c r="B147" s="410"/>
      <c r="C147" s="20">
        <v>2016</v>
      </c>
      <c r="D147" s="21">
        <f t="shared" si="64"/>
        <v>0</v>
      </c>
      <c r="E147" s="21">
        <f t="shared" si="64"/>
        <v>0</v>
      </c>
      <c r="F147" s="21">
        <f t="shared" si="64"/>
        <v>0</v>
      </c>
      <c r="G147" s="21">
        <f t="shared" si="64"/>
        <v>0</v>
      </c>
      <c r="H147" s="21">
        <f t="shared" si="64"/>
        <v>0</v>
      </c>
      <c r="I147" s="21">
        <f t="shared" si="64"/>
        <v>0</v>
      </c>
      <c r="J147" s="21">
        <f t="shared" si="64"/>
        <v>0</v>
      </c>
      <c r="K147" s="21">
        <f t="shared" si="64"/>
        <v>0</v>
      </c>
      <c r="L147" s="21">
        <f t="shared" si="64"/>
        <v>0</v>
      </c>
      <c r="M147" s="21">
        <f t="shared" si="64"/>
        <v>0</v>
      </c>
      <c r="N147" s="21" t="s">
        <v>22</v>
      </c>
      <c r="O147" s="21" t="s">
        <v>22</v>
      </c>
      <c r="P147" s="438"/>
      <c r="Q147" s="438"/>
      <c r="R147" s="438"/>
      <c r="S147" s="438"/>
      <c r="T147" s="2"/>
    </row>
    <row r="148" spans="1:20" x14ac:dyDescent="0.25">
      <c r="A148" s="400"/>
      <c r="B148" s="410"/>
      <c r="C148" s="20">
        <v>2017</v>
      </c>
      <c r="D148" s="21">
        <f t="shared" si="64"/>
        <v>0</v>
      </c>
      <c r="E148" s="21">
        <f t="shared" si="64"/>
        <v>0</v>
      </c>
      <c r="F148" s="21">
        <f t="shared" si="64"/>
        <v>0</v>
      </c>
      <c r="G148" s="21">
        <f t="shared" si="64"/>
        <v>0</v>
      </c>
      <c r="H148" s="21">
        <f t="shared" si="64"/>
        <v>0</v>
      </c>
      <c r="I148" s="21">
        <f t="shared" si="64"/>
        <v>0</v>
      </c>
      <c r="J148" s="21">
        <f t="shared" si="64"/>
        <v>0</v>
      </c>
      <c r="K148" s="21">
        <f t="shared" si="64"/>
        <v>0</v>
      </c>
      <c r="L148" s="21">
        <f t="shared" si="64"/>
        <v>0</v>
      </c>
      <c r="M148" s="21">
        <f t="shared" si="64"/>
        <v>0</v>
      </c>
      <c r="N148" s="21" t="s">
        <v>22</v>
      </c>
      <c r="O148" s="21" t="s">
        <v>22</v>
      </c>
      <c r="P148" s="438"/>
      <c r="Q148" s="438"/>
      <c r="R148" s="438"/>
      <c r="S148" s="438"/>
      <c r="T148" s="2"/>
    </row>
    <row r="149" spans="1:20" x14ac:dyDescent="0.25">
      <c r="A149" s="400"/>
      <c r="B149" s="410"/>
      <c r="C149" s="20">
        <v>2018</v>
      </c>
      <c r="D149" s="21">
        <f t="shared" si="64"/>
        <v>0</v>
      </c>
      <c r="E149" s="21">
        <f t="shared" si="64"/>
        <v>0</v>
      </c>
      <c r="F149" s="21">
        <f t="shared" si="64"/>
        <v>0</v>
      </c>
      <c r="G149" s="21">
        <f t="shared" si="64"/>
        <v>0</v>
      </c>
      <c r="H149" s="21">
        <f t="shared" si="64"/>
        <v>0</v>
      </c>
      <c r="I149" s="21">
        <f t="shared" si="64"/>
        <v>0</v>
      </c>
      <c r="J149" s="21">
        <f t="shared" si="64"/>
        <v>0</v>
      </c>
      <c r="K149" s="21">
        <f t="shared" si="64"/>
        <v>0</v>
      </c>
      <c r="L149" s="21">
        <f t="shared" si="64"/>
        <v>0</v>
      </c>
      <c r="M149" s="21">
        <f t="shared" si="64"/>
        <v>0</v>
      </c>
      <c r="N149" s="21" t="s">
        <v>22</v>
      </c>
      <c r="O149" s="21" t="s">
        <v>22</v>
      </c>
      <c r="P149" s="438"/>
      <c r="Q149" s="438"/>
      <c r="R149" s="438"/>
      <c r="S149" s="438"/>
      <c r="T149" s="2"/>
    </row>
    <row r="150" spans="1:20" x14ac:dyDescent="0.25">
      <c r="A150" s="400"/>
      <c r="B150" s="410"/>
      <c r="C150" s="20">
        <v>2019</v>
      </c>
      <c r="D150" s="21">
        <f t="shared" si="64"/>
        <v>12.2</v>
      </c>
      <c r="E150" s="21">
        <f t="shared" si="64"/>
        <v>12.2</v>
      </c>
      <c r="F150" s="21">
        <f t="shared" si="64"/>
        <v>0</v>
      </c>
      <c r="G150" s="21">
        <f t="shared" si="64"/>
        <v>0</v>
      </c>
      <c r="H150" s="21">
        <f t="shared" si="64"/>
        <v>0</v>
      </c>
      <c r="I150" s="21">
        <f t="shared" si="64"/>
        <v>0</v>
      </c>
      <c r="J150" s="21">
        <f t="shared" si="64"/>
        <v>12.2</v>
      </c>
      <c r="K150" s="21">
        <f t="shared" si="64"/>
        <v>12.2</v>
      </c>
      <c r="L150" s="21">
        <f t="shared" si="64"/>
        <v>0</v>
      </c>
      <c r="M150" s="21">
        <f t="shared" si="64"/>
        <v>0</v>
      </c>
      <c r="N150" s="21">
        <v>100</v>
      </c>
      <c r="O150" s="21">
        <v>100</v>
      </c>
      <c r="P150" s="438"/>
      <c r="Q150" s="438"/>
      <c r="R150" s="438"/>
      <c r="S150" s="438"/>
      <c r="T150" s="2"/>
    </row>
    <row r="151" spans="1:20" x14ac:dyDescent="0.25">
      <c r="A151" s="435"/>
      <c r="B151" s="411"/>
      <c r="C151" s="20">
        <v>2020</v>
      </c>
      <c r="D151" s="21">
        <f t="shared" si="64"/>
        <v>0</v>
      </c>
      <c r="E151" s="21">
        <f t="shared" si="64"/>
        <v>0</v>
      </c>
      <c r="F151" s="21">
        <f t="shared" si="64"/>
        <v>0</v>
      </c>
      <c r="G151" s="21">
        <f t="shared" si="64"/>
        <v>0</v>
      </c>
      <c r="H151" s="21">
        <f t="shared" si="64"/>
        <v>0</v>
      </c>
      <c r="I151" s="21">
        <f t="shared" si="64"/>
        <v>0</v>
      </c>
      <c r="J151" s="21">
        <f t="shared" si="64"/>
        <v>0</v>
      </c>
      <c r="K151" s="21">
        <f t="shared" si="64"/>
        <v>0</v>
      </c>
      <c r="L151" s="21">
        <f t="shared" si="64"/>
        <v>0</v>
      </c>
      <c r="M151" s="21">
        <f t="shared" si="64"/>
        <v>0</v>
      </c>
      <c r="N151" s="21" t="s">
        <v>22</v>
      </c>
      <c r="O151" s="21" t="s">
        <v>22</v>
      </c>
      <c r="P151" s="439"/>
      <c r="Q151" s="439"/>
      <c r="R151" s="439"/>
      <c r="S151" s="439"/>
      <c r="T151" s="2"/>
    </row>
    <row r="152" spans="1:20" ht="18.75" customHeight="1" x14ac:dyDescent="0.25">
      <c r="A152" s="403"/>
      <c r="B152" s="388" t="s">
        <v>590</v>
      </c>
      <c r="C152" s="23" t="s">
        <v>610</v>
      </c>
      <c r="D152" s="24">
        <f>SUM(D153:D159)</f>
        <v>12.2</v>
      </c>
      <c r="E152" s="24">
        <f t="shared" ref="E152:M152" si="65">SUM(E153:E159)</f>
        <v>12.2</v>
      </c>
      <c r="F152" s="24">
        <f t="shared" si="65"/>
        <v>0</v>
      </c>
      <c r="G152" s="24">
        <f t="shared" si="65"/>
        <v>0</v>
      </c>
      <c r="H152" s="24">
        <f t="shared" si="65"/>
        <v>0</v>
      </c>
      <c r="I152" s="24">
        <f t="shared" si="65"/>
        <v>0</v>
      </c>
      <c r="J152" s="24">
        <f t="shared" si="65"/>
        <v>12.2</v>
      </c>
      <c r="K152" s="24">
        <f t="shared" si="65"/>
        <v>12.2</v>
      </c>
      <c r="L152" s="24">
        <f t="shared" si="65"/>
        <v>0</v>
      </c>
      <c r="M152" s="24">
        <f t="shared" si="65"/>
        <v>0</v>
      </c>
      <c r="N152" s="24">
        <v>100</v>
      </c>
      <c r="O152" s="24">
        <v>100</v>
      </c>
      <c r="P152" s="243" t="s">
        <v>22</v>
      </c>
      <c r="Q152" s="243" t="s">
        <v>22</v>
      </c>
      <c r="R152" s="243" t="s">
        <v>22</v>
      </c>
      <c r="S152" s="25" t="s">
        <v>22</v>
      </c>
      <c r="T152" s="2"/>
    </row>
    <row r="153" spans="1:20" ht="18.75" customHeight="1" x14ac:dyDescent="0.25">
      <c r="A153" s="405"/>
      <c r="B153" s="389"/>
      <c r="C153" s="23">
        <v>2014</v>
      </c>
      <c r="D153" s="24">
        <v>0</v>
      </c>
      <c r="E153" s="24">
        <v>0</v>
      </c>
      <c r="F153" s="24">
        <v>0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 t="s">
        <v>22</v>
      </c>
      <c r="O153" s="24" t="s">
        <v>22</v>
      </c>
      <c r="P153" s="8" t="s">
        <v>22</v>
      </c>
      <c r="Q153" s="239" t="s">
        <v>22</v>
      </c>
      <c r="R153" s="239" t="s">
        <v>22</v>
      </c>
      <c r="S153" s="147" t="s">
        <v>22</v>
      </c>
      <c r="T153" s="2"/>
    </row>
    <row r="154" spans="1:20" ht="18.75" customHeight="1" x14ac:dyDescent="0.25">
      <c r="A154" s="405"/>
      <c r="B154" s="389"/>
      <c r="C154" s="23">
        <v>2015</v>
      </c>
      <c r="D154" s="24">
        <v>0</v>
      </c>
      <c r="E154" s="24">
        <v>0</v>
      </c>
      <c r="F154" s="24">
        <v>0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 t="s">
        <v>22</v>
      </c>
      <c r="O154" s="24" t="s">
        <v>22</v>
      </c>
      <c r="P154" s="8" t="s">
        <v>22</v>
      </c>
      <c r="Q154" s="239" t="s">
        <v>22</v>
      </c>
      <c r="R154" s="239" t="s">
        <v>22</v>
      </c>
      <c r="S154" s="147" t="s">
        <v>22</v>
      </c>
      <c r="T154" s="2"/>
    </row>
    <row r="155" spans="1:20" ht="18.75" customHeight="1" x14ac:dyDescent="0.25">
      <c r="A155" s="405"/>
      <c r="B155" s="389"/>
      <c r="C155" s="23">
        <v>2016</v>
      </c>
      <c r="D155" s="24">
        <v>0</v>
      </c>
      <c r="E155" s="24">
        <v>0</v>
      </c>
      <c r="F155" s="24">
        <v>0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 t="s">
        <v>22</v>
      </c>
      <c r="O155" s="24" t="s">
        <v>22</v>
      </c>
      <c r="P155" s="8" t="s">
        <v>22</v>
      </c>
      <c r="Q155" s="239" t="s">
        <v>22</v>
      </c>
      <c r="R155" s="239" t="s">
        <v>22</v>
      </c>
      <c r="S155" s="147" t="s">
        <v>22</v>
      </c>
      <c r="T155" s="2"/>
    </row>
    <row r="156" spans="1:20" ht="18.75" customHeight="1" x14ac:dyDescent="0.25">
      <c r="A156" s="405"/>
      <c r="B156" s="389"/>
      <c r="C156" s="23">
        <v>2017</v>
      </c>
      <c r="D156" s="24">
        <v>0</v>
      </c>
      <c r="E156" s="24">
        <v>0</v>
      </c>
      <c r="F156" s="24">
        <v>0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 t="s">
        <v>22</v>
      </c>
      <c r="O156" s="24" t="s">
        <v>22</v>
      </c>
      <c r="P156" s="8" t="s">
        <v>22</v>
      </c>
      <c r="Q156" s="239" t="s">
        <v>22</v>
      </c>
      <c r="R156" s="239" t="s">
        <v>22</v>
      </c>
      <c r="S156" s="147" t="s">
        <v>22</v>
      </c>
      <c r="T156" s="2"/>
    </row>
    <row r="157" spans="1:20" ht="18.75" customHeight="1" x14ac:dyDescent="0.25">
      <c r="A157" s="405"/>
      <c r="B157" s="389"/>
      <c r="C157" s="23">
        <v>2018</v>
      </c>
      <c r="D157" s="24">
        <v>0</v>
      </c>
      <c r="E157" s="24">
        <v>0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 t="s">
        <v>22</v>
      </c>
      <c r="O157" s="24" t="s">
        <v>22</v>
      </c>
      <c r="P157" s="235" t="s">
        <v>22</v>
      </c>
      <c r="Q157" s="239" t="s">
        <v>22</v>
      </c>
      <c r="R157" s="239" t="s">
        <v>22</v>
      </c>
      <c r="S157" s="147" t="s">
        <v>22</v>
      </c>
      <c r="T157" s="2"/>
    </row>
    <row r="158" spans="1:20" ht="41.25" customHeight="1" x14ac:dyDescent="0.25">
      <c r="A158" s="405"/>
      <c r="B158" s="389"/>
      <c r="C158" s="23">
        <v>2019</v>
      </c>
      <c r="D158" s="24">
        <v>12.2</v>
      </c>
      <c r="E158" s="24">
        <v>12.2</v>
      </c>
      <c r="F158" s="24">
        <v>0</v>
      </c>
      <c r="G158" s="24">
        <v>0</v>
      </c>
      <c r="H158" s="24">
        <v>0</v>
      </c>
      <c r="I158" s="24">
        <v>0</v>
      </c>
      <c r="J158" s="24">
        <v>12.2</v>
      </c>
      <c r="K158" s="24">
        <v>12.2</v>
      </c>
      <c r="L158" s="24">
        <v>0</v>
      </c>
      <c r="M158" s="24">
        <v>0</v>
      </c>
      <c r="N158" s="24">
        <v>100</v>
      </c>
      <c r="O158" s="24">
        <v>100</v>
      </c>
      <c r="P158" s="235" t="s">
        <v>591</v>
      </c>
      <c r="Q158" s="239">
        <v>2</v>
      </c>
      <c r="R158" s="239">
        <v>2</v>
      </c>
      <c r="S158" s="147">
        <v>100</v>
      </c>
      <c r="T158" s="2"/>
    </row>
    <row r="159" spans="1:20" ht="18" customHeight="1" x14ac:dyDescent="0.25">
      <c r="A159" s="404"/>
      <c r="B159" s="390"/>
      <c r="C159" s="23">
        <v>2020</v>
      </c>
      <c r="D159" s="24">
        <v>0</v>
      </c>
      <c r="E159" s="24">
        <v>0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 t="s">
        <v>22</v>
      </c>
      <c r="O159" s="24" t="s">
        <v>22</v>
      </c>
      <c r="P159" s="338" t="s">
        <v>22</v>
      </c>
      <c r="Q159" s="336" t="s">
        <v>22</v>
      </c>
      <c r="R159" s="336" t="s">
        <v>22</v>
      </c>
      <c r="S159" s="147" t="s">
        <v>22</v>
      </c>
      <c r="T159" s="2"/>
    </row>
    <row r="160" spans="1:20" x14ac:dyDescent="0.25">
      <c r="A160" s="426" t="s">
        <v>42</v>
      </c>
      <c r="B160" s="429" t="s">
        <v>43</v>
      </c>
      <c r="C160" s="17" t="s">
        <v>610</v>
      </c>
      <c r="D160" s="18">
        <f>SUM(D161:D167)</f>
        <v>481.19</v>
      </c>
      <c r="E160" s="18">
        <f t="shared" ref="E160:M160" si="66">SUM(E161:E167)</f>
        <v>466.34999999999997</v>
      </c>
      <c r="F160" s="18">
        <f t="shared" si="66"/>
        <v>0</v>
      </c>
      <c r="G160" s="18">
        <f t="shared" si="66"/>
        <v>0</v>
      </c>
      <c r="H160" s="18">
        <f t="shared" si="66"/>
        <v>0</v>
      </c>
      <c r="I160" s="18">
        <f t="shared" si="66"/>
        <v>0</v>
      </c>
      <c r="J160" s="18">
        <f t="shared" si="66"/>
        <v>481.19</v>
      </c>
      <c r="K160" s="18">
        <f t="shared" si="66"/>
        <v>466.34999999999997</v>
      </c>
      <c r="L160" s="18">
        <f t="shared" si="66"/>
        <v>0</v>
      </c>
      <c r="M160" s="18">
        <f t="shared" si="66"/>
        <v>0</v>
      </c>
      <c r="N160" s="18">
        <v>100</v>
      </c>
      <c r="O160" s="319">
        <f>E160/D160</f>
        <v>0.96915979135060992</v>
      </c>
      <c r="P160" s="432" t="s">
        <v>22</v>
      </c>
      <c r="Q160" s="432" t="s">
        <v>22</v>
      </c>
      <c r="R160" s="432" t="s">
        <v>22</v>
      </c>
      <c r="S160" s="432" t="s">
        <v>22</v>
      </c>
      <c r="T160" s="2"/>
    </row>
    <row r="161" spans="1:20" x14ac:dyDescent="0.25">
      <c r="A161" s="427"/>
      <c r="B161" s="430"/>
      <c r="C161" s="16">
        <v>2014</v>
      </c>
      <c r="D161" s="18">
        <f t="shared" ref="D161:M167" si="67">SUM(D169+D188)</f>
        <v>76</v>
      </c>
      <c r="E161" s="18">
        <f t="shared" ref="E161:M161" si="68">SUM(E169+E188)</f>
        <v>75.849999999999994</v>
      </c>
      <c r="F161" s="18">
        <f t="shared" si="68"/>
        <v>0</v>
      </c>
      <c r="G161" s="18">
        <f t="shared" si="68"/>
        <v>0</v>
      </c>
      <c r="H161" s="18">
        <f t="shared" si="68"/>
        <v>0</v>
      </c>
      <c r="I161" s="18">
        <f t="shared" si="68"/>
        <v>0</v>
      </c>
      <c r="J161" s="18">
        <f t="shared" si="68"/>
        <v>76</v>
      </c>
      <c r="K161" s="18">
        <f t="shared" si="68"/>
        <v>75.849999999999994</v>
      </c>
      <c r="L161" s="18">
        <f t="shared" si="68"/>
        <v>0</v>
      </c>
      <c r="M161" s="18">
        <f t="shared" si="68"/>
        <v>0</v>
      </c>
      <c r="N161" s="18">
        <v>100</v>
      </c>
      <c r="O161" s="18">
        <v>99.8</v>
      </c>
      <c r="P161" s="433"/>
      <c r="Q161" s="433"/>
      <c r="R161" s="433"/>
      <c r="S161" s="433"/>
      <c r="T161" s="2"/>
    </row>
    <row r="162" spans="1:20" x14ac:dyDescent="0.25">
      <c r="A162" s="427"/>
      <c r="B162" s="430"/>
      <c r="C162" s="16">
        <v>2015</v>
      </c>
      <c r="D162" s="18">
        <f t="shared" si="67"/>
        <v>74.900000000000006</v>
      </c>
      <c r="E162" s="18">
        <f t="shared" ref="E162:M162" si="69">SUM(E170+E189)</f>
        <v>60.2</v>
      </c>
      <c r="F162" s="18">
        <f t="shared" si="69"/>
        <v>0</v>
      </c>
      <c r="G162" s="18">
        <f t="shared" si="69"/>
        <v>0</v>
      </c>
      <c r="H162" s="18">
        <f t="shared" si="69"/>
        <v>0</v>
      </c>
      <c r="I162" s="18">
        <f t="shared" si="69"/>
        <v>0</v>
      </c>
      <c r="J162" s="18">
        <f t="shared" si="69"/>
        <v>74.900000000000006</v>
      </c>
      <c r="K162" s="18">
        <f t="shared" si="69"/>
        <v>60.2</v>
      </c>
      <c r="L162" s="18">
        <f t="shared" si="69"/>
        <v>0</v>
      </c>
      <c r="M162" s="18">
        <f t="shared" si="69"/>
        <v>0</v>
      </c>
      <c r="N162" s="18">
        <v>100</v>
      </c>
      <c r="O162" s="18">
        <v>80.400000000000006</v>
      </c>
      <c r="P162" s="433"/>
      <c r="Q162" s="433"/>
      <c r="R162" s="433"/>
      <c r="S162" s="433"/>
      <c r="T162" s="2"/>
    </row>
    <row r="163" spans="1:20" x14ac:dyDescent="0.25">
      <c r="A163" s="427"/>
      <c r="B163" s="430"/>
      <c r="C163" s="16">
        <v>2016</v>
      </c>
      <c r="D163" s="18">
        <f t="shared" si="67"/>
        <v>79.569999999999993</v>
      </c>
      <c r="E163" s="18">
        <f t="shared" ref="E163:M163" si="70">SUM(E171+E190)</f>
        <v>79.58</v>
      </c>
      <c r="F163" s="18">
        <f t="shared" si="70"/>
        <v>0</v>
      </c>
      <c r="G163" s="18">
        <f t="shared" si="70"/>
        <v>0</v>
      </c>
      <c r="H163" s="18">
        <f t="shared" si="70"/>
        <v>0</v>
      </c>
      <c r="I163" s="18">
        <f t="shared" si="70"/>
        <v>0</v>
      </c>
      <c r="J163" s="18">
        <f t="shared" si="70"/>
        <v>79.569999999999993</v>
      </c>
      <c r="K163" s="18">
        <f t="shared" si="70"/>
        <v>79.58</v>
      </c>
      <c r="L163" s="18">
        <f t="shared" si="70"/>
        <v>0</v>
      </c>
      <c r="M163" s="18">
        <f t="shared" si="70"/>
        <v>0</v>
      </c>
      <c r="N163" s="18">
        <v>100</v>
      </c>
      <c r="O163" s="18">
        <v>100</v>
      </c>
      <c r="P163" s="433"/>
      <c r="Q163" s="433"/>
      <c r="R163" s="433"/>
      <c r="S163" s="433"/>
      <c r="T163" s="2"/>
    </row>
    <row r="164" spans="1:20" x14ac:dyDescent="0.25">
      <c r="A164" s="427"/>
      <c r="B164" s="430"/>
      <c r="C164" s="16">
        <v>2017</v>
      </c>
      <c r="D164" s="18">
        <f t="shared" si="67"/>
        <v>72.820000000000007</v>
      </c>
      <c r="E164" s="18">
        <f t="shared" ref="E164:M164" si="71">SUM(E172+E191)</f>
        <v>72.820000000000007</v>
      </c>
      <c r="F164" s="18">
        <f t="shared" si="71"/>
        <v>0</v>
      </c>
      <c r="G164" s="18">
        <f t="shared" si="71"/>
        <v>0</v>
      </c>
      <c r="H164" s="18">
        <f t="shared" si="71"/>
        <v>0</v>
      </c>
      <c r="I164" s="18">
        <f t="shared" si="71"/>
        <v>0</v>
      </c>
      <c r="J164" s="18">
        <f t="shared" si="71"/>
        <v>72.820000000000007</v>
      </c>
      <c r="K164" s="18">
        <f t="shared" si="71"/>
        <v>72.820000000000007</v>
      </c>
      <c r="L164" s="18">
        <f t="shared" si="71"/>
        <v>0</v>
      </c>
      <c r="M164" s="18">
        <f t="shared" si="71"/>
        <v>0</v>
      </c>
      <c r="N164" s="18">
        <v>100</v>
      </c>
      <c r="O164" s="18">
        <v>100</v>
      </c>
      <c r="P164" s="433"/>
      <c r="Q164" s="433"/>
      <c r="R164" s="433"/>
      <c r="S164" s="433"/>
      <c r="T164" s="2"/>
    </row>
    <row r="165" spans="1:20" x14ac:dyDescent="0.25">
      <c r="A165" s="427"/>
      <c r="B165" s="430"/>
      <c r="C165" s="16">
        <v>2018</v>
      </c>
      <c r="D165" s="18">
        <f t="shared" si="67"/>
        <v>74.199999999999989</v>
      </c>
      <c r="E165" s="18">
        <f t="shared" ref="E165:M165" si="72">SUM(E173+E192)</f>
        <v>74.199999999999989</v>
      </c>
      <c r="F165" s="18">
        <f t="shared" si="72"/>
        <v>0</v>
      </c>
      <c r="G165" s="18">
        <f t="shared" si="72"/>
        <v>0</v>
      </c>
      <c r="H165" s="18">
        <f t="shared" si="72"/>
        <v>0</v>
      </c>
      <c r="I165" s="18">
        <f t="shared" si="72"/>
        <v>0</v>
      </c>
      <c r="J165" s="18">
        <f t="shared" si="72"/>
        <v>74.199999999999989</v>
      </c>
      <c r="K165" s="18">
        <f t="shared" si="72"/>
        <v>74.199999999999989</v>
      </c>
      <c r="L165" s="18">
        <f t="shared" si="72"/>
        <v>0</v>
      </c>
      <c r="M165" s="18">
        <f t="shared" si="72"/>
        <v>0</v>
      </c>
      <c r="N165" s="18">
        <v>100</v>
      </c>
      <c r="O165" s="18">
        <v>100</v>
      </c>
      <c r="P165" s="433"/>
      <c r="Q165" s="433"/>
      <c r="R165" s="433"/>
      <c r="S165" s="433"/>
      <c r="T165" s="2"/>
    </row>
    <row r="166" spans="1:20" x14ac:dyDescent="0.25">
      <c r="A166" s="427"/>
      <c r="B166" s="430"/>
      <c r="C166" s="16">
        <v>2019</v>
      </c>
      <c r="D166" s="18">
        <f t="shared" si="67"/>
        <v>83.7</v>
      </c>
      <c r="E166" s="18">
        <f t="shared" ref="E166:M166" si="73">SUM(E174+E193)</f>
        <v>83.7</v>
      </c>
      <c r="F166" s="18">
        <f t="shared" si="73"/>
        <v>0</v>
      </c>
      <c r="G166" s="18">
        <f t="shared" si="73"/>
        <v>0</v>
      </c>
      <c r="H166" s="18">
        <f t="shared" si="73"/>
        <v>0</v>
      </c>
      <c r="I166" s="18">
        <f t="shared" si="73"/>
        <v>0</v>
      </c>
      <c r="J166" s="18">
        <f t="shared" si="73"/>
        <v>83.7</v>
      </c>
      <c r="K166" s="18">
        <f t="shared" si="73"/>
        <v>83.7</v>
      </c>
      <c r="L166" s="18">
        <f t="shared" si="73"/>
        <v>0</v>
      </c>
      <c r="M166" s="18">
        <f t="shared" si="73"/>
        <v>0</v>
      </c>
      <c r="N166" s="18">
        <v>100</v>
      </c>
      <c r="O166" s="18">
        <v>100</v>
      </c>
      <c r="P166" s="433"/>
      <c r="Q166" s="433"/>
      <c r="R166" s="433"/>
      <c r="S166" s="433"/>
      <c r="T166" s="2"/>
    </row>
    <row r="167" spans="1:20" x14ac:dyDescent="0.25">
      <c r="A167" s="428"/>
      <c r="B167" s="431"/>
      <c r="C167" s="16">
        <v>2020</v>
      </c>
      <c r="D167" s="18">
        <f t="shared" si="67"/>
        <v>20</v>
      </c>
      <c r="E167" s="18">
        <f t="shared" si="67"/>
        <v>20</v>
      </c>
      <c r="F167" s="18">
        <f t="shared" si="67"/>
        <v>0</v>
      </c>
      <c r="G167" s="18">
        <f t="shared" si="67"/>
        <v>0</v>
      </c>
      <c r="H167" s="18">
        <f t="shared" si="67"/>
        <v>0</v>
      </c>
      <c r="I167" s="18">
        <f t="shared" si="67"/>
        <v>0</v>
      </c>
      <c r="J167" s="18">
        <f t="shared" si="67"/>
        <v>20</v>
      </c>
      <c r="K167" s="18">
        <f t="shared" si="67"/>
        <v>20</v>
      </c>
      <c r="L167" s="18">
        <f t="shared" si="67"/>
        <v>0</v>
      </c>
      <c r="M167" s="18">
        <f t="shared" si="67"/>
        <v>0</v>
      </c>
      <c r="N167" s="18">
        <v>100</v>
      </c>
      <c r="O167" s="319">
        <f>E167/D167</f>
        <v>1</v>
      </c>
      <c r="P167" s="434"/>
      <c r="Q167" s="434"/>
      <c r="R167" s="434"/>
      <c r="S167" s="434"/>
      <c r="T167" s="2"/>
    </row>
    <row r="168" spans="1:20" x14ac:dyDescent="0.25">
      <c r="A168" s="399" t="s">
        <v>44</v>
      </c>
      <c r="B168" s="409" t="s">
        <v>432</v>
      </c>
      <c r="C168" s="20" t="s">
        <v>610</v>
      </c>
      <c r="D168" s="21">
        <f>SUM(D169:D175)</f>
        <v>138.02999999999997</v>
      </c>
      <c r="E168" s="21">
        <f t="shared" ref="E168:M168" si="74">SUM(E169:E175)</f>
        <v>118.02999999999999</v>
      </c>
      <c r="F168" s="21">
        <f t="shared" si="74"/>
        <v>0</v>
      </c>
      <c r="G168" s="21">
        <f t="shared" si="74"/>
        <v>0</v>
      </c>
      <c r="H168" s="21">
        <f t="shared" si="74"/>
        <v>0</v>
      </c>
      <c r="I168" s="21">
        <f t="shared" si="74"/>
        <v>0</v>
      </c>
      <c r="J168" s="21">
        <f t="shared" si="74"/>
        <v>138.02999999999997</v>
      </c>
      <c r="K168" s="21">
        <f t="shared" si="74"/>
        <v>118.02999999999999</v>
      </c>
      <c r="L168" s="21">
        <f t="shared" si="74"/>
        <v>0</v>
      </c>
      <c r="M168" s="21">
        <f t="shared" si="74"/>
        <v>0</v>
      </c>
      <c r="N168" s="21">
        <v>100</v>
      </c>
      <c r="O168" s="327">
        <f>E168/D168</f>
        <v>0.85510396290661461</v>
      </c>
      <c r="P168" s="437" t="s">
        <v>22</v>
      </c>
      <c r="Q168" s="437" t="s">
        <v>22</v>
      </c>
      <c r="R168" s="437" t="s">
        <v>22</v>
      </c>
      <c r="S168" s="437" t="s">
        <v>22</v>
      </c>
      <c r="T168" s="2"/>
    </row>
    <row r="169" spans="1:20" x14ac:dyDescent="0.25">
      <c r="A169" s="400"/>
      <c r="B169" s="410"/>
      <c r="C169" s="20">
        <v>2014</v>
      </c>
      <c r="D169" s="21">
        <f>SUM(D177)</f>
        <v>20</v>
      </c>
      <c r="E169" s="21">
        <f t="shared" ref="E169:M169" si="75">SUM(E177)</f>
        <v>20</v>
      </c>
      <c r="F169" s="21">
        <f t="shared" si="75"/>
        <v>0</v>
      </c>
      <c r="G169" s="21">
        <f t="shared" si="75"/>
        <v>0</v>
      </c>
      <c r="H169" s="21">
        <f t="shared" si="75"/>
        <v>0</v>
      </c>
      <c r="I169" s="21">
        <f t="shared" si="75"/>
        <v>0</v>
      </c>
      <c r="J169" s="21">
        <f t="shared" si="75"/>
        <v>20</v>
      </c>
      <c r="K169" s="21">
        <f t="shared" si="75"/>
        <v>20</v>
      </c>
      <c r="L169" s="21">
        <f t="shared" si="75"/>
        <v>0</v>
      </c>
      <c r="M169" s="21">
        <f t="shared" si="75"/>
        <v>0</v>
      </c>
      <c r="N169" s="21">
        <v>100</v>
      </c>
      <c r="O169" s="21">
        <v>100</v>
      </c>
      <c r="P169" s="438"/>
      <c r="Q169" s="438"/>
      <c r="R169" s="438"/>
      <c r="S169" s="438"/>
      <c r="T169" s="2"/>
    </row>
    <row r="170" spans="1:20" x14ac:dyDescent="0.25">
      <c r="A170" s="400"/>
      <c r="B170" s="410"/>
      <c r="C170" s="20">
        <v>2015</v>
      </c>
      <c r="D170" s="21">
        <f>SUM(D178)</f>
        <v>20</v>
      </c>
      <c r="E170" s="21">
        <f t="shared" ref="E170:M170" si="76">SUM(E178)</f>
        <v>0</v>
      </c>
      <c r="F170" s="21">
        <f t="shared" si="76"/>
        <v>0</v>
      </c>
      <c r="G170" s="21">
        <f t="shared" si="76"/>
        <v>0</v>
      </c>
      <c r="H170" s="21">
        <f t="shared" si="76"/>
        <v>0</v>
      </c>
      <c r="I170" s="21">
        <f t="shared" si="76"/>
        <v>0</v>
      </c>
      <c r="J170" s="21">
        <f t="shared" si="76"/>
        <v>20</v>
      </c>
      <c r="K170" s="21">
        <f t="shared" si="76"/>
        <v>0</v>
      </c>
      <c r="L170" s="21">
        <f t="shared" si="76"/>
        <v>0</v>
      </c>
      <c r="M170" s="21">
        <f t="shared" si="76"/>
        <v>0</v>
      </c>
      <c r="N170" s="21">
        <v>100</v>
      </c>
      <c r="O170" s="21">
        <v>0</v>
      </c>
      <c r="P170" s="438"/>
      <c r="Q170" s="438"/>
      <c r="R170" s="438"/>
      <c r="S170" s="438"/>
      <c r="T170" s="2"/>
    </row>
    <row r="171" spans="1:20" x14ac:dyDescent="0.25">
      <c r="A171" s="400"/>
      <c r="B171" s="410"/>
      <c r="C171" s="20">
        <v>2016</v>
      </c>
      <c r="D171" s="21">
        <f>SUM(D182)</f>
        <v>19.13</v>
      </c>
      <c r="E171" s="21">
        <f t="shared" ref="E171:M171" si="77">SUM(E182)</f>
        <v>19.13</v>
      </c>
      <c r="F171" s="21">
        <f t="shared" si="77"/>
        <v>0</v>
      </c>
      <c r="G171" s="21">
        <f t="shared" si="77"/>
        <v>0</v>
      </c>
      <c r="H171" s="21">
        <f t="shared" si="77"/>
        <v>0</v>
      </c>
      <c r="I171" s="21">
        <f t="shared" si="77"/>
        <v>0</v>
      </c>
      <c r="J171" s="21">
        <f t="shared" si="77"/>
        <v>19.13</v>
      </c>
      <c r="K171" s="21">
        <f t="shared" si="77"/>
        <v>19.13</v>
      </c>
      <c r="L171" s="21">
        <f t="shared" si="77"/>
        <v>0</v>
      </c>
      <c r="M171" s="21">
        <f t="shared" si="77"/>
        <v>0</v>
      </c>
      <c r="N171" s="21">
        <v>100</v>
      </c>
      <c r="O171" s="21">
        <v>100</v>
      </c>
      <c r="P171" s="438"/>
      <c r="Q171" s="438"/>
      <c r="R171" s="438"/>
      <c r="S171" s="438"/>
      <c r="T171" s="2"/>
    </row>
    <row r="172" spans="1:20" x14ac:dyDescent="0.25">
      <c r="A172" s="400"/>
      <c r="B172" s="410"/>
      <c r="C172" s="20">
        <v>2017</v>
      </c>
      <c r="D172" s="21">
        <f>SUM(D183)</f>
        <v>13.55</v>
      </c>
      <c r="E172" s="21">
        <f t="shared" ref="E172:M172" si="78">SUM(E183)</f>
        <v>13.55</v>
      </c>
      <c r="F172" s="21">
        <f t="shared" si="78"/>
        <v>0</v>
      </c>
      <c r="G172" s="21">
        <f t="shared" si="78"/>
        <v>0</v>
      </c>
      <c r="H172" s="21">
        <f t="shared" si="78"/>
        <v>0</v>
      </c>
      <c r="I172" s="21">
        <f t="shared" si="78"/>
        <v>0</v>
      </c>
      <c r="J172" s="21">
        <f t="shared" si="78"/>
        <v>13.55</v>
      </c>
      <c r="K172" s="21">
        <f t="shared" si="78"/>
        <v>13.55</v>
      </c>
      <c r="L172" s="21">
        <f t="shared" si="78"/>
        <v>0</v>
      </c>
      <c r="M172" s="21">
        <f t="shared" si="78"/>
        <v>0</v>
      </c>
      <c r="N172" s="21">
        <v>100</v>
      </c>
      <c r="O172" s="21">
        <v>100</v>
      </c>
      <c r="P172" s="438"/>
      <c r="Q172" s="438"/>
      <c r="R172" s="438"/>
      <c r="S172" s="438"/>
      <c r="T172" s="2"/>
    </row>
    <row r="173" spans="1:20" x14ac:dyDescent="0.25">
      <c r="A173" s="400"/>
      <c r="B173" s="410"/>
      <c r="C173" s="20">
        <v>2018</v>
      </c>
      <c r="D173" s="21">
        <f>SUM(D184)</f>
        <v>19.649999999999999</v>
      </c>
      <c r="E173" s="21">
        <f t="shared" ref="E173:M173" si="79">SUM(E184)</f>
        <v>19.649999999999999</v>
      </c>
      <c r="F173" s="21">
        <f t="shared" si="79"/>
        <v>0</v>
      </c>
      <c r="G173" s="21">
        <f t="shared" si="79"/>
        <v>0</v>
      </c>
      <c r="H173" s="21">
        <f t="shared" si="79"/>
        <v>0</v>
      </c>
      <c r="I173" s="21">
        <f t="shared" si="79"/>
        <v>0</v>
      </c>
      <c r="J173" s="21">
        <f t="shared" si="79"/>
        <v>19.649999999999999</v>
      </c>
      <c r="K173" s="21">
        <f t="shared" si="79"/>
        <v>19.649999999999999</v>
      </c>
      <c r="L173" s="21">
        <f t="shared" si="79"/>
        <v>0</v>
      </c>
      <c r="M173" s="21">
        <f t="shared" si="79"/>
        <v>0</v>
      </c>
      <c r="N173" s="21">
        <v>100</v>
      </c>
      <c r="O173" s="21">
        <v>100</v>
      </c>
      <c r="P173" s="438"/>
      <c r="Q173" s="438"/>
      <c r="R173" s="438"/>
      <c r="S173" s="438"/>
      <c r="T173" s="2"/>
    </row>
    <row r="174" spans="1:20" x14ac:dyDescent="0.25">
      <c r="A174" s="400"/>
      <c r="B174" s="410"/>
      <c r="C174" s="20">
        <v>2019</v>
      </c>
      <c r="D174" s="21">
        <f>SUM(D185)</f>
        <v>25.7</v>
      </c>
      <c r="E174" s="21">
        <f t="shared" ref="E174:M174" si="80">SUM(E185)</f>
        <v>25.7</v>
      </c>
      <c r="F174" s="21">
        <f t="shared" si="80"/>
        <v>0</v>
      </c>
      <c r="G174" s="21">
        <f t="shared" si="80"/>
        <v>0</v>
      </c>
      <c r="H174" s="21">
        <f t="shared" si="80"/>
        <v>0</v>
      </c>
      <c r="I174" s="21">
        <f t="shared" si="80"/>
        <v>0</v>
      </c>
      <c r="J174" s="21">
        <f t="shared" si="80"/>
        <v>25.7</v>
      </c>
      <c r="K174" s="21">
        <f t="shared" si="80"/>
        <v>25.7</v>
      </c>
      <c r="L174" s="21">
        <f t="shared" si="80"/>
        <v>0</v>
      </c>
      <c r="M174" s="21">
        <f t="shared" si="80"/>
        <v>0</v>
      </c>
      <c r="N174" s="21">
        <v>100</v>
      </c>
      <c r="O174" s="21">
        <v>100</v>
      </c>
      <c r="P174" s="438"/>
      <c r="Q174" s="438"/>
      <c r="R174" s="438"/>
      <c r="S174" s="438"/>
      <c r="T174" s="2"/>
    </row>
    <row r="175" spans="1:20" x14ac:dyDescent="0.25">
      <c r="A175" s="435"/>
      <c r="B175" s="411"/>
      <c r="C175" s="20">
        <v>2020</v>
      </c>
      <c r="D175" s="21">
        <f>SUM(D186)</f>
        <v>20</v>
      </c>
      <c r="E175" s="21">
        <f t="shared" ref="E175:M175" si="81">SUM(E186)</f>
        <v>20</v>
      </c>
      <c r="F175" s="21">
        <f t="shared" si="81"/>
        <v>0</v>
      </c>
      <c r="G175" s="21">
        <f t="shared" si="81"/>
        <v>0</v>
      </c>
      <c r="H175" s="21">
        <f t="shared" si="81"/>
        <v>0</v>
      </c>
      <c r="I175" s="21">
        <f t="shared" si="81"/>
        <v>0</v>
      </c>
      <c r="J175" s="21">
        <f t="shared" si="81"/>
        <v>20</v>
      </c>
      <c r="K175" s="21">
        <f t="shared" si="81"/>
        <v>20</v>
      </c>
      <c r="L175" s="21">
        <f t="shared" si="81"/>
        <v>0</v>
      </c>
      <c r="M175" s="21">
        <f t="shared" si="81"/>
        <v>0</v>
      </c>
      <c r="N175" s="21">
        <v>100</v>
      </c>
      <c r="O175" s="21">
        <v>100</v>
      </c>
      <c r="P175" s="439"/>
      <c r="Q175" s="439"/>
      <c r="R175" s="439"/>
      <c r="S175" s="439"/>
      <c r="T175" s="2"/>
    </row>
    <row r="176" spans="1:20" ht="21" customHeight="1" x14ac:dyDescent="0.25">
      <c r="A176" s="403"/>
      <c r="B176" s="388" t="s">
        <v>430</v>
      </c>
      <c r="C176" s="23" t="s">
        <v>610</v>
      </c>
      <c r="D176" s="24">
        <f>SUM(D177+D178+D182+D183+D184+D185+D186)</f>
        <v>138.02999999999997</v>
      </c>
      <c r="E176" s="24">
        <f t="shared" ref="E176:M176" si="82">SUM(E177+E178+E182+E183+E184+E185+E186)</f>
        <v>118.02999999999999</v>
      </c>
      <c r="F176" s="24">
        <f t="shared" si="82"/>
        <v>0</v>
      </c>
      <c r="G176" s="24">
        <f t="shared" si="82"/>
        <v>0</v>
      </c>
      <c r="H176" s="24">
        <f t="shared" si="82"/>
        <v>0</v>
      </c>
      <c r="I176" s="24">
        <f t="shared" si="82"/>
        <v>0</v>
      </c>
      <c r="J176" s="24">
        <f t="shared" si="82"/>
        <v>138.02999999999997</v>
      </c>
      <c r="K176" s="24">
        <f t="shared" si="82"/>
        <v>118.02999999999999</v>
      </c>
      <c r="L176" s="24">
        <f t="shared" si="82"/>
        <v>0</v>
      </c>
      <c r="M176" s="24">
        <f t="shared" si="82"/>
        <v>0</v>
      </c>
      <c r="N176" s="24">
        <v>100</v>
      </c>
      <c r="O176" s="354">
        <f>E176/D176</f>
        <v>0.85510396290661461</v>
      </c>
      <c r="P176" s="54" t="s">
        <v>22</v>
      </c>
      <c r="Q176" s="6" t="s">
        <v>22</v>
      </c>
      <c r="R176" s="6" t="s">
        <v>22</v>
      </c>
      <c r="S176" s="7" t="s">
        <v>22</v>
      </c>
      <c r="T176" s="2"/>
    </row>
    <row r="177" spans="1:20" ht="43.5" customHeight="1" x14ac:dyDescent="0.25">
      <c r="A177" s="405"/>
      <c r="B177" s="389"/>
      <c r="C177" s="23">
        <v>2014</v>
      </c>
      <c r="D177" s="24">
        <v>20</v>
      </c>
      <c r="E177" s="24">
        <v>20</v>
      </c>
      <c r="F177" s="24">
        <v>0</v>
      </c>
      <c r="G177" s="24">
        <v>0</v>
      </c>
      <c r="H177" s="24">
        <v>0</v>
      </c>
      <c r="I177" s="24">
        <v>0</v>
      </c>
      <c r="J177" s="24">
        <v>20</v>
      </c>
      <c r="K177" s="24">
        <v>20</v>
      </c>
      <c r="L177" s="24">
        <v>0</v>
      </c>
      <c r="M177" s="24">
        <v>0</v>
      </c>
      <c r="N177" s="24">
        <v>100</v>
      </c>
      <c r="O177" s="24">
        <v>100</v>
      </c>
      <c r="P177" s="5" t="s">
        <v>45</v>
      </c>
      <c r="Q177" s="54">
        <v>10</v>
      </c>
      <c r="R177" s="54">
        <v>8</v>
      </c>
      <c r="S177" s="7">
        <v>80</v>
      </c>
      <c r="T177" s="2"/>
    </row>
    <row r="178" spans="1:20" ht="30.75" customHeight="1" x14ac:dyDescent="0.25">
      <c r="A178" s="405"/>
      <c r="B178" s="389"/>
      <c r="C178" s="380">
        <v>2015</v>
      </c>
      <c r="D178" s="383">
        <v>20</v>
      </c>
      <c r="E178" s="383">
        <v>0</v>
      </c>
      <c r="F178" s="383">
        <v>0</v>
      </c>
      <c r="G178" s="383">
        <v>0</v>
      </c>
      <c r="H178" s="383">
        <v>0</v>
      </c>
      <c r="I178" s="383">
        <v>0</v>
      </c>
      <c r="J178" s="383">
        <v>20</v>
      </c>
      <c r="K178" s="383">
        <v>0</v>
      </c>
      <c r="L178" s="383">
        <v>0</v>
      </c>
      <c r="M178" s="383">
        <v>0</v>
      </c>
      <c r="N178" s="383">
        <v>100</v>
      </c>
      <c r="O178" s="383">
        <v>0</v>
      </c>
      <c r="P178" s="71" t="s">
        <v>332</v>
      </c>
      <c r="Q178" s="72">
        <v>2</v>
      </c>
      <c r="R178" s="72">
        <v>59</v>
      </c>
      <c r="S178" s="73" t="s">
        <v>333</v>
      </c>
      <c r="T178" s="2"/>
    </row>
    <row r="179" spans="1:20" ht="46.5" customHeight="1" x14ac:dyDescent="0.25">
      <c r="A179" s="405"/>
      <c r="B179" s="389"/>
      <c r="C179" s="381"/>
      <c r="D179" s="412"/>
      <c r="E179" s="412"/>
      <c r="F179" s="412"/>
      <c r="G179" s="412"/>
      <c r="H179" s="412"/>
      <c r="I179" s="412"/>
      <c r="J179" s="412"/>
      <c r="K179" s="412"/>
      <c r="L179" s="412"/>
      <c r="M179" s="412"/>
      <c r="N179" s="412"/>
      <c r="O179" s="412"/>
      <c r="P179" s="71" t="s">
        <v>334</v>
      </c>
      <c r="Q179" s="72">
        <v>10</v>
      </c>
      <c r="R179" s="72">
        <v>12</v>
      </c>
      <c r="S179" s="73">
        <v>1.2</v>
      </c>
      <c r="T179" s="2"/>
    </row>
    <row r="180" spans="1:20" ht="57.75" customHeight="1" x14ac:dyDescent="0.25">
      <c r="A180" s="405"/>
      <c r="B180" s="389"/>
      <c r="C180" s="381"/>
      <c r="D180" s="412"/>
      <c r="E180" s="412"/>
      <c r="F180" s="412"/>
      <c r="G180" s="412"/>
      <c r="H180" s="412"/>
      <c r="I180" s="412"/>
      <c r="J180" s="412"/>
      <c r="K180" s="412"/>
      <c r="L180" s="412"/>
      <c r="M180" s="412"/>
      <c r="N180" s="412"/>
      <c r="O180" s="412"/>
      <c r="P180" s="71" t="s">
        <v>335</v>
      </c>
      <c r="Q180" s="72">
        <v>2</v>
      </c>
      <c r="R180" s="72">
        <v>2</v>
      </c>
      <c r="S180" s="73">
        <v>1</v>
      </c>
      <c r="T180" s="2"/>
    </row>
    <row r="181" spans="1:20" ht="59.25" customHeight="1" x14ac:dyDescent="0.25">
      <c r="A181" s="405"/>
      <c r="B181" s="389"/>
      <c r="C181" s="382"/>
      <c r="D181" s="384"/>
      <c r="E181" s="384"/>
      <c r="F181" s="384"/>
      <c r="G181" s="384"/>
      <c r="H181" s="384"/>
      <c r="I181" s="384"/>
      <c r="J181" s="384"/>
      <c r="K181" s="384"/>
      <c r="L181" s="384"/>
      <c r="M181" s="384"/>
      <c r="N181" s="384"/>
      <c r="O181" s="384"/>
      <c r="P181" s="71" t="s">
        <v>336</v>
      </c>
      <c r="Q181" s="72">
        <v>8550</v>
      </c>
      <c r="R181" s="72">
        <v>15450</v>
      </c>
      <c r="S181" s="73">
        <v>1.8069999999999999</v>
      </c>
      <c r="T181" s="2"/>
    </row>
    <row r="182" spans="1:20" ht="20.25" customHeight="1" x14ac:dyDescent="0.25">
      <c r="A182" s="405"/>
      <c r="B182" s="389"/>
      <c r="C182" s="125">
        <v>2016</v>
      </c>
      <c r="D182" s="134">
        <v>19.13</v>
      </c>
      <c r="E182" s="134">
        <v>19.13</v>
      </c>
      <c r="F182" s="134">
        <v>0</v>
      </c>
      <c r="G182" s="134">
        <v>0</v>
      </c>
      <c r="H182" s="134">
        <v>0</v>
      </c>
      <c r="I182" s="134">
        <v>0</v>
      </c>
      <c r="J182" s="134">
        <v>19.13</v>
      </c>
      <c r="K182" s="134">
        <v>19.13</v>
      </c>
      <c r="L182" s="134">
        <v>0</v>
      </c>
      <c r="M182" s="134">
        <v>0</v>
      </c>
      <c r="N182" s="134">
        <v>100</v>
      </c>
      <c r="O182" s="134">
        <v>100</v>
      </c>
      <c r="P182" s="460" t="s">
        <v>431</v>
      </c>
      <c r="Q182" s="130">
        <v>5</v>
      </c>
      <c r="R182" s="130">
        <v>5</v>
      </c>
      <c r="S182" s="148">
        <v>1</v>
      </c>
      <c r="T182" s="2"/>
    </row>
    <row r="183" spans="1:20" ht="18.75" customHeight="1" x14ac:dyDescent="0.25">
      <c r="A183" s="405"/>
      <c r="B183" s="389"/>
      <c r="C183" s="162">
        <v>2017</v>
      </c>
      <c r="D183" s="158">
        <v>13.55</v>
      </c>
      <c r="E183" s="158">
        <v>13.55</v>
      </c>
      <c r="F183" s="158">
        <v>0</v>
      </c>
      <c r="G183" s="158">
        <v>0</v>
      </c>
      <c r="H183" s="158">
        <v>0</v>
      </c>
      <c r="I183" s="158">
        <v>0</v>
      </c>
      <c r="J183" s="158">
        <v>13.55</v>
      </c>
      <c r="K183" s="158">
        <v>13.55</v>
      </c>
      <c r="L183" s="158">
        <v>0</v>
      </c>
      <c r="M183" s="158">
        <v>0</v>
      </c>
      <c r="N183" s="158">
        <v>100</v>
      </c>
      <c r="O183" s="158">
        <v>100</v>
      </c>
      <c r="P183" s="461"/>
      <c r="Q183" s="169">
        <v>3</v>
      </c>
      <c r="R183" s="169">
        <v>3</v>
      </c>
      <c r="S183" s="148">
        <v>1</v>
      </c>
      <c r="T183" s="2"/>
    </row>
    <row r="184" spans="1:20" ht="18.75" customHeight="1" x14ac:dyDescent="0.25">
      <c r="A184" s="405"/>
      <c r="B184" s="389"/>
      <c r="C184" s="178">
        <v>2018</v>
      </c>
      <c r="D184" s="179">
        <v>19.649999999999999</v>
      </c>
      <c r="E184" s="179">
        <v>19.649999999999999</v>
      </c>
      <c r="F184" s="179">
        <v>0</v>
      </c>
      <c r="G184" s="179">
        <v>0</v>
      </c>
      <c r="H184" s="179">
        <v>0</v>
      </c>
      <c r="I184" s="179">
        <v>0</v>
      </c>
      <c r="J184" s="179">
        <v>19.649999999999999</v>
      </c>
      <c r="K184" s="179">
        <v>19.649999999999999</v>
      </c>
      <c r="L184" s="179">
        <v>0</v>
      </c>
      <c r="M184" s="179">
        <v>0</v>
      </c>
      <c r="N184" s="179">
        <v>100</v>
      </c>
      <c r="O184" s="179">
        <v>100</v>
      </c>
      <c r="P184" s="461"/>
      <c r="Q184" s="181">
        <v>4</v>
      </c>
      <c r="R184" s="181">
        <v>4</v>
      </c>
      <c r="S184" s="148">
        <v>1</v>
      </c>
      <c r="T184" s="2"/>
    </row>
    <row r="185" spans="1:20" ht="18.75" customHeight="1" x14ac:dyDescent="0.25">
      <c r="A185" s="405"/>
      <c r="B185" s="389"/>
      <c r="C185" s="236">
        <v>2019</v>
      </c>
      <c r="D185" s="238">
        <v>25.7</v>
      </c>
      <c r="E185" s="238">
        <v>25.7</v>
      </c>
      <c r="F185" s="238">
        <v>0</v>
      </c>
      <c r="G185" s="238">
        <v>0</v>
      </c>
      <c r="H185" s="238">
        <v>0</v>
      </c>
      <c r="I185" s="238">
        <v>0</v>
      </c>
      <c r="J185" s="238">
        <v>25.7</v>
      </c>
      <c r="K185" s="238">
        <v>25.7</v>
      </c>
      <c r="L185" s="238">
        <v>0</v>
      </c>
      <c r="M185" s="238">
        <v>0</v>
      </c>
      <c r="N185" s="238">
        <v>100</v>
      </c>
      <c r="O185" s="238">
        <v>100</v>
      </c>
      <c r="P185" s="461"/>
      <c r="Q185" s="232">
        <v>12</v>
      </c>
      <c r="R185" s="232">
        <v>12</v>
      </c>
      <c r="S185" s="148">
        <v>1</v>
      </c>
      <c r="T185" s="2"/>
    </row>
    <row r="186" spans="1:20" ht="18.75" customHeight="1" x14ac:dyDescent="0.25">
      <c r="A186" s="404"/>
      <c r="B186" s="390"/>
      <c r="C186" s="273">
        <v>2020</v>
      </c>
      <c r="D186" s="278">
        <v>20</v>
      </c>
      <c r="E186" s="278">
        <v>20</v>
      </c>
      <c r="F186" s="278">
        <v>0</v>
      </c>
      <c r="G186" s="278">
        <v>0</v>
      </c>
      <c r="H186" s="278">
        <v>0</v>
      </c>
      <c r="I186" s="278">
        <v>0</v>
      </c>
      <c r="J186" s="278">
        <v>20</v>
      </c>
      <c r="K186" s="278">
        <v>20</v>
      </c>
      <c r="L186" s="278">
        <v>0</v>
      </c>
      <c r="M186" s="278">
        <v>0</v>
      </c>
      <c r="N186" s="278">
        <v>100</v>
      </c>
      <c r="O186" s="278">
        <v>100</v>
      </c>
      <c r="P186" s="462"/>
      <c r="Q186" s="282">
        <v>20</v>
      </c>
      <c r="R186" s="282">
        <v>20</v>
      </c>
      <c r="S186" s="148">
        <v>1</v>
      </c>
      <c r="T186" s="2"/>
    </row>
    <row r="187" spans="1:20" x14ac:dyDescent="0.25">
      <c r="A187" s="399" t="s">
        <v>46</v>
      </c>
      <c r="B187" s="409" t="s">
        <v>433</v>
      </c>
      <c r="C187" s="20" t="s">
        <v>610</v>
      </c>
      <c r="D187" s="21">
        <f>SUM(D188:D194)</f>
        <v>343.16</v>
      </c>
      <c r="E187" s="21">
        <f t="shared" ref="E187:M187" si="83">SUM(E188:E194)</f>
        <v>348.32</v>
      </c>
      <c r="F187" s="21">
        <f t="shared" si="83"/>
        <v>0</v>
      </c>
      <c r="G187" s="21">
        <f t="shared" si="83"/>
        <v>0</v>
      </c>
      <c r="H187" s="21">
        <f t="shared" si="83"/>
        <v>0</v>
      </c>
      <c r="I187" s="21">
        <f t="shared" si="83"/>
        <v>0</v>
      </c>
      <c r="J187" s="21">
        <f t="shared" si="83"/>
        <v>343.16</v>
      </c>
      <c r="K187" s="21">
        <f t="shared" si="83"/>
        <v>348.32</v>
      </c>
      <c r="L187" s="21">
        <f t="shared" si="83"/>
        <v>0</v>
      </c>
      <c r="M187" s="21">
        <f t="shared" si="83"/>
        <v>0</v>
      </c>
      <c r="N187" s="21">
        <v>100</v>
      </c>
      <c r="O187" s="21">
        <v>101.5</v>
      </c>
      <c r="P187" s="437" t="s">
        <v>22</v>
      </c>
      <c r="Q187" s="437" t="s">
        <v>22</v>
      </c>
      <c r="R187" s="437" t="s">
        <v>22</v>
      </c>
      <c r="S187" s="437" t="s">
        <v>22</v>
      </c>
      <c r="T187" s="2"/>
    </row>
    <row r="188" spans="1:20" x14ac:dyDescent="0.25">
      <c r="A188" s="400"/>
      <c r="B188" s="410"/>
      <c r="C188" s="65">
        <v>2014</v>
      </c>
      <c r="D188" s="67">
        <f>SUM(D196+D206+D217+D225)</f>
        <v>56</v>
      </c>
      <c r="E188" s="67">
        <f t="shared" ref="E188:M188" si="84">SUM(E196+E206+E217+E225)</f>
        <v>55.85</v>
      </c>
      <c r="F188" s="67">
        <f t="shared" si="84"/>
        <v>0</v>
      </c>
      <c r="G188" s="67">
        <f t="shared" si="84"/>
        <v>0</v>
      </c>
      <c r="H188" s="67">
        <f t="shared" si="84"/>
        <v>0</v>
      </c>
      <c r="I188" s="67">
        <f t="shared" si="84"/>
        <v>0</v>
      </c>
      <c r="J188" s="67">
        <f t="shared" si="84"/>
        <v>56</v>
      </c>
      <c r="K188" s="67">
        <f t="shared" si="84"/>
        <v>55.85</v>
      </c>
      <c r="L188" s="67">
        <f t="shared" si="84"/>
        <v>0</v>
      </c>
      <c r="M188" s="67">
        <f t="shared" si="84"/>
        <v>0</v>
      </c>
      <c r="N188" s="67">
        <v>100</v>
      </c>
      <c r="O188" s="67">
        <v>99.73</v>
      </c>
      <c r="P188" s="438"/>
      <c r="Q188" s="438"/>
      <c r="R188" s="438"/>
      <c r="S188" s="438"/>
      <c r="T188" s="2"/>
    </row>
    <row r="189" spans="1:20" x14ac:dyDescent="0.25">
      <c r="A189" s="400"/>
      <c r="B189" s="410"/>
      <c r="C189" s="65">
        <v>2015</v>
      </c>
      <c r="D189" s="67">
        <f>SUM(D198+D208+D218+D226)</f>
        <v>54.9</v>
      </c>
      <c r="E189" s="67">
        <f>SUM(E198+E208+E218+E226)</f>
        <v>60.2</v>
      </c>
      <c r="F189" s="67">
        <f t="shared" ref="F189:M189" si="85">SUM(F197+F207+F218+F226)</f>
        <v>0</v>
      </c>
      <c r="G189" s="67">
        <f t="shared" si="85"/>
        <v>0</v>
      </c>
      <c r="H189" s="67">
        <f t="shared" si="85"/>
        <v>0</v>
      </c>
      <c r="I189" s="67">
        <f t="shared" si="85"/>
        <v>0</v>
      </c>
      <c r="J189" s="67">
        <f>SUM(J198+J208+J218+J226)</f>
        <v>54.9</v>
      </c>
      <c r="K189" s="67">
        <f>SUM(K198+K208+K218+K226)</f>
        <v>60.2</v>
      </c>
      <c r="L189" s="67">
        <f t="shared" si="85"/>
        <v>0</v>
      </c>
      <c r="M189" s="67">
        <f t="shared" si="85"/>
        <v>0</v>
      </c>
      <c r="N189" s="67">
        <v>100</v>
      </c>
      <c r="O189" s="67">
        <v>109.7</v>
      </c>
      <c r="P189" s="438"/>
      <c r="Q189" s="438"/>
      <c r="R189" s="438"/>
      <c r="S189" s="438"/>
      <c r="T189" s="2"/>
    </row>
    <row r="190" spans="1:20" x14ac:dyDescent="0.25">
      <c r="A190" s="400"/>
      <c r="B190" s="410"/>
      <c r="C190" s="65">
        <v>2016</v>
      </c>
      <c r="D190" s="67">
        <f>SUM(D200+D211+D219+D227)</f>
        <v>60.44</v>
      </c>
      <c r="E190" s="67">
        <f t="shared" ref="E190:M190" si="86">SUM(E200+E211+E219+E227)</f>
        <v>60.45</v>
      </c>
      <c r="F190" s="67">
        <f t="shared" si="86"/>
        <v>0</v>
      </c>
      <c r="G190" s="67">
        <f t="shared" si="86"/>
        <v>0</v>
      </c>
      <c r="H190" s="67">
        <f t="shared" si="86"/>
        <v>0</v>
      </c>
      <c r="I190" s="67">
        <f t="shared" si="86"/>
        <v>0</v>
      </c>
      <c r="J190" s="67">
        <f t="shared" si="86"/>
        <v>60.44</v>
      </c>
      <c r="K190" s="67">
        <f t="shared" si="86"/>
        <v>60.45</v>
      </c>
      <c r="L190" s="67">
        <f t="shared" si="86"/>
        <v>0</v>
      </c>
      <c r="M190" s="67">
        <f t="shared" si="86"/>
        <v>0</v>
      </c>
      <c r="N190" s="67">
        <v>100</v>
      </c>
      <c r="O190" s="67">
        <v>100</v>
      </c>
      <c r="P190" s="438"/>
      <c r="Q190" s="438"/>
      <c r="R190" s="438"/>
      <c r="S190" s="438"/>
      <c r="T190" s="2"/>
    </row>
    <row r="191" spans="1:20" x14ac:dyDescent="0.25">
      <c r="A191" s="400"/>
      <c r="B191" s="410"/>
      <c r="C191" s="65">
        <v>2017</v>
      </c>
      <c r="D191" s="67">
        <f>SUM(D201+D212+D220+D228)</f>
        <v>59.27</v>
      </c>
      <c r="E191" s="67">
        <f t="shared" ref="E191:M191" si="87">SUM(E201+E212+E220+E228)</f>
        <v>59.27</v>
      </c>
      <c r="F191" s="67">
        <f t="shared" si="87"/>
        <v>0</v>
      </c>
      <c r="G191" s="67">
        <f t="shared" si="87"/>
        <v>0</v>
      </c>
      <c r="H191" s="67">
        <f t="shared" si="87"/>
        <v>0</v>
      </c>
      <c r="I191" s="67">
        <f t="shared" si="87"/>
        <v>0</v>
      </c>
      <c r="J191" s="67">
        <f t="shared" si="87"/>
        <v>59.27</v>
      </c>
      <c r="K191" s="67">
        <f t="shared" si="87"/>
        <v>59.27</v>
      </c>
      <c r="L191" s="67">
        <f t="shared" si="87"/>
        <v>0</v>
      </c>
      <c r="M191" s="67">
        <f t="shared" si="87"/>
        <v>0</v>
      </c>
      <c r="N191" s="67">
        <v>100</v>
      </c>
      <c r="O191" s="67">
        <v>100</v>
      </c>
      <c r="P191" s="438"/>
      <c r="Q191" s="438"/>
      <c r="R191" s="438"/>
      <c r="S191" s="438"/>
      <c r="T191" s="2"/>
    </row>
    <row r="192" spans="1:20" x14ac:dyDescent="0.25">
      <c r="A192" s="400"/>
      <c r="B192" s="410"/>
      <c r="C192" s="65">
        <v>2018</v>
      </c>
      <c r="D192" s="67">
        <f>SUM(D202+D213+D221+D229)</f>
        <v>54.55</v>
      </c>
      <c r="E192" s="67">
        <f t="shared" ref="E192:M192" si="88">SUM(E202+E213+E221+E229)</f>
        <v>54.55</v>
      </c>
      <c r="F192" s="67">
        <f t="shared" si="88"/>
        <v>0</v>
      </c>
      <c r="G192" s="67">
        <f t="shared" si="88"/>
        <v>0</v>
      </c>
      <c r="H192" s="67">
        <f t="shared" si="88"/>
        <v>0</v>
      </c>
      <c r="I192" s="67">
        <f t="shared" si="88"/>
        <v>0</v>
      </c>
      <c r="J192" s="67">
        <f t="shared" si="88"/>
        <v>54.55</v>
      </c>
      <c r="K192" s="67">
        <f t="shared" si="88"/>
        <v>54.55</v>
      </c>
      <c r="L192" s="67">
        <f t="shared" si="88"/>
        <v>0</v>
      </c>
      <c r="M192" s="67">
        <f t="shared" si="88"/>
        <v>0</v>
      </c>
      <c r="N192" s="67">
        <v>100</v>
      </c>
      <c r="O192" s="67">
        <v>100</v>
      </c>
      <c r="P192" s="438"/>
      <c r="Q192" s="438"/>
      <c r="R192" s="438"/>
      <c r="S192" s="438"/>
      <c r="T192" s="2"/>
    </row>
    <row r="193" spans="1:20" x14ac:dyDescent="0.25">
      <c r="A193" s="400"/>
      <c r="B193" s="410"/>
      <c r="C193" s="65">
        <v>2019</v>
      </c>
      <c r="D193" s="67">
        <f>SUM(D203+D214+D222+D230)</f>
        <v>58</v>
      </c>
      <c r="E193" s="67">
        <f t="shared" ref="E193:M193" si="89">SUM(E203+E214+E222+E230)</f>
        <v>58</v>
      </c>
      <c r="F193" s="67">
        <f t="shared" si="89"/>
        <v>0</v>
      </c>
      <c r="G193" s="67">
        <f t="shared" si="89"/>
        <v>0</v>
      </c>
      <c r="H193" s="67">
        <f t="shared" si="89"/>
        <v>0</v>
      </c>
      <c r="I193" s="67">
        <f t="shared" si="89"/>
        <v>0</v>
      </c>
      <c r="J193" s="67">
        <f t="shared" si="89"/>
        <v>58</v>
      </c>
      <c r="K193" s="67">
        <f t="shared" si="89"/>
        <v>58</v>
      </c>
      <c r="L193" s="67">
        <f t="shared" si="89"/>
        <v>0</v>
      </c>
      <c r="M193" s="67">
        <f t="shared" si="89"/>
        <v>0</v>
      </c>
      <c r="N193" s="67">
        <v>100</v>
      </c>
      <c r="O193" s="67">
        <v>100</v>
      </c>
      <c r="P193" s="438"/>
      <c r="Q193" s="438"/>
      <c r="R193" s="438"/>
      <c r="S193" s="438"/>
      <c r="T193" s="2"/>
    </row>
    <row r="194" spans="1:20" x14ac:dyDescent="0.25">
      <c r="A194" s="435"/>
      <c r="B194" s="411"/>
      <c r="C194" s="65">
        <v>2020</v>
      </c>
      <c r="D194" s="67">
        <f>SUM(D204+D215+D223+D231)</f>
        <v>0</v>
      </c>
      <c r="E194" s="67">
        <f t="shared" ref="E194:M194" si="90">SUM(E204+E215+E223+E231)</f>
        <v>0</v>
      </c>
      <c r="F194" s="67">
        <f t="shared" si="90"/>
        <v>0</v>
      </c>
      <c r="G194" s="67">
        <f t="shared" si="90"/>
        <v>0</v>
      </c>
      <c r="H194" s="67">
        <f t="shared" si="90"/>
        <v>0</v>
      </c>
      <c r="I194" s="67">
        <f t="shared" si="90"/>
        <v>0</v>
      </c>
      <c r="J194" s="67">
        <f t="shared" si="90"/>
        <v>0</v>
      </c>
      <c r="K194" s="67">
        <f t="shared" si="90"/>
        <v>0</v>
      </c>
      <c r="L194" s="67">
        <f t="shared" si="90"/>
        <v>0</v>
      </c>
      <c r="M194" s="67">
        <f t="shared" si="90"/>
        <v>0</v>
      </c>
      <c r="N194" s="67" t="s">
        <v>22</v>
      </c>
      <c r="O194" s="67" t="s">
        <v>22</v>
      </c>
      <c r="P194" s="439"/>
      <c r="Q194" s="439"/>
      <c r="R194" s="439"/>
      <c r="S194" s="439"/>
      <c r="T194" s="2"/>
    </row>
    <row r="195" spans="1:20" ht="20.25" customHeight="1" x14ac:dyDescent="0.25">
      <c r="A195" s="403"/>
      <c r="B195" s="388" t="s">
        <v>434</v>
      </c>
      <c r="C195" s="53" t="s">
        <v>610</v>
      </c>
      <c r="D195" s="52">
        <f>SUM(D196+D198+D200+D201+D202+D203+D204)</f>
        <v>100</v>
      </c>
      <c r="E195" s="342">
        <f t="shared" ref="E195:M195" si="91">SUM(E196+E198+E200+E201+E202+E203+E204)</f>
        <v>105</v>
      </c>
      <c r="F195" s="342">
        <f t="shared" si="91"/>
        <v>0</v>
      </c>
      <c r="G195" s="342">
        <f t="shared" si="91"/>
        <v>0</v>
      </c>
      <c r="H195" s="342">
        <f t="shared" si="91"/>
        <v>0</v>
      </c>
      <c r="I195" s="342">
        <f t="shared" si="91"/>
        <v>0</v>
      </c>
      <c r="J195" s="342">
        <f t="shared" si="91"/>
        <v>100</v>
      </c>
      <c r="K195" s="342">
        <f t="shared" si="91"/>
        <v>105</v>
      </c>
      <c r="L195" s="342">
        <f t="shared" si="91"/>
        <v>0</v>
      </c>
      <c r="M195" s="342">
        <f t="shared" si="91"/>
        <v>0</v>
      </c>
      <c r="N195" s="52">
        <v>100</v>
      </c>
      <c r="O195" s="52">
        <v>105</v>
      </c>
      <c r="P195" s="54" t="s">
        <v>22</v>
      </c>
      <c r="Q195" s="6" t="s">
        <v>22</v>
      </c>
      <c r="R195" s="6" t="s">
        <v>22</v>
      </c>
      <c r="S195" s="25" t="s">
        <v>22</v>
      </c>
      <c r="T195" s="2"/>
    </row>
    <row r="196" spans="1:20" ht="54.75" customHeight="1" x14ac:dyDescent="0.25">
      <c r="A196" s="405"/>
      <c r="B196" s="389"/>
      <c r="C196" s="380">
        <v>2014</v>
      </c>
      <c r="D196" s="383">
        <v>50</v>
      </c>
      <c r="E196" s="383">
        <v>50</v>
      </c>
      <c r="F196" s="383">
        <v>0</v>
      </c>
      <c r="G196" s="383">
        <v>0</v>
      </c>
      <c r="H196" s="383">
        <v>0</v>
      </c>
      <c r="I196" s="383">
        <v>0</v>
      </c>
      <c r="J196" s="383">
        <v>50</v>
      </c>
      <c r="K196" s="383">
        <v>50</v>
      </c>
      <c r="L196" s="383">
        <v>0</v>
      </c>
      <c r="M196" s="383">
        <v>0</v>
      </c>
      <c r="N196" s="383">
        <v>100</v>
      </c>
      <c r="O196" s="383">
        <v>100</v>
      </c>
      <c r="P196" s="5" t="s">
        <v>47</v>
      </c>
      <c r="Q196" s="54" t="s">
        <v>48</v>
      </c>
      <c r="R196" s="54" t="s">
        <v>49</v>
      </c>
      <c r="S196" s="25">
        <v>100</v>
      </c>
      <c r="T196" s="2"/>
    </row>
    <row r="197" spans="1:20" ht="66.75" customHeight="1" x14ac:dyDescent="0.25">
      <c r="A197" s="405"/>
      <c r="B197" s="389"/>
      <c r="C197" s="382"/>
      <c r="D197" s="384"/>
      <c r="E197" s="384"/>
      <c r="F197" s="384"/>
      <c r="G197" s="384"/>
      <c r="H197" s="384"/>
      <c r="I197" s="384"/>
      <c r="J197" s="384"/>
      <c r="K197" s="384"/>
      <c r="L197" s="384"/>
      <c r="M197" s="384"/>
      <c r="N197" s="384"/>
      <c r="O197" s="384"/>
      <c r="P197" s="5" t="s">
        <v>50</v>
      </c>
      <c r="Q197" s="54">
        <v>8550</v>
      </c>
      <c r="R197" s="54">
        <v>38841</v>
      </c>
      <c r="S197" s="7" t="s">
        <v>51</v>
      </c>
      <c r="T197" s="2"/>
    </row>
    <row r="198" spans="1:20" ht="51" customHeight="1" x14ac:dyDescent="0.25">
      <c r="A198" s="405"/>
      <c r="B198" s="389"/>
      <c r="C198" s="380">
        <v>2015</v>
      </c>
      <c r="D198" s="383">
        <v>50</v>
      </c>
      <c r="E198" s="383">
        <v>55</v>
      </c>
      <c r="F198" s="383">
        <v>0</v>
      </c>
      <c r="G198" s="383">
        <v>0</v>
      </c>
      <c r="H198" s="383">
        <v>0</v>
      </c>
      <c r="I198" s="383">
        <v>0</v>
      </c>
      <c r="J198" s="383">
        <v>50</v>
      </c>
      <c r="K198" s="383">
        <v>55</v>
      </c>
      <c r="L198" s="383">
        <v>0</v>
      </c>
      <c r="M198" s="383">
        <v>0</v>
      </c>
      <c r="N198" s="383">
        <v>100</v>
      </c>
      <c r="O198" s="383">
        <v>110</v>
      </c>
      <c r="P198" s="5" t="s">
        <v>47</v>
      </c>
      <c r="Q198" s="54" t="s">
        <v>48</v>
      </c>
      <c r="R198" s="54" t="s">
        <v>337</v>
      </c>
      <c r="S198" s="25" t="s">
        <v>338</v>
      </c>
      <c r="T198" s="2"/>
    </row>
    <row r="199" spans="1:20" ht="71.25" customHeight="1" x14ac:dyDescent="0.25">
      <c r="A199" s="405"/>
      <c r="B199" s="389"/>
      <c r="C199" s="382"/>
      <c r="D199" s="384"/>
      <c r="E199" s="384"/>
      <c r="F199" s="384"/>
      <c r="G199" s="384"/>
      <c r="H199" s="384"/>
      <c r="I199" s="384"/>
      <c r="J199" s="384"/>
      <c r="K199" s="384"/>
      <c r="L199" s="384"/>
      <c r="M199" s="384"/>
      <c r="N199" s="384"/>
      <c r="O199" s="384"/>
      <c r="P199" s="5" t="s">
        <v>50</v>
      </c>
      <c r="Q199" s="54">
        <v>8550</v>
      </c>
      <c r="R199" s="54">
        <v>38841</v>
      </c>
      <c r="S199" s="7" t="s">
        <v>51</v>
      </c>
      <c r="T199" s="2"/>
    </row>
    <row r="200" spans="1:20" ht="18.75" customHeight="1" x14ac:dyDescent="0.25">
      <c r="A200" s="405"/>
      <c r="B200" s="389"/>
      <c r="C200" s="126">
        <v>2016</v>
      </c>
      <c r="D200" s="135">
        <v>0</v>
      </c>
      <c r="E200" s="135">
        <v>0</v>
      </c>
      <c r="F200" s="135">
        <v>0</v>
      </c>
      <c r="G200" s="135">
        <v>0</v>
      </c>
      <c r="H200" s="135">
        <v>0</v>
      </c>
      <c r="I200" s="135">
        <v>0</v>
      </c>
      <c r="J200" s="135">
        <v>0</v>
      </c>
      <c r="K200" s="135">
        <v>0</v>
      </c>
      <c r="L200" s="135">
        <v>0</v>
      </c>
      <c r="M200" s="135">
        <v>0</v>
      </c>
      <c r="N200" s="135">
        <v>0</v>
      </c>
      <c r="O200" s="135">
        <v>0</v>
      </c>
      <c r="P200" s="144" t="s">
        <v>22</v>
      </c>
      <c r="Q200" s="144" t="s">
        <v>22</v>
      </c>
      <c r="R200" s="144" t="s">
        <v>22</v>
      </c>
      <c r="S200" s="7" t="s">
        <v>22</v>
      </c>
      <c r="T200" s="2"/>
    </row>
    <row r="201" spans="1:20" ht="18.75" customHeight="1" x14ac:dyDescent="0.25">
      <c r="A201" s="405"/>
      <c r="B201" s="389"/>
      <c r="C201" s="8">
        <v>2017</v>
      </c>
      <c r="D201" s="93">
        <v>0</v>
      </c>
      <c r="E201" s="93">
        <v>0</v>
      </c>
      <c r="F201" s="93">
        <v>0</v>
      </c>
      <c r="G201" s="93">
        <v>0</v>
      </c>
      <c r="H201" s="93">
        <v>0</v>
      </c>
      <c r="I201" s="93">
        <v>0</v>
      </c>
      <c r="J201" s="93">
        <v>0</v>
      </c>
      <c r="K201" s="93">
        <v>0</v>
      </c>
      <c r="L201" s="93">
        <v>0</v>
      </c>
      <c r="M201" s="93">
        <v>0</v>
      </c>
      <c r="N201" s="93" t="s">
        <v>341</v>
      </c>
      <c r="O201" s="93" t="s">
        <v>341</v>
      </c>
      <c r="P201" s="171" t="s">
        <v>22</v>
      </c>
      <c r="Q201" s="171" t="s">
        <v>22</v>
      </c>
      <c r="R201" s="171" t="s">
        <v>22</v>
      </c>
      <c r="S201" s="7" t="s">
        <v>22</v>
      </c>
      <c r="T201" s="2"/>
    </row>
    <row r="202" spans="1:20" ht="18.75" customHeight="1" x14ac:dyDescent="0.25">
      <c r="A202" s="405"/>
      <c r="B202" s="389"/>
      <c r="C202" s="8">
        <v>2018</v>
      </c>
      <c r="D202" s="93">
        <v>0</v>
      </c>
      <c r="E202" s="93">
        <v>0</v>
      </c>
      <c r="F202" s="93">
        <v>0</v>
      </c>
      <c r="G202" s="93">
        <v>0</v>
      </c>
      <c r="H202" s="93">
        <v>0</v>
      </c>
      <c r="I202" s="93">
        <v>0</v>
      </c>
      <c r="J202" s="93">
        <v>0</v>
      </c>
      <c r="K202" s="93">
        <v>0</v>
      </c>
      <c r="L202" s="93">
        <v>0</v>
      </c>
      <c r="M202" s="93">
        <v>0</v>
      </c>
      <c r="N202" s="93" t="s">
        <v>341</v>
      </c>
      <c r="O202" s="93" t="s">
        <v>341</v>
      </c>
      <c r="P202" s="209" t="s">
        <v>22</v>
      </c>
      <c r="Q202" s="209" t="s">
        <v>22</v>
      </c>
      <c r="R202" s="209" t="s">
        <v>22</v>
      </c>
      <c r="S202" s="7" t="s">
        <v>22</v>
      </c>
      <c r="T202" s="2"/>
    </row>
    <row r="203" spans="1:20" ht="18.75" customHeight="1" x14ac:dyDescent="0.25">
      <c r="A203" s="405"/>
      <c r="B203" s="389"/>
      <c r="C203" s="235">
        <v>2019</v>
      </c>
      <c r="D203" s="93">
        <v>0</v>
      </c>
      <c r="E203" s="93">
        <v>0</v>
      </c>
      <c r="F203" s="93">
        <v>0</v>
      </c>
      <c r="G203" s="93">
        <v>0</v>
      </c>
      <c r="H203" s="93">
        <v>0</v>
      </c>
      <c r="I203" s="93">
        <v>0</v>
      </c>
      <c r="J203" s="93">
        <v>0</v>
      </c>
      <c r="K203" s="93">
        <v>0</v>
      </c>
      <c r="L203" s="93">
        <v>0</v>
      </c>
      <c r="M203" s="93">
        <v>0</v>
      </c>
      <c r="N203" s="93" t="s">
        <v>341</v>
      </c>
      <c r="O203" s="93" t="s">
        <v>341</v>
      </c>
      <c r="P203" s="243" t="s">
        <v>22</v>
      </c>
      <c r="Q203" s="243" t="s">
        <v>22</v>
      </c>
      <c r="R203" s="243" t="s">
        <v>22</v>
      </c>
      <c r="S203" s="7" t="s">
        <v>22</v>
      </c>
      <c r="T203" s="2"/>
    </row>
    <row r="204" spans="1:20" ht="18.75" customHeight="1" x14ac:dyDescent="0.25">
      <c r="A204" s="404"/>
      <c r="B204" s="390"/>
      <c r="C204" s="271">
        <v>2020</v>
      </c>
      <c r="D204" s="93">
        <v>0</v>
      </c>
      <c r="E204" s="93">
        <v>0</v>
      </c>
      <c r="F204" s="93">
        <v>0</v>
      </c>
      <c r="G204" s="93">
        <v>0</v>
      </c>
      <c r="H204" s="93">
        <v>0</v>
      </c>
      <c r="I204" s="93">
        <v>0</v>
      </c>
      <c r="J204" s="93">
        <v>0</v>
      </c>
      <c r="K204" s="93">
        <v>0</v>
      </c>
      <c r="L204" s="93">
        <v>0</v>
      </c>
      <c r="M204" s="93">
        <v>0</v>
      </c>
      <c r="N204" s="93" t="s">
        <v>341</v>
      </c>
      <c r="O204" s="93" t="s">
        <v>341</v>
      </c>
      <c r="P204" s="348" t="s">
        <v>22</v>
      </c>
      <c r="Q204" s="348" t="s">
        <v>22</v>
      </c>
      <c r="R204" s="348" t="s">
        <v>22</v>
      </c>
      <c r="S204" s="7" t="s">
        <v>22</v>
      </c>
      <c r="T204" s="2"/>
    </row>
    <row r="205" spans="1:20" ht="17.25" customHeight="1" x14ac:dyDescent="0.25">
      <c r="A205" s="403"/>
      <c r="B205" s="388" t="s">
        <v>435</v>
      </c>
      <c r="C205" s="53" t="s">
        <v>610</v>
      </c>
      <c r="D205" s="52">
        <f>SUM(D206:D215)</f>
        <v>21.68</v>
      </c>
      <c r="E205" s="342">
        <f t="shared" ref="E205:M205" si="92">SUM(E206:E215)</f>
        <v>21.84</v>
      </c>
      <c r="F205" s="342">
        <f t="shared" si="92"/>
        <v>0</v>
      </c>
      <c r="G205" s="342">
        <f t="shared" si="92"/>
        <v>0</v>
      </c>
      <c r="H205" s="342">
        <f t="shared" si="92"/>
        <v>0</v>
      </c>
      <c r="I205" s="342">
        <f t="shared" si="92"/>
        <v>0</v>
      </c>
      <c r="J205" s="342">
        <f t="shared" si="92"/>
        <v>21.68</v>
      </c>
      <c r="K205" s="342">
        <f t="shared" si="92"/>
        <v>21.84</v>
      </c>
      <c r="L205" s="342">
        <f t="shared" si="92"/>
        <v>0</v>
      </c>
      <c r="M205" s="342">
        <f t="shared" si="92"/>
        <v>0</v>
      </c>
      <c r="N205" s="52">
        <v>100</v>
      </c>
      <c r="O205" s="52">
        <v>100.74</v>
      </c>
      <c r="P205" s="54" t="s">
        <v>22</v>
      </c>
      <c r="Q205" s="6" t="s">
        <v>22</v>
      </c>
      <c r="R205" s="6" t="s">
        <v>22</v>
      </c>
      <c r="S205" s="7" t="s">
        <v>22</v>
      </c>
      <c r="T205" s="2"/>
    </row>
    <row r="206" spans="1:20" ht="43.5" customHeight="1" x14ac:dyDescent="0.25">
      <c r="A206" s="405"/>
      <c r="B206" s="389"/>
      <c r="C206" s="380">
        <v>2014</v>
      </c>
      <c r="D206" s="383">
        <v>6</v>
      </c>
      <c r="E206" s="383">
        <v>5.85</v>
      </c>
      <c r="F206" s="383">
        <v>0</v>
      </c>
      <c r="G206" s="383">
        <v>0</v>
      </c>
      <c r="H206" s="383">
        <v>0</v>
      </c>
      <c r="I206" s="383">
        <v>0</v>
      </c>
      <c r="J206" s="383">
        <v>6</v>
      </c>
      <c r="K206" s="383">
        <v>5.85</v>
      </c>
      <c r="L206" s="383">
        <v>0</v>
      </c>
      <c r="M206" s="383">
        <v>0</v>
      </c>
      <c r="N206" s="383">
        <v>100</v>
      </c>
      <c r="O206" s="383">
        <v>97.5</v>
      </c>
      <c r="P206" s="5" t="s">
        <v>52</v>
      </c>
      <c r="Q206" s="54" t="s">
        <v>53</v>
      </c>
      <c r="R206" s="54" t="s">
        <v>54</v>
      </c>
      <c r="S206" s="7" t="s">
        <v>55</v>
      </c>
      <c r="T206" s="2"/>
    </row>
    <row r="207" spans="1:20" ht="39.75" customHeight="1" x14ac:dyDescent="0.25">
      <c r="A207" s="405"/>
      <c r="B207" s="389"/>
      <c r="C207" s="382"/>
      <c r="D207" s="384"/>
      <c r="E207" s="384"/>
      <c r="F207" s="384"/>
      <c r="G207" s="384"/>
      <c r="H207" s="384"/>
      <c r="I207" s="384"/>
      <c r="J207" s="384"/>
      <c r="K207" s="384"/>
      <c r="L207" s="384"/>
      <c r="M207" s="384"/>
      <c r="N207" s="384"/>
      <c r="O207" s="384"/>
      <c r="P207" s="5" t="s">
        <v>56</v>
      </c>
      <c r="Q207" s="54">
        <v>2000</v>
      </c>
      <c r="R207" s="54">
        <v>2073</v>
      </c>
      <c r="S207" s="7">
        <v>103.65</v>
      </c>
      <c r="T207" s="2"/>
    </row>
    <row r="208" spans="1:20" ht="27" customHeight="1" x14ac:dyDescent="0.25">
      <c r="A208" s="405"/>
      <c r="B208" s="389"/>
      <c r="C208" s="380">
        <v>2015</v>
      </c>
      <c r="D208" s="383">
        <v>4.9000000000000004</v>
      </c>
      <c r="E208" s="383">
        <v>5.2</v>
      </c>
      <c r="F208" s="383">
        <v>0</v>
      </c>
      <c r="G208" s="383">
        <v>0</v>
      </c>
      <c r="H208" s="383">
        <v>0</v>
      </c>
      <c r="I208" s="383">
        <v>0</v>
      </c>
      <c r="J208" s="383">
        <v>4.9000000000000004</v>
      </c>
      <c r="K208" s="383">
        <v>5.2</v>
      </c>
      <c r="L208" s="383">
        <v>0</v>
      </c>
      <c r="M208" s="383">
        <v>0</v>
      </c>
      <c r="N208" s="383">
        <v>100</v>
      </c>
      <c r="O208" s="383">
        <v>106.1</v>
      </c>
      <c r="P208" s="71" t="s">
        <v>339</v>
      </c>
      <c r="Q208" s="72">
        <v>11</v>
      </c>
      <c r="R208" s="72">
        <v>12</v>
      </c>
      <c r="S208" s="73">
        <v>1.091</v>
      </c>
      <c r="T208" s="2"/>
    </row>
    <row r="209" spans="1:20" ht="37.5" customHeight="1" x14ac:dyDescent="0.25">
      <c r="A209" s="405"/>
      <c r="B209" s="389"/>
      <c r="C209" s="381"/>
      <c r="D209" s="412"/>
      <c r="E209" s="412"/>
      <c r="F209" s="412"/>
      <c r="G209" s="412"/>
      <c r="H209" s="412"/>
      <c r="I209" s="412"/>
      <c r="J209" s="412"/>
      <c r="K209" s="412"/>
      <c r="L209" s="412"/>
      <c r="M209" s="412"/>
      <c r="N209" s="412"/>
      <c r="O209" s="412"/>
      <c r="P209" s="71" t="s">
        <v>56</v>
      </c>
      <c r="Q209" s="74">
        <v>2000</v>
      </c>
      <c r="R209" s="74">
        <v>2740</v>
      </c>
      <c r="S209" s="75">
        <v>1.37</v>
      </c>
      <c r="T209" s="2"/>
    </row>
    <row r="210" spans="1:20" ht="34.5" customHeight="1" x14ac:dyDescent="0.25">
      <c r="A210" s="405"/>
      <c r="B210" s="389"/>
      <c r="C210" s="382"/>
      <c r="D210" s="384"/>
      <c r="E210" s="384"/>
      <c r="F210" s="384"/>
      <c r="G210" s="384"/>
      <c r="H210" s="384"/>
      <c r="I210" s="384"/>
      <c r="J210" s="384"/>
      <c r="K210" s="384"/>
      <c r="L210" s="384"/>
      <c r="M210" s="384"/>
      <c r="N210" s="384"/>
      <c r="O210" s="384"/>
      <c r="P210" s="71" t="s">
        <v>340</v>
      </c>
      <c r="Q210" s="74">
        <v>2500</v>
      </c>
      <c r="R210" s="74">
        <v>0</v>
      </c>
      <c r="S210" s="74" t="s">
        <v>341</v>
      </c>
      <c r="T210" s="2"/>
    </row>
    <row r="211" spans="1:20" ht="22.5" customHeight="1" x14ac:dyDescent="0.25">
      <c r="A211" s="405"/>
      <c r="B211" s="389"/>
      <c r="C211" s="125">
        <v>2016</v>
      </c>
      <c r="D211" s="134">
        <v>5.44</v>
      </c>
      <c r="E211" s="134">
        <v>5.45</v>
      </c>
      <c r="F211" s="134">
        <v>0</v>
      </c>
      <c r="G211" s="134">
        <v>0</v>
      </c>
      <c r="H211" s="134">
        <v>0</v>
      </c>
      <c r="I211" s="134">
        <v>0</v>
      </c>
      <c r="J211" s="134">
        <v>5.44</v>
      </c>
      <c r="K211" s="134">
        <v>5.45</v>
      </c>
      <c r="L211" s="134">
        <v>0</v>
      </c>
      <c r="M211" s="134">
        <v>0</v>
      </c>
      <c r="N211" s="134">
        <v>100</v>
      </c>
      <c r="O211" s="134">
        <v>100</v>
      </c>
      <c r="P211" s="149" t="s">
        <v>22</v>
      </c>
      <c r="Q211" s="149" t="s">
        <v>22</v>
      </c>
      <c r="R211" s="149" t="s">
        <v>22</v>
      </c>
      <c r="S211" s="149" t="s">
        <v>22</v>
      </c>
      <c r="T211" s="2"/>
    </row>
    <row r="212" spans="1:20" ht="22.5" customHeight="1" x14ac:dyDescent="0.25">
      <c r="A212" s="405"/>
      <c r="B212" s="389"/>
      <c r="C212" s="162">
        <v>2017</v>
      </c>
      <c r="D212" s="158">
        <v>5.34</v>
      </c>
      <c r="E212" s="158">
        <v>5.34</v>
      </c>
      <c r="F212" s="158">
        <v>0</v>
      </c>
      <c r="G212" s="158">
        <v>0</v>
      </c>
      <c r="H212" s="158">
        <v>0</v>
      </c>
      <c r="I212" s="158">
        <v>0</v>
      </c>
      <c r="J212" s="158">
        <v>5.34</v>
      </c>
      <c r="K212" s="158">
        <v>5.34</v>
      </c>
      <c r="L212" s="158">
        <v>0</v>
      </c>
      <c r="M212" s="158">
        <v>0</v>
      </c>
      <c r="N212" s="158">
        <v>100</v>
      </c>
      <c r="O212" s="158">
        <v>100</v>
      </c>
      <c r="P212" s="174" t="s">
        <v>22</v>
      </c>
      <c r="Q212" s="174" t="s">
        <v>22</v>
      </c>
      <c r="R212" s="174" t="s">
        <v>22</v>
      </c>
      <c r="S212" s="174" t="s">
        <v>22</v>
      </c>
      <c r="T212" s="2"/>
    </row>
    <row r="213" spans="1:20" ht="22.5" customHeight="1" x14ac:dyDescent="0.25">
      <c r="A213" s="405"/>
      <c r="B213" s="389"/>
      <c r="C213" s="190">
        <v>2018</v>
      </c>
      <c r="D213" s="193">
        <v>0</v>
      </c>
      <c r="E213" s="193">
        <v>0</v>
      </c>
      <c r="F213" s="193">
        <v>0</v>
      </c>
      <c r="G213" s="193">
        <v>0</v>
      </c>
      <c r="H213" s="193">
        <v>0</v>
      </c>
      <c r="I213" s="193">
        <v>0</v>
      </c>
      <c r="J213" s="193">
        <v>0</v>
      </c>
      <c r="K213" s="193">
        <v>0</v>
      </c>
      <c r="L213" s="193">
        <v>0</v>
      </c>
      <c r="M213" s="193">
        <v>0</v>
      </c>
      <c r="N213" s="193" t="s">
        <v>341</v>
      </c>
      <c r="O213" s="193" t="s">
        <v>341</v>
      </c>
      <c r="P213" s="207" t="s">
        <v>22</v>
      </c>
      <c r="Q213" s="207" t="s">
        <v>22</v>
      </c>
      <c r="R213" s="207" t="s">
        <v>22</v>
      </c>
      <c r="S213" s="207" t="s">
        <v>22</v>
      </c>
      <c r="T213" s="2"/>
    </row>
    <row r="214" spans="1:20" ht="22.5" customHeight="1" x14ac:dyDescent="0.25">
      <c r="A214" s="405"/>
      <c r="B214" s="389"/>
      <c r="C214" s="236">
        <v>2019</v>
      </c>
      <c r="D214" s="238">
        <v>0</v>
      </c>
      <c r="E214" s="238">
        <v>0</v>
      </c>
      <c r="F214" s="238">
        <v>0</v>
      </c>
      <c r="G214" s="238">
        <v>0</v>
      </c>
      <c r="H214" s="238">
        <v>0</v>
      </c>
      <c r="I214" s="238">
        <v>0</v>
      </c>
      <c r="J214" s="238">
        <v>0</v>
      </c>
      <c r="K214" s="238">
        <v>0</v>
      </c>
      <c r="L214" s="238">
        <v>0</v>
      </c>
      <c r="M214" s="238">
        <v>0</v>
      </c>
      <c r="N214" s="238" t="s">
        <v>341</v>
      </c>
      <c r="O214" s="238" t="s">
        <v>341</v>
      </c>
      <c r="P214" s="244" t="s">
        <v>22</v>
      </c>
      <c r="Q214" s="244" t="s">
        <v>22</v>
      </c>
      <c r="R214" s="244" t="s">
        <v>22</v>
      </c>
      <c r="S214" s="244" t="s">
        <v>22</v>
      </c>
      <c r="T214" s="2"/>
    </row>
    <row r="215" spans="1:20" ht="20.25" customHeight="1" x14ac:dyDescent="0.25">
      <c r="A215" s="404"/>
      <c r="B215" s="390"/>
      <c r="C215" s="273">
        <v>2020</v>
      </c>
      <c r="D215" s="343">
        <v>0</v>
      </c>
      <c r="E215" s="343">
        <v>0</v>
      </c>
      <c r="F215" s="343">
        <v>0</v>
      </c>
      <c r="G215" s="343">
        <v>0</v>
      </c>
      <c r="H215" s="343">
        <v>0</v>
      </c>
      <c r="I215" s="343">
        <v>0</v>
      </c>
      <c r="J215" s="343">
        <v>0</v>
      </c>
      <c r="K215" s="343">
        <v>0</v>
      </c>
      <c r="L215" s="343">
        <v>0</v>
      </c>
      <c r="M215" s="343">
        <v>0</v>
      </c>
      <c r="N215" s="343" t="s">
        <v>341</v>
      </c>
      <c r="O215" s="343" t="s">
        <v>341</v>
      </c>
      <c r="P215" s="346" t="s">
        <v>22</v>
      </c>
      <c r="Q215" s="346" t="s">
        <v>22</v>
      </c>
      <c r="R215" s="346" t="s">
        <v>22</v>
      </c>
      <c r="S215" s="346" t="s">
        <v>22</v>
      </c>
      <c r="T215" s="2"/>
    </row>
    <row r="216" spans="1:20" x14ac:dyDescent="0.25">
      <c r="A216" s="403"/>
      <c r="B216" s="388" t="s">
        <v>436</v>
      </c>
      <c r="C216" s="125" t="s">
        <v>610</v>
      </c>
      <c r="D216" s="134">
        <f>SUM(D217:D223)</f>
        <v>162.55000000000001</v>
      </c>
      <c r="E216" s="343">
        <f t="shared" ref="E216:M216" si="93">SUM(E217:E223)</f>
        <v>162.55000000000001</v>
      </c>
      <c r="F216" s="343">
        <f t="shared" si="93"/>
        <v>0</v>
      </c>
      <c r="G216" s="343">
        <f t="shared" si="93"/>
        <v>0</v>
      </c>
      <c r="H216" s="343">
        <f t="shared" si="93"/>
        <v>0</v>
      </c>
      <c r="I216" s="343">
        <f t="shared" si="93"/>
        <v>0</v>
      </c>
      <c r="J216" s="343">
        <f t="shared" si="93"/>
        <v>162.55000000000001</v>
      </c>
      <c r="K216" s="343">
        <f t="shared" si="93"/>
        <v>162.55000000000001</v>
      </c>
      <c r="L216" s="343">
        <f t="shared" si="93"/>
        <v>0</v>
      </c>
      <c r="M216" s="343">
        <f t="shared" si="93"/>
        <v>0</v>
      </c>
      <c r="N216" s="134">
        <v>100</v>
      </c>
      <c r="O216" s="134">
        <v>100</v>
      </c>
      <c r="P216" s="463" t="s">
        <v>22</v>
      </c>
      <c r="Q216" s="463" t="s">
        <v>22</v>
      </c>
      <c r="R216" s="463" t="s">
        <v>22</v>
      </c>
      <c r="S216" s="463" t="s">
        <v>22</v>
      </c>
      <c r="T216" s="2"/>
    </row>
    <row r="217" spans="1:20" x14ac:dyDescent="0.25">
      <c r="A217" s="405"/>
      <c r="B217" s="389"/>
      <c r="C217" s="125">
        <v>2014</v>
      </c>
      <c r="D217" s="134">
        <v>0</v>
      </c>
      <c r="E217" s="134">
        <v>0</v>
      </c>
      <c r="F217" s="134">
        <v>0</v>
      </c>
      <c r="G217" s="134">
        <v>0</v>
      </c>
      <c r="H217" s="134">
        <v>0</v>
      </c>
      <c r="I217" s="134">
        <v>0</v>
      </c>
      <c r="J217" s="134">
        <v>0</v>
      </c>
      <c r="K217" s="134">
        <v>0</v>
      </c>
      <c r="L217" s="134">
        <v>0</v>
      </c>
      <c r="M217" s="134">
        <v>0</v>
      </c>
      <c r="N217" s="134">
        <v>0</v>
      </c>
      <c r="O217" s="134">
        <v>0</v>
      </c>
      <c r="P217" s="464"/>
      <c r="Q217" s="464"/>
      <c r="R217" s="464"/>
      <c r="S217" s="464"/>
      <c r="T217" s="2"/>
    </row>
    <row r="218" spans="1:20" x14ac:dyDescent="0.25">
      <c r="A218" s="405"/>
      <c r="B218" s="389"/>
      <c r="C218" s="125">
        <v>2015</v>
      </c>
      <c r="D218" s="134">
        <v>0</v>
      </c>
      <c r="E218" s="134">
        <v>0</v>
      </c>
      <c r="F218" s="134">
        <v>0</v>
      </c>
      <c r="G218" s="134">
        <v>0</v>
      </c>
      <c r="H218" s="134">
        <v>0</v>
      </c>
      <c r="I218" s="134">
        <v>0</v>
      </c>
      <c r="J218" s="134">
        <v>0</v>
      </c>
      <c r="K218" s="134">
        <v>0</v>
      </c>
      <c r="L218" s="134">
        <v>0</v>
      </c>
      <c r="M218" s="134">
        <v>0</v>
      </c>
      <c r="N218" s="134">
        <v>0</v>
      </c>
      <c r="O218" s="134">
        <v>0</v>
      </c>
      <c r="P218" s="464"/>
      <c r="Q218" s="464"/>
      <c r="R218" s="464"/>
      <c r="S218" s="464"/>
      <c r="T218" s="2"/>
    </row>
    <row r="219" spans="1:20" x14ac:dyDescent="0.25">
      <c r="A219" s="405"/>
      <c r="B219" s="389"/>
      <c r="C219" s="125">
        <v>2016</v>
      </c>
      <c r="D219" s="134">
        <v>34</v>
      </c>
      <c r="E219" s="134">
        <v>34</v>
      </c>
      <c r="F219" s="134">
        <v>0</v>
      </c>
      <c r="G219" s="134">
        <v>0</v>
      </c>
      <c r="H219" s="134">
        <v>0</v>
      </c>
      <c r="I219" s="134">
        <v>0</v>
      </c>
      <c r="J219" s="134">
        <v>34</v>
      </c>
      <c r="K219" s="134">
        <v>34</v>
      </c>
      <c r="L219" s="134">
        <v>0</v>
      </c>
      <c r="M219" s="134">
        <v>0</v>
      </c>
      <c r="N219" s="134">
        <v>100</v>
      </c>
      <c r="O219" s="134">
        <v>100</v>
      </c>
      <c r="P219" s="464"/>
      <c r="Q219" s="464"/>
      <c r="R219" s="464"/>
      <c r="S219" s="464"/>
      <c r="T219" s="2"/>
    </row>
    <row r="220" spans="1:20" x14ac:dyDescent="0.25">
      <c r="A220" s="405"/>
      <c r="B220" s="389"/>
      <c r="C220" s="162">
        <v>2017</v>
      </c>
      <c r="D220" s="158">
        <v>34</v>
      </c>
      <c r="E220" s="158">
        <v>34</v>
      </c>
      <c r="F220" s="158">
        <v>0</v>
      </c>
      <c r="G220" s="158">
        <v>0</v>
      </c>
      <c r="H220" s="158">
        <v>0</v>
      </c>
      <c r="I220" s="158">
        <v>0</v>
      </c>
      <c r="J220" s="158">
        <v>34</v>
      </c>
      <c r="K220" s="158">
        <v>34</v>
      </c>
      <c r="L220" s="158">
        <v>0</v>
      </c>
      <c r="M220" s="158">
        <v>0</v>
      </c>
      <c r="N220" s="158">
        <v>100</v>
      </c>
      <c r="O220" s="158">
        <v>100</v>
      </c>
      <c r="P220" s="464"/>
      <c r="Q220" s="464"/>
      <c r="R220" s="464"/>
      <c r="S220" s="464"/>
      <c r="T220" s="2"/>
    </row>
    <row r="221" spans="1:20" x14ac:dyDescent="0.25">
      <c r="A221" s="405"/>
      <c r="B221" s="389"/>
      <c r="C221" s="190">
        <v>2018</v>
      </c>
      <c r="D221" s="193">
        <v>36.549999999999997</v>
      </c>
      <c r="E221" s="193">
        <v>36.549999999999997</v>
      </c>
      <c r="F221" s="193">
        <v>0</v>
      </c>
      <c r="G221" s="193">
        <v>0</v>
      </c>
      <c r="H221" s="193">
        <v>0</v>
      </c>
      <c r="I221" s="193">
        <v>0</v>
      </c>
      <c r="J221" s="193">
        <v>36.549999999999997</v>
      </c>
      <c r="K221" s="193">
        <v>36.549999999999997</v>
      </c>
      <c r="L221" s="193">
        <v>0</v>
      </c>
      <c r="M221" s="193">
        <v>0</v>
      </c>
      <c r="N221" s="193">
        <v>100</v>
      </c>
      <c r="O221" s="193">
        <v>100</v>
      </c>
      <c r="P221" s="464"/>
      <c r="Q221" s="464"/>
      <c r="R221" s="464"/>
      <c r="S221" s="464"/>
      <c r="T221" s="2"/>
    </row>
    <row r="222" spans="1:20" x14ac:dyDescent="0.25">
      <c r="A222" s="405"/>
      <c r="B222" s="389"/>
      <c r="C222" s="236">
        <v>2019</v>
      </c>
      <c r="D222" s="238">
        <v>58</v>
      </c>
      <c r="E222" s="238">
        <v>58</v>
      </c>
      <c r="F222" s="238">
        <v>0</v>
      </c>
      <c r="G222" s="238">
        <v>0</v>
      </c>
      <c r="H222" s="238">
        <v>0</v>
      </c>
      <c r="I222" s="238">
        <v>0</v>
      </c>
      <c r="J222" s="238">
        <v>58</v>
      </c>
      <c r="K222" s="238">
        <v>58</v>
      </c>
      <c r="L222" s="238">
        <v>0</v>
      </c>
      <c r="M222" s="238">
        <v>0</v>
      </c>
      <c r="N222" s="238">
        <v>100</v>
      </c>
      <c r="O222" s="238">
        <v>100</v>
      </c>
      <c r="P222" s="464"/>
      <c r="Q222" s="464"/>
      <c r="R222" s="464"/>
      <c r="S222" s="464"/>
      <c r="T222" s="2"/>
    </row>
    <row r="223" spans="1:20" x14ac:dyDescent="0.25">
      <c r="A223" s="404"/>
      <c r="B223" s="390"/>
      <c r="C223" s="273">
        <v>2020</v>
      </c>
      <c r="D223" s="278">
        <v>0</v>
      </c>
      <c r="E223" s="278">
        <v>0</v>
      </c>
      <c r="F223" s="278">
        <v>0</v>
      </c>
      <c r="G223" s="278">
        <v>0</v>
      </c>
      <c r="H223" s="278">
        <v>0</v>
      </c>
      <c r="I223" s="278">
        <v>0</v>
      </c>
      <c r="J223" s="278">
        <v>0</v>
      </c>
      <c r="K223" s="278">
        <v>0</v>
      </c>
      <c r="L223" s="278">
        <v>0</v>
      </c>
      <c r="M223" s="278">
        <v>0</v>
      </c>
      <c r="N223" s="278" t="s">
        <v>22</v>
      </c>
      <c r="O223" s="278" t="s">
        <v>22</v>
      </c>
      <c r="P223" s="465"/>
      <c r="Q223" s="465"/>
      <c r="R223" s="465"/>
      <c r="S223" s="465"/>
      <c r="T223" s="2"/>
    </row>
    <row r="224" spans="1:20" ht="18" customHeight="1" x14ac:dyDescent="0.25">
      <c r="A224" s="403"/>
      <c r="B224" s="388" t="s">
        <v>437</v>
      </c>
      <c r="C224" s="125" t="s">
        <v>610</v>
      </c>
      <c r="D224" s="134">
        <f>SUM(D225:D231)</f>
        <v>58.93</v>
      </c>
      <c r="E224" s="343">
        <f t="shared" ref="E224:M224" si="94">SUM(E225:E231)</f>
        <v>58.93</v>
      </c>
      <c r="F224" s="343">
        <f t="shared" si="94"/>
        <v>0</v>
      </c>
      <c r="G224" s="343">
        <f t="shared" si="94"/>
        <v>0</v>
      </c>
      <c r="H224" s="343">
        <f t="shared" si="94"/>
        <v>0</v>
      </c>
      <c r="I224" s="343">
        <f t="shared" si="94"/>
        <v>0</v>
      </c>
      <c r="J224" s="343">
        <f t="shared" si="94"/>
        <v>58.93</v>
      </c>
      <c r="K224" s="343">
        <f t="shared" si="94"/>
        <v>58.93</v>
      </c>
      <c r="L224" s="343">
        <f t="shared" si="94"/>
        <v>0</v>
      </c>
      <c r="M224" s="343">
        <f t="shared" si="94"/>
        <v>0</v>
      </c>
      <c r="N224" s="134">
        <v>100</v>
      </c>
      <c r="O224" s="134">
        <v>100</v>
      </c>
      <c r="P224" s="150" t="s">
        <v>22</v>
      </c>
      <c r="Q224" s="150" t="s">
        <v>22</v>
      </c>
      <c r="R224" s="150" t="s">
        <v>22</v>
      </c>
      <c r="S224" s="150" t="s">
        <v>22</v>
      </c>
      <c r="T224" s="2"/>
    </row>
    <row r="225" spans="1:20" ht="18.75" customHeight="1" x14ac:dyDescent="0.25">
      <c r="A225" s="405"/>
      <c r="B225" s="389"/>
      <c r="C225" s="125">
        <v>2014</v>
      </c>
      <c r="D225" s="134">
        <v>0</v>
      </c>
      <c r="E225" s="134">
        <v>0</v>
      </c>
      <c r="F225" s="134">
        <v>0</v>
      </c>
      <c r="G225" s="134">
        <v>0</v>
      </c>
      <c r="H225" s="134">
        <v>0</v>
      </c>
      <c r="I225" s="134">
        <v>0</v>
      </c>
      <c r="J225" s="134">
        <v>0</v>
      </c>
      <c r="K225" s="134">
        <v>0</v>
      </c>
      <c r="L225" s="134">
        <v>0</v>
      </c>
      <c r="M225" s="134">
        <v>0</v>
      </c>
      <c r="N225" s="134">
        <v>0</v>
      </c>
      <c r="O225" s="134">
        <v>0</v>
      </c>
      <c r="P225" s="150"/>
      <c r="Q225" s="150"/>
      <c r="R225" s="150"/>
      <c r="S225" s="150"/>
      <c r="T225" s="2"/>
    </row>
    <row r="226" spans="1:20" ht="17.25" customHeight="1" x14ac:dyDescent="0.25">
      <c r="A226" s="405"/>
      <c r="B226" s="389"/>
      <c r="C226" s="125">
        <v>2015</v>
      </c>
      <c r="D226" s="134">
        <v>0</v>
      </c>
      <c r="E226" s="134">
        <v>0</v>
      </c>
      <c r="F226" s="134">
        <v>0</v>
      </c>
      <c r="G226" s="134">
        <v>0</v>
      </c>
      <c r="H226" s="134">
        <v>0</v>
      </c>
      <c r="I226" s="134">
        <v>0</v>
      </c>
      <c r="J226" s="134">
        <v>0</v>
      </c>
      <c r="K226" s="134">
        <v>0</v>
      </c>
      <c r="L226" s="134">
        <v>0</v>
      </c>
      <c r="M226" s="134">
        <v>0</v>
      </c>
      <c r="N226" s="134">
        <v>0</v>
      </c>
      <c r="O226" s="134">
        <v>0</v>
      </c>
      <c r="P226" s="150"/>
      <c r="Q226" s="150"/>
      <c r="R226" s="150"/>
      <c r="S226" s="150"/>
      <c r="T226" s="2"/>
    </row>
    <row r="227" spans="1:20" ht="18" customHeight="1" x14ac:dyDescent="0.25">
      <c r="A227" s="405"/>
      <c r="B227" s="389"/>
      <c r="C227" s="125">
        <v>2016</v>
      </c>
      <c r="D227" s="134">
        <v>21</v>
      </c>
      <c r="E227" s="134">
        <v>21</v>
      </c>
      <c r="F227" s="134">
        <v>0</v>
      </c>
      <c r="G227" s="134">
        <v>0</v>
      </c>
      <c r="H227" s="134">
        <v>0</v>
      </c>
      <c r="I227" s="134">
        <v>0</v>
      </c>
      <c r="J227" s="134">
        <v>21</v>
      </c>
      <c r="K227" s="134">
        <v>21</v>
      </c>
      <c r="L227" s="134">
        <v>0</v>
      </c>
      <c r="M227" s="134">
        <v>0</v>
      </c>
      <c r="N227" s="134">
        <v>100</v>
      </c>
      <c r="O227" s="134">
        <v>100</v>
      </c>
      <c r="P227" s="460" t="s">
        <v>438</v>
      </c>
      <c r="Q227" s="74">
        <v>3</v>
      </c>
      <c r="R227" s="74">
        <v>3</v>
      </c>
      <c r="S227" s="74">
        <v>100</v>
      </c>
      <c r="T227" s="2"/>
    </row>
    <row r="228" spans="1:20" ht="18" customHeight="1" x14ac:dyDescent="0.25">
      <c r="A228" s="405"/>
      <c r="B228" s="389"/>
      <c r="C228" s="162">
        <v>2017</v>
      </c>
      <c r="D228" s="158">
        <v>19.93</v>
      </c>
      <c r="E228" s="158">
        <v>19.93</v>
      </c>
      <c r="F228" s="158">
        <v>0</v>
      </c>
      <c r="G228" s="158">
        <v>0</v>
      </c>
      <c r="H228" s="158">
        <v>0</v>
      </c>
      <c r="I228" s="158">
        <v>0</v>
      </c>
      <c r="J228" s="158">
        <v>19.93</v>
      </c>
      <c r="K228" s="158">
        <v>19.93</v>
      </c>
      <c r="L228" s="158">
        <v>0</v>
      </c>
      <c r="M228" s="158">
        <v>0</v>
      </c>
      <c r="N228" s="158">
        <v>100</v>
      </c>
      <c r="O228" s="158">
        <v>100</v>
      </c>
      <c r="P228" s="461"/>
      <c r="Q228" s="174">
        <v>3</v>
      </c>
      <c r="R228" s="174">
        <v>3</v>
      </c>
      <c r="S228" s="174">
        <v>100</v>
      </c>
      <c r="T228" s="2"/>
    </row>
    <row r="229" spans="1:20" ht="18.75" customHeight="1" x14ac:dyDescent="0.25">
      <c r="A229" s="405"/>
      <c r="B229" s="389"/>
      <c r="C229" s="190">
        <v>2018</v>
      </c>
      <c r="D229" s="193">
        <v>18</v>
      </c>
      <c r="E229" s="193">
        <v>18</v>
      </c>
      <c r="F229" s="193">
        <v>0</v>
      </c>
      <c r="G229" s="193">
        <v>0</v>
      </c>
      <c r="H229" s="193">
        <v>0</v>
      </c>
      <c r="I229" s="193">
        <v>0</v>
      </c>
      <c r="J229" s="193">
        <v>18</v>
      </c>
      <c r="K229" s="193">
        <v>18</v>
      </c>
      <c r="L229" s="193">
        <v>0</v>
      </c>
      <c r="M229" s="193">
        <v>0</v>
      </c>
      <c r="N229" s="193">
        <v>100</v>
      </c>
      <c r="O229" s="193">
        <v>100</v>
      </c>
      <c r="P229" s="462"/>
      <c r="Q229" s="207">
        <v>3</v>
      </c>
      <c r="R229" s="207">
        <v>3</v>
      </c>
      <c r="S229" s="207">
        <v>100</v>
      </c>
      <c r="T229" s="2"/>
    </row>
    <row r="230" spans="1:20" ht="18.75" customHeight="1" x14ac:dyDescent="0.25">
      <c r="A230" s="405"/>
      <c r="B230" s="389"/>
      <c r="C230" s="236">
        <v>2019</v>
      </c>
      <c r="D230" s="238">
        <v>0</v>
      </c>
      <c r="E230" s="238">
        <v>0</v>
      </c>
      <c r="F230" s="238">
        <v>0</v>
      </c>
      <c r="G230" s="238">
        <v>0</v>
      </c>
      <c r="H230" s="238">
        <v>0</v>
      </c>
      <c r="I230" s="238">
        <v>0</v>
      </c>
      <c r="J230" s="238">
        <v>0</v>
      </c>
      <c r="K230" s="238">
        <v>0</v>
      </c>
      <c r="L230" s="238">
        <v>0</v>
      </c>
      <c r="M230" s="238">
        <v>0</v>
      </c>
      <c r="N230" s="238">
        <v>0</v>
      </c>
      <c r="O230" s="238">
        <v>0</v>
      </c>
      <c r="P230" s="241" t="s">
        <v>22</v>
      </c>
      <c r="Q230" s="244" t="s">
        <v>22</v>
      </c>
      <c r="R230" s="244" t="s">
        <v>22</v>
      </c>
      <c r="S230" s="244" t="s">
        <v>22</v>
      </c>
      <c r="T230" s="2"/>
    </row>
    <row r="231" spans="1:20" ht="18.75" customHeight="1" x14ac:dyDescent="0.25">
      <c r="A231" s="404"/>
      <c r="B231" s="390"/>
      <c r="C231" s="273">
        <v>2020</v>
      </c>
      <c r="D231" s="343">
        <v>0</v>
      </c>
      <c r="E231" s="343">
        <v>0</v>
      </c>
      <c r="F231" s="343">
        <v>0</v>
      </c>
      <c r="G231" s="343">
        <v>0</v>
      </c>
      <c r="H231" s="343">
        <v>0</v>
      </c>
      <c r="I231" s="343">
        <v>0</v>
      </c>
      <c r="J231" s="343">
        <v>0</v>
      </c>
      <c r="K231" s="343">
        <v>0</v>
      </c>
      <c r="L231" s="343">
        <v>0</v>
      </c>
      <c r="M231" s="343">
        <v>0</v>
      </c>
      <c r="N231" s="343">
        <v>0</v>
      </c>
      <c r="O231" s="343">
        <v>0</v>
      </c>
      <c r="P231" s="290"/>
      <c r="Q231" s="346" t="s">
        <v>22</v>
      </c>
      <c r="R231" s="346" t="s">
        <v>22</v>
      </c>
      <c r="S231" s="346" t="s">
        <v>22</v>
      </c>
      <c r="T231" s="2"/>
    </row>
    <row r="232" spans="1:20" x14ac:dyDescent="0.25">
      <c r="A232" s="417" t="s">
        <v>57</v>
      </c>
      <c r="B232" s="420" t="s">
        <v>667</v>
      </c>
      <c r="C232" s="13" t="s">
        <v>610</v>
      </c>
      <c r="D232" s="14">
        <f>SUM(D233:D239)</f>
        <v>8533218.3499999996</v>
      </c>
      <c r="E232" s="14">
        <f t="shared" ref="E232:M232" si="95">SUM(E233:E239)</f>
        <v>8517981.8900000006</v>
      </c>
      <c r="F232" s="14">
        <f t="shared" si="95"/>
        <v>498622.8</v>
      </c>
      <c r="G232" s="14">
        <f t="shared" si="95"/>
        <v>496557.24000000005</v>
      </c>
      <c r="H232" s="14">
        <f t="shared" si="95"/>
        <v>5435987.1700000009</v>
      </c>
      <c r="I232" s="14">
        <f t="shared" si="95"/>
        <v>5422937.3300000001</v>
      </c>
      <c r="J232" s="14">
        <f t="shared" si="95"/>
        <v>2598608.38</v>
      </c>
      <c r="K232" s="14">
        <f t="shared" si="95"/>
        <v>2598487.3199999998</v>
      </c>
      <c r="L232" s="14">
        <f t="shared" si="95"/>
        <v>0</v>
      </c>
      <c r="M232" s="14">
        <f t="shared" si="95"/>
        <v>0</v>
      </c>
      <c r="N232" s="14">
        <v>100</v>
      </c>
      <c r="O232" s="322">
        <f>E232/D232</f>
        <v>0.99821445328420555</v>
      </c>
      <c r="P232" s="423" t="s">
        <v>22</v>
      </c>
      <c r="Q232" s="423" t="s">
        <v>22</v>
      </c>
      <c r="R232" s="423" t="s">
        <v>22</v>
      </c>
      <c r="S232" s="423" t="s">
        <v>22</v>
      </c>
      <c r="T232" s="2"/>
    </row>
    <row r="233" spans="1:20" x14ac:dyDescent="0.25">
      <c r="A233" s="418"/>
      <c r="B233" s="421"/>
      <c r="C233" s="12">
        <v>2014</v>
      </c>
      <c r="D233" s="14">
        <f t="shared" ref="D233:M233" si="96">SUM(D241+D270+D350+D393+D424+D449+D472+D501)</f>
        <v>1022281</v>
      </c>
      <c r="E233" s="14">
        <f t="shared" si="96"/>
        <v>1021079.2000000001</v>
      </c>
      <c r="F233" s="14">
        <f t="shared" si="96"/>
        <v>34804.300000000003</v>
      </c>
      <c r="G233" s="14">
        <f t="shared" si="96"/>
        <v>34804.300000000003</v>
      </c>
      <c r="H233" s="14">
        <f t="shared" si="96"/>
        <v>708181.2</v>
      </c>
      <c r="I233" s="14">
        <f t="shared" si="96"/>
        <v>706983.2</v>
      </c>
      <c r="J233" s="14">
        <f t="shared" si="96"/>
        <v>279295.5</v>
      </c>
      <c r="K233" s="14">
        <f t="shared" si="96"/>
        <v>279291.7</v>
      </c>
      <c r="L233" s="14">
        <f t="shared" si="96"/>
        <v>0</v>
      </c>
      <c r="M233" s="14">
        <f t="shared" si="96"/>
        <v>0</v>
      </c>
      <c r="N233" s="14">
        <v>100</v>
      </c>
      <c r="O233" s="14">
        <v>99.88</v>
      </c>
      <c r="P233" s="424"/>
      <c r="Q233" s="424"/>
      <c r="R233" s="424"/>
      <c r="S233" s="424"/>
      <c r="T233" s="2"/>
    </row>
    <row r="234" spans="1:20" x14ac:dyDescent="0.25">
      <c r="A234" s="418"/>
      <c r="B234" s="421"/>
      <c r="C234" s="12">
        <v>2015</v>
      </c>
      <c r="D234" s="14">
        <f t="shared" ref="D234:M234" si="97">SUM(D242+D271+D351+D394+D425+D450+D473+D502)</f>
        <v>1052472.3</v>
      </c>
      <c r="E234" s="14">
        <f t="shared" si="97"/>
        <v>1052470.5</v>
      </c>
      <c r="F234" s="14">
        <f t="shared" si="97"/>
        <v>31574</v>
      </c>
      <c r="G234" s="14">
        <f t="shared" si="97"/>
        <v>31574</v>
      </c>
      <c r="H234" s="14">
        <f t="shared" si="97"/>
        <v>689072.2</v>
      </c>
      <c r="I234" s="14">
        <f t="shared" si="97"/>
        <v>689071.7</v>
      </c>
      <c r="J234" s="14">
        <f t="shared" si="97"/>
        <v>331826.10000000003</v>
      </c>
      <c r="K234" s="14">
        <f t="shared" si="97"/>
        <v>331824.8</v>
      </c>
      <c r="L234" s="14">
        <f t="shared" si="97"/>
        <v>0</v>
      </c>
      <c r="M234" s="14">
        <f t="shared" si="97"/>
        <v>0</v>
      </c>
      <c r="N234" s="14">
        <v>100</v>
      </c>
      <c r="O234" s="14">
        <v>100</v>
      </c>
      <c r="P234" s="424"/>
      <c r="Q234" s="424"/>
      <c r="R234" s="424"/>
      <c r="S234" s="424"/>
      <c r="T234" s="2"/>
    </row>
    <row r="235" spans="1:20" x14ac:dyDescent="0.25">
      <c r="A235" s="418"/>
      <c r="B235" s="421"/>
      <c r="C235" s="12">
        <v>2016</v>
      </c>
      <c r="D235" s="14">
        <f t="shared" ref="D235:M235" si="98">SUM(D243+D272+D352+D395+D426+D451+D474+D503)</f>
        <v>1500620.6999999997</v>
      </c>
      <c r="E235" s="14">
        <f t="shared" si="98"/>
        <v>1500239.7499999998</v>
      </c>
      <c r="F235" s="14">
        <f t="shared" si="98"/>
        <v>299330.8</v>
      </c>
      <c r="G235" s="14">
        <f t="shared" si="98"/>
        <v>299330.77</v>
      </c>
      <c r="H235" s="14">
        <f t="shared" si="98"/>
        <v>717039.20000000007</v>
      </c>
      <c r="I235" s="14">
        <f t="shared" si="98"/>
        <v>716663.85999999987</v>
      </c>
      <c r="J235" s="14">
        <f t="shared" si="98"/>
        <v>484250.7</v>
      </c>
      <c r="K235" s="14">
        <f t="shared" si="98"/>
        <v>484245.12</v>
      </c>
      <c r="L235" s="14">
        <f t="shared" si="98"/>
        <v>0</v>
      </c>
      <c r="M235" s="14">
        <f t="shared" si="98"/>
        <v>0</v>
      </c>
      <c r="N235" s="14">
        <v>100</v>
      </c>
      <c r="O235" s="14">
        <v>100</v>
      </c>
      <c r="P235" s="424"/>
      <c r="Q235" s="424"/>
      <c r="R235" s="424"/>
      <c r="S235" s="424"/>
      <c r="T235" s="2"/>
    </row>
    <row r="236" spans="1:20" x14ac:dyDescent="0.25">
      <c r="A236" s="418"/>
      <c r="B236" s="421"/>
      <c r="C236" s="12">
        <v>2017</v>
      </c>
      <c r="D236" s="14">
        <f t="shared" ref="D236:M236" si="99">SUM(D244+D273+D353+D396+D427+D452+D475+D504)</f>
        <v>1152714.5</v>
      </c>
      <c r="E236" s="14">
        <f t="shared" si="99"/>
        <v>1152148.7</v>
      </c>
      <c r="F236" s="14">
        <f t="shared" si="99"/>
        <v>1723.5</v>
      </c>
      <c r="G236" s="14">
        <f t="shared" si="99"/>
        <v>1723.4</v>
      </c>
      <c r="H236" s="14">
        <f t="shared" si="99"/>
        <v>717992.99999999988</v>
      </c>
      <c r="I236" s="14">
        <f t="shared" si="99"/>
        <v>717430.9</v>
      </c>
      <c r="J236" s="14">
        <f t="shared" si="99"/>
        <v>432998</v>
      </c>
      <c r="K236" s="14">
        <f t="shared" si="99"/>
        <v>432994.39999999997</v>
      </c>
      <c r="L236" s="14">
        <f t="shared" si="99"/>
        <v>0</v>
      </c>
      <c r="M236" s="14">
        <f t="shared" si="99"/>
        <v>0</v>
      </c>
      <c r="N236" s="14">
        <v>100</v>
      </c>
      <c r="O236" s="14">
        <v>100</v>
      </c>
      <c r="P236" s="424"/>
      <c r="Q236" s="424"/>
      <c r="R236" s="424"/>
      <c r="S236" s="424"/>
      <c r="T236" s="2"/>
    </row>
    <row r="237" spans="1:20" x14ac:dyDescent="0.25">
      <c r="A237" s="418"/>
      <c r="B237" s="421"/>
      <c r="C237" s="12">
        <v>2018</v>
      </c>
      <c r="D237" s="14">
        <f t="shared" ref="D237:M237" si="100">SUM(D245+D274+D354+D397+D428+D453+D476+D505)</f>
        <v>1182314.5200000003</v>
      </c>
      <c r="E237" s="14">
        <f t="shared" si="100"/>
        <v>1172654.55</v>
      </c>
      <c r="F237" s="14">
        <f t="shared" si="100"/>
        <v>6918.6</v>
      </c>
      <c r="G237" s="14">
        <f t="shared" si="100"/>
        <v>6917.83</v>
      </c>
      <c r="H237" s="14">
        <f t="shared" si="100"/>
        <v>817400.64</v>
      </c>
      <c r="I237" s="14">
        <f t="shared" si="100"/>
        <v>807775.28</v>
      </c>
      <c r="J237" s="14">
        <f t="shared" si="100"/>
        <v>357995.27999999991</v>
      </c>
      <c r="K237" s="14">
        <f t="shared" si="100"/>
        <v>357961.44000000006</v>
      </c>
      <c r="L237" s="14">
        <f t="shared" si="100"/>
        <v>0</v>
      </c>
      <c r="M237" s="14">
        <f t="shared" si="100"/>
        <v>0</v>
      </c>
      <c r="N237" s="14">
        <v>100</v>
      </c>
      <c r="O237" s="14">
        <v>99.18</v>
      </c>
      <c r="P237" s="424"/>
      <c r="Q237" s="424"/>
      <c r="R237" s="424"/>
      <c r="S237" s="424"/>
      <c r="T237" s="2"/>
    </row>
    <row r="238" spans="1:20" x14ac:dyDescent="0.25">
      <c r="A238" s="418"/>
      <c r="B238" s="421"/>
      <c r="C238" s="12">
        <v>2019</v>
      </c>
      <c r="D238" s="14">
        <f t="shared" ref="D238:M238" si="101">SUM(D246+D275+D355+D398+D429+D454+D477+D506)</f>
        <v>1267762.73</v>
      </c>
      <c r="E238" s="14">
        <f t="shared" si="101"/>
        <v>1267355.1100000001</v>
      </c>
      <c r="F238" s="14">
        <f t="shared" si="101"/>
        <v>29726.7</v>
      </c>
      <c r="G238" s="14">
        <f t="shared" si="101"/>
        <v>29726.379999999997</v>
      </c>
      <c r="H238" s="14">
        <f t="shared" si="101"/>
        <v>871046.03</v>
      </c>
      <c r="I238" s="14">
        <f t="shared" si="101"/>
        <v>870661.66</v>
      </c>
      <c r="J238" s="14">
        <f t="shared" si="101"/>
        <v>366990</v>
      </c>
      <c r="K238" s="14">
        <f t="shared" si="101"/>
        <v>366967.07</v>
      </c>
      <c r="L238" s="14">
        <f t="shared" si="101"/>
        <v>0</v>
      </c>
      <c r="M238" s="14">
        <f t="shared" si="101"/>
        <v>0</v>
      </c>
      <c r="N238" s="14">
        <v>100</v>
      </c>
      <c r="O238" s="14">
        <v>99.97</v>
      </c>
      <c r="P238" s="424"/>
      <c r="Q238" s="424"/>
      <c r="R238" s="424"/>
      <c r="S238" s="424"/>
      <c r="T238" s="2"/>
    </row>
    <row r="239" spans="1:20" x14ac:dyDescent="0.25">
      <c r="A239" s="419"/>
      <c r="B239" s="422"/>
      <c r="C239" s="12">
        <v>2020</v>
      </c>
      <c r="D239" s="14">
        <f>SUM(D247+D276+D356+D399+D430+D455+D478+D507)</f>
        <v>1355052.5999999999</v>
      </c>
      <c r="E239" s="14">
        <f t="shared" ref="E239:M239" si="102">SUM(E247+E276+E356+E399+E430+E455+E478+E507)</f>
        <v>1352034.0800000003</v>
      </c>
      <c r="F239" s="14">
        <f t="shared" si="102"/>
        <v>94544.900000000009</v>
      </c>
      <c r="G239" s="14">
        <f t="shared" si="102"/>
        <v>92480.56</v>
      </c>
      <c r="H239" s="14">
        <f t="shared" si="102"/>
        <v>915254.90000000014</v>
      </c>
      <c r="I239" s="14">
        <f t="shared" si="102"/>
        <v>914350.73</v>
      </c>
      <c r="J239" s="14">
        <f t="shared" si="102"/>
        <v>345252.8</v>
      </c>
      <c r="K239" s="14">
        <f t="shared" si="102"/>
        <v>345202.79</v>
      </c>
      <c r="L239" s="14">
        <f t="shared" si="102"/>
        <v>0</v>
      </c>
      <c r="M239" s="14">
        <f t="shared" si="102"/>
        <v>0</v>
      </c>
      <c r="N239" s="14">
        <v>100</v>
      </c>
      <c r="O239" s="322">
        <f>E239/D239</f>
        <v>0.99777239643686189</v>
      </c>
      <c r="P239" s="425"/>
      <c r="Q239" s="425"/>
      <c r="R239" s="425"/>
      <c r="S239" s="425"/>
      <c r="T239" s="2"/>
    </row>
    <row r="240" spans="1:20" x14ac:dyDescent="0.25">
      <c r="A240" s="426" t="s">
        <v>58</v>
      </c>
      <c r="B240" s="429" t="s">
        <v>59</v>
      </c>
      <c r="C240" s="17" t="s">
        <v>610</v>
      </c>
      <c r="D240" s="18">
        <f>SUM(D241:D247)</f>
        <v>1830801.28</v>
      </c>
      <c r="E240" s="18">
        <f t="shared" ref="E240:M240" si="103">SUM(E241:E247)</f>
        <v>1830771.6800000002</v>
      </c>
      <c r="F240" s="18">
        <f t="shared" si="103"/>
        <v>45928.3</v>
      </c>
      <c r="G240" s="18">
        <f t="shared" si="103"/>
        <v>45928.3</v>
      </c>
      <c r="H240" s="18">
        <f t="shared" si="103"/>
        <v>1114991.77</v>
      </c>
      <c r="I240" s="18">
        <f t="shared" si="103"/>
        <v>1114991.6700000002</v>
      </c>
      <c r="J240" s="18">
        <f t="shared" si="103"/>
        <v>669881.21000000008</v>
      </c>
      <c r="K240" s="18">
        <f t="shared" si="103"/>
        <v>669851.71</v>
      </c>
      <c r="L240" s="18">
        <f t="shared" si="103"/>
        <v>0</v>
      </c>
      <c r="M240" s="18">
        <f t="shared" si="103"/>
        <v>0</v>
      </c>
      <c r="N240" s="18">
        <v>100</v>
      </c>
      <c r="O240" s="313">
        <f>E240/D240</f>
        <v>0.99998383221580456</v>
      </c>
      <c r="P240" s="432" t="s">
        <v>22</v>
      </c>
      <c r="Q240" s="432" t="s">
        <v>22</v>
      </c>
      <c r="R240" s="432" t="s">
        <v>22</v>
      </c>
      <c r="S240" s="432" t="s">
        <v>22</v>
      </c>
      <c r="T240" s="2"/>
    </row>
    <row r="241" spans="1:20" x14ac:dyDescent="0.25">
      <c r="A241" s="427"/>
      <c r="B241" s="430"/>
      <c r="C241" s="66">
        <v>2014</v>
      </c>
      <c r="D241" s="76">
        <f>SUM(D248)</f>
        <v>230510.8</v>
      </c>
      <c r="E241" s="76">
        <f t="shared" ref="E241:M241" si="104">SUM(E248)</f>
        <v>230509.1</v>
      </c>
      <c r="F241" s="76">
        <f t="shared" si="104"/>
        <v>34804.300000000003</v>
      </c>
      <c r="G241" s="76">
        <f t="shared" si="104"/>
        <v>34804.300000000003</v>
      </c>
      <c r="H241" s="76">
        <f t="shared" si="104"/>
        <v>123667.5</v>
      </c>
      <c r="I241" s="76">
        <f t="shared" si="104"/>
        <v>123667.5</v>
      </c>
      <c r="J241" s="76">
        <f t="shared" si="104"/>
        <v>72039</v>
      </c>
      <c r="K241" s="76">
        <f t="shared" si="104"/>
        <v>72037.3</v>
      </c>
      <c r="L241" s="76">
        <f t="shared" si="104"/>
        <v>0</v>
      </c>
      <c r="M241" s="76">
        <f t="shared" si="104"/>
        <v>0</v>
      </c>
      <c r="N241" s="76">
        <v>100</v>
      </c>
      <c r="O241" s="76">
        <v>100</v>
      </c>
      <c r="P241" s="433"/>
      <c r="Q241" s="433"/>
      <c r="R241" s="433"/>
      <c r="S241" s="433"/>
      <c r="T241" s="2"/>
    </row>
    <row r="242" spans="1:20" x14ac:dyDescent="0.25">
      <c r="A242" s="427"/>
      <c r="B242" s="430"/>
      <c r="C242" s="66">
        <v>2015</v>
      </c>
      <c r="D242" s="76">
        <f>SUM(D251)</f>
        <v>224283.2</v>
      </c>
      <c r="E242" s="76">
        <f t="shared" ref="E242:M242" si="105">SUM(E251)</f>
        <v>224283.2</v>
      </c>
      <c r="F242" s="76">
        <f t="shared" si="105"/>
        <v>10274</v>
      </c>
      <c r="G242" s="76">
        <f t="shared" si="105"/>
        <v>10274</v>
      </c>
      <c r="H242" s="76">
        <f t="shared" si="105"/>
        <v>135663.20000000001</v>
      </c>
      <c r="I242" s="76">
        <f t="shared" si="105"/>
        <v>135663.20000000001</v>
      </c>
      <c r="J242" s="76">
        <f t="shared" si="105"/>
        <v>78346</v>
      </c>
      <c r="K242" s="76">
        <f t="shared" si="105"/>
        <v>78346</v>
      </c>
      <c r="L242" s="76">
        <f t="shared" si="105"/>
        <v>0</v>
      </c>
      <c r="M242" s="76">
        <f t="shared" si="105"/>
        <v>0</v>
      </c>
      <c r="N242" s="76">
        <v>100</v>
      </c>
      <c r="O242" s="76">
        <v>100</v>
      </c>
      <c r="P242" s="433"/>
      <c r="Q242" s="433"/>
      <c r="R242" s="433"/>
      <c r="S242" s="433"/>
      <c r="T242" s="2"/>
    </row>
    <row r="243" spans="1:20" x14ac:dyDescent="0.25">
      <c r="A243" s="427"/>
      <c r="B243" s="430"/>
      <c r="C243" s="66">
        <v>2016</v>
      </c>
      <c r="D243" s="76">
        <f>SUM(D254)</f>
        <v>218759.2</v>
      </c>
      <c r="E243" s="76">
        <f t="shared" ref="E243:M243" si="106">SUM(E254)</f>
        <v>218758.12</v>
      </c>
      <c r="F243" s="76">
        <f t="shared" si="106"/>
        <v>0</v>
      </c>
      <c r="G243" s="76">
        <f t="shared" si="106"/>
        <v>0</v>
      </c>
      <c r="H243" s="76">
        <f t="shared" si="106"/>
        <v>140517</v>
      </c>
      <c r="I243" s="76">
        <f t="shared" si="106"/>
        <v>140517</v>
      </c>
      <c r="J243" s="76">
        <f t="shared" si="106"/>
        <v>78242.2</v>
      </c>
      <c r="K243" s="76">
        <f t="shared" si="106"/>
        <v>78241.119999999995</v>
      </c>
      <c r="L243" s="76">
        <f t="shared" si="106"/>
        <v>0</v>
      </c>
      <c r="M243" s="76">
        <f t="shared" si="106"/>
        <v>0</v>
      </c>
      <c r="N243" s="76">
        <v>100</v>
      </c>
      <c r="O243" s="76">
        <v>100</v>
      </c>
      <c r="P243" s="433"/>
      <c r="Q243" s="433"/>
      <c r="R243" s="433"/>
      <c r="S243" s="433"/>
      <c r="T243" s="2"/>
    </row>
    <row r="244" spans="1:20" x14ac:dyDescent="0.25">
      <c r="A244" s="427"/>
      <c r="B244" s="430"/>
      <c r="C244" s="66">
        <v>2017</v>
      </c>
      <c r="D244" s="76">
        <f>SUM(D257)</f>
        <v>262221.40000000002</v>
      </c>
      <c r="E244" s="76">
        <f t="shared" ref="E244:M244" si="107">SUM(E257)</f>
        <v>262220.7</v>
      </c>
      <c r="F244" s="76">
        <f t="shared" si="107"/>
        <v>0</v>
      </c>
      <c r="G244" s="76">
        <f t="shared" si="107"/>
        <v>0</v>
      </c>
      <c r="H244" s="76">
        <f t="shared" si="107"/>
        <v>152133.20000000001</v>
      </c>
      <c r="I244" s="76">
        <f t="shared" si="107"/>
        <v>152133.20000000001</v>
      </c>
      <c r="J244" s="76">
        <f t="shared" si="107"/>
        <v>110088.2</v>
      </c>
      <c r="K244" s="76">
        <f t="shared" si="107"/>
        <v>110087.5</v>
      </c>
      <c r="L244" s="76">
        <f t="shared" si="107"/>
        <v>0</v>
      </c>
      <c r="M244" s="76">
        <f t="shared" si="107"/>
        <v>0</v>
      </c>
      <c r="N244" s="76">
        <v>100</v>
      </c>
      <c r="O244" s="76">
        <v>100</v>
      </c>
      <c r="P244" s="433"/>
      <c r="Q244" s="433"/>
      <c r="R244" s="433"/>
      <c r="S244" s="433"/>
      <c r="T244" s="2"/>
    </row>
    <row r="245" spans="1:20" x14ac:dyDescent="0.25">
      <c r="A245" s="427"/>
      <c r="B245" s="430"/>
      <c r="C245" s="66">
        <v>2018</v>
      </c>
      <c r="D245" s="76">
        <f>SUM(D260)</f>
        <v>282435.05</v>
      </c>
      <c r="E245" s="76">
        <f t="shared" ref="E245:M245" si="108">SUM(E260)</f>
        <v>282427.28000000003</v>
      </c>
      <c r="F245" s="76">
        <f t="shared" si="108"/>
        <v>0</v>
      </c>
      <c r="G245" s="76">
        <f t="shared" si="108"/>
        <v>0</v>
      </c>
      <c r="H245" s="76">
        <f t="shared" si="108"/>
        <v>170066.54</v>
      </c>
      <c r="I245" s="76">
        <f t="shared" si="108"/>
        <v>170066.54</v>
      </c>
      <c r="J245" s="76">
        <f t="shared" si="108"/>
        <v>112368.51</v>
      </c>
      <c r="K245" s="76">
        <f t="shared" si="108"/>
        <v>112360.74</v>
      </c>
      <c r="L245" s="76">
        <f t="shared" si="108"/>
        <v>0</v>
      </c>
      <c r="M245" s="76">
        <f t="shared" si="108"/>
        <v>0</v>
      </c>
      <c r="N245" s="76">
        <v>100</v>
      </c>
      <c r="O245" s="76">
        <v>100</v>
      </c>
      <c r="P245" s="433"/>
      <c r="Q245" s="433"/>
      <c r="R245" s="433"/>
      <c r="S245" s="433"/>
      <c r="T245" s="2"/>
    </row>
    <row r="246" spans="1:20" x14ac:dyDescent="0.25">
      <c r="A246" s="427"/>
      <c r="B246" s="430"/>
      <c r="C246" s="66">
        <v>2019</v>
      </c>
      <c r="D246" s="76">
        <f>SUM(D263)</f>
        <v>319840.83</v>
      </c>
      <c r="E246" s="76">
        <f t="shared" ref="E246:M246" si="109">SUM(E263)</f>
        <v>319832.69</v>
      </c>
      <c r="F246" s="76">
        <f t="shared" si="109"/>
        <v>850</v>
      </c>
      <c r="G246" s="76">
        <f t="shared" si="109"/>
        <v>850</v>
      </c>
      <c r="H246" s="76">
        <f t="shared" si="109"/>
        <v>200445.53</v>
      </c>
      <c r="I246" s="76">
        <f t="shared" si="109"/>
        <v>200445.53</v>
      </c>
      <c r="J246" s="76">
        <f t="shared" si="109"/>
        <v>118545.3</v>
      </c>
      <c r="K246" s="76">
        <f t="shared" si="109"/>
        <v>118537.16</v>
      </c>
      <c r="L246" s="76">
        <f t="shared" si="109"/>
        <v>0</v>
      </c>
      <c r="M246" s="76">
        <f t="shared" si="109"/>
        <v>0</v>
      </c>
      <c r="N246" s="76">
        <v>100</v>
      </c>
      <c r="O246" s="76">
        <v>100</v>
      </c>
      <c r="P246" s="433"/>
      <c r="Q246" s="433"/>
      <c r="R246" s="433"/>
      <c r="S246" s="433"/>
      <c r="T246" s="2"/>
    </row>
    <row r="247" spans="1:20" x14ac:dyDescent="0.25">
      <c r="A247" s="428"/>
      <c r="B247" s="431"/>
      <c r="C247" s="66">
        <v>2020</v>
      </c>
      <c r="D247" s="76">
        <f>SUM(D266)</f>
        <v>292750.8</v>
      </c>
      <c r="E247" s="76">
        <f t="shared" ref="E247:M247" si="110">SUM(E266)</f>
        <v>292740.59000000003</v>
      </c>
      <c r="F247" s="76">
        <f t="shared" si="110"/>
        <v>0</v>
      </c>
      <c r="G247" s="76">
        <f t="shared" si="110"/>
        <v>0</v>
      </c>
      <c r="H247" s="76">
        <f t="shared" si="110"/>
        <v>192498.8</v>
      </c>
      <c r="I247" s="76">
        <f t="shared" si="110"/>
        <v>192498.7</v>
      </c>
      <c r="J247" s="76">
        <f t="shared" si="110"/>
        <v>100252</v>
      </c>
      <c r="K247" s="76">
        <f t="shared" si="110"/>
        <v>100241.89</v>
      </c>
      <c r="L247" s="76">
        <f t="shared" si="110"/>
        <v>0</v>
      </c>
      <c r="M247" s="76">
        <f t="shared" si="110"/>
        <v>0</v>
      </c>
      <c r="N247" s="76">
        <v>100</v>
      </c>
      <c r="O247" s="312">
        <f>E247/D247</f>
        <v>0.99996512392109616</v>
      </c>
      <c r="P247" s="434"/>
      <c r="Q247" s="434"/>
      <c r="R247" s="434"/>
      <c r="S247" s="434"/>
      <c r="T247" s="2"/>
    </row>
    <row r="248" spans="1:20" ht="53.25" customHeight="1" x14ac:dyDescent="0.25">
      <c r="A248" s="385" t="s">
        <v>60</v>
      </c>
      <c r="B248" s="380" t="s">
        <v>67</v>
      </c>
      <c r="C248" s="380">
        <v>2014</v>
      </c>
      <c r="D248" s="383">
        <v>230510.8</v>
      </c>
      <c r="E248" s="383">
        <v>230509.1</v>
      </c>
      <c r="F248" s="383">
        <v>34804.300000000003</v>
      </c>
      <c r="G248" s="383">
        <v>34804.300000000003</v>
      </c>
      <c r="H248" s="383">
        <v>123667.5</v>
      </c>
      <c r="I248" s="383">
        <v>123667.5</v>
      </c>
      <c r="J248" s="383">
        <v>72039</v>
      </c>
      <c r="K248" s="383">
        <v>72037.3</v>
      </c>
      <c r="L248" s="383">
        <v>0</v>
      </c>
      <c r="M248" s="383">
        <v>0</v>
      </c>
      <c r="N248" s="383">
        <v>100</v>
      </c>
      <c r="O248" s="383">
        <v>100</v>
      </c>
      <c r="P248" s="8" t="s">
        <v>200</v>
      </c>
      <c r="Q248" s="6">
        <v>78</v>
      </c>
      <c r="R248" s="6">
        <v>78</v>
      </c>
      <c r="S248" s="25">
        <v>100</v>
      </c>
      <c r="T248" s="2"/>
    </row>
    <row r="249" spans="1:20" ht="123" customHeight="1" x14ac:dyDescent="0.25">
      <c r="A249" s="386"/>
      <c r="B249" s="381"/>
      <c r="C249" s="381"/>
      <c r="D249" s="412"/>
      <c r="E249" s="412"/>
      <c r="F249" s="412"/>
      <c r="G249" s="412"/>
      <c r="H249" s="412"/>
      <c r="I249" s="412"/>
      <c r="J249" s="412"/>
      <c r="K249" s="412"/>
      <c r="L249" s="412"/>
      <c r="M249" s="412"/>
      <c r="N249" s="412"/>
      <c r="O249" s="412"/>
      <c r="P249" s="5" t="s">
        <v>201</v>
      </c>
      <c r="Q249" s="6">
        <v>58</v>
      </c>
      <c r="R249" s="6">
        <v>58</v>
      </c>
      <c r="S249" s="25">
        <v>100</v>
      </c>
      <c r="T249" s="2"/>
    </row>
    <row r="250" spans="1:20" ht="113.25" customHeight="1" x14ac:dyDescent="0.25">
      <c r="A250" s="386"/>
      <c r="B250" s="381"/>
      <c r="C250" s="382"/>
      <c r="D250" s="384"/>
      <c r="E250" s="384"/>
      <c r="F250" s="384"/>
      <c r="G250" s="384"/>
      <c r="H250" s="384"/>
      <c r="I250" s="384"/>
      <c r="J250" s="384"/>
      <c r="K250" s="384"/>
      <c r="L250" s="384"/>
      <c r="M250" s="384"/>
      <c r="N250" s="384"/>
      <c r="O250" s="384"/>
      <c r="P250" s="5" t="s">
        <v>202</v>
      </c>
      <c r="Q250" s="6">
        <v>100</v>
      </c>
      <c r="R250" s="6">
        <v>100</v>
      </c>
      <c r="S250" s="25">
        <v>100</v>
      </c>
      <c r="T250" s="2"/>
    </row>
    <row r="251" spans="1:20" ht="119.25" customHeight="1" x14ac:dyDescent="0.25">
      <c r="A251" s="386"/>
      <c r="B251" s="381"/>
      <c r="C251" s="380">
        <v>2015</v>
      </c>
      <c r="D251" s="383">
        <v>224283.2</v>
      </c>
      <c r="E251" s="383">
        <v>224283.2</v>
      </c>
      <c r="F251" s="383">
        <v>10274</v>
      </c>
      <c r="G251" s="383">
        <v>10274</v>
      </c>
      <c r="H251" s="383">
        <v>135663.20000000001</v>
      </c>
      <c r="I251" s="383">
        <v>135663.20000000001</v>
      </c>
      <c r="J251" s="383">
        <v>78346</v>
      </c>
      <c r="K251" s="383">
        <v>78346</v>
      </c>
      <c r="L251" s="383">
        <v>0</v>
      </c>
      <c r="M251" s="383">
        <v>0</v>
      </c>
      <c r="N251" s="383">
        <v>100</v>
      </c>
      <c r="O251" s="383">
        <v>100</v>
      </c>
      <c r="P251" s="8" t="s">
        <v>402</v>
      </c>
      <c r="Q251" s="54">
        <v>100</v>
      </c>
      <c r="R251" s="54">
        <v>100</v>
      </c>
      <c r="S251" s="25">
        <v>100</v>
      </c>
      <c r="T251" s="2"/>
    </row>
    <row r="252" spans="1:20" ht="113.25" customHeight="1" x14ac:dyDescent="0.25">
      <c r="A252" s="386"/>
      <c r="B252" s="381"/>
      <c r="C252" s="381"/>
      <c r="D252" s="412"/>
      <c r="E252" s="412"/>
      <c r="F252" s="412"/>
      <c r="G252" s="412"/>
      <c r="H252" s="412"/>
      <c r="I252" s="412"/>
      <c r="J252" s="412"/>
      <c r="K252" s="412"/>
      <c r="L252" s="412"/>
      <c r="M252" s="412"/>
      <c r="N252" s="412"/>
      <c r="O252" s="412"/>
      <c r="P252" s="5" t="s">
        <v>201</v>
      </c>
      <c r="Q252" s="54">
        <v>83</v>
      </c>
      <c r="R252" s="54">
        <v>91</v>
      </c>
      <c r="S252" s="95">
        <v>109.6</v>
      </c>
      <c r="T252" s="2"/>
    </row>
    <row r="253" spans="1:20" ht="106.5" customHeight="1" x14ac:dyDescent="0.25">
      <c r="A253" s="386"/>
      <c r="B253" s="381"/>
      <c r="C253" s="382"/>
      <c r="D253" s="384"/>
      <c r="E253" s="384"/>
      <c r="F253" s="384"/>
      <c r="G253" s="384"/>
      <c r="H253" s="384"/>
      <c r="I253" s="384"/>
      <c r="J253" s="384"/>
      <c r="K253" s="384"/>
      <c r="L253" s="384"/>
      <c r="M253" s="384"/>
      <c r="N253" s="384"/>
      <c r="O253" s="384"/>
      <c r="P253" s="5" t="s">
        <v>202</v>
      </c>
      <c r="Q253" s="54">
        <v>100</v>
      </c>
      <c r="R253" s="54">
        <v>100</v>
      </c>
      <c r="S253" s="25">
        <v>100</v>
      </c>
      <c r="T253" s="2"/>
    </row>
    <row r="254" spans="1:20" ht="117.75" customHeight="1" x14ac:dyDescent="0.25">
      <c r="A254" s="386"/>
      <c r="B254" s="381"/>
      <c r="C254" s="380">
        <v>2016</v>
      </c>
      <c r="D254" s="383">
        <v>218759.2</v>
      </c>
      <c r="E254" s="383">
        <v>218758.12</v>
      </c>
      <c r="F254" s="383">
        <v>0</v>
      </c>
      <c r="G254" s="383">
        <v>0</v>
      </c>
      <c r="H254" s="383">
        <v>140517</v>
      </c>
      <c r="I254" s="383">
        <v>140517</v>
      </c>
      <c r="J254" s="383">
        <v>78242.2</v>
      </c>
      <c r="K254" s="383">
        <v>78241.119999999995</v>
      </c>
      <c r="L254" s="383">
        <v>0</v>
      </c>
      <c r="M254" s="383">
        <v>0</v>
      </c>
      <c r="N254" s="383">
        <v>100</v>
      </c>
      <c r="O254" s="383">
        <v>100</v>
      </c>
      <c r="P254" s="8" t="s">
        <v>402</v>
      </c>
      <c r="Q254" s="144">
        <v>100</v>
      </c>
      <c r="R254" s="144">
        <v>100</v>
      </c>
      <c r="S254" s="25">
        <v>100</v>
      </c>
      <c r="T254" s="2"/>
    </row>
    <row r="255" spans="1:20" ht="120" customHeight="1" x14ac:dyDescent="0.25">
      <c r="A255" s="386"/>
      <c r="B255" s="381"/>
      <c r="C255" s="381"/>
      <c r="D255" s="412"/>
      <c r="E255" s="412"/>
      <c r="F255" s="412"/>
      <c r="G255" s="412"/>
      <c r="H255" s="412"/>
      <c r="I255" s="412"/>
      <c r="J255" s="412"/>
      <c r="K255" s="412"/>
      <c r="L255" s="412"/>
      <c r="M255" s="412"/>
      <c r="N255" s="412"/>
      <c r="O255" s="412"/>
      <c r="P255" s="27" t="s">
        <v>201</v>
      </c>
      <c r="Q255" s="144">
        <v>100</v>
      </c>
      <c r="R255" s="144">
        <v>100</v>
      </c>
      <c r="S255" s="95">
        <v>100</v>
      </c>
      <c r="T255" s="2"/>
    </row>
    <row r="256" spans="1:20" ht="106.5" customHeight="1" x14ac:dyDescent="0.25">
      <c r="A256" s="386"/>
      <c r="B256" s="381"/>
      <c r="C256" s="382"/>
      <c r="D256" s="384"/>
      <c r="E256" s="384"/>
      <c r="F256" s="384"/>
      <c r="G256" s="384"/>
      <c r="H256" s="384"/>
      <c r="I256" s="384"/>
      <c r="J256" s="384"/>
      <c r="K256" s="384"/>
      <c r="L256" s="384"/>
      <c r="M256" s="384"/>
      <c r="N256" s="384"/>
      <c r="O256" s="384"/>
      <c r="P256" s="27" t="s">
        <v>202</v>
      </c>
      <c r="Q256" s="144">
        <v>100</v>
      </c>
      <c r="R256" s="144">
        <v>100</v>
      </c>
      <c r="S256" s="25">
        <v>100</v>
      </c>
      <c r="T256" s="2"/>
    </row>
    <row r="257" spans="1:20" ht="116.25" customHeight="1" x14ac:dyDescent="0.25">
      <c r="A257" s="386"/>
      <c r="B257" s="381"/>
      <c r="C257" s="380">
        <v>2017</v>
      </c>
      <c r="D257" s="383">
        <v>262221.40000000002</v>
      </c>
      <c r="E257" s="383">
        <v>262220.7</v>
      </c>
      <c r="F257" s="383">
        <v>0</v>
      </c>
      <c r="G257" s="383">
        <v>0</v>
      </c>
      <c r="H257" s="383">
        <v>152133.20000000001</v>
      </c>
      <c r="I257" s="383">
        <v>152133.20000000001</v>
      </c>
      <c r="J257" s="383">
        <v>110088.2</v>
      </c>
      <c r="K257" s="383">
        <v>110087.5</v>
      </c>
      <c r="L257" s="383">
        <v>0</v>
      </c>
      <c r="M257" s="383">
        <v>0</v>
      </c>
      <c r="N257" s="383">
        <v>100</v>
      </c>
      <c r="O257" s="383">
        <v>100</v>
      </c>
      <c r="P257" s="8" t="s">
        <v>402</v>
      </c>
      <c r="Q257" s="171">
        <v>100</v>
      </c>
      <c r="R257" s="171">
        <v>100</v>
      </c>
      <c r="S257" s="25">
        <v>100</v>
      </c>
      <c r="T257" s="2"/>
    </row>
    <row r="258" spans="1:20" ht="117" customHeight="1" x14ac:dyDescent="0.25">
      <c r="A258" s="386"/>
      <c r="B258" s="381"/>
      <c r="C258" s="381"/>
      <c r="D258" s="412"/>
      <c r="E258" s="412"/>
      <c r="F258" s="412"/>
      <c r="G258" s="412"/>
      <c r="H258" s="412"/>
      <c r="I258" s="412"/>
      <c r="J258" s="412"/>
      <c r="K258" s="412"/>
      <c r="L258" s="412"/>
      <c r="M258" s="412"/>
      <c r="N258" s="412"/>
      <c r="O258" s="412"/>
      <c r="P258" s="27" t="s">
        <v>201</v>
      </c>
      <c r="Q258" s="171">
        <v>100</v>
      </c>
      <c r="R258" s="171">
        <v>100</v>
      </c>
      <c r="S258" s="95">
        <v>100</v>
      </c>
      <c r="T258" s="2"/>
    </row>
    <row r="259" spans="1:20" ht="106.5" customHeight="1" x14ac:dyDescent="0.25">
      <c r="A259" s="386"/>
      <c r="B259" s="381"/>
      <c r="C259" s="382"/>
      <c r="D259" s="384"/>
      <c r="E259" s="384"/>
      <c r="F259" s="384"/>
      <c r="G259" s="384"/>
      <c r="H259" s="384"/>
      <c r="I259" s="384"/>
      <c r="J259" s="384"/>
      <c r="K259" s="384"/>
      <c r="L259" s="384"/>
      <c r="M259" s="384"/>
      <c r="N259" s="384"/>
      <c r="O259" s="384"/>
      <c r="P259" s="27" t="s">
        <v>202</v>
      </c>
      <c r="Q259" s="171">
        <v>100</v>
      </c>
      <c r="R259" s="171">
        <v>100</v>
      </c>
      <c r="S259" s="25">
        <v>100</v>
      </c>
      <c r="T259" s="2"/>
    </row>
    <row r="260" spans="1:20" ht="118.5" customHeight="1" x14ac:dyDescent="0.25">
      <c r="A260" s="386"/>
      <c r="B260" s="381"/>
      <c r="C260" s="380">
        <v>2018</v>
      </c>
      <c r="D260" s="383">
        <v>282435.05</v>
      </c>
      <c r="E260" s="383">
        <v>282427.28000000003</v>
      </c>
      <c r="F260" s="383">
        <v>0</v>
      </c>
      <c r="G260" s="383">
        <v>0</v>
      </c>
      <c r="H260" s="383">
        <v>170066.54</v>
      </c>
      <c r="I260" s="383">
        <v>170066.54</v>
      </c>
      <c r="J260" s="383">
        <v>112368.51</v>
      </c>
      <c r="K260" s="383">
        <v>112360.74</v>
      </c>
      <c r="L260" s="383">
        <v>0</v>
      </c>
      <c r="M260" s="383">
        <v>0</v>
      </c>
      <c r="N260" s="383">
        <v>100</v>
      </c>
      <c r="O260" s="383">
        <v>100</v>
      </c>
      <c r="P260" s="8" t="s">
        <v>402</v>
      </c>
      <c r="Q260" s="209">
        <v>100</v>
      </c>
      <c r="R260" s="209">
        <v>100</v>
      </c>
      <c r="S260" s="25">
        <v>100</v>
      </c>
      <c r="T260" s="2"/>
    </row>
    <row r="261" spans="1:20" ht="120" customHeight="1" x14ac:dyDescent="0.25">
      <c r="A261" s="386"/>
      <c r="B261" s="381"/>
      <c r="C261" s="381"/>
      <c r="D261" s="412"/>
      <c r="E261" s="412"/>
      <c r="F261" s="412"/>
      <c r="G261" s="412"/>
      <c r="H261" s="412"/>
      <c r="I261" s="412"/>
      <c r="J261" s="412"/>
      <c r="K261" s="412"/>
      <c r="L261" s="412"/>
      <c r="M261" s="412"/>
      <c r="N261" s="412"/>
      <c r="O261" s="412"/>
      <c r="P261" s="27" t="s">
        <v>201</v>
      </c>
      <c r="Q261" s="209">
        <v>100</v>
      </c>
      <c r="R261" s="209">
        <v>100</v>
      </c>
      <c r="S261" s="95">
        <v>100</v>
      </c>
      <c r="T261" s="2"/>
    </row>
    <row r="262" spans="1:20" ht="106.5" customHeight="1" x14ac:dyDescent="0.25">
      <c r="A262" s="386"/>
      <c r="B262" s="381"/>
      <c r="C262" s="382"/>
      <c r="D262" s="384"/>
      <c r="E262" s="384"/>
      <c r="F262" s="384"/>
      <c r="G262" s="384"/>
      <c r="H262" s="384"/>
      <c r="I262" s="384"/>
      <c r="J262" s="384"/>
      <c r="K262" s="384"/>
      <c r="L262" s="384"/>
      <c r="M262" s="384"/>
      <c r="N262" s="384"/>
      <c r="O262" s="384"/>
      <c r="P262" s="27" t="s">
        <v>202</v>
      </c>
      <c r="Q262" s="209">
        <v>100</v>
      </c>
      <c r="R262" s="209">
        <v>100</v>
      </c>
      <c r="S262" s="25">
        <v>100</v>
      </c>
      <c r="T262" s="2"/>
    </row>
    <row r="263" spans="1:20" ht="117.75" customHeight="1" x14ac:dyDescent="0.25">
      <c r="A263" s="386"/>
      <c r="B263" s="381"/>
      <c r="C263" s="380">
        <v>2019</v>
      </c>
      <c r="D263" s="383">
        <v>319840.83</v>
      </c>
      <c r="E263" s="383">
        <v>319832.69</v>
      </c>
      <c r="F263" s="383">
        <v>850</v>
      </c>
      <c r="G263" s="383">
        <v>850</v>
      </c>
      <c r="H263" s="383">
        <v>200445.53</v>
      </c>
      <c r="I263" s="383">
        <v>200445.53</v>
      </c>
      <c r="J263" s="383">
        <v>118545.3</v>
      </c>
      <c r="K263" s="383">
        <v>118537.16</v>
      </c>
      <c r="L263" s="383">
        <v>0</v>
      </c>
      <c r="M263" s="383">
        <v>0</v>
      </c>
      <c r="N263" s="383">
        <v>100</v>
      </c>
      <c r="O263" s="383">
        <v>100</v>
      </c>
      <c r="P263" s="8" t="s">
        <v>402</v>
      </c>
      <c r="Q263" s="239">
        <v>100</v>
      </c>
      <c r="R263" s="239">
        <v>100</v>
      </c>
      <c r="S263" s="147">
        <v>100</v>
      </c>
      <c r="T263" s="2"/>
    </row>
    <row r="264" spans="1:20" ht="119.25" customHeight="1" x14ac:dyDescent="0.25">
      <c r="A264" s="386"/>
      <c r="B264" s="381"/>
      <c r="C264" s="381"/>
      <c r="D264" s="412"/>
      <c r="E264" s="412"/>
      <c r="F264" s="412"/>
      <c r="G264" s="412"/>
      <c r="H264" s="412"/>
      <c r="I264" s="412"/>
      <c r="J264" s="412"/>
      <c r="K264" s="412"/>
      <c r="L264" s="412"/>
      <c r="M264" s="412"/>
      <c r="N264" s="412"/>
      <c r="O264" s="412"/>
      <c r="P264" s="27" t="s">
        <v>201</v>
      </c>
      <c r="Q264" s="239">
        <v>100</v>
      </c>
      <c r="R264" s="239">
        <v>100</v>
      </c>
      <c r="S264" s="147">
        <v>100</v>
      </c>
      <c r="T264" s="2"/>
    </row>
    <row r="265" spans="1:20" ht="106.5" customHeight="1" x14ac:dyDescent="0.25">
      <c r="A265" s="386"/>
      <c r="B265" s="381"/>
      <c r="C265" s="382"/>
      <c r="D265" s="384"/>
      <c r="E265" s="384"/>
      <c r="F265" s="384"/>
      <c r="G265" s="384"/>
      <c r="H265" s="384"/>
      <c r="I265" s="384"/>
      <c r="J265" s="384"/>
      <c r="K265" s="384"/>
      <c r="L265" s="384"/>
      <c r="M265" s="384"/>
      <c r="N265" s="384"/>
      <c r="O265" s="384"/>
      <c r="P265" s="27" t="s">
        <v>202</v>
      </c>
      <c r="Q265" s="239">
        <v>100</v>
      </c>
      <c r="R265" s="239">
        <v>100</v>
      </c>
      <c r="S265" s="147">
        <v>100</v>
      </c>
      <c r="T265" s="2"/>
    </row>
    <row r="266" spans="1:20" ht="117" customHeight="1" x14ac:dyDescent="0.25">
      <c r="A266" s="386"/>
      <c r="B266" s="381"/>
      <c r="C266" s="380">
        <v>2020</v>
      </c>
      <c r="D266" s="383">
        <v>292750.8</v>
      </c>
      <c r="E266" s="383">
        <v>292740.59000000003</v>
      </c>
      <c r="F266" s="383">
        <v>0</v>
      </c>
      <c r="G266" s="383">
        <v>0</v>
      </c>
      <c r="H266" s="383">
        <v>192498.8</v>
      </c>
      <c r="I266" s="383">
        <v>192498.7</v>
      </c>
      <c r="J266" s="383">
        <v>100252</v>
      </c>
      <c r="K266" s="383">
        <v>100241.89</v>
      </c>
      <c r="L266" s="383">
        <v>0</v>
      </c>
      <c r="M266" s="383">
        <v>0</v>
      </c>
      <c r="N266" s="383">
        <v>100</v>
      </c>
      <c r="O266" s="457">
        <f>E266/D266</f>
        <v>0.99996512392109616</v>
      </c>
      <c r="P266" s="291" t="s">
        <v>402</v>
      </c>
      <c r="Q266" s="288">
        <v>100</v>
      </c>
      <c r="R266" s="288">
        <v>100</v>
      </c>
      <c r="S266" s="147">
        <v>100</v>
      </c>
      <c r="T266" s="2"/>
    </row>
    <row r="267" spans="1:20" ht="106.5" customHeight="1" x14ac:dyDescent="0.25">
      <c r="A267" s="386"/>
      <c r="B267" s="381"/>
      <c r="C267" s="381"/>
      <c r="D267" s="412"/>
      <c r="E267" s="412"/>
      <c r="F267" s="412"/>
      <c r="G267" s="412"/>
      <c r="H267" s="412"/>
      <c r="I267" s="412"/>
      <c r="J267" s="412"/>
      <c r="K267" s="412"/>
      <c r="L267" s="412"/>
      <c r="M267" s="412"/>
      <c r="N267" s="412"/>
      <c r="O267" s="458"/>
      <c r="P267" s="27" t="s">
        <v>201</v>
      </c>
      <c r="Q267" s="288">
        <v>100</v>
      </c>
      <c r="R267" s="288">
        <v>100</v>
      </c>
      <c r="S267" s="147">
        <v>100</v>
      </c>
      <c r="T267" s="2"/>
    </row>
    <row r="268" spans="1:20" ht="106.5" customHeight="1" x14ac:dyDescent="0.25">
      <c r="A268" s="387"/>
      <c r="B268" s="382"/>
      <c r="C268" s="382"/>
      <c r="D268" s="384"/>
      <c r="E268" s="384"/>
      <c r="F268" s="384"/>
      <c r="G268" s="384"/>
      <c r="H268" s="384"/>
      <c r="I268" s="384"/>
      <c r="J268" s="384"/>
      <c r="K268" s="384"/>
      <c r="L268" s="384"/>
      <c r="M268" s="384"/>
      <c r="N268" s="384"/>
      <c r="O268" s="459"/>
      <c r="P268" s="27" t="s">
        <v>202</v>
      </c>
      <c r="Q268" s="288">
        <v>100</v>
      </c>
      <c r="R268" s="288">
        <v>100</v>
      </c>
      <c r="S268" s="147">
        <v>100</v>
      </c>
      <c r="T268" s="2"/>
    </row>
    <row r="269" spans="1:20" x14ac:dyDescent="0.25">
      <c r="A269" s="426" t="s">
        <v>61</v>
      </c>
      <c r="B269" s="429" t="s">
        <v>62</v>
      </c>
      <c r="C269" s="17" t="s">
        <v>610</v>
      </c>
      <c r="D269" s="18">
        <f>SUM(D270:D276)</f>
        <v>4715447.79</v>
      </c>
      <c r="E269" s="18">
        <f t="shared" ref="E269:M269" si="111">SUM(E270:E276)</f>
        <v>4711528.03</v>
      </c>
      <c r="F269" s="18">
        <f t="shared" si="111"/>
        <v>73639</v>
      </c>
      <c r="G269" s="18">
        <f t="shared" si="111"/>
        <v>71766.09</v>
      </c>
      <c r="H269" s="18">
        <f t="shared" si="111"/>
        <v>3742514.96</v>
      </c>
      <c r="I269" s="18">
        <f t="shared" si="111"/>
        <v>3740517.3899999997</v>
      </c>
      <c r="J269" s="18">
        <f t="shared" si="111"/>
        <v>899293.83000000007</v>
      </c>
      <c r="K269" s="18">
        <f t="shared" si="111"/>
        <v>899244.54999999993</v>
      </c>
      <c r="L269" s="18">
        <f t="shared" si="111"/>
        <v>0</v>
      </c>
      <c r="M269" s="18">
        <f t="shared" si="111"/>
        <v>0</v>
      </c>
      <c r="N269" s="18">
        <v>100</v>
      </c>
      <c r="O269" s="313">
        <f>E269/D269</f>
        <v>0.99916874066375783</v>
      </c>
      <c r="P269" s="432" t="s">
        <v>22</v>
      </c>
      <c r="Q269" s="432" t="s">
        <v>22</v>
      </c>
      <c r="R269" s="432" t="s">
        <v>22</v>
      </c>
      <c r="S269" s="432" t="s">
        <v>22</v>
      </c>
      <c r="T269" s="2"/>
    </row>
    <row r="270" spans="1:20" x14ac:dyDescent="0.25">
      <c r="A270" s="427"/>
      <c r="B270" s="430"/>
      <c r="C270" s="66">
        <v>2014</v>
      </c>
      <c r="D270" s="76">
        <f t="shared" ref="D270:M270" si="112">SUM(D277+D291+D305)</f>
        <v>578750.19999999995</v>
      </c>
      <c r="E270" s="76">
        <f t="shared" si="112"/>
        <v>578490.11</v>
      </c>
      <c r="F270" s="76">
        <f t="shared" si="112"/>
        <v>0</v>
      </c>
      <c r="G270" s="76">
        <f t="shared" si="112"/>
        <v>0</v>
      </c>
      <c r="H270" s="76">
        <f t="shared" si="112"/>
        <v>468273.7</v>
      </c>
      <c r="I270" s="76">
        <f t="shared" si="112"/>
        <v>468014.21</v>
      </c>
      <c r="J270" s="76">
        <f t="shared" si="112"/>
        <v>110476.5</v>
      </c>
      <c r="K270" s="76">
        <f t="shared" si="112"/>
        <v>110475.9</v>
      </c>
      <c r="L270" s="76">
        <f t="shared" si="112"/>
        <v>0</v>
      </c>
      <c r="M270" s="76">
        <f t="shared" si="112"/>
        <v>0</v>
      </c>
      <c r="N270" s="76">
        <v>100</v>
      </c>
      <c r="O270" s="76">
        <v>99.96</v>
      </c>
      <c r="P270" s="433"/>
      <c r="Q270" s="433"/>
      <c r="R270" s="433"/>
      <c r="S270" s="433"/>
      <c r="T270" s="2"/>
    </row>
    <row r="271" spans="1:20" x14ac:dyDescent="0.25">
      <c r="A271" s="427"/>
      <c r="B271" s="430"/>
      <c r="C271" s="66">
        <v>2015</v>
      </c>
      <c r="D271" s="76">
        <f t="shared" ref="D271:M271" si="113">SUM(D279+D293+D311)</f>
        <v>601558.6</v>
      </c>
      <c r="E271" s="76">
        <f t="shared" si="113"/>
        <v>601558.6</v>
      </c>
      <c r="F271" s="76">
        <f t="shared" si="113"/>
        <v>0</v>
      </c>
      <c r="G271" s="76">
        <f t="shared" si="113"/>
        <v>0</v>
      </c>
      <c r="H271" s="76">
        <f t="shared" si="113"/>
        <v>495792.19999999995</v>
      </c>
      <c r="I271" s="76">
        <f t="shared" si="113"/>
        <v>495792.19999999995</v>
      </c>
      <c r="J271" s="76">
        <f t="shared" si="113"/>
        <v>105766.39999999999</v>
      </c>
      <c r="K271" s="76">
        <f t="shared" si="113"/>
        <v>105766.39999999999</v>
      </c>
      <c r="L271" s="76">
        <f t="shared" si="113"/>
        <v>0</v>
      </c>
      <c r="M271" s="76">
        <f t="shared" si="113"/>
        <v>0</v>
      </c>
      <c r="N271" s="76">
        <v>100</v>
      </c>
      <c r="O271" s="76">
        <v>100</v>
      </c>
      <c r="P271" s="433"/>
      <c r="Q271" s="433"/>
      <c r="R271" s="433"/>
      <c r="S271" s="433"/>
      <c r="T271" s="2"/>
    </row>
    <row r="272" spans="1:20" x14ac:dyDescent="0.25">
      <c r="A272" s="427"/>
      <c r="B272" s="430"/>
      <c r="C272" s="66">
        <v>2016</v>
      </c>
      <c r="D272" s="76">
        <f>SUM(D281+D295+D317)</f>
        <v>597282.80000000005</v>
      </c>
      <c r="E272" s="76">
        <f t="shared" ref="E272:M272" si="114">SUM(E281+E295+E317)</f>
        <v>597003.12</v>
      </c>
      <c r="F272" s="76">
        <f t="shared" si="114"/>
        <v>0</v>
      </c>
      <c r="G272" s="76">
        <f t="shared" si="114"/>
        <v>0</v>
      </c>
      <c r="H272" s="76">
        <f t="shared" si="114"/>
        <v>485904.3</v>
      </c>
      <c r="I272" s="76">
        <f t="shared" si="114"/>
        <v>485625.95</v>
      </c>
      <c r="J272" s="76">
        <f t="shared" si="114"/>
        <v>111378.5</v>
      </c>
      <c r="K272" s="76">
        <f t="shared" si="114"/>
        <v>111377.17</v>
      </c>
      <c r="L272" s="76">
        <f t="shared" si="114"/>
        <v>0</v>
      </c>
      <c r="M272" s="76">
        <f t="shared" si="114"/>
        <v>0</v>
      </c>
      <c r="N272" s="76">
        <v>100</v>
      </c>
      <c r="O272" s="76">
        <v>100</v>
      </c>
      <c r="P272" s="433"/>
      <c r="Q272" s="433"/>
      <c r="R272" s="433"/>
      <c r="S272" s="433"/>
      <c r="T272" s="2"/>
    </row>
    <row r="273" spans="1:20" x14ac:dyDescent="0.25">
      <c r="A273" s="427"/>
      <c r="B273" s="430"/>
      <c r="C273" s="66">
        <v>2017</v>
      </c>
      <c r="D273" s="76">
        <f>SUM(D283+D297+D323)</f>
        <v>692157.5</v>
      </c>
      <c r="E273" s="76">
        <f t="shared" ref="E273:M273" si="115">SUM(E283+E297+E323)</f>
        <v>691995.4</v>
      </c>
      <c r="F273" s="76">
        <f t="shared" si="115"/>
        <v>1170</v>
      </c>
      <c r="G273" s="76">
        <f t="shared" si="115"/>
        <v>1170</v>
      </c>
      <c r="H273" s="76">
        <f t="shared" si="115"/>
        <v>510479.3</v>
      </c>
      <c r="I273" s="76">
        <f t="shared" si="115"/>
        <v>510318.1</v>
      </c>
      <c r="J273" s="76">
        <f t="shared" si="115"/>
        <v>180508.2</v>
      </c>
      <c r="K273" s="76">
        <f t="shared" si="115"/>
        <v>180507.3</v>
      </c>
      <c r="L273" s="76">
        <f t="shared" si="115"/>
        <v>0</v>
      </c>
      <c r="M273" s="76">
        <f t="shared" si="115"/>
        <v>0</v>
      </c>
      <c r="N273" s="76">
        <v>100</v>
      </c>
      <c r="O273" s="76">
        <v>100</v>
      </c>
      <c r="P273" s="433"/>
      <c r="Q273" s="433"/>
      <c r="R273" s="433"/>
      <c r="S273" s="433"/>
      <c r="T273" s="2"/>
    </row>
    <row r="274" spans="1:20" x14ac:dyDescent="0.25">
      <c r="A274" s="427"/>
      <c r="B274" s="430"/>
      <c r="C274" s="66">
        <v>2018</v>
      </c>
      <c r="D274" s="76">
        <f t="shared" ref="D274:M274" si="116">SUM(D285+D299+D329+D345)</f>
        <v>675163.29</v>
      </c>
      <c r="E274" s="76">
        <f t="shared" si="116"/>
        <v>675002.02</v>
      </c>
      <c r="F274" s="76">
        <f t="shared" si="116"/>
        <v>0</v>
      </c>
      <c r="G274" s="76">
        <f t="shared" si="116"/>
        <v>0</v>
      </c>
      <c r="H274" s="76">
        <f t="shared" si="116"/>
        <v>549827.76</v>
      </c>
      <c r="I274" s="76">
        <f t="shared" si="116"/>
        <v>549681.30000000005</v>
      </c>
      <c r="J274" s="76">
        <f t="shared" si="116"/>
        <v>125335.53</v>
      </c>
      <c r="K274" s="76">
        <f t="shared" si="116"/>
        <v>125320.72</v>
      </c>
      <c r="L274" s="76">
        <f t="shared" si="116"/>
        <v>0</v>
      </c>
      <c r="M274" s="76">
        <f t="shared" si="116"/>
        <v>0</v>
      </c>
      <c r="N274" s="76">
        <v>100</v>
      </c>
      <c r="O274" s="76">
        <v>99.98</v>
      </c>
      <c r="P274" s="433"/>
      <c r="Q274" s="433"/>
      <c r="R274" s="433"/>
      <c r="S274" s="433"/>
      <c r="T274" s="2"/>
    </row>
    <row r="275" spans="1:20" x14ac:dyDescent="0.25">
      <c r="A275" s="427"/>
      <c r="B275" s="430"/>
      <c r="C275" s="66">
        <v>2019</v>
      </c>
      <c r="D275" s="76">
        <f t="shared" ref="D275:M275" si="117">SUM(D287+D301+D335+D346+D347)</f>
        <v>726460.2</v>
      </c>
      <c r="E275" s="76">
        <f t="shared" si="117"/>
        <v>726065.33000000007</v>
      </c>
      <c r="F275" s="76">
        <f t="shared" si="117"/>
        <v>4721.3999999999996</v>
      </c>
      <c r="G275" s="76">
        <f t="shared" si="117"/>
        <v>4721.3</v>
      </c>
      <c r="H275" s="76">
        <f t="shared" si="117"/>
        <v>588796.4</v>
      </c>
      <c r="I275" s="76">
        <f t="shared" si="117"/>
        <v>588412.56999999995</v>
      </c>
      <c r="J275" s="76">
        <f t="shared" si="117"/>
        <v>132942.39999999999</v>
      </c>
      <c r="K275" s="76">
        <f t="shared" si="117"/>
        <v>132931.46</v>
      </c>
      <c r="L275" s="76">
        <f t="shared" si="117"/>
        <v>0</v>
      </c>
      <c r="M275" s="76">
        <f t="shared" si="117"/>
        <v>0</v>
      </c>
      <c r="N275" s="76">
        <v>100</v>
      </c>
      <c r="O275" s="76">
        <v>99.95</v>
      </c>
      <c r="P275" s="433"/>
      <c r="Q275" s="433"/>
      <c r="R275" s="433"/>
      <c r="S275" s="433"/>
      <c r="T275" s="2"/>
    </row>
    <row r="276" spans="1:20" x14ac:dyDescent="0.25">
      <c r="A276" s="428"/>
      <c r="B276" s="431"/>
      <c r="C276" s="66">
        <v>2020</v>
      </c>
      <c r="D276" s="76">
        <f>SUM(D289+D303+D341+D348)</f>
        <v>844075.20000000007</v>
      </c>
      <c r="E276" s="76">
        <f t="shared" ref="E276:M276" si="118">SUM(E289+E303+E341+E348)</f>
        <v>841413.45</v>
      </c>
      <c r="F276" s="76">
        <f t="shared" si="118"/>
        <v>67747.600000000006</v>
      </c>
      <c r="G276" s="76">
        <f t="shared" si="118"/>
        <v>65874.789999999994</v>
      </c>
      <c r="H276" s="76">
        <f t="shared" si="118"/>
        <v>643441.30000000005</v>
      </c>
      <c r="I276" s="76">
        <f t="shared" si="118"/>
        <v>642673.06000000006</v>
      </c>
      <c r="J276" s="76">
        <f t="shared" si="118"/>
        <v>132886.29999999999</v>
      </c>
      <c r="K276" s="76">
        <f t="shared" si="118"/>
        <v>132865.60000000001</v>
      </c>
      <c r="L276" s="76">
        <f t="shared" si="118"/>
        <v>0</v>
      </c>
      <c r="M276" s="76">
        <f t="shared" si="118"/>
        <v>0</v>
      </c>
      <c r="N276" s="76">
        <v>100</v>
      </c>
      <c r="O276" s="312">
        <f>E276/D276</f>
        <v>0.99684654874352419</v>
      </c>
      <c r="P276" s="434"/>
      <c r="Q276" s="434"/>
      <c r="R276" s="434"/>
      <c r="S276" s="434"/>
      <c r="T276" s="2"/>
    </row>
    <row r="277" spans="1:20" ht="40.5" customHeight="1" x14ac:dyDescent="0.25">
      <c r="A277" s="385" t="s">
        <v>63</v>
      </c>
      <c r="B277" s="380" t="s">
        <v>68</v>
      </c>
      <c r="C277" s="380">
        <v>2014</v>
      </c>
      <c r="D277" s="383">
        <v>103932</v>
      </c>
      <c r="E277" s="383">
        <v>103931.4</v>
      </c>
      <c r="F277" s="383">
        <v>0</v>
      </c>
      <c r="G277" s="383">
        <v>0</v>
      </c>
      <c r="H277" s="383">
        <v>2327.9</v>
      </c>
      <c r="I277" s="383">
        <v>2327.9</v>
      </c>
      <c r="J277" s="383">
        <v>101604.1</v>
      </c>
      <c r="K277" s="383">
        <v>101603.5</v>
      </c>
      <c r="L277" s="383">
        <v>0</v>
      </c>
      <c r="M277" s="383">
        <v>0</v>
      </c>
      <c r="N277" s="383">
        <v>100</v>
      </c>
      <c r="O277" s="383">
        <v>100</v>
      </c>
      <c r="P277" s="5" t="s">
        <v>214</v>
      </c>
      <c r="Q277" s="6">
        <v>39</v>
      </c>
      <c r="R277" s="6">
        <v>39</v>
      </c>
      <c r="S277" s="6">
        <v>100</v>
      </c>
      <c r="T277" s="2"/>
    </row>
    <row r="278" spans="1:20" ht="66.75" customHeight="1" x14ac:dyDescent="0.25">
      <c r="A278" s="386"/>
      <c r="B278" s="381"/>
      <c r="C278" s="382"/>
      <c r="D278" s="384"/>
      <c r="E278" s="384"/>
      <c r="F278" s="384"/>
      <c r="G278" s="384"/>
      <c r="H278" s="384"/>
      <c r="I278" s="384"/>
      <c r="J278" s="384"/>
      <c r="K278" s="384"/>
      <c r="L278" s="384"/>
      <c r="M278" s="384"/>
      <c r="N278" s="384"/>
      <c r="O278" s="384"/>
      <c r="P278" s="5" t="s">
        <v>203</v>
      </c>
      <c r="Q278" s="6">
        <v>100</v>
      </c>
      <c r="R278" s="6">
        <v>100</v>
      </c>
      <c r="S278" s="6">
        <v>100</v>
      </c>
      <c r="T278" s="2"/>
    </row>
    <row r="279" spans="1:20" ht="43.5" customHeight="1" x14ac:dyDescent="0.25">
      <c r="A279" s="386"/>
      <c r="B279" s="381"/>
      <c r="C279" s="380">
        <v>2015</v>
      </c>
      <c r="D279" s="383">
        <v>67348.899999999994</v>
      </c>
      <c r="E279" s="383">
        <v>67348.899999999994</v>
      </c>
      <c r="F279" s="383">
        <v>0</v>
      </c>
      <c r="G279" s="383">
        <v>0</v>
      </c>
      <c r="H279" s="383">
        <v>2124.3000000000002</v>
      </c>
      <c r="I279" s="383">
        <v>2124.3000000000002</v>
      </c>
      <c r="J279" s="383">
        <v>65224.6</v>
      </c>
      <c r="K279" s="383">
        <v>65224.6</v>
      </c>
      <c r="L279" s="383">
        <v>0</v>
      </c>
      <c r="M279" s="383">
        <v>0</v>
      </c>
      <c r="N279" s="383">
        <v>100</v>
      </c>
      <c r="O279" s="383">
        <v>100</v>
      </c>
      <c r="P279" s="5" t="s">
        <v>214</v>
      </c>
      <c r="Q279" s="103">
        <v>39</v>
      </c>
      <c r="R279" s="103">
        <v>39</v>
      </c>
      <c r="S279" s="103">
        <v>100</v>
      </c>
      <c r="T279" s="2"/>
    </row>
    <row r="280" spans="1:20" ht="66.75" customHeight="1" x14ac:dyDescent="0.25">
      <c r="A280" s="386"/>
      <c r="B280" s="381"/>
      <c r="C280" s="382"/>
      <c r="D280" s="384"/>
      <c r="E280" s="384"/>
      <c r="F280" s="384"/>
      <c r="G280" s="384"/>
      <c r="H280" s="384"/>
      <c r="I280" s="384"/>
      <c r="J280" s="384"/>
      <c r="K280" s="384"/>
      <c r="L280" s="384"/>
      <c r="M280" s="384"/>
      <c r="N280" s="384"/>
      <c r="O280" s="384"/>
      <c r="P280" s="5" t="s">
        <v>203</v>
      </c>
      <c r="Q280" s="103">
        <v>100</v>
      </c>
      <c r="R280" s="103">
        <v>100</v>
      </c>
      <c r="S280" s="103">
        <v>100</v>
      </c>
      <c r="T280" s="2"/>
    </row>
    <row r="281" spans="1:20" ht="44.25" customHeight="1" x14ac:dyDescent="0.25">
      <c r="A281" s="386"/>
      <c r="B281" s="381"/>
      <c r="C281" s="380">
        <v>2016</v>
      </c>
      <c r="D281" s="383">
        <v>0</v>
      </c>
      <c r="E281" s="383">
        <v>0</v>
      </c>
      <c r="F281" s="383">
        <v>0</v>
      </c>
      <c r="G281" s="383">
        <v>0</v>
      </c>
      <c r="H281" s="383">
        <v>0</v>
      </c>
      <c r="I281" s="383">
        <v>0</v>
      </c>
      <c r="J281" s="383">
        <v>0</v>
      </c>
      <c r="K281" s="383">
        <v>0</v>
      </c>
      <c r="L281" s="383">
        <v>0</v>
      </c>
      <c r="M281" s="383">
        <v>0</v>
      </c>
      <c r="N281" s="383">
        <v>0</v>
      </c>
      <c r="O281" s="383">
        <v>0</v>
      </c>
      <c r="P281" s="5" t="s">
        <v>214</v>
      </c>
      <c r="Q281" s="144">
        <v>39</v>
      </c>
      <c r="R281" s="144">
        <v>40</v>
      </c>
      <c r="S281" s="144">
        <v>102.6</v>
      </c>
      <c r="T281" s="2"/>
    </row>
    <row r="282" spans="1:20" ht="51" customHeight="1" x14ac:dyDescent="0.25">
      <c r="A282" s="386"/>
      <c r="B282" s="381"/>
      <c r="C282" s="382"/>
      <c r="D282" s="384"/>
      <c r="E282" s="384"/>
      <c r="F282" s="384"/>
      <c r="G282" s="384"/>
      <c r="H282" s="384"/>
      <c r="I282" s="384"/>
      <c r="J282" s="384"/>
      <c r="K282" s="384"/>
      <c r="L282" s="384"/>
      <c r="M282" s="384"/>
      <c r="N282" s="384"/>
      <c r="O282" s="384"/>
      <c r="P282" s="5" t="s">
        <v>203</v>
      </c>
      <c r="Q282" s="144">
        <v>100</v>
      </c>
      <c r="R282" s="144">
        <v>100</v>
      </c>
      <c r="S282" s="144">
        <v>100</v>
      </c>
      <c r="T282" s="2"/>
    </row>
    <row r="283" spans="1:20" ht="39.75" customHeight="1" x14ac:dyDescent="0.25">
      <c r="A283" s="386"/>
      <c r="B283" s="381"/>
      <c r="C283" s="380">
        <v>2017</v>
      </c>
      <c r="D283" s="383">
        <v>0</v>
      </c>
      <c r="E283" s="383">
        <v>0</v>
      </c>
      <c r="F283" s="383">
        <v>0</v>
      </c>
      <c r="G283" s="383">
        <v>0</v>
      </c>
      <c r="H283" s="383">
        <v>0</v>
      </c>
      <c r="I283" s="383">
        <v>0</v>
      </c>
      <c r="J283" s="383">
        <v>0</v>
      </c>
      <c r="K283" s="383">
        <v>0</v>
      </c>
      <c r="L283" s="383">
        <v>0</v>
      </c>
      <c r="M283" s="383">
        <v>0</v>
      </c>
      <c r="N283" s="383">
        <v>0</v>
      </c>
      <c r="O283" s="383">
        <v>0</v>
      </c>
      <c r="P283" s="5" t="s">
        <v>214</v>
      </c>
      <c r="Q283" s="171">
        <v>39</v>
      </c>
      <c r="R283" s="171">
        <v>40</v>
      </c>
      <c r="S283" s="171">
        <v>102.6</v>
      </c>
      <c r="T283" s="2"/>
    </row>
    <row r="284" spans="1:20" ht="51" customHeight="1" x14ac:dyDescent="0.25">
      <c r="A284" s="386"/>
      <c r="B284" s="381"/>
      <c r="C284" s="382"/>
      <c r="D284" s="384"/>
      <c r="E284" s="384"/>
      <c r="F284" s="384"/>
      <c r="G284" s="384"/>
      <c r="H284" s="384"/>
      <c r="I284" s="384"/>
      <c r="J284" s="384"/>
      <c r="K284" s="384"/>
      <c r="L284" s="384"/>
      <c r="M284" s="384"/>
      <c r="N284" s="384"/>
      <c r="O284" s="384"/>
      <c r="P284" s="5" t="s">
        <v>203</v>
      </c>
      <c r="Q284" s="171">
        <v>100</v>
      </c>
      <c r="R284" s="171">
        <v>100</v>
      </c>
      <c r="S284" s="171">
        <v>100</v>
      </c>
      <c r="T284" s="2"/>
    </row>
    <row r="285" spans="1:20" ht="46.5" customHeight="1" x14ac:dyDescent="0.25">
      <c r="A285" s="386"/>
      <c r="B285" s="381"/>
      <c r="C285" s="380">
        <v>2018</v>
      </c>
      <c r="D285" s="383">
        <v>0</v>
      </c>
      <c r="E285" s="383">
        <v>0</v>
      </c>
      <c r="F285" s="383">
        <v>0</v>
      </c>
      <c r="G285" s="383">
        <v>0</v>
      </c>
      <c r="H285" s="383">
        <v>0</v>
      </c>
      <c r="I285" s="383">
        <v>0</v>
      </c>
      <c r="J285" s="383">
        <v>0</v>
      </c>
      <c r="K285" s="383">
        <v>0</v>
      </c>
      <c r="L285" s="383">
        <v>0</v>
      </c>
      <c r="M285" s="383">
        <v>0</v>
      </c>
      <c r="N285" s="383">
        <v>0</v>
      </c>
      <c r="O285" s="383">
        <v>0</v>
      </c>
      <c r="P285" s="5" t="s">
        <v>214</v>
      </c>
      <c r="Q285" s="209">
        <v>39</v>
      </c>
      <c r="R285" s="209">
        <v>40</v>
      </c>
      <c r="S285" s="209">
        <v>102.6</v>
      </c>
      <c r="T285" s="2"/>
    </row>
    <row r="286" spans="1:20" ht="51" customHeight="1" x14ac:dyDescent="0.25">
      <c r="A286" s="386"/>
      <c r="B286" s="381"/>
      <c r="C286" s="382"/>
      <c r="D286" s="384"/>
      <c r="E286" s="384"/>
      <c r="F286" s="384"/>
      <c r="G286" s="384"/>
      <c r="H286" s="384"/>
      <c r="I286" s="384"/>
      <c r="J286" s="384"/>
      <c r="K286" s="384"/>
      <c r="L286" s="384"/>
      <c r="M286" s="384"/>
      <c r="N286" s="384"/>
      <c r="O286" s="384"/>
      <c r="P286" s="5" t="s">
        <v>203</v>
      </c>
      <c r="Q286" s="209">
        <v>100</v>
      </c>
      <c r="R286" s="209">
        <v>100</v>
      </c>
      <c r="S286" s="209">
        <v>100</v>
      </c>
      <c r="T286" s="2"/>
    </row>
    <row r="287" spans="1:20" ht="41.25" customHeight="1" x14ac:dyDescent="0.25">
      <c r="A287" s="386"/>
      <c r="B287" s="381"/>
      <c r="C287" s="380">
        <v>2019</v>
      </c>
      <c r="D287" s="383">
        <v>0</v>
      </c>
      <c r="E287" s="383">
        <v>0</v>
      </c>
      <c r="F287" s="383">
        <v>0</v>
      </c>
      <c r="G287" s="383">
        <v>0</v>
      </c>
      <c r="H287" s="383">
        <v>0</v>
      </c>
      <c r="I287" s="383">
        <v>0</v>
      </c>
      <c r="J287" s="383">
        <v>0</v>
      </c>
      <c r="K287" s="383">
        <v>0</v>
      </c>
      <c r="L287" s="383">
        <v>0</v>
      </c>
      <c r="M287" s="383">
        <v>0</v>
      </c>
      <c r="N287" s="383">
        <v>0</v>
      </c>
      <c r="O287" s="383">
        <v>0</v>
      </c>
      <c r="P287" s="5" t="s">
        <v>214</v>
      </c>
      <c r="Q287" s="243">
        <v>39</v>
      </c>
      <c r="R287" s="243">
        <v>40</v>
      </c>
      <c r="S287" s="243">
        <v>102.6</v>
      </c>
      <c r="T287" s="2"/>
    </row>
    <row r="288" spans="1:20" ht="51" customHeight="1" x14ac:dyDescent="0.25">
      <c r="A288" s="386"/>
      <c r="B288" s="381"/>
      <c r="C288" s="382"/>
      <c r="D288" s="384"/>
      <c r="E288" s="384"/>
      <c r="F288" s="384"/>
      <c r="G288" s="384"/>
      <c r="H288" s="384"/>
      <c r="I288" s="384"/>
      <c r="J288" s="384"/>
      <c r="K288" s="384"/>
      <c r="L288" s="384"/>
      <c r="M288" s="384"/>
      <c r="N288" s="384"/>
      <c r="O288" s="384"/>
      <c r="P288" s="5" t="s">
        <v>203</v>
      </c>
      <c r="Q288" s="243">
        <v>100</v>
      </c>
      <c r="R288" s="243">
        <v>100</v>
      </c>
      <c r="S288" s="243">
        <v>100</v>
      </c>
      <c r="T288" s="2"/>
    </row>
    <row r="289" spans="1:20" ht="39" customHeight="1" x14ac:dyDescent="0.25">
      <c r="A289" s="386"/>
      <c r="B289" s="381"/>
      <c r="C289" s="380">
        <v>2020</v>
      </c>
      <c r="D289" s="383">
        <v>29259.3</v>
      </c>
      <c r="E289" s="383">
        <v>29259</v>
      </c>
      <c r="F289" s="383">
        <v>0</v>
      </c>
      <c r="G289" s="383">
        <v>0</v>
      </c>
      <c r="H289" s="383">
        <v>15557</v>
      </c>
      <c r="I289" s="383">
        <v>15556.88</v>
      </c>
      <c r="J289" s="383">
        <v>13702.3</v>
      </c>
      <c r="K289" s="383">
        <v>13702.12</v>
      </c>
      <c r="L289" s="383">
        <v>0</v>
      </c>
      <c r="M289" s="383">
        <v>0</v>
      </c>
      <c r="N289" s="383">
        <v>100</v>
      </c>
      <c r="O289" s="457">
        <f>E289/D289</f>
        <v>0.99998974684971964</v>
      </c>
      <c r="P289" s="5" t="s">
        <v>214</v>
      </c>
      <c r="Q289" s="293">
        <v>40</v>
      </c>
      <c r="R289" s="293">
        <v>40</v>
      </c>
      <c r="S289" s="293">
        <v>100</v>
      </c>
      <c r="T289" s="2"/>
    </row>
    <row r="290" spans="1:20" ht="51" customHeight="1" x14ac:dyDescent="0.25">
      <c r="A290" s="387"/>
      <c r="B290" s="382"/>
      <c r="C290" s="382"/>
      <c r="D290" s="384"/>
      <c r="E290" s="384"/>
      <c r="F290" s="384"/>
      <c r="G290" s="384"/>
      <c r="H290" s="384"/>
      <c r="I290" s="384"/>
      <c r="J290" s="384"/>
      <c r="K290" s="384"/>
      <c r="L290" s="384"/>
      <c r="M290" s="384"/>
      <c r="N290" s="384"/>
      <c r="O290" s="459"/>
      <c r="P290" s="5" t="s">
        <v>203</v>
      </c>
      <c r="Q290" s="293">
        <v>100</v>
      </c>
      <c r="R290" s="293">
        <v>100</v>
      </c>
      <c r="S290" s="293">
        <v>100</v>
      </c>
      <c r="T290" s="2"/>
    </row>
    <row r="291" spans="1:20" ht="99" customHeight="1" x14ac:dyDescent="0.25">
      <c r="A291" s="385" t="s">
        <v>64</v>
      </c>
      <c r="B291" s="388" t="s">
        <v>69</v>
      </c>
      <c r="C291" s="380">
        <v>2014</v>
      </c>
      <c r="D291" s="383">
        <v>2635</v>
      </c>
      <c r="E291" s="383">
        <v>2635</v>
      </c>
      <c r="F291" s="383">
        <v>0</v>
      </c>
      <c r="G291" s="383">
        <v>0</v>
      </c>
      <c r="H291" s="383">
        <v>2635</v>
      </c>
      <c r="I291" s="383">
        <v>2635</v>
      </c>
      <c r="J291" s="383">
        <v>0</v>
      </c>
      <c r="K291" s="383">
        <v>0</v>
      </c>
      <c r="L291" s="383">
        <v>0</v>
      </c>
      <c r="M291" s="383">
        <v>0</v>
      </c>
      <c r="N291" s="383">
        <v>100</v>
      </c>
      <c r="O291" s="383">
        <v>100</v>
      </c>
      <c r="P291" s="9" t="s">
        <v>204</v>
      </c>
      <c r="Q291" s="6">
        <v>60</v>
      </c>
      <c r="R291" s="6">
        <v>60</v>
      </c>
      <c r="S291" s="6">
        <v>100</v>
      </c>
      <c r="T291" s="2"/>
    </row>
    <row r="292" spans="1:20" ht="99" customHeight="1" x14ac:dyDescent="0.25">
      <c r="A292" s="386"/>
      <c r="B292" s="389"/>
      <c r="C292" s="382"/>
      <c r="D292" s="384"/>
      <c r="E292" s="384"/>
      <c r="F292" s="384"/>
      <c r="G292" s="384"/>
      <c r="H292" s="384"/>
      <c r="I292" s="384"/>
      <c r="J292" s="384"/>
      <c r="K292" s="384"/>
      <c r="L292" s="384"/>
      <c r="M292" s="384"/>
      <c r="N292" s="384"/>
      <c r="O292" s="384"/>
      <c r="P292" s="9" t="s">
        <v>205</v>
      </c>
      <c r="Q292" s="6">
        <v>100</v>
      </c>
      <c r="R292" s="6">
        <v>100</v>
      </c>
      <c r="S292" s="6">
        <v>100</v>
      </c>
      <c r="T292" s="2"/>
    </row>
    <row r="293" spans="1:20" ht="99" customHeight="1" x14ac:dyDescent="0.25">
      <c r="A293" s="386"/>
      <c r="B293" s="389"/>
      <c r="C293" s="380">
        <v>2015</v>
      </c>
      <c r="D293" s="383">
        <v>4190.8</v>
      </c>
      <c r="E293" s="383">
        <v>4190.8</v>
      </c>
      <c r="F293" s="383">
        <v>0</v>
      </c>
      <c r="G293" s="383">
        <v>0</v>
      </c>
      <c r="H293" s="383">
        <v>4190.8</v>
      </c>
      <c r="I293" s="383">
        <v>4190.8</v>
      </c>
      <c r="J293" s="383">
        <v>0</v>
      </c>
      <c r="K293" s="383">
        <v>0</v>
      </c>
      <c r="L293" s="383">
        <v>0</v>
      </c>
      <c r="M293" s="383">
        <v>0</v>
      </c>
      <c r="N293" s="383">
        <v>100</v>
      </c>
      <c r="O293" s="383">
        <v>100</v>
      </c>
      <c r="P293" s="9" t="s">
        <v>204</v>
      </c>
      <c r="Q293" s="103">
        <v>63</v>
      </c>
      <c r="R293" s="103">
        <v>65</v>
      </c>
      <c r="S293" s="103">
        <v>103</v>
      </c>
      <c r="T293" s="2"/>
    </row>
    <row r="294" spans="1:20" ht="99" customHeight="1" x14ac:dyDescent="0.25">
      <c r="A294" s="386"/>
      <c r="B294" s="389"/>
      <c r="C294" s="382"/>
      <c r="D294" s="384"/>
      <c r="E294" s="384"/>
      <c r="F294" s="384"/>
      <c r="G294" s="384"/>
      <c r="H294" s="384"/>
      <c r="I294" s="384"/>
      <c r="J294" s="384"/>
      <c r="K294" s="384"/>
      <c r="L294" s="384"/>
      <c r="M294" s="384"/>
      <c r="N294" s="384"/>
      <c r="O294" s="384"/>
      <c r="P294" s="9" t="s">
        <v>205</v>
      </c>
      <c r="Q294" s="103">
        <v>100</v>
      </c>
      <c r="R294" s="103">
        <v>100</v>
      </c>
      <c r="S294" s="103">
        <v>100</v>
      </c>
      <c r="T294" s="2"/>
    </row>
    <row r="295" spans="1:20" ht="99" customHeight="1" x14ac:dyDescent="0.25">
      <c r="A295" s="386"/>
      <c r="B295" s="389"/>
      <c r="C295" s="380">
        <v>2016</v>
      </c>
      <c r="D295" s="383">
        <v>0</v>
      </c>
      <c r="E295" s="383">
        <v>0</v>
      </c>
      <c r="F295" s="383">
        <v>0</v>
      </c>
      <c r="G295" s="383">
        <v>0</v>
      </c>
      <c r="H295" s="383">
        <v>0</v>
      </c>
      <c r="I295" s="383">
        <v>0</v>
      </c>
      <c r="J295" s="383">
        <v>0</v>
      </c>
      <c r="K295" s="383">
        <v>0</v>
      </c>
      <c r="L295" s="383">
        <v>0</v>
      </c>
      <c r="M295" s="383">
        <v>0</v>
      </c>
      <c r="N295" s="383">
        <v>0</v>
      </c>
      <c r="O295" s="383">
        <v>0</v>
      </c>
      <c r="P295" s="29" t="s">
        <v>204</v>
      </c>
      <c r="Q295" s="144">
        <v>65</v>
      </c>
      <c r="R295" s="144">
        <v>71</v>
      </c>
      <c r="S295" s="144">
        <v>109</v>
      </c>
      <c r="T295" s="2"/>
    </row>
    <row r="296" spans="1:20" ht="99" customHeight="1" x14ac:dyDescent="0.25">
      <c r="A296" s="386"/>
      <c r="B296" s="389"/>
      <c r="C296" s="382"/>
      <c r="D296" s="384"/>
      <c r="E296" s="384"/>
      <c r="F296" s="384"/>
      <c r="G296" s="384"/>
      <c r="H296" s="384"/>
      <c r="I296" s="384"/>
      <c r="J296" s="384"/>
      <c r="K296" s="384"/>
      <c r="L296" s="384"/>
      <c r="M296" s="384"/>
      <c r="N296" s="384"/>
      <c r="O296" s="384"/>
      <c r="P296" s="29" t="s">
        <v>205</v>
      </c>
      <c r="Q296" s="144">
        <v>100</v>
      </c>
      <c r="R296" s="144">
        <v>100</v>
      </c>
      <c r="S296" s="144">
        <v>100</v>
      </c>
      <c r="T296" s="2"/>
    </row>
    <row r="297" spans="1:20" ht="99" customHeight="1" x14ac:dyDescent="0.25">
      <c r="A297" s="386"/>
      <c r="B297" s="389"/>
      <c r="C297" s="380">
        <v>2017</v>
      </c>
      <c r="D297" s="383">
        <v>0</v>
      </c>
      <c r="E297" s="383">
        <v>0</v>
      </c>
      <c r="F297" s="383">
        <v>0</v>
      </c>
      <c r="G297" s="383">
        <v>0</v>
      </c>
      <c r="H297" s="383">
        <v>0</v>
      </c>
      <c r="I297" s="383">
        <v>0</v>
      </c>
      <c r="J297" s="383">
        <v>0</v>
      </c>
      <c r="K297" s="383">
        <v>0</v>
      </c>
      <c r="L297" s="383">
        <v>0</v>
      </c>
      <c r="M297" s="383">
        <v>0</v>
      </c>
      <c r="N297" s="383">
        <v>0</v>
      </c>
      <c r="O297" s="383">
        <v>0</v>
      </c>
      <c r="P297" s="29" t="s">
        <v>204</v>
      </c>
      <c r="Q297" s="171">
        <v>75</v>
      </c>
      <c r="R297" s="171">
        <v>90</v>
      </c>
      <c r="S297" s="171">
        <v>120</v>
      </c>
      <c r="T297" s="2"/>
    </row>
    <row r="298" spans="1:20" ht="99" customHeight="1" x14ac:dyDescent="0.25">
      <c r="A298" s="386"/>
      <c r="B298" s="389"/>
      <c r="C298" s="382"/>
      <c r="D298" s="384"/>
      <c r="E298" s="384"/>
      <c r="F298" s="384"/>
      <c r="G298" s="384"/>
      <c r="H298" s="384"/>
      <c r="I298" s="384"/>
      <c r="J298" s="384"/>
      <c r="K298" s="384"/>
      <c r="L298" s="384"/>
      <c r="M298" s="384"/>
      <c r="N298" s="384"/>
      <c r="O298" s="384"/>
      <c r="P298" s="29" t="s">
        <v>205</v>
      </c>
      <c r="Q298" s="171">
        <v>100</v>
      </c>
      <c r="R298" s="171">
        <v>100</v>
      </c>
      <c r="S298" s="171">
        <v>100</v>
      </c>
      <c r="T298" s="2"/>
    </row>
    <row r="299" spans="1:20" ht="99" customHeight="1" x14ac:dyDescent="0.25">
      <c r="A299" s="386"/>
      <c r="B299" s="389"/>
      <c r="C299" s="380">
        <v>2018</v>
      </c>
      <c r="D299" s="383">
        <v>0</v>
      </c>
      <c r="E299" s="383">
        <v>0</v>
      </c>
      <c r="F299" s="383">
        <v>0</v>
      </c>
      <c r="G299" s="383">
        <v>0</v>
      </c>
      <c r="H299" s="383">
        <v>0</v>
      </c>
      <c r="I299" s="383">
        <v>0</v>
      </c>
      <c r="J299" s="383">
        <v>0</v>
      </c>
      <c r="K299" s="383">
        <v>0</v>
      </c>
      <c r="L299" s="383">
        <v>0</v>
      </c>
      <c r="M299" s="383">
        <v>0</v>
      </c>
      <c r="N299" s="383">
        <v>0</v>
      </c>
      <c r="O299" s="383">
        <v>0</v>
      </c>
      <c r="P299" s="29" t="s">
        <v>204</v>
      </c>
      <c r="Q299" s="209">
        <v>85</v>
      </c>
      <c r="R299" s="209">
        <v>100</v>
      </c>
      <c r="S299" s="209">
        <v>117.65</v>
      </c>
      <c r="T299" s="2"/>
    </row>
    <row r="300" spans="1:20" ht="99" customHeight="1" x14ac:dyDescent="0.25">
      <c r="A300" s="386"/>
      <c r="B300" s="389"/>
      <c r="C300" s="382"/>
      <c r="D300" s="384"/>
      <c r="E300" s="384"/>
      <c r="F300" s="384"/>
      <c r="G300" s="384"/>
      <c r="H300" s="384"/>
      <c r="I300" s="384"/>
      <c r="J300" s="384"/>
      <c r="K300" s="384"/>
      <c r="L300" s="384"/>
      <c r="M300" s="384"/>
      <c r="N300" s="384"/>
      <c r="O300" s="384"/>
      <c r="P300" s="29" t="s">
        <v>205</v>
      </c>
      <c r="Q300" s="209">
        <v>100</v>
      </c>
      <c r="R300" s="209">
        <v>100</v>
      </c>
      <c r="S300" s="209">
        <v>100</v>
      </c>
      <c r="T300" s="2"/>
    </row>
    <row r="301" spans="1:20" ht="99" customHeight="1" x14ac:dyDescent="0.25">
      <c r="A301" s="386"/>
      <c r="B301" s="389"/>
      <c r="C301" s="380">
        <v>2019</v>
      </c>
      <c r="D301" s="383">
        <v>0</v>
      </c>
      <c r="E301" s="383">
        <v>0</v>
      </c>
      <c r="F301" s="383">
        <v>0</v>
      </c>
      <c r="G301" s="383">
        <v>0</v>
      </c>
      <c r="H301" s="383">
        <v>0</v>
      </c>
      <c r="I301" s="383">
        <v>0</v>
      </c>
      <c r="J301" s="383">
        <v>0</v>
      </c>
      <c r="K301" s="383">
        <v>0</v>
      </c>
      <c r="L301" s="383">
        <v>0</v>
      </c>
      <c r="M301" s="383">
        <v>0</v>
      </c>
      <c r="N301" s="383">
        <v>0</v>
      </c>
      <c r="O301" s="383">
        <v>0</v>
      </c>
      <c r="P301" s="29" t="s">
        <v>204</v>
      </c>
      <c r="Q301" s="243">
        <v>95</v>
      </c>
      <c r="R301" s="243">
        <v>100</v>
      </c>
      <c r="S301" s="243">
        <v>105.26</v>
      </c>
      <c r="T301" s="2"/>
    </row>
    <row r="302" spans="1:20" ht="99" customHeight="1" x14ac:dyDescent="0.25">
      <c r="A302" s="386"/>
      <c r="B302" s="389"/>
      <c r="C302" s="382"/>
      <c r="D302" s="384"/>
      <c r="E302" s="384"/>
      <c r="F302" s="384"/>
      <c r="G302" s="384"/>
      <c r="H302" s="384"/>
      <c r="I302" s="384"/>
      <c r="J302" s="384"/>
      <c r="K302" s="384"/>
      <c r="L302" s="384"/>
      <c r="M302" s="384"/>
      <c r="N302" s="384"/>
      <c r="O302" s="384"/>
      <c r="P302" s="29" t="s">
        <v>205</v>
      </c>
      <c r="Q302" s="243">
        <v>100</v>
      </c>
      <c r="R302" s="243">
        <v>100</v>
      </c>
      <c r="S302" s="243">
        <v>100</v>
      </c>
      <c r="T302" s="2"/>
    </row>
    <row r="303" spans="1:20" ht="99" customHeight="1" x14ac:dyDescent="0.25">
      <c r="A303" s="386"/>
      <c r="B303" s="389"/>
      <c r="C303" s="380">
        <v>2020</v>
      </c>
      <c r="D303" s="383">
        <v>0</v>
      </c>
      <c r="E303" s="383">
        <v>0</v>
      </c>
      <c r="F303" s="383">
        <v>0</v>
      </c>
      <c r="G303" s="383">
        <v>0</v>
      </c>
      <c r="H303" s="383">
        <v>0</v>
      </c>
      <c r="I303" s="383">
        <v>0</v>
      </c>
      <c r="J303" s="383">
        <v>0</v>
      </c>
      <c r="K303" s="383">
        <v>0</v>
      </c>
      <c r="L303" s="383">
        <v>0</v>
      </c>
      <c r="M303" s="383">
        <v>0</v>
      </c>
      <c r="N303" s="383">
        <v>0</v>
      </c>
      <c r="O303" s="383">
        <v>0</v>
      </c>
      <c r="P303" s="29" t="s">
        <v>204</v>
      </c>
      <c r="Q303" s="293">
        <v>100</v>
      </c>
      <c r="R303" s="293">
        <v>100</v>
      </c>
      <c r="S303" s="293">
        <v>100</v>
      </c>
      <c r="T303" s="2"/>
    </row>
    <row r="304" spans="1:20" ht="99" customHeight="1" x14ac:dyDescent="0.25">
      <c r="A304" s="387"/>
      <c r="B304" s="390"/>
      <c r="C304" s="382"/>
      <c r="D304" s="384"/>
      <c r="E304" s="384"/>
      <c r="F304" s="384"/>
      <c r="G304" s="384"/>
      <c r="H304" s="384"/>
      <c r="I304" s="384"/>
      <c r="J304" s="384"/>
      <c r="K304" s="384"/>
      <c r="L304" s="384"/>
      <c r="M304" s="384"/>
      <c r="N304" s="384"/>
      <c r="O304" s="384"/>
      <c r="P304" s="29" t="s">
        <v>205</v>
      </c>
      <c r="Q304" s="293">
        <v>100</v>
      </c>
      <c r="R304" s="293">
        <v>100</v>
      </c>
      <c r="S304" s="293">
        <v>100</v>
      </c>
      <c r="T304" s="2"/>
    </row>
    <row r="305" spans="1:20" ht="99.75" customHeight="1" x14ac:dyDescent="0.25">
      <c r="A305" s="385" t="s">
        <v>65</v>
      </c>
      <c r="B305" s="388" t="s">
        <v>70</v>
      </c>
      <c r="C305" s="380">
        <v>2014</v>
      </c>
      <c r="D305" s="383">
        <v>472183.2</v>
      </c>
      <c r="E305" s="383">
        <v>471923.71</v>
      </c>
      <c r="F305" s="383">
        <v>0</v>
      </c>
      <c r="G305" s="383">
        <v>0</v>
      </c>
      <c r="H305" s="383">
        <v>463310.8</v>
      </c>
      <c r="I305" s="383">
        <v>463051.31</v>
      </c>
      <c r="J305" s="383">
        <v>8872.4</v>
      </c>
      <c r="K305" s="383">
        <v>8872.4</v>
      </c>
      <c r="L305" s="383">
        <v>0</v>
      </c>
      <c r="M305" s="383">
        <v>0</v>
      </c>
      <c r="N305" s="383">
        <v>100</v>
      </c>
      <c r="O305" s="383">
        <v>99.95</v>
      </c>
      <c r="P305" s="9" t="s">
        <v>206</v>
      </c>
      <c r="Q305" s="6">
        <v>95</v>
      </c>
      <c r="R305" s="6">
        <v>100</v>
      </c>
      <c r="S305" s="6">
        <v>105.26</v>
      </c>
      <c r="T305" s="2"/>
    </row>
    <row r="306" spans="1:20" ht="82.5" customHeight="1" x14ac:dyDescent="0.25">
      <c r="A306" s="386"/>
      <c r="B306" s="389"/>
      <c r="C306" s="381"/>
      <c r="D306" s="412"/>
      <c r="E306" s="412"/>
      <c r="F306" s="412"/>
      <c r="G306" s="412"/>
      <c r="H306" s="412"/>
      <c r="I306" s="412"/>
      <c r="J306" s="412"/>
      <c r="K306" s="412"/>
      <c r="L306" s="412"/>
      <c r="M306" s="412"/>
      <c r="N306" s="412"/>
      <c r="O306" s="412"/>
      <c r="P306" s="9" t="s">
        <v>66</v>
      </c>
      <c r="Q306" s="6">
        <v>1.7</v>
      </c>
      <c r="R306" s="6">
        <v>1.6</v>
      </c>
      <c r="S306" s="6">
        <v>94.12</v>
      </c>
      <c r="T306" s="2"/>
    </row>
    <row r="307" spans="1:20" ht="60.75" customHeight="1" x14ac:dyDescent="0.25">
      <c r="A307" s="386"/>
      <c r="B307" s="389"/>
      <c r="C307" s="381"/>
      <c r="D307" s="412"/>
      <c r="E307" s="412"/>
      <c r="F307" s="412"/>
      <c r="G307" s="412"/>
      <c r="H307" s="412"/>
      <c r="I307" s="412"/>
      <c r="J307" s="412"/>
      <c r="K307" s="412"/>
      <c r="L307" s="412"/>
      <c r="M307" s="412"/>
      <c r="N307" s="412"/>
      <c r="O307" s="412"/>
      <c r="P307" s="9" t="s">
        <v>207</v>
      </c>
      <c r="Q307" s="6">
        <v>35</v>
      </c>
      <c r="R307" s="6">
        <v>35</v>
      </c>
      <c r="S307" s="6">
        <v>100</v>
      </c>
      <c r="T307" s="2"/>
    </row>
    <row r="308" spans="1:20" ht="87" customHeight="1" x14ac:dyDescent="0.25">
      <c r="A308" s="386"/>
      <c r="B308" s="389"/>
      <c r="C308" s="381"/>
      <c r="D308" s="412"/>
      <c r="E308" s="412"/>
      <c r="F308" s="412"/>
      <c r="G308" s="412"/>
      <c r="H308" s="412"/>
      <c r="I308" s="412"/>
      <c r="J308" s="412"/>
      <c r="K308" s="412"/>
      <c r="L308" s="412"/>
      <c r="M308" s="412"/>
      <c r="N308" s="412"/>
      <c r="O308" s="412"/>
      <c r="P308" s="9" t="s">
        <v>208</v>
      </c>
      <c r="Q308" s="6">
        <v>80</v>
      </c>
      <c r="R308" s="6">
        <v>80</v>
      </c>
      <c r="S308" s="6">
        <v>100</v>
      </c>
      <c r="T308" s="2"/>
    </row>
    <row r="309" spans="1:20" ht="74.25" customHeight="1" x14ac:dyDescent="0.25">
      <c r="A309" s="386"/>
      <c r="B309" s="389"/>
      <c r="C309" s="381"/>
      <c r="D309" s="412"/>
      <c r="E309" s="412"/>
      <c r="F309" s="412"/>
      <c r="G309" s="412"/>
      <c r="H309" s="412"/>
      <c r="I309" s="412"/>
      <c r="J309" s="412"/>
      <c r="K309" s="412"/>
      <c r="L309" s="412"/>
      <c r="M309" s="412"/>
      <c r="N309" s="412"/>
      <c r="O309" s="412"/>
      <c r="P309" s="9" t="s">
        <v>209</v>
      </c>
      <c r="Q309" s="6">
        <v>10</v>
      </c>
      <c r="R309" s="6">
        <v>10</v>
      </c>
      <c r="S309" s="6">
        <v>100</v>
      </c>
      <c r="T309" s="2"/>
    </row>
    <row r="310" spans="1:20" ht="39" customHeight="1" x14ac:dyDescent="0.25">
      <c r="A310" s="386"/>
      <c r="B310" s="389"/>
      <c r="C310" s="382"/>
      <c r="D310" s="384"/>
      <c r="E310" s="384"/>
      <c r="F310" s="384"/>
      <c r="G310" s="384"/>
      <c r="H310" s="384"/>
      <c r="I310" s="384"/>
      <c r="J310" s="384"/>
      <c r="K310" s="384"/>
      <c r="L310" s="384"/>
      <c r="M310" s="384"/>
      <c r="N310" s="384"/>
      <c r="O310" s="384"/>
      <c r="P310" s="9" t="s">
        <v>210</v>
      </c>
      <c r="Q310" s="6">
        <v>96</v>
      </c>
      <c r="R310" s="6">
        <v>100</v>
      </c>
      <c r="S310" s="6">
        <v>104.17</v>
      </c>
      <c r="T310" s="2"/>
    </row>
    <row r="311" spans="1:20" ht="98.25" customHeight="1" x14ac:dyDescent="0.25">
      <c r="A311" s="386"/>
      <c r="B311" s="389"/>
      <c r="C311" s="380">
        <v>2015</v>
      </c>
      <c r="D311" s="383">
        <v>530018.9</v>
      </c>
      <c r="E311" s="383">
        <v>530018.9</v>
      </c>
      <c r="F311" s="383">
        <v>0</v>
      </c>
      <c r="G311" s="383">
        <v>0</v>
      </c>
      <c r="H311" s="383">
        <v>489477.1</v>
      </c>
      <c r="I311" s="383">
        <v>489477.1</v>
      </c>
      <c r="J311" s="383">
        <v>40541.800000000003</v>
      </c>
      <c r="K311" s="383">
        <v>40541.800000000003</v>
      </c>
      <c r="L311" s="383">
        <v>0</v>
      </c>
      <c r="M311" s="383">
        <v>0</v>
      </c>
      <c r="N311" s="383">
        <v>100</v>
      </c>
      <c r="O311" s="383">
        <v>100</v>
      </c>
      <c r="P311" s="9" t="s">
        <v>206</v>
      </c>
      <c r="Q311" s="103">
        <v>98</v>
      </c>
      <c r="R311" s="103">
        <v>98</v>
      </c>
      <c r="S311" s="103">
        <v>103.2</v>
      </c>
      <c r="T311" s="2"/>
    </row>
    <row r="312" spans="1:20" ht="78" customHeight="1" x14ac:dyDescent="0.25">
      <c r="A312" s="386"/>
      <c r="B312" s="389"/>
      <c r="C312" s="381"/>
      <c r="D312" s="412"/>
      <c r="E312" s="412"/>
      <c r="F312" s="412"/>
      <c r="G312" s="412"/>
      <c r="H312" s="412"/>
      <c r="I312" s="412"/>
      <c r="J312" s="412"/>
      <c r="K312" s="412"/>
      <c r="L312" s="412"/>
      <c r="M312" s="412"/>
      <c r="N312" s="412"/>
      <c r="O312" s="412"/>
      <c r="P312" s="9" t="s">
        <v>66</v>
      </c>
      <c r="Q312" s="103">
        <v>1.7</v>
      </c>
      <c r="R312" s="103">
        <v>1.7</v>
      </c>
      <c r="S312" s="103">
        <v>100</v>
      </c>
      <c r="T312" s="2"/>
    </row>
    <row r="313" spans="1:20" ht="56.25" customHeight="1" x14ac:dyDescent="0.25">
      <c r="A313" s="386"/>
      <c r="B313" s="389"/>
      <c r="C313" s="381"/>
      <c r="D313" s="412"/>
      <c r="E313" s="412"/>
      <c r="F313" s="412"/>
      <c r="G313" s="412"/>
      <c r="H313" s="412"/>
      <c r="I313" s="412"/>
      <c r="J313" s="412"/>
      <c r="K313" s="412"/>
      <c r="L313" s="412"/>
      <c r="M313" s="412"/>
      <c r="N313" s="412"/>
      <c r="O313" s="412"/>
      <c r="P313" s="9" t="s">
        <v>207</v>
      </c>
      <c r="Q313" s="103">
        <v>58.2</v>
      </c>
      <c r="R313" s="103">
        <v>58.2</v>
      </c>
      <c r="S313" s="103">
        <v>100</v>
      </c>
      <c r="T313" s="2"/>
    </row>
    <row r="314" spans="1:20" ht="84.75" customHeight="1" x14ac:dyDescent="0.25">
      <c r="A314" s="386"/>
      <c r="B314" s="389"/>
      <c r="C314" s="381"/>
      <c r="D314" s="412"/>
      <c r="E314" s="412"/>
      <c r="F314" s="412"/>
      <c r="G314" s="412"/>
      <c r="H314" s="412"/>
      <c r="I314" s="412"/>
      <c r="J314" s="412"/>
      <c r="K314" s="412"/>
      <c r="L314" s="412"/>
      <c r="M314" s="412"/>
      <c r="N314" s="412"/>
      <c r="O314" s="412"/>
      <c r="P314" s="9" t="s">
        <v>208</v>
      </c>
      <c r="Q314" s="103">
        <v>82</v>
      </c>
      <c r="R314" s="103">
        <v>92.1</v>
      </c>
      <c r="S314" s="103">
        <v>112.3</v>
      </c>
      <c r="T314" s="2"/>
    </row>
    <row r="315" spans="1:20" ht="74.25" customHeight="1" x14ac:dyDescent="0.25">
      <c r="A315" s="386"/>
      <c r="B315" s="389"/>
      <c r="C315" s="381"/>
      <c r="D315" s="412"/>
      <c r="E315" s="412"/>
      <c r="F315" s="412"/>
      <c r="G315" s="412"/>
      <c r="H315" s="412"/>
      <c r="I315" s="412"/>
      <c r="J315" s="412"/>
      <c r="K315" s="412"/>
      <c r="L315" s="412"/>
      <c r="M315" s="412"/>
      <c r="N315" s="412"/>
      <c r="O315" s="412"/>
      <c r="P315" s="9" t="s">
        <v>209</v>
      </c>
      <c r="Q315" s="103">
        <v>12</v>
      </c>
      <c r="R315" s="103">
        <v>12.4</v>
      </c>
      <c r="S315" s="103">
        <v>103.3</v>
      </c>
      <c r="T315" s="2"/>
    </row>
    <row r="316" spans="1:20" ht="43.5" customHeight="1" x14ac:dyDescent="0.25">
      <c r="A316" s="386"/>
      <c r="B316" s="389"/>
      <c r="C316" s="382"/>
      <c r="D316" s="384"/>
      <c r="E316" s="384"/>
      <c r="F316" s="384"/>
      <c r="G316" s="384"/>
      <c r="H316" s="384"/>
      <c r="I316" s="384"/>
      <c r="J316" s="384"/>
      <c r="K316" s="384"/>
      <c r="L316" s="384"/>
      <c r="M316" s="384"/>
      <c r="N316" s="384"/>
      <c r="O316" s="384"/>
      <c r="P316" s="9" t="s">
        <v>210</v>
      </c>
      <c r="Q316" s="103">
        <v>96</v>
      </c>
      <c r="R316" s="103">
        <v>100</v>
      </c>
      <c r="S316" s="103">
        <v>104.2</v>
      </c>
      <c r="T316" s="2"/>
    </row>
    <row r="317" spans="1:20" ht="98.25" customHeight="1" x14ac:dyDescent="0.25">
      <c r="A317" s="386"/>
      <c r="B317" s="389"/>
      <c r="C317" s="380">
        <v>2016</v>
      </c>
      <c r="D317" s="383">
        <v>597282.80000000005</v>
      </c>
      <c r="E317" s="383">
        <v>597003.12</v>
      </c>
      <c r="F317" s="383">
        <v>0</v>
      </c>
      <c r="G317" s="383">
        <v>0</v>
      </c>
      <c r="H317" s="383">
        <v>485904.3</v>
      </c>
      <c r="I317" s="383">
        <v>485625.95</v>
      </c>
      <c r="J317" s="383">
        <v>111378.5</v>
      </c>
      <c r="K317" s="383">
        <v>111377.17</v>
      </c>
      <c r="L317" s="383">
        <v>0</v>
      </c>
      <c r="M317" s="383">
        <v>0</v>
      </c>
      <c r="N317" s="383">
        <v>100</v>
      </c>
      <c r="O317" s="383">
        <v>100</v>
      </c>
      <c r="P317" s="29" t="s">
        <v>206</v>
      </c>
      <c r="Q317" s="144">
        <v>96</v>
      </c>
      <c r="R317" s="144">
        <v>99.5</v>
      </c>
      <c r="S317" s="144">
        <v>103.6</v>
      </c>
      <c r="T317" s="2"/>
    </row>
    <row r="318" spans="1:20" ht="74.25" customHeight="1" x14ac:dyDescent="0.25">
      <c r="A318" s="386"/>
      <c r="B318" s="389"/>
      <c r="C318" s="381"/>
      <c r="D318" s="412"/>
      <c r="E318" s="412"/>
      <c r="F318" s="412"/>
      <c r="G318" s="412"/>
      <c r="H318" s="412"/>
      <c r="I318" s="412"/>
      <c r="J318" s="412"/>
      <c r="K318" s="412"/>
      <c r="L318" s="412"/>
      <c r="M318" s="412"/>
      <c r="N318" s="412"/>
      <c r="O318" s="412"/>
      <c r="P318" s="29" t="s">
        <v>66</v>
      </c>
      <c r="Q318" s="144">
        <v>1.6</v>
      </c>
      <c r="R318" s="144">
        <v>1.8</v>
      </c>
      <c r="S318" s="144">
        <v>112.5</v>
      </c>
      <c r="T318" s="2"/>
    </row>
    <row r="319" spans="1:20" ht="50.25" customHeight="1" x14ac:dyDescent="0.25">
      <c r="A319" s="386"/>
      <c r="B319" s="389"/>
      <c r="C319" s="381"/>
      <c r="D319" s="412"/>
      <c r="E319" s="412"/>
      <c r="F319" s="412"/>
      <c r="G319" s="412"/>
      <c r="H319" s="412"/>
      <c r="I319" s="412"/>
      <c r="J319" s="412"/>
      <c r="K319" s="412"/>
      <c r="L319" s="412"/>
      <c r="M319" s="412"/>
      <c r="N319" s="412"/>
      <c r="O319" s="412"/>
      <c r="P319" s="29" t="s">
        <v>207</v>
      </c>
      <c r="Q319" s="144">
        <v>75</v>
      </c>
      <c r="R319" s="144">
        <v>75</v>
      </c>
      <c r="S319" s="144">
        <v>100</v>
      </c>
      <c r="T319" s="2"/>
    </row>
    <row r="320" spans="1:20" ht="87" customHeight="1" x14ac:dyDescent="0.25">
      <c r="A320" s="386"/>
      <c r="B320" s="389"/>
      <c r="C320" s="381"/>
      <c r="D320" s="412"/>
      <c r="E320" s="412"/>
      <c r="F320" s="412"/>
      <c r="G320" s="412"/>
      <c r="H320" s="412"/>
      <c r="I320" s="412"/>
      <c r="J320" s="412"/>
      <c r="K320" s="412"/>
      <c r="L320" s="412"/>
      <c r="M320" s="412"/>
      <c r="N320" s="412"/>
      <c r="O320" s="412"/>
      <c r="P320" s="29" t="s">
        <v>208</v>
      </c>
      <c r="Q320" s="144">
        <v>85</v>
      </c>
      <c r="R320" s="144">
        <v>93</v>
      </c>
      <c r="S320" s="144">
        <v>109.4</v>
      </c>
      <c r="T320" s="2"/>
    </row>
    <row r="321" spans="1:20" ht="75.75" customHeight="1" x14ac:dyDescent="0.25">
      <c r="A321" s="386"/>
      <c r="B321" s="389"/>
      <c r="C321" s="381"/>
      <c r="D321" s="412"/>
      <c r="E321" s="412"/>
      <c r="F321" s="412"/>
      <c r="G321" s="412"/>
      <c r="H321" s="412"/>
      <c r="I321" s="412"/>
      <c r="J321" s="412"/>
      <c r="K321" s="412"/>
      <c r="L321" s="412"/>
      <c r="M321" s="412"/>
      <c r="N321" s="412"/>
      <c r="O321" s="412"/>
      <c r="P321" s="29" t="s">
        <v>209</v>
      </c>
      <c r="Q321" s="144">
        <v>14</v>
      </c>
      <c r="R321" s="144">
        <v>22.7</v>
      </c>
      <c r="S321" s="144">
        <v>162.1</v>
      </c>
      <c r="T321" s="2"/>
    </row>
    <row r="322" spans="1:20" ht="39.75" customHeight="1" x14ac:dyDescent="0.25">
      <c r="A322" s="386"/>
      <c r="B322" s="389"/>
      <c r="C322" s="382"/>
      <c r="D322" s="384"/>
      <c r="E322" s="384"/>
      <c r="F322" s="384"/>
      <c r="G322" s="384"/>
      <c r="H322" s="384"/>
      <c r="I322" s="384"/>
      <c r="J322" s="384"/>
      <c r="K322" s="384"/>
      <c r="L322" s="384"/>
      <c r="M322" s="384"/>
      <c r="N322" s="384"/>
      <c r="O322" s="384"/>
      <c r="P322" s="29" t="s">
        <v>210</v>
      </c>
      <c r="Q322" s="144">
        <v>96</v>
      </c>
      <c r="R322" s="144">
        <v>100</v>
      </c>
      <c r="S322" s="144">
        <v>104.2</v>
      </c>
      <c r="T322" s="2"/>
    </row>
    <row r="323" spans="1:20" ht="98.25" customHeight="1" x14ac:dyDescent="0.25">
      <c r="A323" s="386"/>
      <c r="B323" s="389"/>
      <c r="C323" s="380">
        <v>2017</v>
      </c>
      <c r="D323" s="383">
        <v>692157.5</v>
      </c>
      <c r="E323" s="383">
        <v>691995.4</v>
      </c>
      <c r="F323" s="383">
        <v>1170</v>
      </c>
      <c r="G323" s="383">
        <v>1170</v>
      </c>
      <c r="H323" s="383">
        <v>510479.3</v>
      </c>
      <c r="I323" s="383">
        <v>510318.1</v>
      </c>
      <c r="J323" s="383">
        <v>180508.2</v>
      </c>
      <c r="K323" s="383">
        <v>180507.3</v>
      </c>
      <c r="L323" s="383">
        <v>0</v>
      </c>
      <c r="M323" s="383">
        <v>0</v>
      </c>
      <c r="N323" s="383">
        <v>100</v>
      </c>
      <c r="O323" s="383">
        <v>100</v>
      </c>
      <c r="P323" s="29" t="s">
        <v>206</v>
      </c>
      <c r="Q323" s="171">
        <v>96</v>
      </c>
      <c r="R323" s="171">
        <v>99.5</v>
      </c>
      <c r="S323" s="171">
        <v>103.6</v>
      </c>
      <c r="T323" s="2"/>
    </row>
    <row r="324" spans="1:20" ht="72.75" customHeight="1" x14ac:dyDescent="0.25">
      <c r="A324" s="386"/>
      <c r="B324" s="389"/>
      <c r="C324" s="381"/>
      <c r="D324" s="412"/>
      <c r="E324" s="412"/>
      <c r="F324" s="412"/>
      <c r="G324" s="412"/>
      <c r="H324" s="412"/>
      <c r="I324" s="412"/>
      <c r="J324" s="412"/>
      <c r="K324" s="412"/>
      <c r="L324" s="412"/>
      <c r="M324" s="412"/>
      <c r="N324" s="412"/>
      <c r="O324" s="412"/>
      <c r="P324" s="29" t="s">
        <v>66</v>
      </c>
      <c r="Q324" s="171">
        <v>1.6</v>
      </c>
      <c r="R324" s="171">
        <v>1.8</v>
      </c>
      <c r="S324" s="171">
        <v>112.5</v>
      </c>
      <c r="T324" s="2"/>
    </row>
    <row r="325" spans="1:20" ht="52.5" customHeight="1" x14ac:dyDescent="0.25">
      <c r="A325" s="386"/>
      <c r="B325" s="389"/>
      <c r="C325" s="381"/>
      <c r="D325" s="412"/>
      <c r="E325" s="412"/>
      <c r="F325" s="412"/>
      <c r="G325" s="412"/>
      <c r="H325" s="412"/>
      <c r="I325" s="412"/>
      <c r="J325" s="412"/>
      <c r="K325" s="412"/>
      <c r="L325" s="412"/>
      <c r="M325" s="412"/>
      <c r="N325" s="412"/>
      <c r="O325" s="412"/>
      <c r="P325" s="29" t="s">
        <v>207</v>
      </c>
      <c r="Q325" s="171">
        <v>80</v>
      </c>
      <c r="R325" s="171">
        <v>80</v>
      </c>
      <c r="S325" s="171">
        <v>100</v>
      </c>
      <c r="T325" s="2"/>
    </row>
    <row r="326" spans="1:20" ht="86.25" customHeight="1" x14ac:dyDescent="0.25">
      <c r="A326" s="386"/>
      <c r="B326" s="389"/>
      <c r="C326" s="381"/>
      <c r="D326" s="412"/>
      <c r="E326" s="412"/>
      <c r="F326" s="412"/>
      <c r="G326" s="412"/>
      <c r="H326" s="412"/>
      <c r="I326" s="412"/>
      <c r="J326" s="412"/>
      <c r="K326" s="412"/>
      <c r="L326" s="412"/>
      <c r="M326" s="412"/>
      <c r="N326" s="412"/>
      <c r="O326" s="412"/>
      <c r="P326" s="29" t="s">
        <v>208</v>
      </c>
      <c r="Q326" s="171">
        <v>86</v>
      </c>
      <c r="R326" s="171">
        <v>93</v>
      </c>
      <c r="S326" s="171">
        <v>108.1</v>
      </c>
      <c r="T326" s="2"/>
    </row>
    <row r="327" spans="1:20" ht="75" customHeight="1" x14ac:dyDescent="0.25">
      <c r="A327" s="386"/>
      <c r="B327" s="389"/>
      <c r="C327" s="381"/>
      <c r="D327" s="412"/>
      <c r="E327" s="412"/>
      <c r="F327" s="412"/>
      <c r="G327" s="412"/>
      <c r="H327" s="412"/>
      <c r="I327" s="412"/>
      <c r="J327" s="412"/>
      <c r="K327" s="412"/>
      <c r="L327" s="412"/>
      <c r="M327" s="412"/>
      <c r="N327" s="412"/>
      <c r="O327" s="412"/>
      <c r="P327" s="29" t="s">
        <v>209</v>
      </c>
      <c r="Q327" s="171">
        <v>15</v>
      </c>
      <c r="R327" s="171">
        <v>16</v>
      </c>
      <c r="S327" s="171">
        <v>106.7</v>
      </c>
      <c r="T327" s="2"/>
    </row>
    <row r="328" spans="1:20" ht="42.75" customHeight="1" x14ac:dyDescent="0.25">
      <c r="A328" s="386"/>
      <c r="B328" s="389"/>
      <c r="C328" s="382"/>
      <c r="D328" s="384"/>
      <c r="E328" s="384"/>
      <c r="F328" s="384"/>
      <c r="G328" s="384"/>
      <c r="H328" s="384"/>
      <c r="I328" s="384"/>
      <c r="J328" s="384"/>
      <c r="K328" s="384"/>
      <c r="L328" s="384"/>
      <c r="M328" s="384"/>
      <c r="N328" s="384"/>
      <c r="O328" s="384"/>
      <c r="P328" s="29" t="s">
        <v>210</v>
      </c>
      <c r="Q328" s="171">
        <v>98</v>
      </c>
      <c r="R328" s="171">
        <v>100</v>
      </c>
      <c r="S328" s="171">
        <v>102</v>
      </c>
      <c r="T328" s="2"/>
    </row>
    <row r="329" spans="1:20" ht="96.75" customHeight="1" x14ac:dyDescent="0.25">
      <c r="A329" s="386"/>
      <c r="B329" s="389"/>
      <c r="C329" s="380">
        <v>2018</v>
      </c>
      <c r="D329" s="383">
        <v>668337.63</v>
      </c>
      <c r="E329" s="383">
        <v>668176.49</v>
      </c>
      <c r="F329" s="383">
        <v>0</v>
      </c>
      <c r="G329" s="383">
        <v>0</v>
      </c>
      <c r="H329" s="383">
        <v>544859.30000000005</v>
      </c>
      <c r="I329" s="383">
        <v>544712.89</v>
      </c>
      <c r="J329" s="383">
        <v>123478.33</v>
      </c>
      <c r="K329" s="383">
        <v>123463.6</v>
      </c>
      <c r="L329" s="383">
        <v>0</v>
      </c>
      <c r="M329" s="383">
        <v>0</v>
      </c>
      <c r="N329" s="383">
        <v>100</v>
      </c>
      <c r="O329" s="383">
        <v>99.98</v>
      </c>
      <c r="P329" s="29" t="s">
        <v>206</v>
      </c>
      <c r="Q329" s="209">
        <v>96</v>
      </c>
      <c r="R329" s="209">
        <v>97</v>
      </c>
      <c r="S329" s="209">
        <v>101.04</v>
      </c>
      <c r="T329" s="2"/>
    </row>
    <row r="330" spans="1:20" ht="75" customHeight="1" x14ac:dyDescent="0.25">
      <c r="A330" s="386"/>
      <c r="B330" s="389"/>
      <c r="C330" s="381"/>
      <c r="D330" s="412"/>
      <c r="E330" s="412"/>
      <c r="F330" s="412"/>
      <c r="G330" s="412"/>
      <c r="H330" s="412"/>
      <c r="I330" s="412"/>
      <c r="J330" s="412"/>
      <c r="K330" s="412"/>
      <c r="L330" s="412"/>
      <c r="M330" s="412"/>
      <c r="N330" s="412"/>
      <c r="O330" s="412"/>
      <c r="P330" s="29" t="s">
        <v>66</v>
      </c>
      <c r="Q330" s="209">
        <v>1.6</v>
      </c>
      <c r="R330" s="209">
        <v>1.5</v>
      </c>
      <c r="S330" s="209">
        <v>91</v>
      </c>
      <c r="T330" s="2"/>
    </row>
    <row r="331" spans="1:20" ht="52.5" customHeight="1" x14ac:dyDescent="0.25">
      <c r="A331" s="386"/>
      <c r="B331" s="389"/>
      <c r="C331" s="381"/>
      <c r="D331" s="412"/>
      <c r="E331" s="412"/>
      <c r="F331" s="412"/>
      <c r="G331" s="412"/>
      <c r="H331" s="412"/>
      <c r="I331" s="412"/>
      <c r="J331" s="412"/>
      <c r="K331" s="412"/>
      <c r="L331" s="412"/>
      <c r="M331" s="412"/>
      <c r="N331" s="412"/>
      <c r="O331" s="412"/>
      <c r="P331" s="29" t="s">
        <v>207</v>
      </c>
      <c r="Q331" s="209">
        <v>85</v>
      </c>
      <c r="R331" s="209">
        <v>85</v>
      </c>
      <c r="S331" s="209">
        <v>100</v>
      </c>
      <c r="T331" s="2"/>
    </row>
    <row r="332" spans="1:20" ht="86.25" customHeight="1" x14ac:dyDescent="0.25">
      <c r="A332" s="386"/>
      <c r="B332" s="389"/>
      <c r="C332" s="381"/>
      <c r="D332" s="412"/>
      <c r="E332" s="412"/>
      <c r="F332" s="412"/>
      <c r="G332" s="412"/>
      <c r="H332" s="412"/>
      <c r="I332" s="412"/>
      <c r="J332" s="412"/>
      <c r="K332" s="412"/>
      <c r="L332" s="412"/>
      <c r="M332" s="412"/>
      <c r="N332" s="412"/>
      <c r="O332" s="412"/>
      <c r="P332" s="29" t="s">
        <v>208</v>
      </c>
      <c r="Q332" s="209">
        <v>87</v>
      </c>
      <c r="R332" s="209">
        <v>87</v>
      </c>
      <c r="S332" s="209">
        <v>100</v>
      </c>
      <c r="T332" s="2"/>
    </row>
    <row r="333" spans="1:20" ht="76.5" customHeight="1" x14ac:dyDescent="0.25">
      <c r="A333" s="386"/>
      <c r="B333" s="389"/>
      <c r="C333" s="381"/>
      <c r="D333" s="412"/>
      <c r="E333" s="412"/>
      <c r="F333" s="412"/>
      <c r="G333" s="412"/>
      <c r="H333" s="412"/>
      <c r="I333" s="412"/>
      <c r="J333" s="412"/>
      <c r="K333" s="412"/>
      <c r="L333" s="412"/>
      <c r="M333" s="412"/>
      <c r="N333" s="412"/>
      <c r="O333" s="412"/>
      <c r="P333" s="29" t="s">
        <v>209</v>
      </c>
      <c r="Q333" s="209">
        <v>16</v>
      </c>
      <c r="R333" s="209">
        <v>20</v>
      </c>
      <c r="S333" s="209">
        <v>125</v>
      </c>
      <c r="T333" s="2"/>
    </row>
    <row r="334" spans="1:20" ht="42.75" customHeight="1" x14ac:dyDescent="0.25">
      <c r="A334" s="386"/>
      <c r="B334" s="389"/>
      <c r="C334" s="382"/>
      <c r="D334" s="384"/>
      <c r="E334" s="384"/>
      <c r="F334" s="384"/>
      <c r="G334" s="384"/>
      <c r="H334" s="384"/>
      <c r="I334" s="384"/>
      <c r="J334" s="384"/>
      <c r="K334" s="384"/>
      <c r="L334" s="384"/>
      <c r="M334" s="384"/>
      <c r="N334" s="384"/>
      <c r="O334" s="384"/>
      <c r="P334" s="29" t="s">
        <v>210</v>
      </c>
      <c r="Q334" s="209">
        <v>98</v>
      </c>
      <c r="R334" s="209">
        <v>100</v>
      </c>
      <c r="S334" s="209">
        <v>102</v>
      </c>
      <c r="T334" s="2"/>
    </row>
    <row r="335" spans="1:20" ht="99.75" customHeight="1" x14ac:dyDescent="0.25">
      <c r="A335" s="386"/>
      <c r="B335" s="389"/>
      <c r="C335" s="380">
        <v>2019</v>
      </c>
      <c r="D335" s="383">
        <v>725960.2</v>
      </c>
      <c r="E335" s="383">
        <v>713379.79</v>
      </c>
      <c r="F335" s="383">
        <v>4721.3999999999996</v>
      </c>
      <c r="G335" s="383">
        <v>4721.3</v>
      </c>
      <c r="H335" s="383">
        <v>588296.4</v>
      </c>
      <c r="I335" s="383">
        <v>579419.56999999995</v>
      </c>
      <c r="J335" s="383">
        <v>132942.39999999999</v>
      </c>
      <c r="K335" s="383">
        <v>129238.92</v>
      </c>
      <c r="L335" s="383">
        <v>0</v>
      </c>
      <c r="M335" s="383">
        <v>0</v>
      </c>
      <c r="N335" s="383">
        <v>100</v>
      </c>
      <c r="O335" s="383">
        <v>98.27</v>
      </c>
      <c r="P335" s="29" t="s">
        <v>206</v>
      </c>
      <c r="Q335" s="243">
        <v>96</v>
      </c>
      <c r="R335" s="243">
        <v>98</v>
      </c>
      <c r="S335" s="243">
        <v>102.08</v>
      </c>
      <c r="T335" s="2"/>
    </row>
    <row r="336" spans="1:20" ht="73.5" customHeight="1" x14ac:dyDescent="0.25">
      <c r="A336" s="386"/>
      <c r="B336" s="389"/>
      <c r="C336" s="381"/>
      <c r="D336" s="412"/>
      <c r="E336" s="412"/>
      <c r="F336" s="412"/>
      <c r="G336" s="412"/>
      <c r="H336" s="412"/>
      <c r="I336" s="412"/>
      <c r="J336" s="412"/>
      <c r="K336" s="412"/>
      <c r="L336" s="412"/>
      <c r="M336" s="412"/>
      <c r="N336" s="412"/>
      <c r="O336" s="412"/>
      <c r="P336" s="29" t="s">
        <v>66</v>
      </c>
      <c r="Q336" s="243">
        <v>1.5</v>
      </c>
      <c r="R336" s="243">
        <v>1.5</v>
      </c>
      <c r="S336" s="243">
        <v>100</v>
      </c>
      <c r="T336" s="2"/>
    </row>
    <row r="337" spans="1:20" ht="54" customHeight="1" x14ac:dyDescent="0.25">
      <c r="A337" s="386"/>
      <c r="B337" s="389"/>
      <c r="C337" s="381"/>
      <c r="D337" s="412"/>
      <c r="E337" s="412"/>
      <c r="F337" s="412"/>
      <c r="G337" s="412"/>
      <c r="H337" s="412"/>
      <c r="I337" s="412"/>
      <c r="J337" s="412"/>
      <c r="K337" s="412"/>
      <c r="L337" s="412"/>
      <c r="M337" s="412"/>
      <c r="N337" s="412"/>
      <c r="O337" s="412"/>
      <c r="P337" s="29" t="s">
        <v>207</v>
      </c>
      <c r="Q337" s="243">
        <v>90</v>
      </c>
      <c r="R337" s="243">
        <v>90</v>
      </c>
      <c r="S337" s="243">
        <v>100</v>
      </c>
      <c r="T337" s="2"/>
    </row>
    <row r="338" spans="1:20" ht="63.75" customHeight="1" x14ac:dyDescent="0.25">
      <c r="A338" s="386"/>
      <c r="B338" s="389"/>
      <c r="C338" s="381"/>
      <c r="D338" s="412"/>
      <c r="E338" s="412"/>
      <c r="F338" s="412"/>
      <c r="G338" s="412"/>
      <c r="H338" s="412"/>
      <c r="I338" s="412"/>
      <c r="J338" s="412"/>
      <c r="K338" s="412"/>
      <c r="L338" s="412"/>
      <c r="M338" s="412"/>
      <c r="N338" s="412"/>
      <c r="O338" s="412"/>
      <c r="P338" s="29" t="s">
        <v>208</v>
      </c>
      <c r="Q338" s="243">
        <v>88</v>
      </c>
      <c r="R338" s="243">
        <v>88</v>
      </c>
      <c r="S338" s="243">
        <v>100</v>
      </c>
      <c r="T338" s="2"/>
    </row>
    <row r="339" spans="1:20" ht="75" customHeight="1" x14ac:dyDescent="0.25">
      <c r="A339" s="386"/>
      <c r="B339" s="389"/>
      <c r="C339" s="381"/>
      <c r="D339" s="412"/>
      <c r="E339" s="412"/>
      <c r="F339" s="412"/>
      <c r="G339" s="412"/>
      <c r="H339" s="412"/>
      <c r="I339" s="412"/>
      <c r="J339" s="412"/>
      <c r="K339" s="412"/>
      <c r="L339" s="412"/>
      <c r="M339" s="412"/>
      <c r="N339" s="412"/>
      <c r="O339" s="412"/>
      <c r="P339" s="29" t="s">
        <v>209</v>
      </c>
      <c r="Q339" s="243">
        <v>18</v>
      </c>
      <c r="R339" s="243">
        <v>18</v>
      </c>
      <c r="S339" s="243">
        <v>100</v>
      </c>
      <c r="T339" s="2"/>
    </row>
    <row r="340" spans="1:20" ht="42.75" customHeight="1" x14ac:dyDescent="0.25">
      <c r="A340" s="386"/>
      <c r="B340" s="389"/>
      <c r="C340" s="382"/>
      <c r="D340" s="384"/>
      <c r="E340" s="384"/>
      <c r="F340" s="384"/>
      <c r="G340" s="384"/>
      <c r="H340" s="384"/>
      <c r="I340" s="384"/>
      <c r="J340" s="384"/>
      <c r="K340" s="384"/>
      <c r="L340" s="384"/>
      <c r="M340" s="384"/>
      <c r="N340" s="384"/>
      <c r="O340" s="384"/>
      <c r="P340" s="29" t="s">
        <v>210</v>
      </c>
      <c r="Q340" s="243">
        <v>98</v>
      </c>
      <c r="R340" s="243">
        <v>100</v>
      </c>
      <c r="S340" s="243">
        <v>102</v>
      </c>
      <c r="T340" s="2"/>
    </row>
    <row r="341" spans="1:20" ht="98.25" customHeight="1" x14ac:dyDescent="0.25">
      <c r="A341" s="386"/>
      <c r="B341" s="389"/>
      <c r="C341" s="380">
        <v>2020</v>
      </c>
      <c r="D341" s="383">
        <v>813715.9</v>
      </c>
      <c r="E341" s="383">
        <v>811054.45</v>
      </c>
      <c r="F341" s="383">
        <v>67747.600000000006</v>
      </c>
      <c r="G341" s="383">
        <v>65874.789999999994</v>
      </c>
      <c r="H341" s="383">
        <v>626784.30000000005</v>
      </c>
      <c r="I341" s="383">
        <v>626016.18000000005</v>
      </c>
      <c r="J341" s="383">
        <v>119184</v>
      </c>
      <c r="K341" s="383">
        <v>119163.48</v>
      </c>
      <c r="L341" s="383">
        <v>0</v>
      </c>
      <c r="M341" s="383">
        <v>0</v>
      </c>
      <c r="N341" s="383">
        <v>100</v>
      </c>
      <c r="O341" s="457">
        <f>E341/D341</f>
        <v>0.99672926386223981</v>
      </c>
      <c r="P341" s="29" t="s">
        <v>206</v>
      </c>
      <c r="Q341" s="293">
        <v>96</v>
      </c>
      <c r="R341" s="293">
        <v>97</v>
      </c>
      <c r="S341" s="293">
        <v>101</v>
      </c>
      <c r="T341" s="2"/>
    </row>
    <row r="342" spans="1:20" ht="78" customHeight="1" x14ac:dyDescent="0.25">
      <c r="A342" s="386"/>
      <c r="B342" s="389"/>
      <c r="C342" s="381"/>
      <c r="D342" s="412"/>
      <c r="E342" s="412"/>
      <c r="F342" s="412"/>
      <c r="G342" s="412"/>
      <c r="H342" s="412"/>
      <c r="I342" s="412"/>
      <c r="J342" s="412"/>
      <c r="K342" s="412"/>
      <c r="L342" s="412"/>
      <c r="M342" s="412"/>
      <c r="N342" s="412"/>
      <c r="O342" s="458"/>
      <c r="P342" s="29" t="s">
        <v>66</v>
      </c>
      <c r="Q342" s="293">
        <v>1.5</v>
      </c>
      <c r="R342" s="293">
        <v>1.5</v>
      </c>
      <c r="S342" s="293">
        <v>100</v>
      </c>
      <c r="T342" s="2"/>
    </row>
    <row r="343" spans="1:20" ht="51.75" customHeight="1" x14ac:dyDescent="0.25">
      <c r="A343" s="386"/>
      <c r="B343" s="389"/>
      <c r="C343" s="381"/>
      <c r="D343" s="412"/>
      <c r="E343" s="412"/>
      <c r="F343" s="412"/>
      <c r="G343" s="412"/>
      <c r="H343" s="412"/>
      <c r="I343" s="412"/>
      <c r="J343" s="412"/>
      <c r="K343" s="412"/>
      <c r="L343" s="412"/>
      <c r="M343" s="412"/>
      <c r="N343" s="412"/>
      <c r="O343" s="458"/>
      <c r="P343" s="29" t="s">
        <v>207</v>
      </c>
      <c r="Q343" s="293">
        <v>100</v>
      </c>
      <c r="R343" s="293">
        <v>100</v>
      </c>
      <c r="S343" s="293">
        <v>100</v>
      </c>
      <c r="T343" s="2"/>
    </row>
    <row r="344" spans="1:20" ht="88.5" customHeight="1" x14ac:dyDescent="0.25">
      <c r="A344" s="386"/>
      <c r="B344" s="389"/>
      <c r="C344" s="382"/>
      <c r="D344" s="384"/>
      <c r="E344" s="384"/>
      <c r="F344" s="384"/>
      <c r="G344" s="384"/>
      <c r="H344" s="384"/>
      <c r="I344" s="384"/>
      <c r="J344" s="384"/>
      <c r="K344" s="384"/>
      <c r="L344" s="384"/>
      <c r="M344" s="384"/>
      <c r="N344" s="384"/>
      <c r="O344" s="459"/>
      <c r="P344" s="29" t="s">
        <v>208</v>
      </c>
      <c r="Q344" s="293">
        <v>88</v>
      </c>
      <c r="R344" s="293">
        <v>88</v>
      </c>
      <c r="S344" s="293">
        <v>100</v>
      </c>
      <c r="T344" s="2"/>
    </row>
    <row r="345" spans="1:20" ht="19.5" customHeight="1" x14ac:dyDescent="0.25">
      <c r="A345" s="385" t="s">
        <v>545</v>
      </c>
      <c r="B345" s="388" t="s">
        <v>544</v>
      </c>
      <c r="C345" s="190">
        <v>2018</v>
      </c>
      <c r="D345" s="193">
        <v>6825.66</v>
      </c>
      <c r="E345" s="193">
        <v>6825.53</v>
      </c>
      <c r="F345" s="193">
        <v>0</v>
      </c>
      <c r="G345" s="193">
        <v>0</v>
      </c>
      <c r="H345" s="193">
        <v>4968.46</v>
      </c>
      <c r="I345" s="193">
        <v>4968.41</v>
      </c>
      <c r="J345" s="193">
        <v>1857.2</v>
      </c>
      <c r="K345" s="193">
        <v>1857.12</v>
      </c>
      <c r="L345" s="193">
        <v>0</v>
      </c>
      <c r="M345" s="193">
        <v>0</v>
      </c>
      <c r="N345" s="193">
        <v>100</v>
      </c>
      <c r="O345" s="193">
        <v>100</v>
      </c>
      <c r="P345" s="219" t="s">
        <v>22</v>
      </c>
      <c r="Q345" s="198" t="s">
        <v>22</v>
      </c>
      <c r="R345" s="198" t="s">
        <v>22</v>
      </c>
      <c r="S345" s="198" t="s">
        <v>22</v>
      </c>
      <c r="T345" s="2"/>
    </row>
    <row r="346" spans="1:20" ht="21" customHeight="1" x14ac:dyDescent="0.25">
      <c r="A346" s="387"/>
      <c r="B346" s="390"/>
      <c r="C346" s="236">
        <v>2019</v>
      </c>
      <c r="D346" s="238">
        <v>0</v>
      </c>
      <c r="E346" s="238">
        <v>12185.54</v>
      </c>
      <c r="F346" s="238">
        <v>0</v>
      </c>
      <c r="G346" s="238">
        <v>0</v>
      </c>
      <c r="H346" s="238">
        <v>0</v>
      </c>
      <c r="I346" s="238">
        <v>8493</v>
      </c>
      <c r="J346" s="238">
        <v>0</v>
      </c>
      <c r="K346" s="238">
        <v>3692.54</v>
      </c>
      <c r="L346" s="238">
        <v>0</v>
      </c>
      <c r="M346" s="238">
        <v>0</v>
      </c>
      <c r="N346" s="238">
        <v>0</v>
      </c>
      <c r="O346" s="238">
        <v>100</v>
      </c>
      <c r="P346" s="219" t="s">
        <v>22</v>
      </c>
      <c r="Q346" s="239" t="s">
        <v>22</v>
      </c>
      <c r="R346" s="239" t="s">
        <v>22</v>
      </c>
      <c r="S346" s="239" t="s">
        <v>22</v>
      </c>
      <c r="T346" s="2"/>
    </row>
    <row r="347" spans="1:20" ht="18" customHeight="1" x14ac:dyDescent="0.25">
      <c r="A347" s="385" t="s">
        <v>592</v>
      </c>
      <c r="B347" s="388" t="s">
        <v>593</v>
      </c>
      <c r="C347" s="236">
        <v>2019</v>
      </c>
      <c r="D347" s="238">
        <v>500</v>
      </c>
      <c r="E347" s="238">
        <v>500</v>
      </c>
      <c r="F347" s="238">
        <v>0</v>
      </c>
      <c r="G347" s="238">
        <v>0</v>
      </c>
      <c r="H347" s="238">
        <v>500</v>
      </c>
      <c r="I347" s="238">
        <v>500</v>
      </c>
      <c r="J347" s="238">
        <v>0</v>
      </c>
      <c r="K347" s="238">
        <v>0</v>
      </c>
      <c r="L347" s="238">
        <v>0</v>
      </c>
      <c r="M347" s="238">
        <v>0</v>
      </c>
      <c r="N347" s="238">
        <v>100</v>
      </c>
      <c r="O347" s="238">
        <v>100</v>
      </c>
      <c r="P347" s="219" t="s">
        <v>22</v>
      </c>
      <c r="Q347" s="239" t="s">
        <v>22</v>
      </c>
      <c r="R347" s="239" t="s">
        <v>22</v>
      </c>
      <c r="S347" s="239" t="s">
        <v>22</v>
      </c>
      <c r="T347" s="2"/>
    </row>
    <row r="348" spans="1:20" ht="21.75" customHeight="1" x14ac:dyDescent="0.25">
      <c r="A348" s="387"/>
      <c r="B348" s="390"/>
      <c r="C348" s="273">
        <v>2020</v>
      </c>
      <c r="D348" s="278">
        <v>1100</v>
      </c>
      <c r="E348" s="278">
        <v>1100</v>
      </c>
      <c r="F348" s="278">
        <v>0</v>
      </c>
      <c r="G348" s="278">
        <v>0</v>
      </c>
      <c r="H348" s="278">
        <v>1100</v>
      </c>
      <c r="I348" s="278">
        <v>1100</v>
      </c>
      <c r="J348" s="278">
        <v>0</v>
      </c>
      <c r="K348" s="278">
        <v>0</v>
      </c>
      <c r="L348" s="278">
        <v>0</v>
      </c>
      <c r="M348" s="278">
        <v>0</v>
      </c>
      <c r="N348" s="278">
        <v>100</v>
      </c>
      <c r="O348" s="278">
        <v>100</v>
      </c>
      <c r="P348" s="219" t="s">
        <v>22</v>
      </c>
      <c r="Q348" s="288" t="s">
        <v>22</v>
      </c>
      <c r="R348" s="288" t="s">
        <v>22</v>
      </c>
      <c r="S348" s="288" t="s">
        <v>22</v>
      </c>
      <c r="T348" s="2"/>
    </row>
    <row r="349" spans="1:20" x14ac:dyDescent="0.25">
      <c r="A349" s="426" t="s">
        <v>71</v>
      </c>
      <c r="B349" s="429" t="s">
        <v>403</v>
      </c>
      <c r="C349" s="17" t="s">
        <v>610</v>
      </c>
      <c r="D349" s="18">
        <f>SUM(D350:D356)</f>
        <v>472107.54999999993</v>
      </c>
      <c r="E349" s="18">
        <f t="shared" ref="E349:M349" si="119">SUM(E350:E356)</f>
        <v>472077.45999999996</v>
      </c>
      <c r="F349" s="18">
        <f t="shared" si="119"/>
        <v>6156.2</v>
      </c>
      <c r="G349" s="18">
        <f t="shared" si="119"/>
        <v>6156.16</v>
      </c>
      <c r="H349" s="18">
        <f t="shared" si="119"/>
        <v>7739.8</v>
      </c>
      <c r="I349" s="18">
        <f t="shared" si="119"/>
        <v>7738.82</v>
      </c>
      <c r="J349" s="18">
        <f t="shared" si="119"/>
        <v>458211.54999999993</v>
      </c>
      <c r="K349" s="18">
        <f t="shared" si="119"/>
        <v>458182.48000000004</v>
      </c>
      <c r="L349" s="18">
        <f t="shared" si="119"/>
        <v>0</v>
      </c>
      <c r="M349" s="18">
        <f t="shared" si="119"/>
        <v>0</v>
      </c>
      <c r="N349" s="18">
        <v>100</v>
      </c>
      <c r="O349" s="319">
        <f>E349/D349</f>
        <v>0.99993626452277673</v>
      </c>
      <c r="P349" s="432" t="s">
        <v>22</v>
      </c>
      <c r="Q349" s="432" t="s">
        <v>22</v>
      </c>
      <c r="R349" s="432" t="s">
        <v>22</v>
      </c>
      <c r="S349" s="432" t="s">
        <v>22</v>
      </c>
      <c r="T349" s="2"/>
    </row>
    <row r="350" spans="1:20" x14ac:dyDescent="0.25">
      <c r="A350" s="427"/>
      <c r="B350" s="430"/>
      <c r="C350" s="66">
        <v>2014</v>
      </c>
      <c r="D350" s="76">
        <f>SUM(D357+D371+D378)</f>
        <v>50581</v>
      </c>
      <c r="E350" s="76">
        <f t="shared" ref="E350:M350" si="120">SUM(E357+E371+E378)</f>
        <v>50580.3</v>
      </c>
      <c r="F350" s="76">
        <f t="shared" si="120"/>
        <v>0</v>
      </c>
      <c r="G350" s="76">
        <f t="shared" si="120"/>
        <v>0</v>
      </c>
      <c r="H350" s="76">
        <f t="shared" si="120"/>
        <v>877</v>
      </c>
      <c r="I350" s="76">
        <f t="shared" si="120"/>
        <v>877</v>
      </c>
      <c r="J350" s="76">
        <f t="shared" si="120"/>
        <v>49704</v>
      </c>
      <c r="K350" s="76">
        <f t="shared" si="120"/>
        <v>49703.3</v>
      </c>
      <c r="L350" s="76">
        <f t="shared" si="120"/>
        <v>0</v>
      </c>
      <c r="M350" s="76">
        <f t="shared" si="120"/>
        <v>0</v>
      </c>
      <c r="N350" s="76">
        <v>100</v>
      </c>
      <c r="O350" s="76">
        <v>100</v>
      </c>
      <c r="P350" s="433"/>
      <c r="Q350" s="433"/>
      <c r="R350" s="433"/>
      <c r="S350" s="433"/>
      <c r="T350" s="2"/>
    </row>
    <row r="351" spans="1:20" x14ac:dyDescent="0.25">
      <c r="A351" s="427"/>
      <c r="B351" s="430"/>
      <c r="C351" s="66">
        <v>2015</v>
      </c>
      <c r="D351" s="76">
        <f>SUM(D359+D372+D380)</f>
        <v>56295</v>
      </c>
      <c r="E351" s="76">
        <f t="shared" ref="E351:M351" si="121">SUM(E359+E372+E380)</f>
        <v>56294.3</v>
      </c>
      <c r="F351" s="76">
        <f t="shared" si="121"/>
        <v>0</v>
      </c>
      <c r="G351" s="76">
        <f t="shared" si="121"/>
        <v>0</v>
      </c>
      <c r="H351" s="76">
        <f t="shared" si="121"/>
        <v>0</v>
      </c>
      <c r="I351" s="76">
        <f t="shared" si="121"/>
        <v>0</v>
      </c>
      <c r="J351" s="76">
        <f t="shared" si="121"/>
        <v>56295</v>
      </c>
      <c r="K351" s="76">
        <f t="shared" si="121"/>
        <v>56294.3</v>
      </c>
      <c r="L351" s="76">
        <f t="shared" si="121"/>
        <v>0</v>
      </c>
      <c r="M351" s="76">
        <f t="shared" si="121"/>
        <v>0</v>
      </c>
      <c r="N351" s="76">
        <v>100</v>
      </c>
      <c r="O351" s="76">
        <v>100</v>
      </c>
      <c r="P351" s="433"/>
      <c r="Q351" s="433"/>
      <c r="R351" s="433"/>
      <c r="S351" s="433"/>
      <c r="T351" s="2"/>
    </row>
    <row r="352" spans="1:20" x14ac:dyDescent="0.25">
      <c r="A352" s="427"/>
      <c r="B352" s="430"/>
      <c r="C352" s="66">
        <v>2016</v>
      </c>
      <c r="D352" s="76">
        <f>SUM(D361+D373+D382)</f>
        <v>68868.299999999988</v>
      </c>
      <c r="E352" s="76">
        <f t="shared" ref="E352:M352" si="122">SUM(E361+E373+E382)</f>
        <v>68867.039999999994</v>
      </c>
      <c r="F352" s="76">
        <f t="shared" si="122"/>
        <v>0</v>
      </c>
      <c r="G352" s="76">
        <f t="shared" si="122"/>
        <v>0</v>
      </c>
      <c r="H352" s="76">
        <f t="shared" si="122"/>
        <v>110</v>
      </c>
      <c r="I352" s="76">
        <f t="shared" si="122"/>
        <v>110</v>
      </c>
      <c r="J352" s="76">
        <f t="shared" si="122"/>
        <v>68758.299999999988</v>
      </c>
      <c r="K352" s="76">
        <f t="shared" si="122"/>
        <v>68757.039999999994</v>
      </c>
      <c r="L352" s="76">
        <f t="shared" si="122"/>
        <v>0</v>
      </c>
      <c r="M352" s="76">
        <f t="shared" si="122"/>
        <v>0</v>
      </c>
      <c r="N352" s="76">
        <v>100</v>
      </c>
      <c r="O352" s="76">
        <v>100</v>
      </c>
      <c r="P352" s="433"/>
      <c r="Q352" s="433"/>
      <c r="R352" s="433"/>
      <c r="S352" s="433"/>
      <c r="T352" s="2"/>
    </row>
    <row r="353" spans="1:20" x14ac:dyDescent="0.25">
      <c r="A353" s="427"/>
      <c r="B353" s="430"/>
      <c r="C353" s="66">
        <v>2017</v>
      </c>
      <c r="D353" s="76">
        <f>SUM(D363+D374+D384)</f>
        <v>63414.499999999993</v>
      </c>
      <c r="E353" s="76">
        <f t="shared" ref="E353:M353" si="123">SUM(E363+E374+E384)</f>
        <v>63413.899999999994</v>
      </c>
      <c r="F353" s="76">
        <f t="shared" si="123"/>
        <v>0</v>
      </c>
      <c r="G353" s="76">
        <f t="shared" si="123"/>
        <v>0</v>
      </c>
      <c r="H353" s="76">
        <f t="shared" si="123"/>
        <v>468.6</v>
      </c>
      <c r="I353" s="76">
        <f t="shared" si="123"/>
        <v>468.6</v>
      </c>
      <c r="J353" s="76">
        <f t="shared" si="123"/>
        <v>62945.899999999994</v>
      </c>
      <c r="K353" s="76">
        <f t="shared" si="123"/>
        <v>62945.299999999996</v>
      </c>
      <c r="L353" s="76">
        <f t="shared" si="123"/>
        <v>0</v>
      </c>
      <c r="M353" s="76">
        <f t="shared" si="123"/>
        <v>0</v>
      </c>
      <c r="N353" s="76">
        <v>100</v>
      </c>
      <c r="O353" s="76">
        <v>100</v>
      </c>
      <c r="P353" s="433"/>
      <c r="Q353" s="433"/>
      <c r="R353" s="433"/>
      <c r="S353" s="433"/>
      <c r="T353" s="2"/>
    </row>
    <row r="354" spans="1:20" x14ac:dyDescent="0.25">
      <c r="A354" s="427"/>
      <c r="B354" s="430"/>
      <c r="C354" s="66">
        <v>2018</v>
      </c>
      <c r="D354" s="76">
        <f t="shared" ref="D354:M354" si="124">SUM(D365+D375+D386+D391)</f>
        <v>65852.05</v>
      </c>
      <c r="E354" s="76">
        <f t="shared" si="124"/>
        <v>65841.440000000002</v>
      </c>
      <c r="F354" s="76">
        <f t="shared" si="124"/>
        <v>0</v>
      </c>
      <c r="G354" s="76">
        <f t="shared" si="124"/>
        <v>0</v>
      </c>
      <c r="H354" s="76">
        <f t="shared" si="124"/>
        <v>672.1</v>
      </c>
      <c r="I354" s="76">
        <f t="shared" si="124"/>
        <v>672.1</v>
      </c>
      <c r="J354" s="76">
        <f t="shared" si="124"/>
        <v>65179.95</v>
      </c>
      <c r="K354" s="76">
        <f t="shared" si="124"/>
        <v>65169.34</v>
      </c>
      <c r="L354" s="76">
        <f t="shared" si="124"/>
        <v>0</v>
      </c>
      <c r="M354" s="76">
        <f t="shared" si="124"/>
        <v>0</v>
      </c>
      <c r="N354" s="76">
        <v>100</v>
      </c>
      <c r="O354" s="76">
        <v>99.98</v>
      </c>
      <c r="P354" s="433"/>
      <c r="Q354" s="433"/>
      <c r="R354" s="433"/>
      <c r="S354" s="433"/>
      <c r="T354" s="2"/>
    </row>
    <row r="355" spans="1:20" x14ac:dyDescent="0.25">
      <c r="A355" s="427"/>
      <c r="B355" s="430"/>
      <c r="C355" s="66">
        <v>2019</v>
      </c>
      <c r="D355" s="76">
        <f>SUM(D367+D376+D388)</f>
        <v>80334.3</v>
      </c>
      <c r="E355" s="76">
        <f t="shared" ref="E355:M355" si="125">SUM(E367+E376+E388)</f>
        <v>80331.63</v>
      </c>
      <c r="F355" s="76">
        <f t="shared" si="125"/>
        <v>0</v>
      </c>
      <c r="G355" s="76">
        <f t="shared" si="125"/>
        <v>0</v>
      </c>
      <c r="H355" s="76">
        <f t="shared" si="125"/>
        <v>550</v>
      </c>
      <c r="I355" s="76">
        <f t="shared" si="125"/>
        <v>550</v>
      </c>
      <c r="J355" s="76">
        <f t="shared" si="125"/>
        <v>79784.3</v>
      </c>
      <c r="K355" s="76">
        <f t="shared" si="125"/>
        <v>79781.63</v>
      </c>
      <c r="L355" s="76">
        <f t="shared" si="125"/>
        <v>0</v>
      </c>
      <c r="M355" s="76">
        <f t="shared" si="125"/>
        <v>0</v>
      </c>
      <c r="N355" s="76">
        <v>100</v>
      </c>
      <c r="O355" s="76">
        <v>100</v>
      </c>
      <c r="P355" s="433"/>
      <c r="Q355" s="433"/>
      <c r="R355" s="433"/>
      <c r="S355" s="433"/>
      <c r="T355" s="2"/>
    </row>
    <row r="356" spans="1:20" x14ac:dyDescent="0.25">
      <c r="A356" s="428"/>
      <c r="B356" s="431"/>
      <c r="C356" s="66">
        <v>2020</v>
      </c>
      <c r="D356" s="76">
        <f>SUM(D369+D377+D390)</f>
        <v>86762.4</v>
      </c>
      <c r="E356" s="76">
        <f t="shared" ref="E356:M356" si="126">SUM(E369+E377+E390)</f>
        <v>86748.849999999991</v>
      </c>
      <c r="F356" s="76">
        <f t="shared" si="126"/>
        <v>6156.2</v>
      </c>
      <c r="G356" s="76">
        <f t="shared" si="126"/>
        <v>6156.16</v>
      </c>
      <c r="H356" s="76">
        <f t="shared" si="126"/>
        <v>5062.1000000000004</v>
      </c>
      <c r="I356" s="76">
        <f t="shared" si="126"/>
        <v>5061.12</v>
      </c>
      <c r="J356" s="76">
        <f t="shared" si="126"/>
        <v>75544.099999999991</v>
      </c>
      <c r="K356" s="76">
        <f t="shared" si="126"/>
        <v>75531.569999999992</v>
      </c>
      <c r="L356" s="76">
        <f t="shared" si="126"/>
        <v>0</v>
      </c>
      <c r="M356" s="76">
        <f t="shared" si="126"/>
        <v>0</v>
      </c>
      <c r="N356" s="76">
        <v>100</v>
      </c>
      <c r="O356" s="318">
        <f>E356/D356</f>
        <v>0.99984382635796143</v>
      </c>
      <c r="P356" s="434"/>
      <c r="Q356" s="434"/>
      <c r="R356" s="434"/>
      <c r="S356" s="434"/>
      <c r="T356" s="2"/>
    </row>
    <row r="357" spans="1:20" ht="56.25" customHeight="1" x14ac:dyDescent="0.25">
      <c r="A357" s="385" t="s">
        <v>72</v>
      </c>
      <c r="B357" s="388" t="s">
        <v>73</v>
      </c>
      <c r="C357" s="380">
        <v>2014</v>
      </c>
      <c r="D357" s="383">
        <v>13533.18</v>
      </c>
      <c r="E357" s="383">
        <v>13532.94</v>
      </c>
      <c r="F357" s="383">
        <v>0</v>
      </c>
      <c r="G357" s="383">
        <v>0</v>
      </c>
      <c r="H357" s="383">
        <v>877</v>
      </c>
      <c r="I357" s="383">
        <v>877</v>
      </c>
      <c r="J357" s="383">
        <v>12656.18</v>
      </c>
      <c r="K357" s="383">
        <v>12655.94</v>
      </c>
      <c r="L357" s="383">
        <v>0</v>
      </c>
      <c r="M357" s="383">
        <v>0</v>
      </c>
      <c r="N357" s="383">
        <v>100</v>
      </c>
      <c r="O357" s="383">
        <v>100</v>
      </c>
      <c r="P357" s="5" t="s">
        <v>213</v>
      </c>
      <c r="Q357" s="6">
        <v>6</v>
      </c>
      <c r="R357" s="6">
        <v>6</v>
      </c>
      <c r="S357" s="6">
        <v>100</v>
      </c>
      <c r="T357" s="2"/>
    </row>
    <row r="358" spans="1:20" ht="29.25" customHeight="1" x14ac:dyDescent="0.25">
      <c r="A358" s="386"/>
      <c r="B358" s="389"/>
      <c r="C358" s="382"/>
      <c r="D358" s="384"/>
      <c r="E358" s="384"/>
      <c r="F358" s="384"/>
      <c r="G358" s="384"/>
      <c r="H358" s="384"/>
      <c r="I358" s="384"/>
      <c r="J358" s="384"/>
      <c r="K358" s="384"/>
      <c r="L358" s="384"/>
      <c r="M358" s="384"/>
      <c r="N358" s="384"/>
      <c r="O358" s="384"/>
      <c r="P358" s="5" t="s">
        <v>211</v>
      </c>
      <c r="Q358" s="6">
        <v>65</v>
      </c>
      <c r="R358" s="6">
        <v>65</v>
      </c>
      <c r="S358" s="6">
        <v>100</v>
      </c>
      <c r="T358" s="2"/>
    </row>
    <row r="359" spans="1:20" ht="54.75" customHeight="1" x14ac:dyDescent="0.25">
      <c r="A359" s="386"/>
      <c r="B359" s="389"/>
      <c r="C359" s="380">
        <v>2015</v>
      </c>
      <c r="D359" s="383">
        <v>16642.099999999999</v>
      </c>
      <c r="E359" s="383">
        <v>16641.900000000001</v>
      </c>
      <c r="F359" s="383">
        <v>0</v>
      </c>
      <c r="G359" s="383">
        <v>0</v>
      </c>
      <c r="H359" s="383">
        <v>0</v>
      </c>
      <c r="I359" s="383">
        <v>0</v>
      </c>
      <c r="J359" s="383">
        <v>16642.099999999999</v>
      </c>
      <c r="K359" s="383">
        <v>16641.900000000001</v>
      </c>
      <c r="L359" s="383">
        <v>0</v>
      </c>
      <c r="M359" s="383">
        <v>0</v>
      </c>
      <c r="N359" s="383">
        <v>100</v>
      </c>
      <c r="O359" s="383">
        <v>100</v>
      </c>
      <c r="P359" s="5" t="s">
        <v>213</v>
      </c>
      <c r="Q359" s="103">
        <v>6</v>
      </c>
      <c r="R359" s="103">
        <v>6</v>
      </c>
      <c r="S359" s="103">
        <v>100</v>
      </c>
      <c r="T359" s="2"/>
    </row>
    <row r="360" spans="1:20" ht="37.5" customHeight="1" x14ac:dyDescent="0.25">
      <c r="A360" s="386"/>
      <c r="B360" s="389"/>
      <c r="C360" s="382"/>
      <c r="D360" s="384"/>
      <c r="E360" s="384"/>
      <c r="F360" s="384"/>
      <c r="G360" s="384"/>
      <c r="H360" s="384"/>
      <c r="I360" s="384"/>
      <c r="J360" s="384"/>
      <c r="K360" s="384"/>
      <c r="L360" s="384"/>
      <c r="M360" s="384"/>
      <c r="N360" s="384"/>
      <c r="O360" s="384"/>
      <c r="P360" s="5" t="s">
        <v>211</v>
      </c>
      <c r="Q360" s="103">
        <v>70</v>
      </c>
      <c r="R360" s="103">
        <v>79.2</v>
      </c>
      <c r="S360" s="103">
        <v>113.1</v>
      </c>
      <c r="T360" s="2"/>
    </row>
    <row r="361" spans="1:20" ht="55.5" customHeight="1" x14ac:dyDescent="0.25">
      <c r="A361" s="386"/>
      <c r="B361" s="389"/>
      <c r="C361" s="380">
        <v>2016</v>
      </c>
      <c r="D361" s="383">
        <v>24375.599999999999</v>
      </c>
      <c r="E361" s="383">
        <v>24374.720000000001</v>
      </c>
      <c r="F361" s="383">
        <v>0</v>
      </c>
      <c r="G361" s="383">
        <v>0</v>
      </c>
      <c r="H361" s="383">
        <v>110</v>
      </c>
      <c r="I361" s="383">
        <v>110</v>
      </c>
      <c r="J361" s="383">
        <v>24265.599999999999</v>
      </c>
      <c r="K361" s="383">
        <v>24264.720000000001</v>
      </c>
      <c r="L361" s="383">
        <v>0</v>
      </c>
      <c r="M361" s="383">
        <v>0</v>
      </c>
      <c r="N361" s="383">
        <v>100</v>
      </c>
      <c r="O361" s="383">
        <v>100</v>
      </c>
      <c r="P361" s="5" t="s">
        <v>213</v>
      </c>
      <c r="Q361" s="144">
        <v>6</v>
      </c>
      <c r="R361" s="144">
        <v>6</v>
      </c>
      <c r="S361" s="144">
        <v>100</v>
      </c>
      <c r="T361" s="2"/>
    </row>
    <row r="362" spans="1:20" ht="30.75" customHeight="1" x14ac:dyDescent="0.25">
      <c r="A362" s="386"/>
      <c r="B362" s="389"/>
      <c r="C362" s="382"/>
      <c r="D362" s="384"/>
      <c r="E362" s="384"/>
      <c r="F362" s="384"/>
      <c r="G362" s="384"/>
      <c r="H362" s="384"/>
      <c r="I362" s="384"/>
      <c r="J362" s="384"/>
      <c r="K362" s="384"/>
      <c r="L362" s="384"/>
      <c r="M362" s="384"/>
      <c r="N362" s="384"/>
      <c r="O362" s="384"/>
      <c r="P362" s="5" t="s">
        <v>211</v>
      </c>
      <c r="Q362" s="144">
        <v>75</v>
      </c>
      <c r="R362" s="144">
        <v>79.2</v>
      </c>
      <c r="S362" s="144">
        <v>105.6</v>
      </c>
      <c r="T362" s="2"/>
    </row>
    <row r="363" spans="1:20" ht="51" customHeight="1" x14ac:dyDescent="0.25">
      <c r="A363" s="386"/>
      <c r="B363" s="389"/>
      <c r="C363" s="380">
        <v>2017</v>
      </c>
      <c r="D363" s="383">
        <v>16500.7</v>
      </c>
      <c r="E363" s="383">
        <v>16500.2</v>
      </c>
      <c r="F363" s="383">
        <v>0</v>
      </c>
      <c r="G363" s="383">
        <v>0</v>
      </c>
      <c r="H363" s="383">
        <v>468.6</v>
      </c>
      <c r="I363" s="383">
        <v>468.6</v>
      </c>
      <c r="J363" s="383">
        <v>16032.1</v>
      </c>
      <c r="K363" s="383">
        <v>16031.6</v>
      </c>
      <c r="L363" s="383">
        <v>0</v>
      </c>
      <c r="M363" s="383">
        <v>0</v>
      </c>
      <c r="N363" s="383">
        <v>100</v>
      </c>
      <c r="O363" s="383">
        <v>100</v>
      </c>
      <c r="P363" s="5" t="s">
        <v>213</v>
      </c>
      <c r="Q363" s="171">
        <v>6</v>
      </c>
      <c r="R363" s="171">
        <v>6</v>
      </c>
      <c r="S363" s="171">
        <v>100</v>
      </c>
      <c r="T363" s="2"/>
    </row>
    <row r="364" spans="1:20" ht="27" customHeight="1" x14ac:dyDescent="0.25">
      <c r="A364" s="386"/>
      <c r="B364" s="389"/>
      <c r="C364" s="382"/>
      <c r="D364" s="384"/>
      <c r="E364" s="384"/>
      <c r="F364" s="384"/>
      <c r="G364" s="384"/>
      <c r="H364" s="384"/>
      <c r="I364" s="384"/>
      <c r="J364" s="384"/>
      <c r="K364" s="384"/>
      <c r="L364" s="384"/>
      <c r="M364" s="384"/>
      <c r="N364" s="384"/>
      <c r="O364" s="384"/>
      <c r="P364" s="5" t="s">
        <v>211</v>
      </c>
      <c r="Q364" s="171">
        <v>80</v>
      </c>
      <c r="R364" s="171">
        <v>80</v>
      </c>
      <c r="S364" s="171">
        <v>100</v>
      </c>
      <c r="T364" s="2"/>
    </row>
    <row r="365" spans="1:20" ht="54" customHeight="1" x14ac:dyDescent="0.25">
      <c r="A365" s="386"/>
      <c r="B365" s="389"/>
      <c r="C365" s="380">
        <v>2018</v>
      </c>
      <c r="D365" s="383">
        <v>11951.85</v>
      </c>
      <c r="E365" s="383">
        <v>11944.89</v>
      </c>
      <c r="F365" s="383">
        <v>0</v>
      </c>
      <c r="G365" s="383">
        <v>0</v>
      </c>
      <c r="H365" s="383">
        <v>0</v>
      </c>
      <c r="I365" s="383">
        <v>0</v>
      </c>
      <c r="J365" s="383">
        <v>11951.85</v>
      </c>
      <c r="K365" s="383">
        <v>11944.89</v>
      </c>
      <c r="L365" s="383">
        <v>0</v>
      </c>
      <c r="M365" s="383">
        <v>0</v>
      </c>
      <c r="N365" s="383">
        <v>100</v>
      </c>
      <c r="O365" s="383">
        <v>99.94</v>
      </c>
      <c r="P365" s="5" t="s">
        <v>213</v>
      </c>
      <c r="Q365" s="209">
        <v>6</v>
      </c>
      <c r="R365" s="209">
        <v>6</v>
      </c>
      <c r="S365" s="209">
        <v>100</v>
      </c>
      <c r="T365" s="2"/>
    </row>
    <row r="366" spans="1:20" ht="27" customHeight="1" x14ac:dyDescent="0.25">
      <c r="A366" s="386"/>
      <c r="B366" s="389"/>
      <c r="C366" s="382"/>
      <c r="D366" s="384"/>
      <c r="E366" s="384"/>
      <c r="F366" s="384"/>
      <c r="G366" s="384"/>
      <c r="H366" s="384"/>
      <c r="I366" s="384"/>
      <c r="J366" s="384"/>
      <c r="K366" s="384"/>
      <c r="L366" s="384"/>
      <c r="M366" s="384"/>
      <c r="N366" s="384"/>
      <c r="O366" s="384"/>
      <c r="P366" s="5" t="s">
        <v>211</v>
      </c>
      <c r="Q366" s="209">
        <v>85</v>
      </c>
      <c r="R366" s="209">
        <v>85</v>
      </c>
      <c r="S366" s="209">
        <v>100</v>
      </c>
      <c r="T366" s="2"/>
    </row>
    <row r="367" spans="1:20" ht="54.75" customHeight="1" x14ac:dyDescent="0.25">
      <c r="A367" s="386"/>
      <c r="B367" s="389"/>
      <c r="C367" s="380">
        <v>2019</v>
      </c>
      <c r="D367" s="383">
        <v>22097.7</v>
      </c>
      <c r="E367" s="383">
        <v>22095.8</v>
      </c>
      <c r="F367" s="383">
        <v>0</v>
      </c>
      <c r="G367" s="383">
        <v>0</v>
      </c>
      <c r="H367" s="383">
        <v>550</v>
      </c>
      <c r="I367" s="383">
        <v>550</v>
      </c>
      <c r="J367" s="383">
        <v>21547.7</v>
      </c>
      <c r="K367" s="383">
        <v>21545.8</v>
      </c>
      <c r="L367" s="383">
        <v>0</v>
      </c>
      <c r="M367" s="383">
        <v>0</v>
      </c>
      <c r="N367" s="383">
        <v>100</v>
      </c>
      <c r="O367" s="383">
        <v>100</v>
      </c>
      <c r="P367" s="27" t="s">
        <v>213</v>
      </c>
      <c r="Q367" s="243">
        <v>6</v>
      </c>
      <c r="R367" s="243">
        <v>6</v>
      </c>
      <c r="S367" s="243">
        <v>100</v>
      </c>
      <c r="T367" s="2"/>
    </row>
    <row r="368" spans="1:20" ht="33" customHeight="1" x14ac:dyDescent="0.25">
      <c r="A368" s="386"/>
      <c r="B368" s="389"/>
      <c r="C368" s="382"/>
      <c r="D368" s="384"/>
      <c r="E368" s="384"/>
      <c r="F368" s="384"/>
      <c r="G368" s="384"/>
      <c r="H368" s="384"/>
      <c r="I368" s="384"/>
      <c r="J368" s="384"/>
      <c r="K368" s="384"/>
      <c r="L368" s="384"/>
      <c r="M368" s="384"/>
      <c r="N368" s="384"/>
      <c r="O368" s="384"/>
      <c r="P368" s="5" t="s">
        <v>211</v>
      </c>
      <c r="Q368" s="243">
        <v>90</v>
      </c>
      <c r="R368" s="243">
        <v>90</v>
      </c>
      <c r="S368" s="243">
        <v>100</v>
      </c>
      <c r="T368" s="2"/>
    </row>
    <row r="369" spans="1:20" ht="52.5" customHeight="1" x14ac:dyDescent="0.25">
      <c r="A369" s="386"/>
      <c r="B369" s="389"/>
      <c r="C369" s="380">
        <v>2020</v>
      </c>
      <c r="D369" s="383">
        <v>15417.9</v>
      </c>
      <c r="E369" s="383">
        <v>15406.71</v>
      </c>
      <c r="F369" s="383">
        <v>0</v>
      </c>
      <c r="G369" s="383">
        <v>0</v>
      </c>
      <c r="H369" s="383">
        <v>3000</v>
      </c>
      <c r="I369" s="383">
        <v>3000</v>
      </c>
      <c r="J369" s="383">
        <v>12417.9</v>
      </c>
      <c r="K369" s="383">
        <v>12406.71</v>
      </c>
      <c r="L369" s="383">
        <v>0</v>
      </c>
      <c r="M369" s="383">
        <v>0</v>
      </c>
      <c r="N369" s="383">
        <v>100</v>
      </c>
      <c r="O369" s="455">
        <f>E369/D369</f>
        <v>0.99927422022454415</v>
      </c>
      <c r="P369" s="27" t="s">
        <v>213</v>
      </c>
      <c r="Q369" s="293">
        <v>6</v>
      </c>
      <c r="R369" s="293">
        <v>6</v>
      </c>
      <c r="S369" s="293">
        <v>100</v>
      </c>
      <c r="T369" s="2"/>
    </row>
    <row r="370" spans="1:20" ht="37.5" customHeight="1" x14ac:dyDescent="0.25">
      <c r="A370" s="387"/>
      <c r="B370" s="390"/>
      <c r="C370" s="382"/>
      <c r="D370" s="384"/>
      <c r="E370" s="384"/>
      <c r="F370" s="384"/>
      <c r="G370" s="384"/>
      <c r="H370" s="384"/>
      <c r="I370" s="384"/>
      <c r="J370" s="384"/>
      <c r="K370" s="384"/>
      <c r="L370" s="384"/>
      <c r="M370" s="384"/>
      <c r="N370" s="384"/>
      <c r="O370" s="456"/>
      <c r="P370" s="5" t="s">
        <v>211</v>
      </c>
      <c r="Q370" s="293">
        <v>95</v>
      </c>
      <c r="R370" s="293">
        <v>95</v>
      </c>
      <c r="S370" s="293">
        <v>100</v>
      </c>
      <c r="T370" s="2"/>
    </row>
    <row r="371" spans="1:20" ht="114" customHeight="1" x14ac:dyDescent="0.25">
      <c r="A371" s="385" t="s">
        <v>74</v>
      </c>
      <c r="B371" s="388" t="s">
        <v>75</v>
      </c>
      <c r="C371" s="8">
        <v>2014</v>
      </c>
      <c r="D371" s="90">
        <v>36413</v>
      </c>
      <c r="E371" s="90">
        <v>36412.54</v>
      </c>
      <c r="F371" s="90">
        <v>0</v>
      </c>
      <c r="G371" s="90">
        <v>0</v>
      </c>
      <c r="H371" s="90">
        <v>0</v>
      </c>
      <c r="I371" s="90">
        <v>0</v>
      </c>
      <c r="J371" s="90">
        <v>36413</v>
      </c>
      <c r="K371" s="90">
        <v>36412.54</v>
      </c>
      <c r="L371" s="90">
        <v>0</v>
      </c>
      <c r="M371" s="90">
        <v>0</v>
      </c>
      <c r="N371" s="90">
        <v>100</v>
      </c>
      <c r="O371" s="90">
        <v>100</v>
      </c>
      <c r="P371" s="9" t="s">
        <v>212</v>
      </c>
      <c r="Q371" s="6">
        <v>15</v>
      </c>
      <c r="R371" s="6">
        <v>15</v>
      </c>
      <c r="S371" s="6">
        <v>100</v>
      </c>
      <c r="T371" s="2"/>
    </row>
    <row r="372" spans="1:20" ht="114" customHeight="1" x14ac:dyDescent="0.25">
      <c r="A372" s="386"/>
      <c r="B372" s="389"/>
      <c r="C372" s="101">
        <v>2015</v>
      </c>
      <c r="D372" s="102">
        <v>38863</v>
      </c>
      <c r="E372" s="102">
        <v>38862.800000000003</v>
      </c>
      <c r="F372" s="102">
        <v>0</v>
      </c>
      <c r="G372" s="102">
        <v>0</v>
      </c>
      <c r="H372" s="102">
        <v>0</v>
      </c>
      <c r="I372" s="102">
        <v>0</v>
      </c>
      <c r="J372" s="116">
        <v>38863</v>
      </c>
      <c r="K372" s="102">
        <v>38862.800000000003</v>
      </c>
      <c r="L372" s="102">
        <v>0</v>
      </c>
      <c r="M372" s="102">
        <v>0</v>
      </c>
      <c r="N372" s="102">
        <v>100</v>
      </c>
      <c r="O372" s="102">
        <v>100</v>
      </c>
      <c r="P372" s="9" t="s">
        <v>212</v>
      </c>
      <c r="Q372" s="103">
        <v>20</v>
      </c>
      <c r="R372" s="103">
        <v>25</v>
      </c>
      <c r="S372" s="103">
        <v>125</v>
      </c>
      <c r="T372" s="2"/>
    </row>
    <row r="373" spans="1:20" ht="114" customHeight="1" x14ac:dyDescent="0.25">
      <c r="A373" s="386"/>
      <c r="B373" s="389"/>
      <c r="C373" s="124">
        <v>2016</v>
      </c>
      <c r="D373" s="133">
        <v>43256.800000000003</v>
      </c>
      <c r="E373" s="133">
        <v>43256.56</v>
      </c>
      <c r="F373" s="133">
        <v>0</v>
      </c>
      <c r="G373" s="133">
        <v>0</v>
      </c>
      <c r="H373" s="133">
        <v>0</v>
      </c>
      <c r="I373" s="133">
        <v>0</v>
      </c>
      <c r="J373" s="133">
        <v>43256.800000000003</v>
      </c>
      <c r="K373" s="133">
        <v>43256.56</v>
      </c>
      <c r="L373" s="133">
        <v>0</v>
      </c>
      <c r="M373" s="133">
        <v>0</v>
      </c>
      <c r="N373" s="133">
        <v>100</v>
      </c>
      <c r="O373" s="133">
        <v>100</v>
      </c>
      <c r="P373" s="29" t="s">
        <v>212</v>
      </c>
      <c r="Q373" s="144">
        <v>35</v>
      </c>
      <c r="R373" s="144">
        <v>39</v>
      </c>
      <c r="S373" s="144">
        <v>111</v>
      </c>
      <c r="T373" s="2"/>
    </row>
    <row r="374" spans="1:20" ht="114" customHeight="1" x14ac:dyDescent="0.25">
      <c r="A374" s="386"/>
      <c r="B374" s="389"/>
      <c r="C374" s="161">
        <v>2017</v>
      </c>
      <c r="D374" s="157">
        <v>45844.2</v>
      </c>
      <c r="E374" s="157">
        <v>45844.2</v>
      </c>
      <c r="F374" s="157">
        <v>0</v>
      </c>
      <c r="G374" s="157">
        <v>0</v>
      </c>
      <c r="H374" s="157">
        <v>0</v>
      </c>
      <c r="I374" s="157">
        <v>0</v>
      </c>
      <c r="J374" s="157">
        <v>45844.2</v>
      </c>
      <c r="K374" s="157">
        <v>45844.2</v>
      </c>
      <c r="L374" s="157">
        <v>0</v>
      </c>
      <c r="M374" s="157">
        <v>0</v>
      </c>
      <c r="N374" s="157">
        <v>100</v>
      </c>
      <c r="O374" s="157">
        <v>100</v>
      </c>
      <c r="P374" s="29" t="s">
        <v>212</v>
      </c>
      <c r="Q374" s="171">
        <v>50</v>
      </c>
      <c r="R374" s="171">
        <v>82</v>
      </c>
      <c r="S374" s="171">
        <v>164</v>
      </c>
      <c r="T374" s="2"/>
    </row>
    <row r="375" spans="1:20" ht="114" customHeight="1" x14ac:dyDescent="0.25">
      <c r="A375" s="386"/>
      <c r="B375" s="389"/>
      <c r="C375" s="189">
        <v>2018</v>
      </c>
      <c r="D375" s="192">
        <v>52288</v>
      </c>
      <c r="E375" s="192">
        <v>52284.62</v>
      </c>
      <c r="F375" s="192">
        <v>0</v>
      </c>
      <c r="G375" s="192">
        <v>0</v>
      </c>
      <c r="H375" s="192">
        <v>535.1</v>
      </c>
      <c r="I375" s="192">
        <v>535.1</v>
      </c>
      <c r="J375" s="192">
        <v>51752.9</v>
      </c>
      <c r="K375" s="192">
        <v>51749.52</v>
      </c>
      <c r="L375" s="192">
        <v>0</v>
      </c>
      <c r="M375" s="192">
        <v>0</v>
      </c>
      <c r="N375" s="192">
        <v>100</v>
      </c>
      <c r="O375" s="192">
        <v>99.99</v>
      </c>
      <c r="P375" s="29" t="s">
        <v>212</v>
      </c>
      <c r="Q375" s="209">
        <v>70</v>
      </c>
      <c r="R375" s="209">
        <v>70</v>
      </c>
      <c r="S375" s="209">
        <v>100</v>
      </c>
      <c r="T375" s="2"/>
    </row>
    <row r="376" spans="1:20" ht="114" customHeight="1" x14ac:dyDescent="0.25">
      <c r="A376" s="386"/>
      <c r="B376" s="389"/>
      <c r="C376" s="235">
        <v>2019</v>
      </c>
      <c r="D376" s="237">
        <v>56269</v>
      </c>
      <c r="E376" s="237">
        <v>56268.37</v>
      </c>
      <c r="F376" s="237">
        <v>0</v>
      </c>
      <c r="G376" s="237">
        <v>0</v>
      </c>
      <c r="H376" s="237">
        <v>0</v>
      </c>
      <c r="I376" s="237">
        <v>0</v>
      </c>
      <c r="J376" s="237">
        <v>56269</v>
      </c>
      <c r="K376" s="237">
        <v>56268.37</v>
      </c>
      <c r="L376" s="237">
        <v>0</v>
      </c>
      <c r="M376" s="237">
        <v>0</v>
      </c>
      <c r="N376" s="237">
        <v>100</v>
      </c>
      <c r="O376" s="237">
        <v>100</v>
      </c>
      <c r="P376" s="29" t="s">
        <v>212</v>
      </c>
      <c r="Q376" s="243">
        <v>85</v>
      </c>
      <c r="R376" s="243">
        <v>85</v>
      </c>
      <c r="S376" s="243">
        <v>100</v>
      </c>
      <c r="T376" s="2"/>
    </row>
    <row r="377" spans="1:20" ht="114" customHeight="1" x14ac:dyDescent="0.25">
      <c r="A377" s="387"/>
      <c r="B377" s="390"/>
      <c r="C377" s="271">
        <v>2020</v>
      </c>
      <c r="D377" s="277">
        <v>60739.8</v>
      </c>
      <c r="E377" s="277">
        <v>60738.81</v>
      </c>
      <c r="F377" s="277">
        <v>0</v>
      </c>
      <c r="G377" s="277">
        <v>0</v>
      </c>
      <c r="H377" s="277">
        <v>0</v>
      </c>
      <c r="I377" s="277">
        <v>0</v>
      </c>
      <c r="J377" s="277">
        <v>60739.8</v>
      </c>
      <c r="K377" s="277">
        <v>60738.81</v>
      </c>
      <c r="L377" s="277">
        <v>0</v>
      </c>
      <c r="M377" s="277">
        <v>0</v>
      </c>
      <c r="N377" s="277">
        <v>100</v>
      </c>
      <c r="O377" s="314">
        <f>E377/D377</f>
        <v>0.99998370096707589</v>
      </c>
      <c r="P377" s="29" t="s">
        <v>212</v>
      </c>
      <c r="Q377" s="293">
        <v>100</v>
      </c>
      <c r="R377" s="293">
        <v>100</v>
      </c>
      <c r="S377" s="293">
        <v>100</v>
      </c>
      <c r="T377" s="2"/>
    </row>
    <row r="378" spans="1:20" ht="54.75" customHeight="1" x14ac:dyDescent="0.25">
      <c r="A378" s="385" t="s">
        <v>76</v>
      </c>
      <c r="B378" s="388" t="s">
        <v>77</v>
      </c>
      <c r="C378" s="380">
        <v>2014</v>
      </c>
      <c r="D378" s="482">
        <v>634.82000000000005</v>
      </c>
      <c r="E378" s="383">
        <v>634.82000000000005</v>
      </c>
      <c r="F378" s="383">
        <v>0</v>
      </c>
      <c r="G378" s="383">
        <v>0</v>
      </c>
      <c r="H378" s="383">
        <v>0</v>
      </c>
      <c r="I378" s="383">
        <v>0</v>
      </c>
      <c r="J378" s="383">
        <v>634.82000000000005</v>
      </c>
      <c r="K378" s="383">
        <v>634.82000000000005</v>
      </c>
      <c r="L378" s="383">
        <v>0</v>
      </c>
      <c r="M378" s="383">
        <v>0</v>
      </c>
      <c r="N378" s="383">
        <v>100</v>
      </c>
      <c r="O378" s="383">
        <v>100</v>
      </c>
      <c r="P378" s="5" t="s">
        <v>78</v>
      </c>
      <c r="Q378" s="6">
        <v>30</v>
      </c>
      <c r="R378" s="6">
        <v>30</v>
      </c>
      <c r="S378" s="6">
        <v>100</v>
      </c>
      <c r="T378" s="2"/>
    </row>
    <row r="379" spans="1:20" ht="35.25" customHeight="1" x14ac:dyDescent="0.25">
      <c r="A379" s="386"/>
      <c r="B379" s="389"/>
      <c r="C379" s="382"/>
      <c r="D379" s="483"/>
      <c r="E379" s="384"/>
      <c r="F379" s="384"/>
      <c r="G379" s="384"/>
      <c r="H379" s="384"/>
      <c r="I379" s="384"/>
      <c r="J379" s="384"/>
      <c r="K379" s="384"/>
      <c r="L379" s="384"/>
      <c r="M379" s="384"/>
      <c r="N379" s="384"/>
      <c r="O379" s="384"/>
      <c r="P379" s="5" t="s">
        <v>215</v>
      </c>
      <c r="Q379" s="6">
        <v>25</v>
      </c>
      <c r="R379" s="6">
        <v>25</v>
      </c>
      <c r="S379" s="6">
        <v>100</v>
      </c>
      <c r="T379" s="2"/>
    </row>
    <row r="380" spans="1:20" ht="51.75" customHeight="1" x14ac:dyDescent="0.25">
      <c r="A380" s="386"/>
      <c r="B380" s="389"/>
      <c r="C380" s="380">
        <v>2015</v>
      </c>
      <c r="D380" s="393">
        <v>789.9</v>
      </c>
      <c r="E380" s="393">
        <v>789.6</v>
      </c>
      <c r="F380" s="393">
        <v>0</v>
      </c>
      <c r="G380" s="393">
        <v>0</v>
      </c>
      <c r="H380" s="393">
        <v>0</v>
      </c>
      <c r="I380" s="393">
        <v>0</v>
      </c>
      <c r="J380" s="393">
        <v>789.9</v>
      </c>
      <c r="K380" s="393">
        <v>789.6</v>
      </c>
      <c r="L380" s="393">
        <v>0</v>
      </c>
      <c r="M380" s="393">
        <v>0</v>
      </c>
      <c r="N380" s="393">
        <v>100</v>
      </c>
      <c r="O380" s="393">
        <v>100</v>
      </c>
      <c r="P380" s="5" t="s">
        <v>78</v>
      </c>
      <c r="Q380" s="103">
        <v>45</v>
      </c>
      <c r="R380" s="103">
        <v>57</v>
      </c>
      <c r="S380" s="103">
        <v>126.7</v>
      </c>
      <c r="T380" s="2"/>
    </row>
    <row r="381" spans="1:20" ht="36.75" customHeight="1" x14ac:dyDescent="0.25">
      <c r="A381" s="386"/>
      <c r="B381" s="389"/>
      <c r="C381" s="382"/>
      <c r="D381" s="394"/>
      <c r="E381" s="394"/>
      <c r="F381" s="394"/>
      <c r="G381" s="394"/>
      <c r="H381" s="394"/>
      <c r="I381" s="394"/>
      <c r="J381" s="394"/>
      <c r="K381" s="394"/>
      <c r="L381" s="394"/>
      <c r="M381" s="394"/>
      <c r="N381" s="394"/>
      <c r="O381" s="394"/>
      <c r="P381" s="5" t="s">
        <v>215</v>
      </c>
      <c r="Q381" s="103">
        <v>30</v>
      </c>
      <c r="R381" s="103">
        <v>87</v>
      </c>
      <c r="S381" s="103">
        <v>290</v>
      </c>
      <c r="T381" s="2"/>
    </row>
    <row r="382" spans="1:20" ht="55.5" customHeight="1" x14ac:dyDescent="0.25">
      <c r="A382" s="386"/>
      <c r="B382" s="389"/>
      <c r="C382" s="380">
        <v>2016</v>
      </c>
      <c r="D382" s="393">
        <v>1235.9000000000001</v>
      </c>
      <c r="E382" s="393">
        <v>1235.76</v>
      </c>
      <c r="F382" s="393">
        <v>0</v>
      </c>
      <c r="G382" s="393">
        <v>0</v>
      </c>
      <c r="H382" s="393">
        <v>0</v>
      </c>
      <c r="I382" s="393">
        <v>0</v>
      </c>
      <c r="J382" s="393">
        <v>1235.9000000000001</v>
      </c>
      <c r="K382" s="393">
        <v>1235.76</v>
      </c>
      <c r="L382" s="393">
        <v>0</v>
      </c>
      <c r="M382" s="393">
        <v>0</v>
      </c>
      <c r="N382" s="393">
        <v>100</v>
      </c>
      <c r="O382" s="393">
        <v>100</v>
      </c>
      <c r="P382" s="27" t="s">
        <v>78</v>
      </c>
      <c r="Q382" s="144">
        <v>50</v>
      </c>
      <c r="R382" s="144">
        <v>63</v>
      </c>
      <c r="S382" s="144">
        <v>118.8</v>
      </c>
      <c r="T382" s="2"/>
    </row>
    <row r="383" spans="1:20" ht="29.25" customHeight="1" x14ac:dyDescent="0.25">
      <c r="A383" s="386"/>
      <c r="B383" s="389"/>
      <c r="C383" s="382"/>
      <c r="D383" s="394"/>
      <c r="E383" s="394"/>
      <c r="F383" s="394"/>
      <c r="G383" s="394"/>
      <c r="H383" s="394"/>
      <c r="I383" s="394"/>
      <c r="J383" s="394"/>
      <c r="K383" s="394"/>
      <c r="L383" s="394"/>
      <c r="M383" s="394"/>
      <c r="N383" s="394"/>
      <c r="O383" s="394"/>
      <c r="P383" s="27" t="s">
        <v>215</v>
      </c>
      <c r="Q383" s="144">
        <v>50</v>
      </c>
      <c r="R383" s="144">
        <v>198</v>
      </c>
      <c r="S383" s="144">
        <v>396</v>
      </c>
      <c r="T383" s="2"/>
    </row>
    <row r="384" spans="1:20" ht="51.75" customHeight="1" x14ac:dyDescent="0.25">
      <c r="A384" s="386"/>
      <c r="B384" s="389"/>
      <c r="C384" s="380">
        <v>2017</v>
      </c>
      <c r="D384" s="393">
        <v>1069.5999999999999</v>
      </c>
      <c r="E384" s="393">
        <v>1069.5</v>
      </c>
      <c r="F384" s="393">
        <v>0</v>
      </c>
      <c r="G384" s="393">
        <v>0</v>
      </c>
      <c r="H384" s="393">
        <v>0</v>
      </c>
      <c r="I384" s="393">
        <v>0</v>
      </c>
      <c r="J384" s="393">
        <v>1069.5999999999999</v>
      </c>
      <c r="K384" s="393">
        <v>1069.5</v>
      </c>
      <c r="L384" s="393">
        <v>0</v>
      </c>
      <c r="M384" s="393">
        <v>0</v>
      </c>
      <c r="N384" s="393">
        <v>100</v>
      </c>
      <c r="O384" s="393">
        <v>100</v>
      </c>
      <c r="P384" s="27" t="s">
        <v>78</v>
      </c>
      <c r="Q384" s="171">
        <v>65</v>
      </c>
      <c r="R384" s="171">
        <v>96</v>
      </c>
      <c r="S384" s="171">
        <v>147.6</v>
      </c>
      <c r="T384" s="2"/>
    </row>
    <row r="385" spans="1:20" ht="29.25" customHeight="1" x14ac:dyDescent="0.25">
      <c r="A385" s="386"/>
      <c r="B385" s="389"/>
      <c r="C385" s="382"/>
      <c r="D385" s="394"/>
      <c r="E385" s="394"/>
      <c r="F385" s="394"/>
      <c r="G385" s="394"/>
      <c r="H385" s="394"/>
      <c r="I385" s="394"/>
      <c r="J385" s="394"/>
      <c r="K385" s="394"/>
      <c r="L385" s="394"/>
      <c r="M385" s="394"/>
      <c r="N385" s="394"/>
      <c r="O385" s="394"/>
      <c r="P385" s="27" t="s">
        <v>215</v>
      </c>
      <c r="Q385" s="171">
        <v>65</v>
      </c>
      <c r="R385" s="171">
        <v>87</v>
      </c>
      <c r="S385" s="171">
        <v>134</v>
      </c>
      <c r="T385" s="2"/>
    </row>
    <row r="386" spans="1:20" ht="54" customHeight="1" x14ac:dyDescent="0.25">
      <c r="A386" s="386"/>
      <c r="B386" s="389"/>
      <c r="C386" s="380">
        <v>2018</v>
      </c>
      <c r="D386" s="393">
        <v>1475.2</v>
      </c>
      <c r="E386" s="393">
        <v>1474.93</v>
      </c>
      <c r="F386" s="393">
        <v>0</v>
      </c>
      <c r="G386" s="393">
        <v>0</v>
      </c>
      <c r="H386" s="393">
        <v>0</v>
      </c>
      <c r="I386" s="393">
        <v>0</v>
      </c>
      <c r="J386" s="393">
        <v>1475.2</v>
      </c>
      <c r="K386" s="393">
        <v>1474.93</v>
      </c>
      <c r="L386" s="393">
        <v>0</v>
      </c>
      <c r="M386" s="393">
        <v>0</v>
      </c>
      <c r="N386" s="393">
        <v>100</v>
      </c>
      <c r="O386" s="393">
        <v>99.98</v>
      </c>
      <c r="P386" s="27" t="s">
        <v>78</v>
      </c>
      <c r="Q386" s="209">
        <v>80</v>
      </c>
      <c r="R386" s="209">
        <v>80</v>
      </c>
      <c r="S386" s="209">
        <v>100</v>
      </c>
      <c r="T386" s="2"/>
    </row>
    <row r="387" spans="1:20" ht="29.25" customHeight="1" x14ac:dyDescent="0.25">
      <c r="A387" s="386"/>
      <c r="B387" s="389"/>
      <c r="C387" s="382"/>
      <c r="D387" s="394"/>
      <c r="E387" s="394"/>
      <c r="F387" s="394"/>
      <c r="G387" s="394"/>
      <c r="H387" s="394"/>
      <c r="I387" s="394"/>
      <c r="J387" s="394"/>
      <c r="K387" s="394"/>
      <c r="L387" s="394"/>
      <c r="M387" s="394"/>
      <c r="N387" s="394"/>
      <c r="O387" s="394"/>
      <c r="P387" s="27" t="s">
        <v>215</v>
      </c>
      <c r="Q387" s="209">
        <v>75</v>
      </c>
      <c r="R387" s="209">
        <v>75</v>
      </c>
      <c r="S387" s="209">
        <v>100</v>
      </c>
      <c r="T387" s="2"/>
    </row>
    <row r="388" spans="1:20" ht="55.5" customHeight="1" x14ac:dyDescent="0.25">
      <c r="A388" s="386"/>
      <c r="B388" s="389"/>
      <c r="C388" s="380">
        <v>2019</v>
      </c>
      <c r="D388" s="393">
        <v>1967.6</v>
      </c>
      <c r="E388" s="393">
        <v>1967.46</v>
      </c>
      <c r="F388" s="393">
        <v>0</v>
      </c>
      <c r="G388" s="393">
        <v>0</v>
      </c>
      <c r="H388" s="393">
        <v>0</v>
      </c>
      <c r="I388" s="393">
        <v>0</v>
      </c>
      <c r="J388" s="393">
        <v>1967.6</v>
      </c>
      <c r="K388" s="393">
        <v>1967.46</v>
      </c>
      <c r="L388" s="393">
        <v>0</v>
      </c>
      <c r="M388" s="393">
        <v>0</v>
      </c>
      <c r="N388" s="393">
        <v>100</v>
      </c>
      <c r="O388" s="393">
        <v>100</v>
      </c>
      <c r="P388" s="27" t="s">
        <v>78</v>
      </c>
      <c r="Q388" s="243">
        <v>90</v>
      </c>
      <c r="R388" s="243">
        <v>90</v>
      </c>
      <c r="S388" s="243">
        <v>100</v>
      </c>
      <c r="T388" s="2"/>
    </row>
    <row r="389" spans="1:20" ht="29.25" customHeight="1" x14ac:dyDescent="0.25">
      <c r="A389" s="386"/>
      <c r="B389" s="389"/>
      <c r="C389" s="382"/>
      <c r="D389" s="394"/>
      <c r="E389" s="394"/>
      <c r="F389" s="394"/>
      <c r="G389" s="394"/>
      <c r="H389" s="394"/>
      <c r="I389" s="394"/>
      <c r="J389" s="394"/>
      <c r="K389" s="394"/>
      <c r="L389" s="394"/>
      <c r="M389" s="394"/>
      <c r="N389" s="394"/>
      <c r="O389" s="394"/>
      <c r="P389" s="27" t="s">
        <v>215</v>
      </c>
      <c r="Q389" s="243">
        <v>85</v>
      </c>
      <c r="R389" s="243">
        <v>85</v>
      </c>
      <c r="S389" s="243">
        <v>100</v>
      </c>
      <c r="T389" s="2"/>
    </row>
    <row r="390" spans="1:20" ht="30" customHeight="1" x14ac:dyDescent="0.25">
      <c r="A390" s="387"/>
      <c r="B390" s="390"/>
      <c r="C390" s="291">
        <v>2020</v>
      </c>
      <c r="D390" s="316">
        <v>10604.7</v>
      </c>
      <c r="E390" s="316">
        <v>10603.33</v>
      </c>
      <c r="F390" s="316">
        <v>6156.2</v>
      </c>
      <c r="G390" s="316">
        <v>6156.16</v>
      </c>
      <c r="H390" s="316">
        <v>2062.1</v>
      </c>
      <c r="I390" s="316">
        <v>2061.12</v>
      </c>
      <c r="J390" s="316">
        <v>2386.4</v>
      </c>
      <c r="K390" s="316">
        <v>2386.0500000000002</v>
      </c>
      <c r="L390" s="316">
        <v>0</v>
      </c>
      <c r="M390" s="316">
        <v>0</v>
      </c>
      <c r="N390" s="316">
        <v>100</v>
      </c>
      <c r="O390" s="317">
        <f>E390/D390</f>
        <v>0.9998708119984534</v>
      </c>
      <c r="P390" s="27" t="s">
        <v>215</v>
      </c>
      <c r="Q390" s="293">
        <v>100</v>
      </c>
      <c r="R390" s="293">
        <v>100</v>
      </c>
      <c r="S390" s="293">
        <v>100</v>
      </c>
      <c r="T390" s="2"/>
    </row>
    <row r="391" spans="1:20" ht="81.75" customHeight="1" x14ac:dyDescent="0.25">
      <c r="A391" s="188" t="s">
        <v>546</v>
      </c>
      <c r="B391" s="191" t="s">
        <v>547</v>
      </c>
      <c r="C391" s="190">
        <v>2018</v>
      </c>
      <c r="D391" s="201">
        <v>137</v>
      </c>
      <c r="E391" s="201">
        <v>137</v>
      </c>
      <c r="F391" s="201">
        <v>0</v>
      </c>
      <c r="G391" s="201">
        <v>0</v>
      </c>
      <c r="H391" s="201">
        <v>137</v>
      </c>
      <c r="I391" s="201">
        <v>137</v>
      </c>
      <c r="J391" s="201">
        <v>0</v>
      </c>
      <c r="K391" s="201">
        <v>0</v>
      </c>
      <c r="L391" s="201">
        <v>0</v>
      </c>
      <c r="M391" s="201">
        <v>0</v>
      </c>
      <c r="N391" s="201">
        <v>100</v>
      </c>
      <c r="O391" s="201">
        <v>100</v>
      </c>
      <c r="P391" s="198" t="s">
        <v>22</v>
      </c>
      <c r="Q391" s="198" t="s">
        <v>22</v>
      </c>
      <c r="R391" s="198" t="s">
        <v>22</v>
      </c>
      <c r="S391" s="198" t="s">
        <v>22</v>
      </c>
      <c r="T391" s="2"/>
    </row>
    <row r="392" spans="1:20" x14ac:dyDescent="0.25">
      <c r="A392" s="426" t="s">
        <v>79</v>
      </c>
      <c r="B392" s="429" t="s">
        <v>80</v>
      </c>
      <c r="C392" s="16" t="s">
        <v>610</v>
      </c>
      <c r="D392" s="18">
        <f>SUM(D393:D399)</f>
        <v>63760.460000000014</v>
      </c>
      <c r="E392" s="18">
        <f t="shared" ref="E392:M392" si="127">SUM(E393:E399)</f>
        <v>63758.720000000001</v>
      </c>
      <c r="F392" s="18">
        <f t="shared" si="127"/>
        <v>0</v>
      </c>
      <c r="G392" s="18">
        <f t="shared" si="127"/>
        <v>0</v>
      </c>
      <c r="H392" s="18">
        <f t="shared" si="127"/>
        <v>60200.5</v>
      </c>
      <c r="I392" s="18">
        <f t="shared" si="127"/>
        <v>60199.950000000004</v>
      </c>
      <c r="J392" s="18">
        <f t="shared" si="127"/>
        <v>3559.9599999999996</v>
      </c>
      <c r="K392" s="18">
        <f t="shared" si="127"/>
        <v>3558.7699999999995</v>
      </c>
      <c r="L392" s="18">
        <f t="shared" si="127"/>
        <v>0</v>
      </c>
      <c r="M392" s="18">
        <f t="shared" si="127"/>
        <v>0</v>
      </c>
      <c r="N392" s="18">
        <v>100</v>
      </c>
      <c r="O392" s="319">
        <f>E392/D392</f>
        <v>0.99997271035999402</v>
      </c>
      <c r="P392" s="432" t="s">
        <v>22</v>
      </c>
      <c r="Q392" s="432" t="s">
        <v>22</v>
      </c>
      <c r="R392" s="432" t="s">
        <v>22</v>
      </c>
      <c r="S392" s="432" t="s">
        <v>22</v>
      </c>
      <c r="T392" s="2"/>
    </row>
    <row r="393" spans="1:20" x14ac:dyDescent="0.25">
      <c r="A393" s="427"/>
      <c r="B393" s="430"/>
      <c r="C393" s="16">
        <v>2014</v>
      </c>
      <c r="D393" s="18">
        <f>SUM(D410)</f>
        <v>9152.7999999999993</v>
      </c>
      <c r="E393" s="18">
        <f t="shared" ref="E393:M393" si="128">SUM(E410)</f>
        <v>9152.7999999999993</v>
      </c>
      <c r="F393" s="18">
        <f t="shared" si="128"/>
        <v>0</v>
      </c>
      <c r="G393" s="18">
        <f t="shared" si="128"/>
        <v>0</v>
      </c>
      <c r="H393" s="18">
        <f t="shared" si="128"/>
        <v>8971.7999999999993</v>
      </c>
      <c r="I393" s="18">
        <f t="shared" si="128"/>
        <v>8971.5</v>
      </c>
      <c r="J393" s="18">
        <f t="shared" si="128"/>
        <v>181</v>
      </c>
      <c r="K393" s="18">
        <f t="shared" si="128"/>
        <v>181.3</v>
      </c>
      <c r="L393" s="18">
        <f t="shared" si="128"/>
        <v>0</v>
      </c>
      <c r="M393" s="18">
        <f t="shared" si="128"/>
        <v>0</v>
      </c>
      <c r="N393" s="18">
        <v>100</v>
      </c>
      <c r="O393" s="18">
        <v>100</v>
      </c>
      <c r="P393" s="433"/>
      <c r="Q393" s="433"/>
      <c r="R393" s="433"/>
      <c r="S393" s="433"/>
      <c r="T393" s="2"/>
    </row>
    <row r="394" spans="1:20" x14ac:dyDescent="0.25">
      <c r="A394" s="427"/>
      <c r="B394" s="430"/>
      <c r="C394" s="16">
        <v>2015</v>
      </c>
      <c r="D394" s="18">
        <f>SUM(D411)</f>
        <v>9144.1</v>
      </c>
      <c r="E394" s="18">
        <f t="shared" ref="E394:M394" si="129">SUM(E411)</f>
        <v>9143.9</v>
      </c>
      <c r="F394" s="18">
        <f t="shared" si="129"/>
        <v>0</v>
      </c>
      <c r="G394" s="18">
        <f t="shared" si="129"/>
        <v>0</v>
      </c>
      <c r="H394" s="18">
        <f t="shared" si="129"/>
        <v>9015.5</v>
      </c>
      <c r="I394" s="18">
        <f t="shared" si="129"/>
        <v>9015.4</v>
      </c>
      <c r="J394" s="18">
        <f t="shared" si="129"/>
        <v>128.6</v>
      </c>
      <c r="K394" s="18">
        <f t="shared" si="129"/>
        <v>128.5</v>
      </c>
      <c r="L394" s="18">
        <f t="shared" si="129"/>
        <v>0</v>
      </c>
      <c r="M394" s="18">
        <f t="shared" si="129"/>
        <v>0</v>
      </c>
      <c r="N394" s="18">
        <v>100</v>
      </c>
      <c r="O394" s="18">
        <v>100</v>
      </c>
      <c r="P394" s="433"/>
      <c r="Q394" s="433"/>
      <c r="R394" s="433"/>
      <c r="S394" s="433"/>
      <c r="T394" s="2"/>
    </row>
    <row r="395" spans="1:20" x14ac:dyDescent="0.25">
      <c r="A395" s="427"/>
      <c r="B395" s="430"/>
      <c r="C395" s="16">
        <v>2016</v>
      </c>
      <c r="D395" s="18">
        <f>SUM(D400+D405+D413)</f>
        <v>9113.7000000000007</v>
      </c>
      <c r="E395" s="18">
        <f t="shared" ref="E395:M395" si="130">SUM(E400+E405+E413)</f>
        <v>9113.48</v>
      </c>
      <c r="F395" s="18">
        <f t="shared" si="130"/>
        <v>0</v>
      </c>
      <c r="G395" s="18">
        <f t="shared" si="130"/>
        <v>0</v>
      </c>
      <c r="H395" s="18">
        <f t="shared" si="130"/>
        <v>8921.2999999999993</v>
      </c>
      <c r="I395" s="18">
        <f t="shared" si="130"/>
        <v>8921.23</v>
      </c>
      <c r="J395" s="18">
        <f t="shared" si="130"/>
        <v>192.4</v>
      </c>
      <c r="K395" s="18">
        <f t="shared" si="130"/>
        <v>192.25</v>
      </c>
      <c r="L395" s="18">
        <f t="shared" si="130"/>
        <v>0</v>
      </c>
      <c r="M395" s="18">
        <f t="shared" si="130"/>
        <v>0</v>
      </c>
      <c r="N395" s="18">
        <v>100</v>
      </c>
      <c r="O395" s="18">
        <v>100</v>
      </c>
      <c r="P395" s="433"/>
      <c r="Q395" s="433"/>
      <c r="R395" s="433"/>
      <c r="S395" s="433"/>
      <c r="T395" s="2"/>
    </row>
    <row r="396" spans="1:20" x14ac:dyDescent="0.25">
      <c r="A396" s="427"/>
      <c r="B396" s="430"/>
      <c r="C396" s="16">
        <v>2017</v>
      </c>
      <c r="D396" s="18">
        <f>SUM(D401+D406+D415)</f>
        <v>8414.5</v>
      </c>
      <c r="E396" s="18">
        <f t="shared" ref="E396:M396" si="131">SUM(E401+E406+E415)</f>
        <v>8414.2999999999993</v>
      </c>
      <c r="F396" s="18">
        <f t="shared" si="131"/>
        <v>0</v>
      </c>
      <c r="G396" s="18">
        <f t="shared" si="131"/>
        <v>0</v>
      </c>
      <c r="H396" s="18">
        <f t="shared" si="131"/>
        <v>7856.5</v>
      </c>
      <c r="I396" s="18">
        <f t="shared" si="131"/>
        <v>7856.5</v>
      </c>
      <c r="J396" s="18">
        <f t="shared" si="131"/>
        <v>558</v>
      </c>
      <c r="K396" s="18">
        <f t="shared" si="131"/>
        <v>557.79999999999995</v>
      </c>
      <c r="L396" s="18">
        <f t="shared" si="131"/>
        <v>0</v>
      </c>
      <c r="M396" s="18">
        <f t="shared" si="131"/>
        <v>0</v>
      </c>
      <c r="N396" s="18">
        <v>100</v>
      </c>
      <c r="O396" s="18">
        <v>100</v>
      </c>
      <c r="P396" s="433"/>
      <c r="Q396" s="433"/>
      <c r="R396" s="433"/>
      <c r="S396" s="433"/>
      <c r="T396" s="2"/>
    </row>
    <row r="397" spans="1:20" x14ac:dyDescent="0.25">
      <c r="A397" s="427"/>
      <c r="B397" s="430"/>
      <c r="C397" s="16">
        <v>2018</v>
      </c>
      <c r="D397" s="18">
        <f>SUM(D402+D407+D417)</f>
        <v>10273.76</v>
      </c>
      <c r="E397" s="18">
        <f t="shared" ref="E397:M397" si="132">SUM(E402+E407+E417)</f>
        <v>10273.68</v>
      </c>
      <c r="F397" s="18">
        <f t="shared" si="132"/>
        <v>0</v>
      </c>
      <c r="G397" s="18">
        <f t="shared" si="132"/>
        <v>0</v>
      </c>
      <c r="H397" s="18">
        <f t="shared" si="132"/>
        <v>9706.6</v>
      </c>
      <c r="I397" s="18">
        <f t="shared" si="132"/>
        <v>9706.6</v>
      </c>
      <c r="J397" s="18">
        <f t="shared" si="132"/>
        <v>567.16</v>
      </c>
      <c r="K397" s="18">
        <f t="shared" si="132"/>
        <v>567.08000000000004</v>
      </c>
      <c r="L397" s="18">
        <f t="shared" si="132"/>
        <v>0</v>
      </c>
      <c r="M397" s="18">
        <f t="shared" si="132"/>
        <v>0</v>
      </c>
      <c r="N397" s="18">
        <v>100</v>
      </c>
      <c r="O397" s="18">
        <v>100</v>
      </c>
      <c r="P397" s="433"/>
      <c r="Q397" s="433"/>
      <c r="R397" s="433"/>
      <c r="S397" s="433"/>
      <c r="T397" s="2"/>
    </row>
    <row r="398" spans="1:20" x14ac:dyDescent="0.25">
      <c r="A398" s="427"/>
      <c r="B398" s="430"/>
      <c r="C398" s="16">
        <v>2019</v>
      </c>
      <c r="D398" s="18">
        <f>SUM(D403+D408+D419)</f>
        <v>11872.2</v>
      </c>
      <c r="E398" s="18">
        <f t="shared" ref="E398:M398" si="133">SUM(E403+E408+E419)</f>
        <v>11871.97</v>
      </c>
      <c r="F398" s="18">
        <f t="shared" si="133"/>
        <v>0</v>
      </c>
      <c r="G398" s="18">
        <f t="shared" si="133"/>
        <v>0</v>
      </c>
      <c r="H398" s="18">
        <f t="shared" si="133"/>
        <v>10768</v>
      </c>
      <c r="I398" s="18">
        <f t="shared" si="133"/>
        <v>10768</v>
      </c>
      <c r="J398" s="18">
        <f t="shared" si="133"/>
        <v>1104.2</v>
      </c>
      <c r="K398" s="18">
        <f t="shared" si="133"/>
        <v>1103.97</v>
      </c>
      <c r="L398" s="18">
        <f t="shared" si="133"/>
        <v>0</v>
      </c>
      <c r="M398" s="18">
        <f t="shared" si="133"/>
        <v>0</v>
      </c>
      <c r="N398" s="18">
        <v>100</v>
      </c>
      <c r="O398" s="18">
        <v>100</v>
      </c>
      <c r="P398" s="433"/>
      <c r="Q398" s="433"/>
      <c r="R398" s="433"/>
      <c r="S398" s="433"/>
      <c r="T398" s="2"/>
    </row>
    <row r="399" spans="1:20" x14ac:dyDescent="0.25">
      <c r="A399" s="428"/>
      <c r="B399" s="431"/>
      <c r="C399" s="16">
        <v>2020</v>
      </c>
      <c r="D399" s="18">
        <f>SUM(D404+D409+D421)</f>
        <v>5789.4</v>
      </c>
      <c r="E399" s="18">
        <f t="shared" ref="E399:M399" si="134">SUM(E404+E409+E421)</f>
        <v>5788.59</v>
      </c>
      <c r="F399" s="18">
        <f t="shared" si="134"/>
        <v>0</v>
      </c>
      <c r="G399" s="18">
        <f t="shared" si="134"/>
        <v>0</v>
      </c>
      <c r="H399" s="18">
        <f t="shared" si="134"/>
        <v>4960.8</v>
      </c>
      <c r="I399" s="18">
        <f t="shared" si="134"/>
        <v>4960.72</v>
      </c>
      <c r="J399" s="18">
        <f t="shared" si="134"/>
        <v>828.6</v>
      </c>
      <c r="K399" s="18">
        <f t="shared" si="134"/>
        <v>827.87</v>
      </c>
      <c r="L399" s="18">
        <f t="shared" si="134"/>
        <v>0</v>
      </c>
      <c r="M399" s="18">
        <f t="shared" si="134"/>
        <v>0</v>
      </c>
      <c r="N399" s="18">
        <v>100</v>
      </c>
      <c r="O399" s="319">
        <f>E399/D399</f>
        <v>0.99986008912840718</v>
      </c>
      <c r="P399" s="434"/>
      <c r="Q399" s="434"/>
      <c r="R399" s="434"/>
      <c r="S399" s="434"/>
      <c r="T399" s="2"/>
    </row>
    <row r="400" spans="1:20" x14ac:dyDescent="0.25">
      <c r="A400" s="131" t="s">
        <v>404</v>
      </c>
      <c r="B400" s="452" t="s">
        <v>548</v>
      </c>
      <c r="C400" s="117">
        <v>2016</v>
      </c>
      <c r="D400" s="118">
        <v>4624.8</v>
      </c>
      <c r="E400" s="118">
        <v>4624.55</v>
      </c>
      <c r="F400" s="118">
        <v>0</v>
      </c>
      <c r="G400" s="118">
        <v>0</v>
      </c>
      <c r="H400" s="118">
        <v>4432.3999999999996</v>
      </c>
      <c r="I400" s="118">
        <v>4432.3</v>
      </c>
      <c r="J400" s="118">
        <v>192.4</v>
      </c>
      <c r="K400" s="118">
        <v>192.25</v>
      </c>
      <c r="L400" s="118">
        <v>0</v>
      </c>
      <c r="M400" s="118">
        <v>0</v>
      </c>
      <c r="N400" s="118">
        <v>100</v>
      </c>
      <c r="O400" s="118">
        <v>100</v>
      </c>
      <c r="P400" s="452" t="s">
        <v>439</v>
      </c>
      <c r="Q400" s="79">
        <v>100</v>
      </c>
      <c r="R400" s="79">
        <v>100</v>
      </c>
      <c r="S400" s="79">
        <v>100</v>
      </c>
      <c r="T400" s="2"/>
    </row>
    <row r="401" spans="1:20" x14ac:dyDescent="0.25">
      <c r="A401" s="170"/>
      <c r="B401" s="453"/>
      <c r="C401" s="117">
        <v>2017</v>
      </c>
      <c r="D401" s="118">
        <v>0</v>
      </c>
      <c r="E401" s="118">
        <v>0</v>
      </c>
      <c r="F401" s="118">
        <v>0</v>
      </c>
      <c r="G401" s="118">
        <v>0</v>
      </c>
      <c r="H401" s="118">
        <v>0</v>
      </c>
      <c r="I401" s="118">
        <v>0</v>
      </c>
      <c r="J401" s="118">
        <v>0</v>
      </c>
      <c r="K401" s="118">
        <v>0</v>
      </c>
      <c r="L401" s="118">
        <v>0</v>
      </c>
      <c r="M401" s="118">
        <v>0</v>
      </c>
      <c r="N401" s="118" t="s">
        <v>341</v>
      </c>
      <c r="O401" s="118" t="s">
        <v>341</v>
      </c>
      <c r="P401" s="453"/>
      <c r="Q401" s="79">
        <v>100</v>
      </c>
      <c r="R401" s="79">
        <v>100</v>
      </c>
      <c r="S401" s="79">
        <v>100</v>
      </c>
      <c r="T401" s="2"/>
    </row>
    <row r="402" spans="1:20" x14ac:dyDescent="0.25">
      <c r="A402" s="194"/>
      <c r="B402" s="453"/>
      <c r="C402" s="117">
        <v>2018</v>
      </c>
      <c r="D402" s="118">
        <v>0</v>
      </c>
      <c r="E402" s="118">
        <v>0</v>
      </c>
      <c r="F402" s="118">
        <v>0</v>
      </c>
      <c r="G402" s="118">
        <v>0</v>
      </c>
      <c r="H402" s="118">
        <v>0</v>
      </c>
      <c r="I402" s="118">
        <v>0</v>
      </c>
      <c r="J402" s="118">
        <v>0</v>
      </c>
      <c r="K402" s="118">
        <v>0</v>
      </c>
      <c r="L402" s="118">
        <v>0</v>
      </c>
      <c r="M402" s="118">
        <v>0</v>
      </c>
      <c r="N402" s="118" t="s">
        <v>341</v>
      </c>
      <c r="O402" s="118" t="s">
        <v>341</v>
      </c>
      <c r="P402" s="453"/>
      <c r="Q402" s="79">
        <v>100</v>
      </c>
      <c r="R402" s="79">
        <v>100</v>
      </c>
      <c r="S402" s="79">
        <v>100</v>
      </c>
      <c r="T402" s="2"/>
    </row>
    <row r="403" spans="1:20" x14ac:dyDescent="0.25">
      <c r="A403" s="233"/>
      <c r="B403" s="453"/>
      <c r="C403" s="117">
        <v>2019</v>
      </c>
      <c r="D403" s="118">
        <v>0</v>
      </c>
      <c r="E403" s="118">
        <v>0</v>
      </c>
      <c r="F403" s="118">
        <v>0</v>
      </c>
      <c r="G403" s="118">
        <v>0</v>
      </c>
      <c r="H403" s="118">
        <v>0</v>
      </c>
      <c r="I403" s="118">
        <v>0</v>
      </c>
      <c r="J403" s="118">
        <v>0</v>
      </c>
      <c r="K403" s="118">
        <v>0</v>
      </c>
      <c r="L403" s="118">
        <v>0</v>
      </c>
      <c r="M403" s="118">
        <v>0</v>
      </c>
      <c r="N403" s="118" t="s">
        <v>341</v>
      </c>
      <c r="O403" s="118" t="s">
        <v>341</v>
      </c>
      <c r="P403" s="453"/>
      <c r="Q403" s="79">
        <v>100</v>
      </c>
      <c r="R403" s="79">
        <v>100</v>
      </c>
      <c r="S403" s="79">
        <v>100</v>
      </c>
      <c r="T403" s="2"/>
    </row>
    <row r="404" spans="1:20" x14ac:dyDescent="0.25">
      <c r="A404" s="283"/>
      <c r="B404" s="454"/>
      <c r="C404" s="117">
        <v>2020</v>
      </c>
      <c r="D404" s="118">
        <v>0</v>
      </c>
      <c r="E404" s="118">
        <v>0</v>
      </c>
      <c r="F404" s="118">
        <v>0</v>
      </c>
      <c r="G404" s="118">
        <v>0</v>
      </c>
      <c r="H404" s="118">
        <v>0</v>
      </c>
      <c r="I404" s="118">
        <v>0</v>
      </c>
      <c r="J404" s="118">
        <v>0</v>
      </c>
      <c r="K404" s="118">
        <v>0</v>
      </c>
      <c r="L404" s="118">
        <v>0</v>
      </c>
      <c r="M404" s="118">
        <v>0</v>
      </c>
      <c r="N404" s="118" t="s">
        <v>341</v>
      </c>
      <c r="O404" s="118" t="s">
        <v>341</v>
      </c>
      <c r="P404" s="454"/>
      <c r="Q404" s="295">
        <v>100</v>
      </c>
      <c r="R404" s="295">
        <v>100</v>
      </c>
      <c r="S404" s="295">
        <v>100</v>
      </c>
      <c r="T404" s="2"/>
    </row>
    <row r="405" spans="1:20" ht="33.75" customHeight="1" x14ac:dyDescent="0.25">
      <c r="A405" s="443" t="s">
        <v>440</v>
      </c>
      <c r="B405" s="452" t="s">
        <v>549</v>
      </c>
      <c r="C405" s="117">
        <v>2016</v>
      </c>
      <c r="D405" s="118">
        <v>0</v>
      </c>
      <c r="E405" s="118">
        <v>0</v>
      </c>
      <c r="F405" s="118">
        <v>0</v>
      </c>
      <c r="G405" s="118">
        <v>0</v>
      </c>
      <c r="H405" s="118">
        <v>0</v>
      </c>
      <c r="I405" s="118">
        <v>0</v>
      </c>
      <c r="J405" s="118">
        <v>0</v>
      </c>
      <c r="K405" s="118">
        <v>0</v>
      </c>
      <c r="L405" s="118">
        <v>0</v>
      </c>
      <c r="M405" s="118">
        <v>0</v>
      </c>
      <c r="N405" s="118">
        <v>0</v>
      </c>
      <c r="O405" s="118">
        <v>0</v>
      </c>
      <c r="P405" s="452" t="s">
        <v>441</v>
      </c>
      <c r="Q405" s="79">
        <v>100</v>
      </c>
      <c r="R405" s="79">
        <v>100</v>
      </c>
      <c r="S405" s="79">
        <v>100</v>
      </c>
      <c r="T405" s="2"/>
    </row>
    <row r="406" spans="1:20" ht="28.5" customHeight="1" x14ac:dyDescent="0.25">
      <c r="A406" s="444"/>
      <c r="B406" s="453"/>
      <c r="C406" s="117">
        <v>2017</v>
      </c>
      <c r="D406" s="118">
        <v>0</v>
      </c>
      <c r="E406" s="118">
        <v>0</v>
      </c>
      <c r="F406" s="118">
        <v>0</v>
      </c>
      <c r="G406" s="118">
        <v>0</v>
      </c>
      <c r="H406" s="118">
        <v>0</v>
      </c>
      <c r="I406" s="118">
        <v>0</v>
      </c>
      <c r="J406" s="118">
        <v>0</v>
      </c>
      <c r="K406" s="118">
        <v>0</v>
      </c>
      <c r="L406" s="118">
        <v>0</v>
      </c>
      <c r="M406" s="118">
        <v>0</v>
      </c>
      <c r="N406" s="118">
        <v>0</v>
      </c>
      <c r="O406" s="118">
        <v>0</v>
      </c>
      <c r="P406" s="453"/>
      <c r="Q406" s="79">
        <v>100</v>
      </c>
      <c r="R406" s="79">
        <v>100</v>
      </c>
      <c r="S406" s="79">
        <v>100</v>
      </c>
      <c r="T406" s="2"/>
    </row>
    <row r="407" spans="1:20" ht="31.5" customHeight="1" x14ac:dyDescent="0.25">
      <c r="A407" s="444"/>
      <c r="B407" s="453"/>
      <c r="C407" s="117">
        <v>2018</v>
      </c>
      <c r="D407" s="118">
        <v>0</v>
      </c>
      <c r="E407" s="118">
        <v>0</v>
      </c>
      <c r="F407" s="118">
        <v>0</v>
      </c>
      <c r="G407" s="118">
        <v>0</v>
      </c>
      <c r="H407" s="118">
        <v>0</v>
      </c>
      <c r="I407" s="118">
        <v>0</v>
      </c>
      <c r="J407" s="118">
        <v>0</v>
      </c>
      <c r="K407" s="118">
        <v>0</v>
      </c>
      <c r="L407" s="118">
        <v>0</v>
      </c>
      <c r="M407" s="118">
        <v>0</v>
      </c>
      <c r="N407" s="118">
        <v>0</v>
      </c>
      <c r="O407" s="118">
        <v>0</v>
      </c>
      <c r="P407" s="453"/>
      <c r="Q407" s="79">
        <v>100</v>
      </c>
      <c r="R407" s="79">
        <v>100</v>
      </c>
      <c r="S407" s="79">
        <v>100</v>
      </c>
      <c r="T407" s="2"/>
    </row>
    <row r="408" spans="1:20" ht="27" customHeight="1" x14ac:dyDescent="0.25">
      <c r="A408" s="444"/>
      <c r="B408" s="453"/>
      <c r="C408" s="117">
        <v>2019</v>
      </c>
      <c r="D408" s="118">
        <v>0</v>
      </c>
      <c r="E408" s="118">
        <v>0</v>
      </c>
      <c r="F408" s="118">
        <v>0</v>
      </c>
      <c r="G408" s="118">
        <v>0</v>
      </c>
      <c r="H408" s="118">
        <v>0</v>
      </c>
      <c r="I408" s="118">
        <v>0</v>
      </c>
      <c r="J408" s="118">
        <v>0</v>
      </c>
      <c r="K408" s="118">
        <v>0</v>
      </c>
      <c r="L408" s="118">
        <v>0</v>
      </c>
      <c r="M408" s="118">
        <v>0</v>
      </c>
      <c r="N408" s="118">
        <v>0</v>
      </c>
      <c r="O408" s="118">
        <v>0</v>
      </c>
      <c r="P408" s="453"/>
      <c r="Q408" s="79">
        <v>100</v>
      </c>
      <c r="R408" s="79">
        <v>100</v>
      </c>
      <c r="S408" s="79">
        <v>100</v>
      </c>
      <c r="T408" s="2"/>
    </row>
    <row r="409" spans="1:20" ht="27" customHeight="1" x14ac:dyDescent="0.25">
      <c r="A409" s="445"/>
      <c r="B409" s="454"/>
      <c r="C409" s="117">
        <v>2020</v>
      </c>
      <c r="D409" s="118">
        <v>0</v>
      </c>
      <c r="E409" s="118">
        <v>0</v>
      </c>
      <c r="F409" s="118">
        <v>0</v>
      </c>
      <c r="G409" s="118">
        <v>0</v>
      </c>
      <c r="H409" s="118">
        <v>0</v>
      </c>
      <c r="I409" s="118">
        <v>0</v>
      </c>
      <c r="J409" s="118">
        <v>0</v>
      </c>
      <c r="K409" s="118">
        <v>0</v>
      </c>
      <c r="L409" s="118">
        <v>0</v>
      </c>
      <c r="M409" s="118">
        <v>0</v>
      </c>
      <c r="N409" s="118">
        <v>0</v>
      </c>
      <c r="O409" s="118">
        <v>0</v>
      </c>
      <c r="P409" s="454"/>
      <c r="Q409" s="295">
        <v>100</v>
      </c>
      <c r="R409" s="295">
        <v>100</v>
      </c>
      <c r="S409" s="295">
        <v>100</v>
      </c>
      <c r="T409" s="2"/>
    </row>
    <row r="410" spans="1:20" ht="29.25" customHeight="1" x14ac:dyDescent="0.25">
      <c r="A410" s="443" t="s">
        <v>442</v>
      </c>
      <c r="B410" s="452" t="s">
        <v>550</v>
      </c>
      <c r="C410" s="117">
        <v>2014</v>
      </c>
      <c r="D410" s="118">
        <v>9152.7999999999993</v>
      </c>
      <c r="E410" s="118">
        <v>9152.7999999999993</v>
      </c>
      <c r="F410" s="118">
        <v>0</v>
      </c>
      <c r="G410" s="118">
        <v>0</v>
      </c>
      <c r="H410" s="118">
        <v>8971.7999999999993</v>
      </c>
      <c r="I410" s="118">
        <v>8971.5</v>
      </c>
      <c r="J410" s="118">
        <v>181</v>
      </c>
      <c r="K410" s="118">
        <v>181.3</v>
      </c>
      <c r="L410" s="118">
        <f>SUM(L439+L448+L456)</f>
        <v>0</v>
      </c>
      <c r="M410" s="118">
        <f>SUM(M439+M448+M456)</f>
        <v>0</v>
      </c>
      <c r="N410" s="118">
        <v>100</v>
      </c>
      <c r="O410" s="118">
        <v>100</v>
      </c>
      <c r="P410" s="88" t="s">
        <v>216</v>
      </c>
      <c r="Q410" s="81">
        <v>100</v>
      </c>
      <c r="R410" s="81">
        <v>100</v>
      </c>
      <c r="S410" s="81">
        <v>100</v>
      </c>
      <c r="T410" s="2"/>
    </row>
    <row r="411" spans="1:20" ht="116.25" customHeight="1" x14ac:dyDescent="0.25">
      <c r="A411" s="444"/>
      <c r="B411" s="453"/>
      <c r="C411" s="452">
        <v>2015</v>
      </c>
      <c r="D411" s="446">
        <v>9144.1</v>
      </c>
      <c r="E411" s="446">
        <v>9143.9</v>
      </c>
      <c r="F411" s="446">
        <v>0</v>
      </c>
      <c r="G411" s="446">
        <v>0</v>
      </c>
      <c r="H411" s="446">
        <v>9015.5</v>
      </c>
      <c r="I411" s="446">
        <v>9015.4</v>
      </c>
      <c r="J411" s="446">
        <v>128.6</v>
      </c>
      <c r="K411" s="446">
        <v>128.5</v>
      </c>
      <c r="L411" s="446">
        <v>0</v>
      </c>
      <c r="M411" s="446">
        <v>0</v>
      </c>
      <c r="N411" s="446">
        <v>100</v>
      </c>
      <c r="O411" s="446">
        <v>100</v>
      </c>
      <c r="P411" s="119" t="s">
        <v>405</v>
      </c>
      <c r="Q411" s="81">
        <v>100</v>
      </c>
      <c r="R411" s="81">
        <v>100</v>
      </c>
      <c r="S411" s="81">
        <v>100</v>
      </c>
      <c r="T411" s="2"/>
    </row>
    <row r="412" spans="1:20" ht="94.5" customHeight="1" x14ac:dyDescent="0.25">
      <c r="A412" s="444"/>
      <c r="B412" s="453"/>
      <c r="C412" s="454"/>
      <c r="D412" s="448"/>
      <c r="E412" s="448"/>
      <c r="F412" s="448"/>
      <c r="G412" s="448"/>
      <c r="H412" s="448"/>
      <c r="I412" s="448"/>
      <c r="J412" s="448"/>
      <c r="K412" s="448"/>
      <c r="L412" s="448"/>
      <c r="M412" s="448"/>
      <c r="N412" s="448"/>
      <c r="O412" s="448"/>
      <c r="P412" s="119" t="s">
        <v>406</v>
      </c>
      <c r="Q412" s="81">
        <v>27</v>
      </c>
      <c r="R412" s="81">
        <v>29</v>
      </c>
      <c r="S412" s="81">
        <v>107.4</v>
      </c>
      <c r="T412" s="2"/>
    </row>
    <row r="413" spans="1:20" ht="118.5" customHeight="1" x14ac:dyDescent="0.25">
      <c r="A413" s="444"/>
      <c r="B413" s="453"/>
      <c r="C413" s="452">
        <v>2016</v>
      </c>
      <c r="D413" s="446">
        <v>4488.8999999999996</v>
      </c>
      <c r="E413" s="446">
        <v>4488.93</v>
      </c>
      <c r="F413" s="446">
        <v>0</v>
      </c>
      <c r="G413" s="446">
        <v>0</v>
      </c>
      <c r="H413" s="446">
        <v>4488.8999999999996</v>
      </c>
      <c r="I413" s="446">
        <v>4488.93</v>
      </c>
      <c r="J413" s="446">
        <v>0</v>
      </c>
      <c r="K413" s="446">
        <v>0</v>
      </c>
      <c r="L413" s="446">
        <v>0</v>
      </c>
      <c r="M413" s="446">
        <v>0</v>
      </c>
      <c r="N413" s="446">
        <v>100</v>
      </c>
      <c r="O413" s="446">
        <v>100</v>
      </c>
      <c r="P413" s="119" t="s">
        <v>405</v>
      </c>
      <c r="Q413" s="81">
        <v>100</v>
      </c>
      <c r="R413" s="81">
        <v>100</v>
      </c>
      <c r="S413" s="81">
        <v>100</v>
      </c>
      <c r="T413" s="2"/>
    </row>
    <row r="414" spans="1:20" ht="90.75" customHeight="1" x14ac:dyDescent="0.25">
      <c r="A414" s="444"/>
      <c r="B414" s="453"/>
      <c r="C414" s="454"/>
      <c r="D414" s="448"/>
      <c r="E414" s="448"/>
      <c r="F414" s="448"/>
      <c r="G414" s="448"/>
      <c r="H414" s="448"/>
      <c r="I414" s="448"/>
      <c r="J414" s="448"/>
      <c r="K414" s="448"/>
      <c r="L414" s="448"/>
      <c r="M414" s="448"/>
      <c r="N414" s="448"/>
      <c r="O414" s="448"/>
      <c r="P414" s="119" t="s">
        <v>406</v>
      </c>
      <c r="Q414" s="81">
        <v>30</v>
      </c>
      <c r="R414" s="81">
        <v>35</v>
      </c>
      <c r="S414" s="81">
        <v>116.7</v>
      </c>
      <c r="T414" s="2"/>
    </row>
    <row r="415" spans="1:20" ht="118.5" customHeight="1" x14ac:dyDescent="0.25">
      <c r="A415" s="444"/>
      <c r="B415" s="453"/>
      <c r="C415" s="452">
        <v>2017</v>
      </c>
      <c r="D415" s="446">
        <v>8414.5</v>
      </c>
      <c r="E415" s="446">
        <v>8414.2999999999993</v>
      </c>
      <c r="F415" s="446">
        <v>0</v>
      </c>
      <c r="G415" s="446">
        <v>0</v>
      </c>
      <c r="H415" s="446">
        <v>7856.5</v>
      </c>
      <c r="I415" s="446">
        <v>7856.5</v>
      </c>
      <c r="J415" s="446">
        <v>558</v>
      </c>
      <c r="K415" s="446">
        <v>557.79999999999995</v>
      </c>
      <c r="L415" s="446">
        <v>0</v>
      </c>
      <c r="M415" s="446">
        <v>0</v>
      </c>
      <c r="N415" s="446">
        <v>100</v>
      </c>
      <c r="O415" s="446">
        <v>100</v>
      </c>
      <c r="P415" s="119" t="s">
        <v>405</v>
      </c>
      <c r="Q415" s="81">
        <v>100</v>
      </c>
      <c r="R415" s="81">
        <v>100</v>
      </c>
      <c r="S415" s="81">
        <v>100</v>
      </c>
      <c r="T415" s="2"/>
    </row>
    <row r="416" spans="1:20" ht="90.75" customHeight="1" x14ac:dyDescent="0.25">
      <c r="A416" s="444"/>
      <c r="B416" s="453"/>
      <c r="C416" s="454"/>
      <c r="D416" s="448"/>
      <c r="E416" s="448"/>
      <c r="F416" s="448"/>
      <c r="G416" s="448"/>
      <c r="H416" s="448"/>
      <c r="I416" s="448"/>
      <c r="J416" s="448"/>
      <c r="K416" s="448"/>
      <c r="L416" s="448"/>
      <c r="M416" s="448"/>
      <c r="N416" s="448"/>
      <c r="O416" s="448"/>
      <c r="P416" s="119" t="s">
        <v>406</v>
      </c>
      <c r="Q416" s="81">
        <v>32</v>
      </c>
      <c r="R416" s="81">
        <v>44</v>
      </c>
      <c r="S416" s="81">
        <v>137.5</v>
      </c>
      <c r="T416" s="2"/>
    </row>
    <row r="417" spans="1:20" ht="117.75" customHeight="1" x14ac:dyDescent="0.25">
      <c r="A417" s="444"/>
      <c r="B417" s="453"/>
      <c r="C417" s="452">
        <v>2018</v>
      </c>
      <c r="D417" s="446">
        <v>10273.76</v>
      </c>
      <c r="E417" s="446">
        <v>10273.68</v>
      </c>
      <c r="F417" s="446">
        <v>0</v>
      </c>
      <c r="G417" s="446">
        <v>0</v>
      </c>
      <c r="H417" s="446">
        <v>9706.6</v>
      </c>
      <c r="I417" s="446">
        <v>9706.6</v>
      </c>
      <c r="J417" s="446">
        <v>567.16</v>
      </c>
      <c r="K417" s="446">
        <v>567.08000000000004</v>
      </c>
      <c r="L417" s="446">
        <v>0</v>
      </c>
      <c r="M417" s="446">
        <v>0</v>
      </c>
      <c r="N417" s="446">
        <v>100</v>
      </c>
      <c r="O417" s="446">
        <v>100</v>
      </c>
      <c r="P417" s="119" t="s">
        <v>405</v>
      </c>
      <c r="Q417" s="81">
        <v>100</v>
      </c>
      <c r="R417" s="81">
        <v>100</v>
      </c>
      <c r="S417" s="81">
        <v>100</v>
      </c>
      <c r="T417" s="2"/>
    </row>
    <row r="418" spans="1:20" ht="90.75" customHeight="1" x14ac:dyDescent="0.25">
      <c r="A418" s="444"/>
      <c r="B418" s="453"/>
      <c r="C418" s="454"/>
      <c r="D418" s="448"/>
      <c r="E418" s="448"/>
      <c r="F418" s="448"/>
      <c r="G418" s="448"/>
      <c r="H418" s="448"/>
      <c r="I418" s="448"/>
      <c r="J418" s="448"/>
      <c r="K418" s="448"/>
      <c r="L418" s="448"/>
      <c r="M418" s="448"/>
      <c r="N418" s="448"/>
      <c r="O418" s="448"/>
      <c r="P418" s="119" t="s">
        <v>406</v>
      </c>
      <c r="Q418" s="81">
        <v>32</v>
      </c>
      <c r="R418" s="81">
        <v>44</v>
      </c>
      <c r="S418" s="81">
        <v>137.5</v>
      </c>
      <c r="T418" s="2"/>
    </row>
    <row r="419" spans="1:20" ht="116.25" customHeight="1" x14ac:dyDescent="0.25">
      <c r="A419" s="444"/>
      <c r="B419" s="453"/>
      <c r="C419" s="452">
        <v>2019</v>
      </c>
      <c r="D419" s="446">
        <v>11872.2</v>
      </c>
      <c r="E419" s="446">
        <v>11871.97</v>
      </c>
      <c r="F419" s="446">
        <v>0</v>
      </c>
      <c r="G419" s="446">
        <v>0</v>
      </c>
      <c r="H419" s="446">
        <v>10768</v>
      </c>
      <c r="I419" s="446">
        <v>10768</v>
      </c>
      <c r="J419" s="446">
        <v>1104.2</v>
      </c>
      <c r="K419" s="446">
        <v>1103.97</v>
      </c>
      <c r="L419" s="446">
        <v>0</v>
      </c>
      <c r="M419" s="446">
        <v>0</v>
      </c>
      <c r="N419" s="446">
        <v>100</v>
      </c>
      <c r="O419" s="446">
        <v>100</v>
      </c>
      <c r="P419" s="119" t="s">
        <v>405</v>
      </c>
      <c r="Q419" s="81">
        <v>100</v>
      </c>
      <c r="R419" s="81">
        <v>100</v>
      </c>
      <c r="S419" s="81">
        <v>100</v>
      </c>
      <c r="T419" s="2"/>
    </row>
    <row r="420" spans="1:20" ht="92.25" customHeight="1" x14ac:dyDescent="0.25">
      <c r="A420" s="444"/>
      <c r="B420" s="453"/>
      <c r="C420" s="454"/>
      <c r="D420" s="448"/>
      <c r="E420" s="448"/>
      <c r="F420" s="448"/>
      <c r="G420" s="448"/>
      <c r="H420" s="448"/>
      <c r="I420" s="448"/>
      <c r="J420" s="448"/>
      <c r="K420" s="448"/>
      <c r="L420" s="448"/>
      <c r="M420" s="448"/>
      <c r="N420" s="448"/>
      <c r="O420" s="448"/>
      <c r="P420" s="119" t="s">
        <v>406</v>
      </c>
      <c r="Q420" s="81">
        <v>35</v>
      </c>
      <c r="R420" s="81">
        <v>35</v>
      </c>
      <c r="S420" s="81">
        <v>100</v>
      </c>
      <c r="T420" s="2"/>
    </row>
    <row r="421" spans="1:20" ht="116.25" customHeight="1" x14ac:dyDescent="0.25">
      <c r="A421" s="444"/>
      <c r="B421" s="453"/>
      <c r="C421" s="452">
        <v>2020</v>
      </c>
      <c r="D421" s="446">
        <v>5789.4</v>
      </c>
      <c r="E421" s="446">
        <v>5788.59</v>
      </c>
      <c r="F421" s="446">
        <v>0</v>
      </c>
      <c r="G421" s="446">
        <v>0</v>
      </c>
      <c r="H421" s="446">
        <v>4960.8</v>
      </c>
      <c r="I421" s="446">
        <v>4960.72</v>
      </c>
      <c r="J421" s="446">
        <v>828.6</v>
      </c>
      <c r="K421" s="446">
        <v>827.87</v>
      </c>
      <c r="L421" s="446">
        <v>0</v>
      </c>
      <c r="M421" s="446">
        <v>0</v>
      </c>
      <c r="N421" s="446">
        <v>100</v>
      </c>
      <c r="O421" s="449">
        <f>E421/D421</f>
        <v>0.99986008912840718</v>
      </c>
      <c r="P421" s="119" t="s">
        <v>405</v>
      </c>
      <c r="Q421" s="81">
        <v>100</v>
      </c>
      <c r="R421" s="81">
        <v>100</v>
      </c>
      <c r="S421" s="81">
        <v>100</v>
      </c>
      <c r="T421" s="2"/>
    </row>
    <row r="422" spans="1:20" ht="92.25" customHeight="1" x14ac:dyDescent="0.25">
      <c r="A422" s="445"/>
      <c r="B422" s="454"/>
      <c r="C422" s="454"/>
      <c r="D422" s="448"/>
      <c r="E422" s="448"/>
      <c r="F422" s="448"/>
      <c r="G422" s="448"/>
      <c r="H422" s="448"/>
      <c r="I422" s="448"/>
      <c r="J422" s="448"/>
      <c r="K422" s="448"/>
      <c r="L422" s="448"/>
      <c r="M422" s="448"/>
      <c r="N422" s="448"/>
      <c r="O422" s="451"/>
      <c r="P422" s="119" t="s">
        <v>406</v>
      </c>
      <c r="Q422" s="81">
        <v>100</v>
      </c>
      <c r="R422" s="81">
        <v>100</v>
      </c>
      <c r="S422" s="81">
        <v>100</v>
      </c>
      <c r="T422" s="2"/>
    </row>
    <row r="423" spans="1:20" x14ac:dyDescent="0.25">
      <c r="A423" s="426" t="s">
        <v>81</v>
      </c>
      <c r="B423" s="429" t="s">
        <v>82</v>
      </c>
      <c r="C423" s="17" t="s">
        <v>610</v>
      </c>
      <c r="D423" s="18">
        <f>SUM(D424:D430)</f>
        <v>130543.1</v>
      </c>
      <c r="E423" s="18">
        <f t="shared" ref="E423:M423" si="135">SUM(E424:E430)</f>
        <v>130537.97999999998</v>
      </c>
      <c r="F423" s="18">
        <f t="shared" si="135"/>
        <v>0</v>
      </c>
      <c r="G423" s="18">
        <f t="shared" si="135"/>
        <v>0</v>
      </c>
      <c r="H423" s="18">
        <f t="shared" si="135"/>
        <v>0</v>
      </c>
      <c r="I423" s="18">
        <f t="shared" si="135"/>
        <v>0</v>
      </c>
      <c r="J423" s="18">
        <f t="shared" si="135"/>
        <v>130543.1</v>
      </c>
      <c r="K423" s="18">
        <f t="shared" si="135"/>
        <v>130537.97999999998</v>
      </c>
      <c r="L423" s="18">
        <f t="shared" si="135"/>
        <v>0</v>
      </c>
      <c r="M423" s="18">
        <f t="shared" si="135"/>
        <v>0</v>
      </c>
      <c r="N423" s="18">
        <v>100</v>
      </c>
      <c r="O423" s="319">
        <f>E423/D423</f>
        <v>0.99996077923689553</v>
      </c>
      <c r="P423" s="432" t="s">
        <v>22</v>
      </c>
      <c r="Q423" s="432" t="s">
        <v>22</v>
      </c>
      <c r="R423" s="432" t="s">
        <v>22</v>
      </c>
      <c r="S423" s="432" t="s">
        <v>22</v>
      </c>
      <c r="T423" s="2"/>
    </row>
    <row r="424" spans="1:20" x14ac:dyDescent="0.25">
      <c r="A424" s="427"/>
      <c r="B424" s="430"/>
      <c r="C424" s="66">
        <v>2014</v>
      </c>
      <c r="D424" s="76">
        <f>SUM(D431+D439)</f>
        <v>13626</v>
      </c>
      <c r="E424" s="76">
        <f t="shared" ref="E424:M424" si="136">SUM(E431+E439)</f>
        <v>13625.730000000001</v>
      </c>
      <c r="F424" s="76">
        <f t="shared" si="136"/>
        <v>0</v>
      </c>
      <c r="G424" s="76">
        <f t="shared" si="136"/>
        <v>0</v>
      </c>
      <c r="H424" s="76">
        <f t="shared" si="136"/>
        <v>0</v>
      </c>
      <c r="I424" s="76">
        <f t="shared" si="136"/>
        <v>0</v>
      </c>
      <c r="J424" s="76">
        <f t="shared" si="136"/>
        <v>13626</v>
      </c>
      <c r="K424" s="76">
        <f t="shared" si="136"/>
        <v>13625.730000000001</v>
      </c>
      <c r="L424" s="76">
        <f t="shared" si="136"/>
        <v>0</v>
      </c>
      <c r="M424" s="76">
        <f t="shared" si="136"/>
        <v>0</v>
      </c>
      <c r="N424" s="76">
        <v>100</v>
      </c>
      <c r="O424" s="76">
        <v>100</v>
      </c>
      <c r="P424" s="433"/>
      <c r="Q424" s="433"/>
      <c r="R424" s="433"/>
      <c r="S424" s="433"/>
      <c r="T424" s="2"/>
    </row>
    <row r="425" spans="1:20" x14ac:dyDescent="0.25">
      <c r="A425" s="427"/>
      <c r="B425" s="430"/>
      <c r="C425" s="66">
        <v>2015</v>
      </c>
      <c r="D425" s="76">
        <f>SUM(D433+D441)</f>
        <v>14980.2</v>
      </c>
      <c r="E425" s="76">
        <f t="shared" ref="E425:M425" si="137">SUM(E433+E441)</f>
        <v>14979.7</v>
      </c>
      <c r="F425" s="76">
        <f t="shared" si="137"/>
        <v>0</v>
      </c>
      <c r="G425" s="76">
        <f t="shared" si="137"/>
        <v>0</v>
      </c>
      <c r="H425" s="76">
        <f t="shared" si="137"/>
        <v>0</v>
      </c>
      <c r="I425" s="76">
        <f t="shared" si="137"/>
        <v>0</v>
      </c>
      <c r="J425" s="76">
        <f t="shared" si="137"/>
        <v>14980.2</v>
      </c>
      <c r="K425" s="76">
        <f t="shared" si="137"/>
        <v>14979.7</v>
      </c>
      <c r="L425" s="76">
        <f t="shared" si="137"/>
        <v>0</v>
      </c>
      <c r="M425" s="76">
        <f t="shared" si="137"/>
        <v>0</v>
      </c>
      <c r="N425" s="76">
        <v>10</v>
      </c>
      <c r="O425" s="76">
        <v>100</v>
      </c>
      <c r="P425" s="433"/>
      <c r="Q425" s="433"/>
      <c r="R425" s="433"/>
      <c r="S425" s="433"/>
      <c r="T425" s="2"/>
    </row>
    <row r="426" spans="1:20" x14ac:dyDescent="0.25">
      <c r="A426" s="427"/>
      <c r="B426" s="430"/>
      <c r="C426" s="66">
        <v>2016</v>
      </c>
      <c r="D426" s="76">
        <f>SUM(D434+D443)</f>
        <v>17881.099999999999</v>
      </c>
      <c r="E426" s="76">
        <f t="shared" ref="E426:M426" si="138">SUM(E434+E443)</f>
        <v>17879.579999999998</v>
      </c>
      <c r="F426" s="76">
        <f t="shared" si="138"/>
        <v>0</v>
      </c>
      <c r="G426" s="76">
        <f t="shared" si="138"/>
        <v>0</v>
      </c>
      <c r="H426" s="76">
        <f t="shared" si="138"/>
        <v>0</v>
      </c>
      <c r="I426" s="76">
        <f t="shared" si="138"/>
        <v>0</v>
      </c>
      <c r="J426" s="76">
        <f t="shared" si="138"/>
        <v>17881.099999999999</v>
      </c>
      <c r="K426" s="76">
        <f t="shared" si="138"/>
        <v>17879.579999999998</v>
      </c>
      <c r="L426" s="76">
        <f t="shared" si="138"/>
        <v>0</v>
      </c>
      <c r="M426" s="76">
        <f t="shared" si="138"/>
        <v>0</v>
      </c>
      <c r="N426" s="76">
        <v>100</v>
      </c>
      <c r="O426" s="76">
        <v>100</v>
      </c>
      <c r="P426" s="433"/>
      <c r="Q426" s="433"/>
      <c r="R426" s="433"/>
      <c r="S426" s="433"/>
      <c r="T426" s="2"/>
    </row>
    <row r="427" spans="1:20" x14ac:dyDescent="0.25">
      <c r="A427" s="427"/>
      <c r="B427" s="430"/>
      <c r="C427" s="66">
        <v>2017</v>
      </c>
      <c r="D427" s="76">
        <f>SUM(D435+D444)</f>
        <v>19036.599999999999</v>
      </c>
      <c r="E427" s="76">
        <f t="shared" ref="E427:M427" si="139">SUM(E435+E444)</f>
        <v>19035.699999999997</v>
      </c>
      <c r="F427" s="76">
        <f t="shared" si="139"/>
        <v>0</v>
      </c>
      <c r="G427" s="76">
        <f t="shared" si="139"/>
        <v>0</v>
      </c>
      <c r="H427" s="76">
        <f t="shared" si="139"/>
        <v>0</v>
      </c>
      <c r="I427" s="76">
        <f t="shared" si="139"/>
        <v>0</v>
      </c>
      <c r="J427" s="76">
        <f t="shared" si="139"/>
        <v>19036.599999999999</v>
      </c>
      <c r="K427" s="76">
        <f t="shared" si="139"/>
        <v>19035.699999999997</v>
      </c>
      <c r="L427" s="76">
        <f t="shared" si="139"/>
        <v>0</v>
      </c>
      <c r="M427" s="76">
        <f t="shared" si="139"/>
        <v>0</v>
      </c>
      <c r="N427" s="76">
        <v>100</v>
      </c>
      <c r="O427" s="76">
        <v>100</v>
      </c>
      <c r="P427" s="433"/>
      <c r="Q427" s="433"/>
      <c r="R427" s="433"/>
      <c r="S427" s="433"/>
      <c r="T427" s="2"/>
    </row>
    <row r="428" spans="1:20" x14ac:dyDescent="0.25">
      <c r="A428" s="427"/>
      <c r="B428" s="430"/>
      <c r="C428" s="66">
        <v>2018</v>
      </c>
      <c r="D428" s="76">
        <f>SUM(D436+D445)</f>
        <v>20523.099999999999</v>
      </c>
      <c r="E428" s="76">
        <f t="shared" ref="E428:M428" si="140">SUM(E436+E445)</f>
        <v>20522.68</v>
      </c>
      <c r="F428" s="76">
        <f t="shared" si="140"/>
        <v>0</v>
      </c>
      <c r="G428" s="76">
        <f t="shared" si="140"/>
        <v>0</v>
      </c>
      <c r="H428" s="76">
        <f t="shared" si="140"/>
        <v>0</v>
      </c>
      <c r="I428" s="76">
        <f t="shared" si="140"/>
        <v>0</v>
      </c>
      <c r="J428" s="76">
        <f t="shared" si="140"/>
        <v>20523.099999999999</v>
      </c>
      <c r="K428" s="76">
        <f t="shared" si="140"/>
        <v>20522.68</v>
      </c>
      <c r="L428" s="76">
        <f t="shared" si="140"/>
        <v>0</v>
      </c>
      <c r="M428" s="76">
        <f t="shared" si="140"/>
        <v>0</v>
      </c>
      <c r="N428" s="76">
        <v>100</v>
      </c>
      <c r="O428" s="76">
        <v>100</v>
      </c>
      <c r="P428" s="433"/>
      <c r="Q428" s="433"/>
      <c r="R428" s="433"/>
      <c r="S428" s="433"/>
      <c r="T428" s="2"/>
    </row>
    <row r="429" spans="1:20" x14ac:dyDescent="0.25">
      <c r="A429" s="427"/>
      <c r="B429" s="430"/>
      <c r="C429" s="66">
        <v>2019</v>
      </c>
      <c r="D429" s="76">
        <f>SUM(D437+D446)</f>
        <v>21631.699999999997</v>
      </c>
      <c r="E429" s="76">
        <f t="shared" ref="E429:M429" si="141">SUM(E437+E446)</f>
        <v>21631.03</v>
      </c>
      <c r="F429" s="76">
        <f t="shared" si="141"/>
        <v>0</v>
      </c>
      <c r="G429" s="76">
        <f t="shared" si="141"/>
        <v>0</v>
      </c>
      <c r="H429" s="76">
        <f t="shared" si="141"/>
        <v>0</v>
      </c>
      <c r="I429" s="76">
        <f t="shared" si="141"/>
        <v>0</v>
      </c>
      <c r="J429" s="76">
        <f t="shared" si="141"/>
        <v>21631.699999999997</v>
      </c>
      <c r="K429" s="76">
        <f t="shared" si="141"/>
        <v>21631.03</v>
      </c>
      <c r="L429" s="76">
        <f t="shared" si="141"/>
        <v>0</v>
      </c>
      <c r="M429" s="76">
        <f t="shared" si="141"/>
        <v>0</v>
      </c>
      <c r="N429" s="76">
        <v>100</v>
      </c>
      <c r="O429" s="76">
        <v>100</v>
      </c>
      <c r="P429" s="433"/>
      <c r="Q429" s="433"/>
      <c r="R429" s="433"/>
      <c r="S429" s="433"/>
      <c r="T429" s="2"/>
    </row>
    <row r="430" spans="1:20" x14ac:dyDescent="0.25">
      <c r="A430" s="428"/>
      <c r="B430" s="431"/>
      <c r="C430" s="66">
        <v>2020</v>
      </c>
      <c r="D430" s="76">
        <f>SUM(D438+D447)</f>
        <v>22864.400000000001</v>
      </c>
      <c r="E430" s="76">
        <f t="shared" ref="E430:M430" si="142">SUM(E438+E447)</f>
        <v>22863.56</v>
      </c>
      <c r="F430" s="76">
        <f t="shared" si="142"/>
        <v>0</v>
      </c>
      <c r="G430" s="76">
        <f t="shared" si="142"/>
        <v>0</v>
      </c>
      <c r="H430" s="76">
        <f t="shared" si="142"/>
        <v>0</v>
      </c>
      <c r="I430" s="76">
        <f t="shared" si="142"/>
        <v>0</v>
      </c>
      <c r="J430" s="76">
        <f t="shared" si="142"/>
        <v>22864.400000000001</v>
      </c>
      <c r="K430" s="76">
        <f t="shared" si="142"/>
        <v>22863.56</v>
      </c>
      <c r="L430" s="76">
        <f t="shared" si="142"/>
        <v>0</v>
      </c>
      <c r="M430" s="76">
        <f t="shared" si="142"/>
        <v>0</v>
      </c>
      <c r="N430" s="76">
        <v>100</v>
      </c>
      <c r="O430" s="318">
        <f>E430/D430</f>
        <v>0.99996326166442151</v>
      </c>
      <c r="P430" s="434"/>
      <c r="Q430" s="434"/>
      <c r="R430" s="434"/>
      <c r="S430" s="434"/>
      <c r="T430" s="2"/>
    </row>
    <row r="431" spans="1:20" ht="84.75" customHeight="1" x14ac:dyDescent="0.25">
      <c r="A431" s="385" t="s">
        <v>83</v>
      </c>
      <c r="B431" s="388" t="s">
        <v>84</v>
      </c>
      <c r="C431" s="380">
        <v>2014</v>
      </c>
      <c r="D431" s="383">
        <v>10413</v>
      </c>
      <c r="E431" s="383">
        <v>10412.450000000001</v>
      </c>
      <c r="F431" s="383">
        <v>0</v>
      </c>
      <c r="G431" s="383">
        <v>0</v>
      </c>
      <c r="H431" s="383">
        <v>0</v>
      </c>
      <c r="I431" s="383">
        <v>0</v>
      </c>
      <c r="J431" s="383">
        <v>10413</v>
      </c>
      <c r="K431" s="383">
        <v>10412.450000000001</v>
      </c>
      <c r="L431" s="383">
        <v>0</v>
      </c>
      <c r="M431" s="383">
        <v>0</v>
      </c>
      <c r="N431" s="383">
        <v>100</v>
      </c>
      <c r="O431" s="383">
        <v>100</v>
      </c>
      <c r="P431" s="9" t="s">
        <v>217</v>
      </c>
      <c r="Q431" s="6">
        <v>100</v>
      </c>
      <c r="R431" s="6">
        <v>100</v>
      </c>
      <c r="S431" s="6">
        <v>100</v>
      </c>
      <c r="T431" s="2"/>
    </row>
    <row r="432" spans="1:20" ht="112.5" customHeight="1" x14ac:dyDescent="0.25">
      <c r="A432" s="386"/>
      <c r="B432" s="389"/>
      <c r="C432" s="382"/>
      <c r="D432" s="384"/>
      <c r="E432" s="384"/>
      <c r="F432" s="384"/>
      <c r="G432" s="384"/>
      <c r="H432" s="384"/>
      <c r="I432" s="384"/>
      <c r="J432" s="384"/>
      <c r="K432" s="384"/>
      <c r="L432" s="384"/>
      <c r="M432" s="384"/>
      <c r="N432" s="384"/>
      <c r="O432" s="384"/>
      <c r="P432" s="9" t="s">
        <v>218</v>
      </c>
      <c r="Q432" s="6">
        <v>35</v>
      </c>
      <c r="R432" s="6">
        <v>35</v>
      </c>
      <c r="S432" s="6">
        <v>100</v>
      </c>
      <c r="T432" s="2"/>
    </row>
    <row r="433" spans="1:20" ht="17.25" customHeight="1" x14ac:dyDescent="0.25">
      <c r="A433" s="386"/>
      <c r="B433" s="389"/>
      <c r="C433" s="110">
        <v>2015</v>
      </c>
      <c r="D433" s="111">
        <v>11490.7</v>
      </c>
      <c r="E433" s="111">
        <v>11490.7</v>
      </c>
      <c r="F433" s="111">
        <v>0</v>
      </c>
      <c r="G433" s="111">
        <v>0</v>
      </c>
      <c r="H433" s="111">
        <v>0</v>
      </c>
      <c r="I433" s="111">
        <v>0</v>
      </c>
      <c r="J433" s="111">
        <v>11490.7</v>
      </c>
      <c r="K433" s="111">
        <v>11490.7</v>
      </c>
      <c r="L433" s="111">
        <v>0</v>
      </c>
      <c r="M433" s="111">
        <v>0</v>
      </c>
      <c r="N433" s="111">
        <v>100</v>
      </c>
      <c r="O433" s="111">
        <v>100</v>
      </c>
      <c r="P433" s="377" t="s">
        <v>217</v>
      </c>
      <c r="Q433" s="114">
        <v>100</v>
      </c>
      <c r="R433" s="114">
        <v>100</v>
      </c>
      <c r="S433" s="114">
        <v>100</v>
      </c>
      <c r="T433" s="2"/>
    </row>
    <row r="434" spans="1:20" ht="16.5" customHeight="1" x14ac:dyDescent="0.25">
      <c r="A434" s="386"/>
      <c r="B434" s="389"/>
      <c r="C434" s="124">
        <v>2016</v>
      </c>
      <c r="D434" s="133">
        <v>10282</v>
      </c>
      <c r="E434" s="133">
        <v>10281.469999999999</v>
      </c>
      <c r="F434" s="133">
        <v>0</v>
      </c>
      <c r="G434" s="133">
        <v>0</v>
      </c>
      <c r="H434" s="133">
        <v>0</v>
      </c>
      <c r="I434" s="133">
        <v>0</v>
      </c>
      <c r="J434" s="133">
        <v>10282</v>
      </c>
      <c r="K434" s="133">
        <v>10281.469999999999</v>
      </c>
      <c r="L434" s="133">
        <v>0</v>
      </c>
      <c r="M434" s="133">
        <v>0</v>
      </c>
      <c r="N434" s="133">
        <v>100</v>
      </c>
      <c r="O434" s="133">
        <v>100</v>
      </c>
      <c r="P434" s="378"/>
      <c r="Q434" s="144">
        <v>100</v>
      </c>
      <c r="R434" s="144">
        <v>100</v>
      </c>
      <c r="S434" s="144">
        <v>100</v>
      </c>
      <c r="T434" s="2"/>
    </row>
    <row r="435" spans="1:20" ht="18.75" customHeight="1" x14ac:dyDescent="0.25">
      <c r="A435" s="386"/>
      <c r="B435" s="389"/>
      <c r="C435" s="161">
        <v>2017</v>
      </c>
      <c r="D435" s="157">
        <v>10031.9</v>
      </c>
      <c r="E435" s="157">
        <v>10031.4</v>
      </c>
      <c r="F435" s="157">
        <v>0</v>
      </c>
      <c r="G435" s="157">
        <v>0</v>
      </c>
      <c r="H435" s="157">
        <v>0</v>
      </c>
      <c r="I435" s="157">
        <v>0</v>
      </c>
      <c r="J435" s="157">
        <v>10031.9</v>
      </c>
      <c r="K435" s="157">
        <v>10031.4</v>
      </c>
      <c r="L435" s="157">
        <v>0</v>
      </c>
      <c r="M435" s="157">
        <v>0</v>
      </c>
      <c r="N435" s="157">
        <v>100</v>
      </c>
      <c r="O435" s="157">
        <v>100</v>
      </c>
      <c r="P435" s="378"/>
      <c r="Q435" s="171">
        <v>100</v>
      </c>
      <c r="R435" s="171">
        <v>100</v>
      </c>
      <c r="S435" s="171">
        <v>100</v>
      </c>
      <c r="T435" s="2"/>
    </row>
    <row r="436" spans="1:20" ht="22.5" customHeight="1" x14ac:dyDescent="0.25">
      <c r="A436" s="386"/>
      <c r="B436" s="389"/>
      <c r="C436" s="189">
        <v>2018</v>
      </c>
      <c r="D436" s="192">
        <v>11077.73</v>
      </c>
      <c r="E436" s="192">
        <v>11077.67</v>
      </c>
      <c r="F436" s="192">
        <v>0</v>
      </c>
      <c r="G436" s="192">
        <v>0</v>
      </c>
      <c r="H436" s="192">
        <v>0</v>
      </c>
      <c r="I436" s="192">
        <v>0</v>
      </c>
      <c r="J436" s="192">
        <v>11077.73</v>
      </c>
      <c r="K436" s="192">
        <v>11077.67</v>
      </c>
      <c r="L436" s="192">
        <v>0</v>
      </c>
      <c r="M436" s="192">
        <v>0</v>
      </c>
      <c r="N436" s="192">
        <v>100</v>
      </c>
      <c r="O436" s="192">
        <v>100</v>
      </c>
      <c r="P436" s="378"/>
      <c r="Q436" s="209">
        <v>100</v>
      </c>
      <c r="R436" s="209">
        <v>100</v>
      </c>
      <c r="S436" s="209">
        <v>100</v>
      </c>
      <c r="T436" s="2"/>
    </row>
    <row r="437" spans="1:20" ht="22.5" customHeight="1" x14ac:dyDescent="0.25">
      <c r="A437" s="386"/>
      <c r="B437" s="389"/>
      <c r="C437" s="235">
        <v>2019</v>
      </c>
      <c r="D437" s="237">
        <v>11474.3</v>
      </c>
      <c r="E437" s="237">
        <v>11473.99</v>
      </c>
      <c r="F437" s="237">
        <v>0</v>
      </c>
      <c r="G437" s="237">
        <v>0</v>
      </c>
      <c r="H437" s="237">
        <v>0</v>
      </c>
      <c r="I437" s="237">
        <v>0</v>
      </c>
      <c r="J437" s="237">
        <v>11474.3</v>
      </c>
      <c r="K437" s="237">
        <v>11473.99</v>
      </c>
      <c r="L437" s="237">
        <v>0</v>
      </c>
      <c r="M437" s="237">
        <v>0</v>
      </c>
      <c r="N437" s="237">
        <v>100</v>
      </c>
      <c r="O437" s="237">
        <v>100</v>
      </c>
      <c r="P437" s="378"/>
      <c r="Q437" s="243">
        <v>100</v>
      </c>
      <c r="R437" s="243">
        <v>100</v>
      </c>
      <c r="S437" s="243">
        <v>100</v>
      </c>
      <c r="T437" s="2"/>
    </row>
    <row r="438" spans="1:20" ht="22.5" customHeight="1" x14ac:dyDescent="0.25">
      <c r="A438" s="387"/>
      <c r="B438" s="390"/>
      <c r="C438" s="271">
        <v>2020</v>
      </c>
      <c r="D438" s="277">
        <v>12396.7</v>
      </c>
      <c r="E438" s="277">
        <v>12396.29</v>
      </c>
      <c r="F438" s="277">
        <v>0</v>
      </c>
      <c r="G438" s="277">
        <v>0</v>
      </c>
      <c r="H438" s="277">
        <v>0</v>
      </c>
      <c r="I438" s="277">
        <v>0</v>
      </c>
      <c r="J438" s="277">
        <v>12396.7</v>
      </c>
      <c r="K438" s="277">
        <v>12396.29</v>
      </c>
      <c r="L438" s="277">
        <v>0</v>
      </c>
      <c r="M438" s="277">
        <v>0</v>
      </c>
      <c r="N438" s="277">
        <v>100</v>
      </c>
      <c r="O438" s="314">
        <f>E438/D438</f>
        <v>0.99996692668210085</v>
      </c>
      <c r="P438" s="379"/>
      <c r="Q438" s="293">
        <v>100</v>
      </c>
      <c r="R438" s="293">
        <v>100</v>
      </c>
      <c r="S438" s="293">
        <v>100</v>
      </c>
      <c r="T438" s="2"/>
    </row>
    <row r="439" spans="1:20" ht="116.25" customHeight="1" x14ac:dyDescent="0.25">
      <c r="A439" s="385" t="s">
        <v>85</v>
      </c>
      <c r="B439" s="388" t="s">
        <v>86</v>
      </c>
      <c r="C439" s="380">
        <v>2014</v>
      </c>
      <c r="D439" s="383">
        <v>3213</v>
      </c>
      <c r="E439" s="383">
        <v>3213.28</v>
      </c>
      <c r="F439" s="383">
        <v>0</v>
      </c>
      <c r="G439" s="383">
        <v>0</v>
      </c>
      <c r="H439" s="383">
        <v>0</v>
      </c>
      <c r="I439" s="383">
        <v>0</v>
      </c>
      <c r="J439" s="383">
        <v>3213</v>
      </c>
      <c r="K439" s="383">
        <v>3213.28</v>
      </c>
      <c r="L439" s="383">
        <v>0</v>
      </c>
      <c r="M439" s="383">
        <v>0</v>
      </c>
      <c r="N439" s="383">
        <v>100</v>
      </c>
      <c r="O439" s="383">
        <v>100</v>
      </c>
      <c r="P439" s="9" t="s">
        <v>218</v>
      </c>
      <c r="Q439" s="6">
        <v>35</v>
      </c>
      <c r="R439" s="6">
        <v>35</v>
      </c>
      <c r="S439" s="6">
        <v>100</v>
      </c>
      <c r="T439" s="2"/>
    </row>
    <row r="440" spans="1:20" ht="63" customHeight="1" x14ac:dyDescent="0.25">
      <c r="A440" s="386"/>
      <c r="B440" s="389"/>
      <c r="C440" s="382"/>
      <c r="D440" s="384"/>
      <c r="E440" s="384"/>
      <c r="F440" s="384"/>
      <c r="G440" s="384"/>
      <c r="H440" s="384"/>
      <c r="I440" s="384"/>
      <c r="J440" s="384"/>
      <c r="K440" s="384"/>
      <c r="L440" s="384"/>
      <c r="M440" s="384"/>
      <c r="N440" s="384"/>
      <c r="O440" s="384"/>
      <c r="P440" s="9" t="s">
        <v>219</v>
      </c>
      <c r="Q440" s="6">
        <v>30</v>
      </c>
      <c r="R440" s="6">
        <v>30</v>
      </c>
      <c r="S440" s="6">
        <v>100</v>
      </c>
      <c r="T440" s="2"/>
    </row>
    <row r="441" spans="1:20" ht="112.5" customHeight="1" x14ac:dyDescent="0.25">
      <c r="A441" s="386"/>
      <c r="B441" s="389"/>
      <c r="C441" s="380">
        <v>2015</v>
      </c>
      <c r="D441" s="393">
        <v>3489.5</v>
      </c>
      <c r="E441" s="393">
        <v>3489</v>
      </c>
      <c r="F441" s="393">
        <v>0</v>
      </c>
      <c r="G441" s="393">
        <v>0</v>
      </c>
      <c r="H441" s="393">
        <v>0</v>
      </c>
      <c r="I441" s="393">
        <v>0</v>
      </c>
      <c r="J441" s="393">
        <v>3489.5</v>
      </c>
      <c r="K441" s="393">
        <v>3489</v>
      </c>
      <c r="L441" s="393">
        <v>0</v>
      </c>
      <c r="M441" s="393">
        <v>0</v>
      </c>
      <c r="N441" s="393">
        <v>100</v>
      </c>
      <c r="O441" s="393">
        <v>100</v>
      </c>
      <c r="P441" s="29" t="s">
        <v>218</v>
      </c>
      <c r="Q441" s="114">
        <v>40</v>
      </c>
      <c r="R441" s="114">
        <v>40</v>
      </c>
      <c r="S441" s="114">
        <v>100</v>
      </c>
      <c r="T441" s="2"/>
    </row>
    <row r="442" spans="1:20" ht="63" customHeight="1" x14ac:dyDescent="0.25">
      <c r="A442" s="386"/>
      <c r="B442" s="389"/>
      <c r="C442" s="382"/>
      <c r="D442" s="394"/>
      <c r="E442" s="394"/>
      <c r="F442" s="394"/>
      <c r="G442" s="394"/>
      <c r="H442" s="394"/>
      <c r="I442" s="394"/>
      <c r="J442" s="394"/>
      <c r="K442" s="394"/>
      <c r="L442" s="394"/>
      <c r="M442" s="394"/>
      <c r="N442" s="394"/>
      <c r="O442" s="394"/>
      <c r="P442" s="9" t="s">
        <v>219</v>
      </c>
      <c r="Q442" s="114">
        <v>33</v>
      </c>
      <c r="R442" s="114">
        <v>33</v>
      </c>
      <c r="S442" s="114">
        <v>100</v>
      </c>
      <c r="T442" s="2"/>
    </row>
    <row r="443" spans="1:20" ht="21" customHeight="1" x14ac:dyDescent="0.25">
      <c r="A443" s="386"/>
      <c r="B443" s="389"/>
      <c r="C443" s="124">
        <v>2016</v>
      </c>
      <c r="D443" s="129">
        <v>7599.1</v>
      </c>
      <c r="E443" s="129">
        <v>7598.11</v>
      </c>
      <c r="F443" s="129">
        <v>0</v>
      </c>
      <c r="G443" s="129">
        <v>0</v>
      </c>
      <c r="H443" s="129">
        <v>0</v>
      </c>
      <c r="I443" s="129">
        <v>0</v>
      </c>
      <c r="J443" s="129">
        <v>7599.1</v>
      </c>
      <c r="K443" s="129">
        <v>7598.11</v>
      </c>
      <c r="L443" s="129">
        <v>0</v>
      </c>
      <c r="M443" s="129">
        <v>0</v>
      </c>
      <c r="N443" s="129">
        <v>100</v>
      </c>
      <c r="O443" s="129">
        <v>100</v>
      </c>
      <c r="P443" s="377" t="s">
        <v>219</v>
      </c>
      <c r="Q443" s="136">
        <v>45</v>
      </c>
      <c r="R443" s="136">
        <v>48</v>
      </c>
      <c r="S443" s="136">
        <v>107</v>
      </c>
      <c r="T443" s="2"/>
    </row>
    <row r="444" spans="1:20" ht="19.5" customHeight="1" x14ac:dyDescent="0.25">
      <c r="A444" s="386"/>
      <c r="B444" s="389"/>
      <c r="C444" s="161">
        <v>2017</v>
      </c>
      <c r="D444" s="163">
        <v>9004.7000000000007</v>
      </c>
      <c r="E444" s="163">
        <v>9004.2999999999993</v>
      </c>
      <c r="F444" s="163">
        <v>0</v>
      </c>
      <c r="G444" s="163">
        <v>0</v>
      </c>
      <c r="H444" s="163">
        <v>0</v>
      </c>
      <c r="I444" s="163">
        <v>0</v>
      </c>
      <c r="J444" s="163">
        <v>9004.7000000000007</v>
      </c>
      <c r="K444" s="163">
        <v>9004.2999999999993</v>
      </c>
      <c r="L444" s="163">
        <v>0</v>
      </c>
      <c r="M444" s="163">
        <v>0</v>
      </c>
      <c r="N444" s="163">
        <v>100</v>
      </c>
      <c r="O444" s="163">
        <v>100</v>
      </c>
      <c r="P444" s="378"/>
      <c r="Q444" s="175">
        <v>48</v>
      </c>
      <c r="R444" s="175">
        <v>48</v>
      </c>
      <c r="S444" s="175">
        <v>100</v>
      </c>
      <c r="T444" s="2"/>
    </row>
    <row r="445" spans="1:20" ht="22.5" customHeight="1" x14ac:dyDescent="0.25">
      <c r="A445" s="386"/>
      <c r="B445" s="389"/>
      <c r="C445" s="189">
        <v>2018</v>
      </c>
      <c r="D445" s="200">
        <v>9445.3700000000008</v>
      </c>
      <c r="E445" s="200">
        <v>9445.01</v>
      </c>
      <c r="F445" s="200">
        <v>0</v>
      </c>
      <c r="G445" s="200">
        <v>0</v>
      </c>
      <c r="H445" s="200">
        <v>0</v>
      </c>
      <c r="I445" s="200">
        <v>0</v>
      </c>
      <c r="J445" s="200">
        <v>9445.3700000000008</v>
      </c>
      <c r="K445" s="200">
        <v>9445.01</v>
      </c>
      <c r="L445" s="200">
        <v>0</v>
      </c>
      <c r="M445" s="200">
        <v>0</v>
      </c>
      <c r="N445" s="200">
        <v>100</v>
      </c>
      <c r="O445" s="200">
        <v>100</v>
      </c>
      <c r="P445" s="378"/>
      <c r="Q445" s="187">
        <v>50</v>
      </c>
      <c r="R445" s="187">
        <v>50</v>
      </c>
      <c r="S445" s="187">
        <v>100</v>
      </c>
      <c r="T445" s="2"/>
    </row>
    <row r="446" spans="1:20" ht="22.5" customHeight="1" x14ac:dyDescent="0.25">
      <c r="A446" s="386"/>
      <c r="B446" s="389"/>
      <c r="C446" s="235">
        <v>2019</v>
      </c>
      <c r="D446" s="242">
        <v>10157.4</v>
      </c>
      <c r="E446" s="242">
        <v>10157.040000000001</v>
      </c>
      <c r="F446" s="242">
        <v>0</v>
      </c>
      <c r="G446" s="242">
        <v>0</v>
      </c>
      <c r="H446" s="242">
        <v>0</v>
      </c>
      <c r="I446" s="242">
        <v>0</v>
      </c>
      <c r="J446" s="242">
        <v>10157.4</v>
      </c>
      <c r="K446" s="242">
        <v>10157.040000000001</v>
      </c>
      <c r="L446" s="242">
        <v>0</v>
      </c>
      <c r="M446" s="242">
        <v>0</v>
      </c>
      <c r="N446" s="242">
        <v>100</v>
      </c>
      <c r="O446" s="242">
        <v>100</v>
      </c>
      <c r="P446" s="378"/>
      <c r="Q446" s="234">
        <v>50</v>
      </c>
      <c r="R446" s="234">
        <v>50</v>
      </c>
      <c r="S446" s="234">
        <v>100</v>
      </c>
      <c r="T446" s="2"/>
    </row>
    <row r="447" spans="1:20" ht="22.5" customHeight="1" x14ac:dyDescent="0.25">
      <c r="A447" s="387"/>
      <c r="B447" s="390"/>
      <c r="C447" s="271">
        <v>2020</v>
      </c>
      <c r="D447" s="287">
        <v>10467.700000000001</v>
      </c>
      <c r="E447" s="287">
        <v>10467.27</v>
      </c>
      <c r="F447" s="287">
        <v>0</v>
      </c>
      <c r="G447" s="287">
        <v>0</v>
      </c>
      <c r="H447" s="287">
        <v>0</v>
      </c>
      <c r="I447" s="287">
        <v>0</v>
      </c>
      <c r="J447" s="287">
        <v>10467.700000000001</v>
      </c>
      <c r="K447" s="287">
        <v>10467.27</v>
      </c>
      <c r="L447" s="287">
        <v>0</v>
      </c>
      <c r="M447" s="287">
        <v>0</v>
      </c>
      <c r="N447" s="287">
        <v>100</v>
      </c>
      <c r="O447" s="315">
        <f>E447/D447</f>
        <v>0.99995892125299723</v>
      </c>
      <c r="P447" s="379"/>
      <c r="Q447" s="274">
        <v>50</v>
      </c>
      <c r="R447" s="274">
        <v>50</v>
      </c>
      <c r="S447" s="274">
        <v>100</v>
      </c>
      <c r="T447" s="2"/>
    </row>
    <row r="448" spans="1:20" x14ac:dyDescent="0.25">
      <c r="A448" s="426" t="s">
        <v>87</v>
      </c>
      <c r="B448" s="429" t="s">
        <v>88</v>
      </c>
      <c r="C448" s="17" t="s">
        <v>610</v>
      </c>
      <c r="D448" s="18">
        <f>SUM(D449:D455)</f>
        <v>1033528.77</v>
      </c>
      <c r="E448" s="18">
        <f>SUM(E449:E455)</f>
        <v>1024034.4299999999</v>
      </c>
      <c r="F448" s="18">
        <f t="shared" ref="F448:M448" si="143">SUM(F449:F455)</f>
        <v>366631.5</v>
      </c>
      <c r="G448" s="18">
        <f t="shared" si="143"/>
        <v>366631.04</v>
      </c>
      <c r="H448" s="18">
        <f t="shared" si="143"/>
        <v>229796.34</v>
      </c>
      <c r="I448" s="18">
        <f t="shared" si="143"/>
        <v>220309.34</v>
      </c>
      <c r="J448" s="18">
        <f t="shared" si="143"/>
        <v>437100.93000000005</v>
      </c>
      <c r="K448" s="18">
        <f t="shared" si="143"/>
        <v>437094.05</v>
      </c>
      <c r="L448" s="18">
        <f t="shared" si="143"/>
        <v>0</v>
      </c>
      <c r="M448" s="18">
        <f t="shared" si="143"/>
        <v>0</v>
      </c>
      <c r="N448" s="18">
        <v>100</v>
      </c>
      <c r="O448" s="319">
        <f>E448/D448</f>
        <v>0.99081366646426294</v>
      </c>
      <c r="P448" s="432" t="s">
        <v>22</v>
      </c>
      <c r="Q448" s="432" t="s">
        <v>22</v>
      </c>
      <c r="R448" s="432" t="s">
        <v>22</v>
      </c>
      <c r="S448" s="432" t="s">
        <v>22</v>
      </c>
      <c r="T448" s="2"/>
    </row>
    <row r="449" spans="1:20" x14ac:dyDescent="0.25">
      <c r="A449" s="427"/>
      <c r="B449" s="430"/>
      <c r="C449" s="16">
        <v>2014</v>
      </c>
      <c r="D449" s="18">
        <f>SUM(D456+D463)</f>
        <v>96204.7</v>
      </c>
      <c r="E449" s="18">
        <f t="shared" ref="E449:M449" si="144">SUM(E456+E463)</f>
        <v>96203.799999999988</v>
      </c>
      <c r="F449" s="18">
        <f t="shared" si="144"/>
        <v>0</v>
      </c>
      <c r="G449" s="18">
        <f t="shared" si="144"/>
        <v>0</v>
      </c>
      <c r="H449" s="18">
        <f t="shared" si="144"/>
        <v>62935.7</v>
      </c>
      <c r="I449" s="18">
        <f t="shared" si="144"/>
        <v>62935.63</v>
      </c>
      <c r="J449" s="18">
        <f t="shared" si="144"/>
        <v>33269</v>
      </c>
      <c r="K449" s="18">
        <f t="shared" si="144"/>
        <v>33268.17</v>
      </c>
      <c r="L449" s="18">
        <f t="shared" si="144"/>
        <v>0</v>
      </c>
      <c r="M449" s="18">
        <f t="shared" si="144"/>
        <v>0</v>
      </c>
      <c r="N449" s="18">
        <v>100</v>
      </c>
      <c r="O449" s="18">
        <v>100</v>
      </c>
      <c r="P449" s="433"/>
      <c r="Q449" s="433"/>
      <c r="R449" s="433"/>
      <c r="S449" s="433"/>
      <c r="T449" s="2"/>
    </row>
    <row r="450" spans="1:20" x14ac:dyDescent="0.25">
      <c r="A450" s="427"/>
      <c r="B450" s="430"/>
      <c r="C450" s="16">
        <v>2015</v>
      </c>
      <c r="D450" s="18">
        <f>SUM(D457)</f>
        <v>97594.1</v>
      </c>
      <c r="E450" s="18">
        <f t="shared" ref="E450:M450" si="145">SUM(E457)</f>
        <v>97594.1</v>
      </c>
      <c r="F450" s="18">
        <f t="shared" si="145"/>
        <v>21300</v>
      </c>
      <c r="G450" s="18">
        <f t="shared" si="145"/>
        <v>21300</v>
      </c>
      <c r="H450" s="18">
        <f t="shared" si="145"/>
        <v>0</v>
      </c>
      <c r="I450" s="18">
        <f t="shared" si="145"/>
        <v>0</v>
      </c>
      <c r="J450" s="18">
        <f t="shared" si="145"/>
        <v>76294.100000000006</v>
      </c>
      <c r="K450" s="18">
        <f t="shared" si="145"/>
        <v>76294.100000000006</v>
      </c>
      <c r="L450" s="18">
        <f t="shared" si="145"/>
        <v>0</v>
      </c>
      <c r="M450" s="18">
        <f t="shared" si="145"/>
        <v>0</v>
      </c>
      <c r="N450" s="18">
        <v>100</v>
      </c>
      <c r="O450" s="18">
        <v>100</v>
      </c>
      <c r="P450" s="433"/>
      <c r="Q450" s="433"/>
      <c r="R450" s="433"/>
      <c r="S450" s="433"/>
      <c r="T450" s="2"/>
    </row>
    <row r="451" spans="1:20" x14ac:dyDescent="0.25">
      <c r="A451" s="427"/>
      <c r="B451" s="430"/>
      <c r="C451" s="16">
        <v>2016</v>
      </c>
      <c r="D451" s="18">
        <f>SUM(D458+D464)</f>
        <v>545428.19999999995</v>
      </c>
      <c r="E451" s="18">
        <f t="shared" ref="E451:M451" si="146">SUM(E458+E464)</f>
        <v>545427.96</v>
      </c>
      <c r="F451" s="18">
        <f t="shared" si="146"/>
        <v>298323</v>
      </c>
      <c r="G451" s="18">
        <f t="shared" si="146"/>
        <v>298323</v>
      </c>
      <c r="H451" s="18">
        <f t="shared" si="146"/>
        <v>39307</v>
      </c>
      <c r="I451" s="18">
        <f t="shared" si="146"/>
        <v>39307</v>
      </c>
      <c r="J451" s="18">
        <f t="shared" si="146"/>
        <v>207798.2</v>
      </c>
      <c r="K451" s="18">
        <f t="shared" si="146"/>
        <v>207797.96</v>
      </c>
      <c r="L451" s="18">
        <f t="shared" si="146"/>
        <v>0</v>
      </c>
      <c r="M451" s="18">
        <f t="shared" si="146"/>
        <v>0</v>
      </c>
      <c r="N451" s="18">
        <v>100</v>
      </c>
      <c r="O451" s="18">
        <v>100</v>
      </c>
      <c r="P451" s="433"/>
      <c r="Q451" s="433"/>
      <c r="R451" s="433"/>
      <c r="S451" s="433"/>
      <c r="T451" s="2"/>
    </row>
    <row r="452" spans="1:20" x14ac:dyDescent="0.25">
      <c r="A452" s="427"/>
      <c r="B452" s="430"/>
      <c r="C452" s="16">
        <v>2017</v>
      </c>
      <c r="D452" s="18">
        <f>SUM(D459+D465+D466+D467+D469)</f>
        <v>72308.800000000003</v>
      </c>
      <c r="E452" s="18">
        <f t="shared" ref="E452:M452" si="147">SUM(E459+E465+E466+E467+E469)</f>
        <v>72308.5</v>
      </c>
      <c r="F452" s="18">
        <f t="shared" si="147"/>
        <v>0</v>
      </c>
      <c r="G452" s="18">
        <f t="shared" si="147"/>
        <v>0</v>
      </c>
      <c r="H452" s="18">
        <f t="shared" si="147"/>
        <v>12447.7</v>
      </c>
      <c r="I452" s="18">
        <f t="shared" si="147"/>
        <v>12447.7</v>
      </c>
      <c r="J452" s="18">
        <f t="shared" si="147"/>
        <v>59861.100000000006</v>
      </c>
      <c r="K452" s="18">
        <f t="shared" si="147"/>
        <v>59860.799999999996</v>
      </c>
      <c r="L452" s="18">
        <f t="shared" si="147"/>
        <v>0</v>
      </c>
      <c r="M452" s="18">
        <f t="shared" si="147"/>
        <v>0</v>
      </c>
      <c r="N452" s="18">
        <v>100</v>
      </c>
      <c r="O452" s="18">
        <v>100</v>
      </c>
      <c r="P452" s="433"/>
      <c r="Q452" s="433"/>
      <c r="R452" s="433"/>
      <c r="S452" s="433"/>
      <c r="T452" s="2"/>
    </row>
    <row r="453" spans="1:20" x14ac:dyDescent="0.25">
      <c r="A453" s="427"/>
      <c r="B453" s="430"/>
      <c r="C453" s="16">
        <v>2018</v>
      </c>
      <c r="D453" s="18">
        <f>SUM(D460+D468+D470)</f>
        <v>93183.569999999992</v>
      </c>
      <c r="E453" s="18">
        <f t="shared" ref="E453:M453" si="148">SUM(E460+E468+E470)</f>
        <v>83704.37999999999</v>
      </c>
      <c r="F453" s="18">
        <f t="shared" si="148"/>
        <v>6500</v>
      </c>
      <c r="G453" s="18">
        <f t="shared" si="148"/>
        <v>6499.67</v>
      </c>
      <c r="H453" s="18">
        <f t="shared" si="148"/>
        <v>52662.54</v>
      </c>
      <c r="I453" s="18">
        <f t="shared" si="148"/>
        <v>43183.83</v>
      </c>
      <c r="J453" s="18">
        <f t="shared" si="148"/>
        <v>34021.03</v>
      </c>
      <c r="K453" s="18">
        <f t="shared" si="148"/>
        <v>34020.879999999997</v>
      </c>
      <c r="L453" s="18">
        <f t="shared" si="148"/>
        <v>0</v>
      </c>
      <c r="M453" s="18">
        <f t="shared" si="148"/>
        <v>0</v>
      </c>
      <c r="N453" s="18">
        <v>100</v>
      </c>
      <c r="O453" s="18">
        <v>89.83</v>
      </c>
      <c r="P453" s="433"/>
      <c r="Q453" s="433"/>
      <c r="R453" s="433"/>
      <c r="S453" s="433"/>
      <c r="T453" s="2"/>
    </row>
    <row r="454" spans="1:20" x14ac:dyDescent="0.25">
      <c r="A454" s="427"/>
      <c r="B454" s="430"/>
      <c r="C454" s="16">
        <v>2019</v>
      </c>
      <c r="D454" s="18">
        <f>SUM(D461)</f>
        <v>67258.600000000006</v>
      </c>
      <c r="E454" s="18">
        <f t="shared" ref="E454:M454" si="149">SUM(E461)</f>
        <v>67257.850000000006</v>
      </c>
      <c r="F454" s="18">
        <f t="shared" si="149"/>
        <v>21729</v>
      </c>
      <c r="G454" s="18">
        <f t="shared" si="149"/>
        <v>21728.87</v>
      </c>
      <c r="H454" s="18">
        <f t="shared" si="149"/>
        <v>32547.5</v>
      </c>
      <c r="I454" s="18">
        <f t="shared" si="149"/>
        <v>32547.16</v>
      </c>
      <c r="J454" s="18">
        <f t="shared" si="149"/>
        <v>12982.1</v>
      </c>
      <c r="K454" s="18">
        <f t="shared" si="149"/>
        <v>12981.82</v>
      </c>
      <c r="L454" s="18">
        <f t="shared" si="149"/>
        <v>0</v>
      </c>
      <c r="M454" s="18">
        <f t="shared" si="149"/>
        <v>0</v>
      </c>
      <c r="N454" s="18">
        <v>100</v>
      </c>
      <c r="O454" s="18">
        <v>100</v>
      </c>
      <c r="P454" s="433"/>
      <c r="Q454" s="433"/>
      <c r="R454" s="433"/>
      <c r="S454" s="433"/>
      <c r="T454" s="2"/>
    </row>
    <row r="455" spans="1:20" x14ac:dyDescent="0.25">
      <c r="A455" s="428"/>
      <c r="B455" s="431"/>
      <c r="C455" s="16">
        <v>2020</v>
      </c>
      <c r="D455" s="18">
        <f>SUM(D462)</f>
        <v>61550.8</v>
      </c>
      <c r="E455" s="18">
        <f t="shared" ref="E455:M455" si="150">SUM(E462)</f>
        <v>61537.84</v>
      </c>
      <c r="F455" s="18">
        <f t="shared" si="150"/>
        <v>18779.5</v>
      </c>
      <c r="G455" s="18">
        <f t="shared" si="150"/>
        <v>18779.5</v>
      </c>
      <c r="H455" s="18">
        <f t="shared" si="150"/>
        <v>29895.9</v>
      </c>
      <c r="I455" s="18">
        <f t="shared" si="150"/>
        <v>29888.02</v>
      </c>
      <c r="J455" s="18">
        <f t="shared" si="150"/>
        <v>12875.4</v>
      </c>
      <c r="K455" s="18">
        <f t="shared" si="150"/>
        <v>12870.32</v>
      </c>
      <c r="L455" s="18">
        <f t="shared" si="150"/>
        <v>0</v>
      </c>
      <c r="M455" s="18">
        <f t="shared" si="150"/>
        <v>0</v>
      </c>
      <c r="N455" s="18">
        <v>100</v>
      </c>
      <c r="O455" s="319">
        <f>E455/D455</f>
        <v>0.99978944221683541</v>
      </c>
      <c r="P455" s="434"/>
      <c r="Q455" s="434"/>
      <c r="R455" s="434"/>
      <c r="S455" s="434"/>
      <c r="T455" s="2"/>
    </row>
    <row r="456" spans="1:20" ht="49.5" customHeight="1" x14ac:dyDescent="0.25">
      <c r="A456" s="385" t="s">
        <v>89</v>
      </c>
      <c r="B456" s="388" t="s">
        <v>90</v>
      </c>
      <c r="C456" s="8">
        <v>2014</v>
      </c>
      <c r="D456" s="90">
        <v>90720.3</v>
      </c>
      <c r="E456" s="90">
        <v>90719.43</v>
      </c>
      <c r="F456" s="90">
        <v>0</v>
      </c>
      <c r="G456" s="90">
        <v>0</v>
      </c>
      <c r="H456" s="90">
        <v>62935.7</v>
      </c>
      <c r="I456" s="90">
        <v>62935.63</v>
      </c>
      <c r="J456" s="90">
        <v>27784.6</v>
      </c>
      <c r="K456" s="90">
        <v>27783.8</v>
      </c>
      <c r="L456" s="90">
        <v>0</v>
      </c>
      <c r="M456" s="90">
        <v>0</v>
      </c>
      <c r="N456" s="90">
        <v>100</v>
      </c>
      <c r="O456" s="90">
        <v>100</v>
      </c>
      <c r="P456" s="27" t="s">
        <v>91</v>
      </c>
      <c r="Q456" s="6" t="s">
        <v>92</v>
      </c>
      <c r="R456" s="6" t="s">
        <v>92</v>
      </c>
      <c r="S456" s="6">
        <v>100</v>
      </c>
      <c r="T456" s="2"/>
    </row>
    <row r="457" spans="1:20" ht="66.75" customHeight="1" x14ac:dyDescent="0.25">
      <c r="A457" s="386"/>
      <c r="B457" s="389"/>
      <c r="C457" s="8">
        <v>2015</v>
      </c>
      <c r="D457" s="90">
        <v>97594.1</v>
      </c>
      <c r="E457" s="90">
        <v>97594.1</v>
      </c>
      <c r="F457" s="90">
        <v>21300</v>
      </c>
      <c r="G457" s="90">
        <v>21300</v>
      </c>
      <c r="H457" s="90">
        <v>0</v>
      </c>
      <c r="I457" s="90">
        <v>0</v>
      </c>
      <c r="J457" s="90">
        <v>76294.100000000006</v>
      </c>
      <c r="K457" s="90">
        <v>76294.100000000006</v>
      </c>
      <c r="L457" s="90">
        <v>0</v>
      </c>
      <c r="M457" s="90">
        <v>0</v>
      </c>
      <c r="N457" s="90">
        <v>100</v>
      </c>
      <c r="O457" s="90">
        <v>100</v>
      </c>
      <c r="P457" s="27" t="s">
        <v>411</v>
      </c>
      <c r="Q457" s="114">
        <v>1</v>
      </c>
      <c r="R457" s="114">
        <v>1</v>
      </c>
      <c r="S457" s="114">
        <v>100</v>
      </c>
      <c r="T457" s="2"/>
    </row>
    <row r="458" spans="1:20" ht="51.75" customHeight="1" x14ac:dyDescent="0.25">
      <c r="A458" s="386"/>
      <c r="B458" s="389"/>
      <c r="C458" s="8">
        <v>2016</v>
      </c>
      <c r="D458" s="90">
        <v>144388.20000000001</v>
      </c>
      <c r="E458" s="90">
        <v>144388.04</v>
      </c>
      <c r="F458" s="90">
        <v>0</v>
      </c>
      <c r="G458" s="90">
        <v>0</v>
      </c>
      <c r="H458" s="90">
        <v>39307</v>
      </c>
      <c r="I458" s="90">
        <v>39307</v>
      </c>
      <c r="J458" s="90">
        <v>105081.2</v>
      </c>
      <c r="K458" s="90">
        <v>105081.04</v>
      </c>
      <c r="L458" s="90">
        <v>0</v>
      </c>
      <c r="M458" s="90">
        <v>0</v>
      </c>
      <c r="N458" s="90">
        <v>100</v>
      </c>
      <c r="O458" s="90">
        <v>100</v>
      </c>
      <c r="P458" s="27" t="s">
        <v>443</v>
      </c>
      <c r="Q458" s="144">
        <v>1</v>
      </c>
      <c r="R458" s="144">
        <v>1</v>
      </c>
      <c r="S458" s="144">
        <v>100</v>
      </c>
      <c r="T458" s="2"/>
    </row>
    <row r="459" spans="1:20" ht="18" customHeight="1" x14ac:dyDescent="0.25">
      <c r="A459" s="386"/>
      <c r="B459" s="389"/>
      <c r="C459" s="8">
        <v>2017</v>
      </c>
      <c r="D459" s="90">
        <v>0</v>
      </c>
      <c r="E459" s="90">
        <v>0</v>
      </c>
      <c r="F459" s="90">
        <v>0</v>
      </c>
      <c r="G459" s="90">
        <v>0</v>
      </c>
      <c r="H459" s="90">
        <v>0</v>
      </c>
      <c r="I459" s="90">
        <v>0</v>
      </c>
      <c r="J459" s="90">
        <v>0</v>
      </c>
      <c r="K459" s="90">
        <v>0</v>
      </c>
      <c r="L459" s="90">
        <v>0</v>
      </c>
      <c r="M459" s="90">
        <v>0</v>
      </c>
      <c r="N459" s="90" t="s">
        <v>341</v>
      </c>
      <c r="O459" s="90" t="s">
        <v>341</v>
      </c>
      <c r="P459" s="171" t="s">
        <v>22</v>
      </c>
      <c r="Q459" s="171" t="s">
        <v>22</v>
      </c>
      <c r="R459" s="171" t="s">
        <v>22</v>
      </c>
      <c r="S459" s="171" t="s">
        <v>22</v>
      </c>
      <c r="T459" s="2"/>
    </row>
    <row r="460" spans="1:20" ht="41.25" customHeight="1" x14ac:dyDescent="0.25">
      <c r="A460" s="386"/>
      <c r="B460" s="389"/>
      <c r="C460" s="8">
        <v>2018</v>
      </c>
      <c r="D460" s="90">
        <v>8848.15</v>
      </c>
      <c r="E460" s="90">
        <v>8847.81</v>
      </c>
      <c r="F460" s="90">
        <v>6500</v>
      </c>
      <c r="G460" s="90">
        <v>6499.67</v>
      </c>
      <c r="H460" s="90">
        <v>1547</v>
      </c>
      <c r="I460" s="90">
        <v>1547</v>
      </c>
      <c r="J460" s="90">
        <v>801.15</v>
      </c>
      <c r="K460" s="90">
        <v>801.14</v>
      </c>
      <c r="L460" s="90">
        <v>0</v>
      </c>
      <c r="M460" s="90">
        <v>0</v>
      </c>
      <c r="N460" s="90">
        <v>100</v>
      </c>
      <c r="O460" s="90">
        <v>100</v>
      </c>
      <c r="P460" s="8" t="s">
        <v>551</v>
      </c>
      <c r="Q460" s="209">
        <v>1</v>
      </c>
      <c r="R460" s="209">
        <v>1</v>
      </c>
      <c r="S460" s="209">
        <v>100</v>
      </c>
      <c r="T460" s="2"/>
    </row>
    <row r="461" spans="1:20" ht="41.25" customHeight="1" x14ac:dyDescent="0.25">
      <c r="A461" s="386"/>
      <c r="B461" s="389"/>
      <c r="C461" s="8">
        <v>2019</v>
      </c>
      <c r="D461" s="90">
        <v>67258.600000000006</v>
      </c>
      <c r="E461" s="90">
        <v>67257.850000000006</v>
      </c>
      <c r="F461" s="90">
        <v>21729</v>
      </c>
      <c r="G461" s="90">
        <v>21728.87</v>
      </c>
      <c r="H461" s="90">
        <v>32547.5</v>
      </c>
      <c r="I461" s="90">
        <v>32547.16</v>
      </c>
      <c r="J461" s="90">
        <v>12982.1</v>
      </c>
      <c r="K461" s="90">
        <v>12981.82</v>
      </c>
      <c r="L461" s="90">
        <v>0</v>
      </c>
      <c r="M461" s="90">
        <v>0</v>
      </c>
      <c r="N461" s="90">
        <v>100</v>
      </c>
      <c r="O461" s="90">
        <v>100</v>
      </c>
      <c r="P461" s="380" t="s">
        <v>594</v>
      </c>
      <c r="Q461" s="243">
        <v>0</v>
      </c>
      <c r="R461" s="243">
        <v>0</v>
      </c>
      <c r="S461" s="243">
        <v>100</v>
      </c>
      <c r="T461" s="2"/>
    </row>
    <row r="462" spans="1:20" ht="41.25" customHeight="1" x14ac:dyDescent="0.25">
      <c r="A462" s="387"/>
      <c r="B462" s="390"/>
      <c r="C462" s="291">
        <v>2020</v>
      </c>
      <c r="D462" s="90">
        <v>61550.8</v>
      </c>
      <c r="E462" s="90">
        <v>61537.84</v>
      </c>
      <c r="F462" s="90">
        <v>18779.5</v>
      </c>
      <c r="G462" s="90">
        <v>18779.5</v>
      </c>
      <c r="H462" s="90">
        <v>29895.9</v>
      </c>
      <c r="I462" s="90">
        <v>29888.02</v>
      </c>
      <c r="J462" s="90">
        <v>12875.4</v>
      </c>
      <c r="K462" s="90">
        <v>12870.32</v>
      </c>
      <c r="L462" s="90">
        <v>0</v>
      </c>
      <c r="M462" s="90">
        <v>0</v>
      </c>
      <c r="N462" s="90">
        <v>100</v>
      </c>
      <c r="O462" s="320">
        <f>E462/D462</f>
        <v>0.99978944221683541</v>
      </c>
      <c r="P462" s="382"/>
      <c r="Q462" s="293">
        <v>2</v>
      </c>
      <c r="R462" s="293">
        <v>2</v>
      </c>
      <c r="S462" s="293">
        <v>100</v>
      </c>
      <c r="T462" s="2"/>
    </row>
    <row r="463" spans="1:20" ht="39" customHeight="1" x14ac:dyDescent="0.25">
      <c r="A463" s="466" t="s">
        <v>93</v>
      </c>
      <c r="B463" s="221" t="s">
        <v>94</v>
      </c>
      <c r="C463" s="8">
        <v>2014</v>
      </c>
      <c r="D463" s="90">
        <v>5484.4</v>
      </c>
      <c r="E463" s="90">
        <v>5484.37</v>
      </c>
      <c r="F463" s="90">
        <v>0</v>
      </c>
      <c r="G463" s="90">
        <v>0</v>
      </c>
      <c r="H463" s="90">
        <v>0</v>
      </c>
      <c r="I463" s="90">
        <v>0</v>
      </c>
      <c r="J463" s="90">
        <v>5484.4</v>
      </c>
      <c r="K463" s="90">
        <v>5484.37</v>
      </c>
      <c r="L463" s="90">
        <v>0</v>
      </c>
      <c r="M463" s="90">
        <v>0</v>
      </c>
      <c r="N463" s="90">
        <v>100</v>
      </c>
      <c r="O463" s="90">
        <v>100</v>
      </c>
      <c r="P463" s="27" t="s">
        <v>220</v>
      </c>
      <c r="Q463" s="6">
        <v>1</v>
      </c>
      <c r="R463" s="6">
        <v>1</v>
      </c>
      <c r="S463" s="6">
        <v>100</v>
      </c>
      <c r="T463" s="2"/>
    </row>
    <row r="464" spans="1:20" ht="21.75" customHeight="1" x14ac:dyDescent="0.25">
      <c r="A464" s="466"/>
      <c r="B464" s="467" t="s">
        <v>552</v>
      </c>
      <c r="C464" s="8">
        <v>2016</v>
      </c>
      <c r="D464" s="90">
        <v>401040</v>
      </c>
      <c r="E464" s="90">
        <v>401039.92</v>
      </c>
      <c r="F464" s="90">
        <v>298323</v>
      </c>
      <c r="G464" s="90">
        <v>298323</v>
      </c>
      <c r="H464" s="90">
        <v>0</v>
      </c>
      <c r="I464" s="90">
        <v>0</v>
      </c>
      <c r="J464" s="90">
        <v>102717</v>
      </c>
      <c r="K464" s="90">
        <v>102716.92</v>
      </c>
      <c r="L464" s="90">
        <v>0</v>
      </c>
      <c r="M464" s="90">
        <v>0</v>
      </c>
      <c r="N464" s="90">
        <v>100</v>
      </c>
      <c r="O464" s="90">
        <v>100</v>
      </c>
      <c r="P464" s="380" t="s">
        <v>444</v>
      </c>
      <c r="Q464" s="385">
        <v>1</v>
      </c>
      <c r="R464" s="385">
        <v>1</v>
      </c>
      <c r="S464" s="385">
        <v>100</v>
      </c>
      <c r="T464" s="2"/>
    </row>
    <row r="465" spans="1:20" ht="22.5" customHeight="1" x14ac:dyDescent="0.25">
      <c r="A465" s="466"/>
      <c r="B465" s="468"/>
      <c r="C465" s="8">
        <v>2017</v>
      </c>
      <c r="D465" s="90">
        <v>17742.5</v>
      </c>
      <c r="E465" s="90">
        <v>17742.400000000001</v>
      </c>
      <c r="F465" s="90">
        <v>0</v>
      </c>
      <c r="G465" s="90">
        <v>0</v>
      </c>
      <c r="H465" s="90">
        <v>12447.7</v>
      </c>
      <c r="I465" s="90">
        <v>12447.7</v>
      </c>
      <c r="J465" s="90">
        <v>5294.8</v>
      </c>
      <c r="K465" s="90">
        <v>5294.7</v>
      </c>
      <c r="L465" s="90">
        <v>0</v>
      </c>
      <c r="M465" s="90">
        <v>0</v>
      </c>
      <c r="N465" s="90">
        <v>100</v>
      </c>
      <c r="O465" s="90">
        <v>100</v>
      </c>
      <c r="P465" s="382"/>
      <c r="Q465" s="387"/>
      <c r="R465" s="387"/>
      <c r="S465" s="387"/>
      <c r="T465" s="2"/>
    </row>
    <row r="466" spans="1:20" ht="15" customHeight="1" x14ac:dyDescent="0.25">
      <c r="A466" s="466"/>
      <c r="B466" s="222" t="s">
        <v>516</v>
      </c>
      <c r="C466" s="8">
        <v>2017</v>
      </c>
      <c r="D466" s="90">
        <v>30935.4</v>
      </c>
      <c r="E466" s="90">
        <v>30935.3</v>
      </c>
      <c r="F466" s="90">
        <v>0</v>
      </c>
      <c r="G466" s="90">
        <v>0</v>
      </c>
      <c r="H466" s="90">
        <v>0</v>
      </c>
      <c r="I466" s="90">
        <v>0</v>
      </c>
      <c r="J466" s="90">
        <v>30935.4</v>
      </c>
      <c r="K466" s="90">
        <v>30935.3</v>
      </c>
      <c r="L466" s="90">
        <v>0</v>
      </c>
      <c r="M466" s="90">
        <v>0</v>
      </c>
      <c r="N466" s="90">
        <v>100</v>
      </c>
      <c r="O466" s="90">
        <v>100</v>
      </c>
      <c r="P466" s="8" t="s">
        <v>516</v>
      </c>
      <c r="Q466" s="175">
        <v>1</v>
      </c>
      <c r="R466" s="175">
        <v>1</v>
      </c>
      <c r="S466" s="175">
        <v>100</v>
      </c>
      <c r="T466" s="2"/>
    </row>
    <row r="467" spans="1:20" ht="18.75" customHeight="1" x14ac:dyDescent="0.25">
      <c r="A467" s="466"/>
      <c r="B467" s="380" t="s">
        <v>554</v>
      </c>
      <c r="C467" s="8">
        <v>2017</v>
      </c>
      <c r="D467" s="90">
        <v>7152.2</v>
      </c>
      <c r="E467" s="90">
        <v>7152.2</v>
      </c>
      <c r="F467" s="90">
        <v>0</v>
      </c>
      <c r="G467" s="90">
        <v>0</v>
      </c>
      <c r="H467" s="90">
        <v>0</v>
      </c>
      <c r="I467" s="90">
        <v>0</v>
      </c>
      <c r="J467" s="90">
        <v>7152.2</v>
      </c>
      <c r="K467" s="90">
        <v>7152.2</v>
      </c>
      <c r="L467" s="90">
        <v>0</v>
      </c>
      <c r="M467" s="90">
        <v>0</v>
      </c>
      <c r="N467" s="90">
        <v>100</v>
      </c>
      <c r="O467" s="90">
        <v>100</v>
      </c>
      <c r="P467" s="8" t="s">
        <v>517</v>
      </c>
      <c r="Q467" s="175">
        <v>1</v>
      </c>
      <c r="R467" s="175">
        <v>1</v>
      </c>
      <c r="S467" s="175">
        <v>100</v>
      </c>
      <c r="T467" s="2"/>
    </row>
    <row r="468" spans="1:20" ht="26.25" customHeight="1" x14ac:dyDescent="0.25">
      <c r="A468" s="466"/>
      <c r="B468" s="382"/>
      <c r="C468" s="8">
        <v>2018</v>
      </c>
      <c r="D468" s="90">
        <v>82400.27</v>
      </c>
      <c r="E468" s="90">
        <v>72921.42</v>
      </c>
      <c r="F468" s="90">
        <v>0</v>
      </c>
      <c r="G468" s="90">
        <v>0</v>
      </c>
      <c r="H468" s="90">
        <v>51115.54</v>
      </c>
      <c r="I468" s="90">
        <v>41636.83</v>
      </c>
      <c r="J468" s="90">
        <v>31284.73</v>
      </c>
      <c r="K468" s="90">
        <v>31284.59</v>
      </c>
      <c r="L468" s="90">
        <v>0</v>
      </c>
      <c r="M468" s="90">
        <v>0</v>
      </c>
      <c r="N468" s="90">
        <v>100</v>
      </c>
      <c r="O468" s="90">
        <v>88.5</v>
      </c>
      <c r="P468" s="189" t="s">
        <v>554</v>
      </c>
      <c r="Q468" s="196">
        <v>1</v>
      </c>
      <c r="R468" s="196">
        <v>1</v>
      </c>
      <c r="S468" s="196">
        <v>100</v>
      </c>
      <c r="T468" s="2"/>
    </row>
    <row r="469" spans="1:20" ht="21" customHeight="1" x14ac:dyDescent="0.25">
      <c r="A469" s="466"/>
      <c r="B469" s="380" t="s">
        <v>518</v>
      </c>
      <c r="C469" s="8">
        <v>2017</v>
      </c>
      <c r="D469" s="90">
        <v>16478.7</v>
      </c>
      <c r="E469" s="90">
        <v>16478.599999999999</v>
      </c>
      <c r="F469" s="90">
        <v>0</v>
      </c>
      <c r="G469" s="90">
        <v>0</v>
      </c>
      <c r="H469" s="90">
        <v>0</v>
      </c>
      <c r="I469" s="90">
        <v>0</v>
      </c>
      <c r="J469" s="90">
        <v>16478.7</v>
      </c>
      <c r="K469" s="90">
        <v>16478.599999999999</v>
      </c>
      <c r="L469" s="90">
        <v>0</v>
      </c>
      <c r="M469" s="90">
        <v>0</v>
      </c>
      <c r="N469" s="90">
        <v>100</v>
      </c>
      <c r="O469" s="90">
        <v>100</v>
      </c>
      <c r="P469" s="380" t="s">
        <v>553</v>
      </c>
      <c r="Q469" s="175">
        <v>1</v>
      </c>
      <c r="R469" s="175">
        <v>1</v>
      </c>
      <c r="S469" s="175">
        <v>100</v>
      </c>
      <c r="T469" s="2"/>
    </row>
    <row r="470" spans="1:20" ht="17.25" customHeight="1" x14ac:dyDescent="0.25">
      <c r="A470" s="466"/>
      <c r="B470" s="382"/>
      <c r="C470" s="8">
        <v>2018</v>
      </c>
      <c r="D470" s="90">
        <v>1935.15</v>
      </c>
      <c r="E470" s="90">
        <v>1935.15</v>
      </c>
      <c r="F470" s="90">
        <v>0</v>
      </c>
      <c r="G470" s="90">
        <v>0</v>
      </c>
      <c r="H470" s="90">
        <v>0</v>
      </c>
      <c r="I470" s="90">
        <v>0</v>
      </c>
      <c r="J470" s="90">
        <v>1935.15</v>
      </c>
      <c r="K470" s="90">
        <v>1935.15</v>
      </c>
      <c r="L470" s="90">
        <v>0</v>
      </c>
      <c r="M470" s="90">
        <v>0</v>
      </c>
      <c r="N470" s="90">
        <v>100</v>
      </c>
      <c r="O470" s="90">
        <v>100</v>
      </c>
      <c r="P470" s="382"/>
      <c r="Q470" s="187" t="s">
        <v>22</v>
      </c>
      <c r="R470" s="187" t="s">
        <v>22</v>
      </c>
      <c r="S470" s="187" t="s">
        <v>22</v>
      </c>
      <c r="T470" s="2"/>
    </row>
    <row r="471" spans="1:20" x14ac:dyDescent="0.25">
      <c r="A471" s="426" t="s">
        <v>95</v>
      </c>
      <c r="B471" s="429" t="s">
        <v>96</v>
      </c>
      <c r="C471" s="17" t="s">
        <v>610</v>
      </c>
      <c r="D471" s="18">
        <f>SUM(D472:D478)</f>
        <v>883.4</v>
      </c>
      <c r="E471" s="18">
        <f t="shared" ref="E471:M471" si="151">SUM(E472:E478)</f>
        <v>883.38</v>
      </c>
      <c r="F471" s="18">
        <f t="shared" si="151"/>
        <v>686</v>
      </c>
      <c r="G471" s="18">
        <f t="shared" si="151"/>
        <v>686</v>
      </c>
      <c r="H471" s="18">
        <f t="shared" si="151"/>
        <v>179.6</v>
      </c>
      <c r="I471" s="18">
        <f t="shared" si="151"/>
        <v>179.6</v>
      </c>
      <c r="J471" s="18">
        <f t="shared" si="151"/>
        <v>17.8</v>
      </c>
      <c r="K471" s="18">
        <f t="shared" si="151"/>
        <v>17.78</v>
      </c>
      <c r="L471" s="18">
        <f t="shared" si="151"/>
        <v>0</v>
      </c>
      <c r="M471" s="18">
        <f t="shared" si="151"/>
        <v>0</v>
      </c>
      <c r="N471" s="18">
        <v>100</v>
      </c>
      <c r="O471" s="18">
        <v>100</v>
      </c>
      <c r="P471" s="432" t="s">
        <v>22</v>
      </c>
      <c r="Q471" s="432" t="s">
        <v>22</v>
      </c>
      <c r="R471" s="432" t="s">
        <v>22</v>
      </c>
      <c r="S471" s="432" t="s">
        <v>22</v>
      </c>
      <c r="T471" s="2"/>
    </row>
    <row r="472" spans="1:20" x14ac:dyDescent="0.25">
      <c r="A472" s="427"/>
      <c r="B472" s="430"/>
      <c r="C472" s="16">
        <v>2014</v>
      </c>
      <c r="D472" s="18">
        <f t="shared" ref="D472:M472" si="152">SUM(D479+D485)</f>
        <v>165.6</v>
      </c>
      <c r="E472" s="18">
        <f t="shared" si="152"/>
        <v>165.6</v>
      </c>
      <c r="F472" s="18">
        <f t="shared" si="152"/>
        <v>0</v>
      </c>
      <c r="G472" s="18">
        <f t="shared" si="152"/>
        <v>0</v>
      </c>
      <c r="H472" s="18">
        <f t="shared" si="152"/>
        <v>165.6</v>
      </c>
      <c r="I472" s="18">
        <f t="shared" si="152"/>
        <v>165.6</v>
      </c>
      <c r="J472" s="18">
        <f t="shared" si="152"/>
        <v>0</v>
      </c>
      <c r="K472" s="18">
        <f t="shared" si="152"/>
        <v>0</v>
      </c>
      <c r="L472" s="18">
        <f t="shared" si="152"/>
        <v>0</v>
      </c>
      <c r="M472" s="18">
        <f t="shared" si="152"/>
        <v>0</v>
      </c>
      <c r="N472" s="18">
        <v>100</v>
      </c>
      <c r="O472" s="18">
        <v>100</v>
      </c>
      <c r="P472" s="433"/>
      <c r="Q472" s="433"/>
      <c r="R472" s="433"/>
      <c r="S472" s="433"/>
      <c r="T472" s="2"/>
    </row>
    <row r="473" spans="1:20" x14ac:dyDescent="0.25">
      <c r="A473" s="427"/>
      <c r="B473" s="430"/>
      <c r="C473" s="16">
        <v>2015</v>
      </c>
      <c r="D473" s="18">
        <f t="shared" ref="D473:M473" si="153">SUM(D480+D486)</f>
        <v>15.8</v>
      </c>
      <c r="E473" s="18">
        <f t="shared" si="153"/>
        <v>15.8</v>
      </c>
      <c r="F473" s="18">
        <f t="shared" si="153"/>
        <v>0</v>
      </c>
      <c r="G473" s="18">
        <f t="shared" si="153"/>
        <v>0</v>
      </c>
      <c r="H473" s="18">
        <f t="shared" si="153"/>
        <v>0</v>
      </c>
      <c r="I473" s="18">
        <f t="shared" si="153"/>
        <v>0</v>
      </c>
      <c r="J473" s="18">
        <f t="shared" si="153"/>
        <v>15.8</v>
      </c>
      <c r="K473" s="18">
        <f t="shared" si="153"/>
        <v>15.8</v>
      </c>
      <c r="L473" s="18">
        <f t="shared" si="153"/>
        <v>0</v>
      </c>
      <c r="M473" s="18">
        <f t="shared" si="153"/>
        <v>0</v>
      </c>
      <c r="N473" s="18">
        <v>100</v>
      </c>
      <c r="O473" s="18">
        <v>100</v>
      </c>
      <c r="P473" s="433"/>
      <c r="Q473" s="433"/>
      <c r="R473" s="433"/>
      <c r="S473" s="433"/>
      <c r="T473" s="2"/>
    </row>
    <row r="474" spans="1:20" x14ac:dyDescent="0.25">
      <c r="A474" s="427"/>
      <c r="B474" s="430"/>
      <c r="C474" s="16">
        <v>2016</v>
      </c>
      <c r="D474" s="18">
        <f t="shared" ref="D474:M474" si="154">SUM(D481+D487+D491+D496)</f>
        <v>0</v>
      </c>
      <c r="E474" s="18">
        <f t="shared" si="154"/>
        <v>0</v>
      </c>
      <c r="F474" s="18">
        <f t="shared" si="154"/>
        <v>0</v>
      </c>
      <c r="G474" s="18">
        <f t="shared" si="154"/>
        <v>0</v>
      </c>
      <c r="H474" s="18">
        <f t="shared" si="154"/>
        <v>0</v>
      </c>
      <c r="I474" s="18">
        <f t="shared" si="154"/>
        <v>0</v>
      </c>
      <c r="J474" s="18">
        <f t="shared" si="154"/>
        <v>0</v>
      </c>
      <c r="K474" s="18">
        <f t="shared" si="154"/>
        <v>0</v>
      </c>
      <c r="L474" s="18">
        <f t="shared" si="154"/>
        <v>0</v>
      </c>
      <c r="M474" s="18">
        <f t="shared" si="154"/>
        <v>0</v>
      </c>
      <c r="N474" s="18">
        <v>100</v>
      </c>
      <c r="O474" s="18">
        <v>100</v>
      </c>
      <c r="P474" s="433"/>
      <c r="Q474" s="433"/>
      <c r="R474" s="433"/>
      <c r="S474" s="433"/>
      <c r="T474" s="2"/>
    </row>
    <row r="475" spans="1:20" x14ac:dyDescent="0.25">
      <c r="A475" s="427"/>
      <c r="B475" s="430"/>
      <c r="C475" s="16">
        <v>2017</v>
      </c>
      <c r="D475" s="18">
        <f t="shared" ref="D475:M475" si="155">SUM(D482+D488+D492+D497)</f>
        <v>0</v>
      </c>
      <c r="E475" s="18">
        <f t="shared" si="155"/>
        <v>0</v>
      </c>
      <c r="F475" s="18">
        <f t="shared" si="155"/>
        <v>0</v>
      </c>
      <c r="G475" s="18">
        <f t="shared" si="155"/>
        <v>0</v>
      </c>
      <c r="H475" s="18">
        <f t="shared" si="155"/>
        <v>0</v>
      </c>
      <c r="I475" s="18">
        <f t="shared" si="155"/>
        <v>0</v>
      </c>
      <c r="J475" s="18">
        <f t="shared" si="155"/>
        <v>0</v>
      </c>
      <c r="K475" s="18">
        <f t="shared" si="155"/>
        <v>0</v>
      </c>
      <c r="L475" s="18">
        <f t="shared" si="155"/>
        <v>0</v>
      </c>
      <c r="M475" s="18">
        <f t="shared" si="155"/>
        <v>0</v>
      </c>
      <c r="N475" s="18">
        <v>0</v>
      </c>
      <c r="O475" s="18">
        <v>0</v>
      </c>
      <c r="P475" s="433"/>
      <c r="Q475" s="433"/>
      <c r="R475" s="433"/>
      <c r="S475" s="433"/>
      <c r="T475" s="2"/>
    </row>
    <row r="476" spans="1:20" x14ac:dyDescent="0.25">
      <c r="A476" s="427"/>
      <c r="B476" s="430"/>
      <c r="C476" s="16">
        <v>2018</v>
      </c>
      <c r="D476" s="18">
        <f t="shared" ref="D476:M476" si="156">SUM(D483+D489+D493+D498)</f>
        <v>0</v>
      </c>
      <c r="E476" s="18">
        <f t="shared" si="156"/>
        <v>0</v>
      </c>
      <c r="F476" s="18">
        <f t="shared" si="156"/>
        <v>0</v>
      </c>
      <c r="G476" s="18">
        <f t="shared" si="156"/>
        <v>0</v>
      </c>
      <c r="H476" s="18">
        <f t="shared" si="156"/>
        <v>0</v>
      </c>
      <c r="I476" s="18">
        <f t="shared" si="156"/>
        <v>0</v>
      </c>
      <c r="J476" s="18">
        <f t="shared" si="156"/>
        <v>0</v>
      </c>
      <c r="K476" s="18">
        <f t="shared" si="156"/>
        <v>0</v>
      </c>
      <c r="L476" s="18">
        <f t="shared" si="156"/>
        <v>0</v>
      </c>
      <c r="M476" s="18">
        <f t="shared" si="156"/>
        <v>0</v>
      </c>
      <c r="N476" s="18">
        <v>0</v>
      </c>
      <c r="O476" s="18">
        <v>0</v>
      </c>
      <c r="P476" s="433"/>
      <c r="Q476" s="433"/>
      <c r="R476" s="433"/>
      <c r="S476" s="433"/>
      <c r="T476" s="2"/>
    </row>
    <row r="477" spans="1:20" x14ac:dyDescent="0.25">
      <c r="A477" s="427"/>
      <c r="B477" s="430"/>
      <c r="C477" s="16">
        <v>2019</v>
      </c>
      <c r="D477" s="18">
        <f t="shared" ref="D477:M477" si="157">SUM(D484+D490+D494+D499)</f>
        <v>0</v>
      </c>
      <c r="E477" s="18">
        <f t="shared" si="157"/>
        <v>0</v>
      </c>
      <c r="F477" s="18">
        <f t="shared" si="157"/>
        <v>0</v>
      </c>
      <c r="G477" s="18">
        <f t="shared" si="157"/>
        <v>0</v>
      </c>
      <c r="H477" s="18">
        <f t="shared" si="157"/>
        <v>0</v>
      </c>
      <c r="I477" s="18">
        <f t="shared" si="157"/>
        <v>0</v>
      </c>
      <c r="J477" s="18">
        <f t="shared" si="157"/>
        <v>0</v>
      </c>
      <c r="K477" s="18">
        <f t="shared" si="157"/>
        <v>0</v>
      </c>
      <c r="L477" s="18">
        <f t="shared" si="157"/>
        <v>0</v>
      </c>
      <c r="M477" s="18">
        <f t="shared" si="157"/>
        <v>0</v>
      </c>
      <c r="N477" s="18">
        <v>0</v>
      </c>
      <c r="O477" s="18">
        <v>0</v>
      </c>
      <c r="P477" s="433"/>
      <c r="Q477" s="433"/>
      <c r="R477" s="433"/>
      <c r="S477" s="433"/>
      <c r="T477" s="2"/>
    </row>
    <row r="478" spans="1:20" x14ac:dyDescent="0.25">
      <c r="A478" s="428"/>
      <c r="B478" s="431"/>
      <c r="C478" s="16">
        <v>2020</v>
      </c>
      <c r="D478" s="18">
        <f>SUM(D495)</f>
        <v>702</v>
      </c>
      <c r="E478" s="18">
        <f t="shared" ref="E478:M478" si="158">SUM(E495)</f>
        <v>701.98</v>
      </c>
      <c r="F478" s="18">
        <f t="shared" si="158"/>
        <v>686</v>
      </c>
      <c r="G478" s="18">
        <f t="shared" si="158"/>
        <v>686</v>
      </c>
      <c r="H478" s="18">
        <f t="shared" si="158"/>
        <v>14</v>
      </c>
      <c r="I478" s="18">
        <f t="shared" si="158"/>
        <v>14</v>
      </c>
      <c r="J478" s="18">
        <f t="shared" si="158"/>
        <v>2</v>
      </c>
      <c r="K478" s="18">
        <f t="shared" si="158"/>
        <v>1.98</v>
      </c>
      <c r="L478" s="18">
        <f t="shared" si="158"/>
        <v>0</v>
      </c>
      <c r="M478" s="18">
        <f t="shared" si="158"/>
        <v>0</v>
      </c>
      <c r="N478" s="18">
        <v>100</v>
      </c>
      <c r="O478" s="319">
        <f>E478/D478</f>
        <v>0.99997150997150996</v>
      </c>
      <c r="P478" s="434"/>
      <c r="Q478" s="434"/>
      <c r="R478" s="434"/>
      <c r="S478" s="434"/>
      <c r="T478" s="2"/>
    </row>
    <row r="479" spans="1:20" ht="18" customHeight="1" x14ac:dyDescent="0.25">
      <c r="A479" s="385" t="s">
        <v>97</v>
      </c>
      <c r="B479" s="388" t="s">
        <v>98</v>
      </c>
      <c r="C479" s="8">
        <v>2014</v>
      </c>
      <c r="D479" s="90">
        <v>145</v>
      </c>
      <c r="E479" s="90">
        <v>145</v>
      </c>
      <c r="F479" s="90">
        <v>0</v>
      </c>
      <c r="G479" s="90">
        <v>0</v>
      </c>
      <c r="H479" s="90">
        <v>145</v>
      </c>
      <c r="I479" s="90">
        <v>145</v>
      </c>
      <c r="J479" s="90">
        <v>0</v>
      </c>
      <c r="K479" s="90">
        <v>0</v>
      </c>
      <c r="L479" s="90">
        <v>0</v>
      </c>
      <c r="M479" s="90">
        <v>0</v>
      </c>
      <c r="N479" s="90">
        <v>100</v>
      </c>
      <c r="O479" s="90">
        <v>100</v>
      </c>
      <c r="P479" s="380" t="s">
        <v>221</v>
      </c>
      <c r="Q479" s="6">
        <v>30</v>
      </c>
      <c r="R479" s="6">
        <v>30</v>
      </c>
      <c r="S479" s="6">
        <v>100</v>
      </c>
      <c r="T479" s="2"/>
    </row>
    <row r="480" spans="1:20" ht="18.75" customHeight="1" x14ac:dyDescent="0.25">
      <c r="A480" s="386"/>
      <c r="B480" s="389"/>
      <c r="C480" s="23">
        <v>2015</v>
      </c>
      <c r="D480" s="24">
        <v>15.8</v>
      </c>
      <c r="E480" s="24">
        <v>15.8</v>
      </c>
      <c r="F480" s="24">
        <v>0</v>
      </c>
      <c r="G480" s="24">
        <v>0</v>
      </c>
      <c r="H480" s="24">
        <v>0</v>
      </c>
      <c r="I480" s="24">
        <v>0</v>
      </c>
      <c r="J480" s="24">
        <v>15.8</v>
      </c>
      <c r="K480" s="24">
        <v>15.8</v>
      </c>
      <c r="L480" s="24">
        <v>0</v>
      </c>
      <c r="M480" s="24">
        <v>0</v>
      </c>
      <c r="N480" s="24">
        <v>100</v>
      </c>
      <c r="O480" s="24">
        <v>100</v>
      </c>
      <c r="P480" s="381"/>
      <c r="Q480" s="114">
        <v>33</v>
      </c>
      <c r="R480" s="114">
        <v>33</v>
      </c>
      <c r="S480" s="114">
        <v>100</v>
      </c>
      <c r="T480" s="2"/>
    </row>
    <row r="481" spans="1:20" ht="21.75" customHeight="1" x14ac:dyDescent="0.25">
      <c r="A481" s="386"/>
      <c r="B481" s="389"/>
      <c r="C481" s="23">
        <v>2016</v>
      </c>
      <c r="D481" s="24">
        <v>0</v>
      </c>
      <c r="E481" s="24">
        <v>0</v>
      </c>
      <c r="F481" s="24">
        <v>0</v>
      </c>
      <c r="G481" s="24">
        <v>0</v>
      </c>
      <c r="H481" s="24">
        <v>0</v>
      </c>
      <c r="I481" s="24">
        <v>0</v>
      </c>
      <c r="J481" s="24">
        <v>0</v>
      </c>
      <c r="K481" s="24">
        <v>0</v>
      </c>
      <c r="L481" s="24">
        <v>0</v>
      </c>
      <c r="M481" s="24">
        <v>0</v>
      </c>
      <c r="N481" s="24">
        <v>0</v>
      </c>
      <c r="O481" s="24">
        <v>0</v>
      </c>
      <c r="P481" s="381"/>
      <c r="Q481" s="144">
        <v>36</v>
      </c>
      <c r="R481" s="144">
        <v>79</v>
      </c>
      <c r="S481" s="144">
        <v>219.4</v>
      </c>
      <c r="T481" s="2"/>
    </row>
    <row r="482" spans="1:20" ht="19.5" customHeight="1" x14ac:dyDescent="0.25">
      <c r="A482" s="386"/>
      <c r="B482" s="389"/>
      <c r="C482" s="23">
        <v>2017</v>
      </c>
      <c r="D482" s="24">
        <v>0</v>
      </c>
      <c r="E482" s="24">
        <v>0</v>
      </c>
      <c r="F482" s="24">
        <v>0</v>
      </c>
      <c r="G482" s="24">
        <v>0</v>
      </c>
      <c r="H482" s="24">
        <v>0</v>
      </c>
      <c r="I482" s="24">
        <v>0</v>
      </c>
      <c r="J482" s="24">
        <v>0</v>
      </c>
      <c r="K482" s="24">
        <v>0</v>
      </c>
      <c r="L482" s="24">
        <v>0</v>
      </c>
      <c r="M482" s="24">
        <v>0</v>
      </c>
      <c r="N482" s="24">
        <v>0</v>
      </c>
      <c r="O482" s="24">
        <v>0</v>
      </c>
      <c r="P482" s="381"/>
      <c r="Q482" s="171">
        <v>38</v>
      </c>
      <c r="R482" s="171">
        <v>84</v>
      </c>
      <c r="S482" s="171">
        <v>221</v>
      </c>
      <c r="T482" s="2"/>
    </row>
    <row r="483" spans="1:20" ht="19.5" customHeight="1" x14ac:dyDescent="0.25">
      <c r="A483" s="386"/>
      <c r="B483" s="389"/>
      <c r="C483" s="23">
        <v>2018</v>
      </c>
      <c r="D483" s="24">
        <v>0</v>
      </c>
      <c r="E483" s="24">
        <v>0</v>
      </c>
      <c r="F483" s="24">
        <v>0</v>
      </c>
      <c r="G483" s="24">
        <v>0</v>
      </c>
      <c r="H483" s="24">
        <v>0</v>
      </c>
      <c r="I483" s="24">
        <v>0</v>
      </c>
      <c r="J483" s="24">
        <v>0</v>
      </c>
      <c r="K483" s="24">
        <v>0</v>
      </c>
      <c r="L483" s="24">
        <v>0</v>
      </c>
      <c r="M483" s="24">
        <v>0</v>
      </c>
      <c r="N483" s="24">
        <v>0</v>
      </c>
      <c r="O483" s="24">
        <v>0</v>
      </c>
      <c r="P483" s="381"/>
      <c r="Q483" s="209">
        <v>38</v>
      </c>
      <c r="R483" s="209">
        <v>84</v>
      </c>
      <c r="S483" s="209">
        <v>221</v>
      </c>
      <c r="T483" s="2"/>
    </row>
    <row r="484" spans="1:20" ht="19.5" customHeight="1" x14ac:dyDescent="0.25">
      <c r="A484" s="386"/>
      <c r="B484" s="389"/>
      <c r="C484" s="23">
        <v>2019</v>
      </c>
      <c r="D484" s="24">
        <v>0</v>
      </c>
      <c r="E484" s="24">
        <v>0</v>
      </c>
      <c r="F484" s="24">
        <v>0</v>
      </c>
      <c r="G484" s="24">
        <v>0</v>
      </c>
      <c r="H484" s="24">
        <v>0</v>
      </c>
      <c r="I484" s="24">
        <v>0</v>
      </c>
      <c r="J484" s="24">
        <v>0</v>
      </c>
      <c r="K484" s="24">
        <v>0</v>
      </c>
      <c r="L484" s="24">
        <v>0</v>
      </c>
      <c r="M484" s="24">
        <v>0</v>
      </c>
      <c r="N484" s="24">
        <v>0</v>
      </c>
      <c r="O484" s="24">
        <v>0</v>
      </c>
      <c r="P484" s="381"/>
      <c r="Q484" s="243">
        <v>42</v>
      </c>
      <c r="R484" s="243">
        <v>42</v>
      </c>
      <c r="S484" s="243">
        <v>100</v>
      </c>
      <c r="T484" s="2"/>
    </row>
    <row r="485" spans="1:20" ht="20.25" customHeight="1" x14ac:dyDescent="0.25">
      <c r="A485" s="385" t="s">
        <v>99</v>
      </c>
      <c r="B485" s="388" t="s">
        <v>100</v>
      </c>
      <c r="C485" s="8">
        <v>2014</v>
      </c>
      <c r="D485" s="90">
        <v>20.6</v>
      </c>
      <c r="E485" s="90">
        <v>20.6</v>
      </c>
      <c r="F485" s="90">
        <v>0</v>
      </c>
      <c r="G485" s="90">
        <v>0</v>
      </c>
      <c r="H485" s="90">
        <v>20.6</v>
      </c>
      <c r="I485" s="90">
        <v>20.6</v>
      </c>
      <c r="J485" s="90">
        <v>0</v>
      </c>
      <c r="K485" s="90">
        <v>0</v>
      </c>
      <c r="L485" s="90">
        <v>0</v>
      </c>
      <c r="M485" s="90">
        <v>0</v>
      </c>
      <c r="N485" s="90">
        <v>100</v>
      </c>
      <c r="O485" s="90">
        <v>100</v>
      </c>
      <c r="P485" s="380" t="s">
        <v>222</v>
      </c>
      <c r="Q485" s="6">
        <v>20</v>
      </c>
      <c r="R485" s="6">
        <v>20</v>
      </c>
      <c r="S485" s="6">
        <v>100</v>
      </c>
      <c r="T485" s="2"/>
    </row>
    <row r="486" spans="1:20" ht="23.25" customHeight="1" x14ac:dyDescent="0.25">
      <c r="A486" s="386"/>
      <c r="B486" s="389"/>
      <c r="C486" s="8">
        <v>2015</v>
      </c>
      <c r="D486" s="90">
        <v>0</v>
      </c>
      <c r="E486" s="90">
        <v>0</v>
      </c>
      <c r="F486" s="90">
        <v>0</v>
      </c>
      <c r="G486" s="90">
        <v>0</v>
      </c>
      <c r="H486" s="90">
        <v>0</v>
      </c>
      <c r="I486" s="90">
        <v>0</v>
      </c>
      <c r="J486" s="90">
        <v>0</v>
      </c>
      <c r="K486" s="90">
        <v>0</v>
      </c>
      <c r="L486" s="90">
        <v>0</v>
      </c>
      <c r="M486" s="90">
        <v>0</v>
      </c>
      <c r="N486" s="90">
        <v>0</v>
      </c>
      <c r="O486" s="90">
        <v>0</v>
      </c>
      <c r="P486" s="381"/>
      <c r="Q486" s="114">
        <v>20</v>
      </c>
      <c r="R486" s="114">
        <v>232</v>
      </c>
      <c r="S486" s="114" t="s">
        <v>407</v>
      </c>
      <c r="T486" s="2"/>
    </row>
    <row r="487" spans="1:20" ht="18.75" customHeight="1" x14ac:dyDescent="0.25">
      <c r="A487" s="386"/>
      <c r="B487" s="389"/>
      <c r="C487" s="8">
        <v>2016</v>
      </c>
      <c r="D487" s="90">
        <v>0</v>
      </c>
      <c r="E487" s="90">
        <v>0</v>
      </c>
      <c r="F487" s="90">
        <v>0</v>
      </c>
      <c r="G487" s="90">
        <v>0</v>
      </c>
      <c r="H487" s="90">
        <v>0</v>
      </c>
      <c r="I487" s="90">
        <v>0</v>
      </c>
      <c r="J487" s="90">
        <v>0</v>
      </c>
      <c r="K487" s="90">
        <v>0</v>
      </c>
      <c r="L487" s="90">
        <v>0</v>
      </c>
      <c r="M487" s="90">
        <v>0</v>
      </c>
      <c r="N487" s="90">
        <v>0</v>
      </c>
      <c r="O487" s="90">
        <v>0</v>
      </c>
      <c r="P487" s="381"/>
      <c r="Q487" s="140">
        <v>20</v>
      </c>
      <c r="R487" s="140">
        <v>40</v>
      </c>
      <c r="S487" s="140">
        <v>200</v>
      </c>
      <c r="T487" s="2"/>
    </row>
    <row r="488" spans="1:20" ht="18.75" customHeight="1" x14ac:dyDescent="0.25">
      <c r="A488" s="386"/>
      <c r="B488" s="389"/>
      <c r="C488" s="8">
        <v>2017</v>
      </c>
      <c r="D488" s="90">
        <v>0</v>
      </c>
      <c r="E488" s="90">
        <v>0</v>
      </c>
      <c r="F488" s="90">
        <v>0</v>
      </c>
      <c r="G488" s="90">
        <v>0</v>
      </c>
      <c r="H488" s="90">
        <v>0</v>
      </c>
      <c r="I488" s="90">
        <v>0</v>
      </c>
      <c r="J488" s="90">
        <v>0</v>
      </c>
      <c r="K488" s="90">
        <v>0</v>
      </c>
      <c r="L488" s="90">
        <v>0</v>
      </c>
      <c r="M488" s="90">
        <v>0</v>
      </c>
      <c r="N488" s="90">
        <v>0</v>
      </c>
      <c r="O488" s="90">
        <v>0</v>
      </c>
      <c r="P488" s="381"/>
      <c r="Q488" s="168">
        <v>23</v>
      </c>
      <c r="R488" s="168">
        <v>300</v>
      </c>
      <c r="S488" s="171" t="s">
        <v>519</v>
      </c>
      <c r="T488" s="2"/>
    </row>
    <row r="489" spans="1:20" ht="18.75" customHeight="1" x14ac:dyDescent="0.25">
      <c r="A489" s="386"/>
      <c r="B489" s="389"/>
      <c r="C489" s="8">
        <v>2018</v>
      </c>
      <c r="D489" s="90">
        <v>0</v>
      </c>
      <c r="E489" s="90">
        <v>0</v>
      </c>
      <c r="F489" s="90">
        <v>0</v>
      </c>
      <c r="G489" s="90">
        <v>0</v>
      </c>
      <c r="H489" s="90">
        <v>0</v>
      </c>
      <c r="I489" s="90">
        <v>0</v>
      </c>
      <c r="J489" s="90">
        <v>0</v>
      </c>
      <c r="K489" s="90">
        <v>0</v>
      </c>
      <c r="L489" s="90">
        <v>0</v>
      </c>
      <c r="M489" s="90">
        <v>0</v>
      </c>
      <c r="N489" s="90">
        <v>0</v>
      </c>
      <c r="O489" s="90">
        <v>0</v>
      </c>
      <c r="P489" s="381"/>
      <c r="Q489" s="198">
        <v>25</v>
      </c>
      <c r="R489" s="198">
        <v>380</v>
      </c>
      <c r="S489" s="209" t="s">
        <v>555</v>
      </c>
      <c r="T489" s="2"/>
    </row>
    <row r="490" spans="1:20" ht="18.75" customHeight="1" x14ac:dyDescent="0.25">
      <c r="A490" s="387"/>
      <c r="B490" s="390"/>
      <c r="C490" s="8">
        <v>2019</v>
      </c>
      <c r="D490" s="90">
        <v>0</v>
      </c>
      <c r="E490" s="90">
        <v>0</v>
      </c>
      <c r="F490" s="90">
        <v>0</v>
      </c>
      <c r="G490" s="90">
        <v>0</v>
      </c>
      <c r="H490" s="90">
        <v>0</v>
      </c>
      <c r="I490" s="90">
        <v>0</v>
      </c>
      <c r="J490" s="90">
        <v>0</v>
      </c>
      <c r="K490" s="90">
        <v>0</v>
      </c>
      <c r="L490" s="90">
        <v>0</v>
      </c>
      <c r="M490" s="90">
        <v>0</v>
      </c>
      <c r="N490" s="90">
        <v>0</v>
      </c>
      <c r="O490" s="90">
        <v>0</v>
      </c>
      <c r="P490" s="382"/>
      <c r="Q490" s="239">
        <v>26</v>
      </c>
      <c r="R490" s="220">
        <v>26</v>
      </c>
      <c r="S490" s="239">
        <v>100</v>
      </c>
      <c r="T490" s="2"/>
    </row>
    <row r="491" spans="1:20" ht="18" customHeight="1" x14ac:dyDescent="0.25">
      <c r="A491" s="385" t="s">
        <v>445</v>
      </c>
      <c r="B491" s="388" t="s">
        <v>446</v>
      </c>
      <c r="C491" s="8">
        <v>2016</v>
      </c>
      <c r="D491" s="90">
        <v>0</v>
      </c>
      <c r="E491" s="90">
        <v>0</v>
      </c>
      <c r="F491" s="90">
        <v>0</v>
      </c>
      <c r="G491" s="90">
        <v>0</v>
      </c>
      <c r="H491" s="90">
        <v>0</v>
      </c>
      <c r="I491" s="90">
        <v>0</v>
      </c>
      <c r="J491" s="90">
        <v>0</v>
      </c>
      <c r="K491" s="90">
        <v>0</v>
      </c>
      <c r="L491" s="90">
        <v>0</v>
      </c>
      <c r="M491" s="90">
        <v>0</v>
      </c>
      <c r="N491" s="90">
        <v>0</v>
      </c>
      <c r="O491" s="90">
        <v>0</v>
      </c>
      <c r="P491" s="380" t="s">
        <v>447</v>
      </c>
      <c r="Q491" s="140">
        <v>39</v>
      </c>
      <c r="R491" s="140">
        <v>58</v>
      </c>
      <c r="S491" s="140">
        <v>148.69999999999999</v>
      </c>
      <c r="T491" s="2"/>
    </row>
    <row r="492" spans="1:20" ht="18.75" customHeight="1" x14ac:dyDescent="0.25">
      <c r="A492" s="386"/>
      <c r="B492" s="389"/>
      <c r="C492" s="8">
        <v>2017</v>
      </c>
      <c r="D492" s="90">
        <v>0</v>
      </c>
      <c r="E492" s="90">
        <v>0</v>
      </c>
      <c r="F492" s="90">
        <v>0</v>
      </c>
      <c r="G492" s="90">
        <v>0</v>
      </c>
      <c r="H492" s="90">
        <v>0</v>
      </c>
      <c r="I492" s="90">
        <v>0</v>
      </c>
      <c r="J492" s="90">
        <v>0</v>
      </c>
      <c r="K492" s="90">
        <v>0</v>
      </c>
      <c r="L492" s="90">
        <v>0</v>
      </c>
      <c r="M492" s="90">
        <v>0</v>
      </c>
      <c r="N492" s="90">
        <v>0</v>
      </c>
      <c r="O492" s="90">
        <v>0</v>
      </c>
      <c r="P492" s="381"/>
      <c r="Q492" s="168">
        <v>40</v>
      </c>
      <c r="R492" s="168">
        <v>62</v>
      </c>
      <c r="S492" s="168">
        <v>155</v>
      </c>
      <c r="T492" s="2"/>
    </row>
    <row r="493" spans="1:20" ht="20.25" customHeight="1" x14ac:dyDescent="0.25">
      <c r="A493" s="386"/>
      <c r="B493" s="389"/>
      <c r="C493" s="8">
        <v>2018</v>
      </c>
      <c r="D493" s="90">
        <v>0</v>
      </c>
      <c r="E493" s="90">
        <v>0</v>
      </c>
      <c r="F493" s="90">
        <v>0</v>
      </c>
      <c r="G493" s="90">
        <v>0</v>
      </c>
      <c r="H493" s="90">
        <v>0</v>
      </c>
      <c r="I493" s="90">
        <v>0</v>
      </c>
      <c r="J493" s="90">
        <v>0</v>
      </c>
      <c r="K493" s="90">
        <v>0</v>
      </c>
      <c r="L493" s="90">
        <v>0</v>
      </c>
      <c r="M493" s="90">
        <v>0</v>
      </c>
      <c r="N493" s="90">
        <v>0</v>
      </c>
      <c r="O493" s="90">
        <v>0</v>
      </c>
      <c r="P493" s="381"/>
      <c r="Q493" s="198">
        <v>43</v>
      </c>
      <c r="R493" s="198">
        <v>56</v>
      </c>
      <c r="S493" s="198">
        <v>130.19999999999999</v>
      </c>
      <c r="T493" s="2"/>
    </row>
    <row r="494" spans="1:20" ht="19.5" customHeight="1" x14ac:dyDescent="0.25">
      <c r="A494" s="386"/>
      <c r="B494" s="389"/>
      <c r="C494" s="8">
        <v>2019</v>
      </c>
      <c r="D494" s="90">
        <v>0</v>
      </c>
      <c r="E494" s="90">
        <v>0</v>
      </c>
      <c r="F494" s="90">
        <v>0</v>
      </c>
      <c r="G494" s="90">
        <v>0</v>
      </c>
      <c r="H494" s="90">
        <v>0</v>
      </c>
      <c r="I494" s="90">
        <v>0</v>
      </c>
      <c r="J494" s="90">
        <v>0</v>
      </c>
      <c r="K494" s="90">
        <v>0</v>
      </c>
      <c r="L494" s="90">
        <v>0</v>
      </c>
      <c r="M494" s="90">
        <v>0</v>
      </c>
      <c r="N494" s="90">
        <v>0</v>
      </c>
      <c r="O494" s="90">
        <v>0</v>
      </c>
      <c r="P494" s="381"/>
      <c r="Q494" s="239">
        <v>45</v>
      </c>
      <c r="R494" s="239">
        <v>45</v>
      </c>
      <c r="S494" s="239">
        <v>100</v>
      </c>
      <c r="T494" s="2"/>
    </row>
    <row r="495" spans="1:20" ht="19.5" customHeight="1" x14ac:dyDescent="0.25">
      <c r="A495" s="387"/>
      <c r="B495" s="390"/>
      <c r="C495" s="291">
        <v>2020</v>
      </c>
      <c r="D495" s="90">
        <v>702</v>
      </c>
      <c r="E495" s="90">
        <v>701.98</v>
      </c>
      <c r="F495" s="90">
        <v>686</v>
      </c>
      <c r="G495" s="90">
        <v>686</v>
      </c>
      <c r="H495" s="90">
        <v>14</v>
      </c>
      <c r="I495" s="90">
        <v>14</v>
      </c>
      <c r="J495" s="90">
        <v>2</v>
      </c>
      <c r="K495" s="90">
        <v>1.98</v>
      </c>
      <c r="L495" s="90">
        <v>0</v>
      </c>
      <c r="M495" s="90">
        <v>0</v>
      </c>
      <c r="N495" s="90">
        <v>100</v>
      </c>
      <c r="O495" s="320">
        <f>E495/D495</f>
        <v>0.99997150997150996</v>
      </c>
      <c r="P495" s="382"/>
      <c r="Q495" s="288">
        <v>100</v>
      </c>
      <c r="R495" s="288">
        <v>100</v>
      </c>
      <c r="S495" s="288">
        <v>100</v>
      </c>
      <c r="T495" s="2"/>
    </row>
    <row r="496" spans="1:20" ht="21.75" customHeight="1" x14ac:dyDescent="0.25">
      <c r="A496" s="385" t="s">
        <v>448</v>
      </c>
      <c r="B496" s="388" t="s">
        <v>449</v>
      </c>
      <c r="C496" s="8">
        <v>2016</v>
      </c>
      <c r="D496" s="90">
        <v>0</v>
      </c>
      <c r="E496" s="90">
        <v>0</v>
      </c>
      <c r="F496" s="90">
        <v>0</v>
      </c>
      <c r="G496" s="90">
        <v>0</v>
      </c>
      <c r="H496" s="90">
        <v>0</v>
      </c>
      <c r="I496" s="90">
        <v>0</v>
      </c>
      <c r="J496" s="90">
        <v>0</v>
      </c>
      <c r="K496" s="90">
        <v>0</v>
      </c>
      <c r="L496" s="90">
        <v>0</v>
      </c>
      <c r="M496" s="90">
        <v>0</v>
      </c>
      <c r="N496" s="90">
        <v>0</v>
      </c>
      <c r="O496" s="90">
        <v>0</v>
      </c>
      <c r="P496" s="380" t="s">
        <v>450</v>
      </c>
      <c r="Q496" s="140">
        <v>60</v>
      </c>
      <c r="R496" s="140">
        <v>60</v>
      </c>
      <c r="S496" s="140">
        <v>100</v>
      </c>
      <c r="T496" s="2"/>
    </row>
    <row r="497" spans="1:20" ht="17.25" customHeight="1" x14ac:dyDescent="0.25">
      <c r="A497" s="386"/>
      <c r="B497" s="389"/>
      <c r="C497" s="8">
        <v>2017</v>
      </c>
      <c r="D497" s="90">
        <v>0</v>
      </c>
      <c r="E497" s="90">
        <v>0</v>
      </c>
      <c r="F497" s="90">
        <v>0</v>
      </c>
      <c r="G497" s="90">
        <v>0</v>
      </c>
      <c r="H497" s="90">
        <v>0</v>
      </c>
      <c r="I497" s="90">
        <v>0</v>
      </c>
      <c r="J497" s="90">
        <v>0</v>
      </c>
      <c r="K497" s="90">
        <v>0</v>
      </c>
      <c r="L497" s="90">
        <v>0</v>
      </c>
      <c r="M497" s="90">
        <v>0</v>
      </c>
      <c r="N497" s="90">
        <v>0</v>
      </c>
      <c r="O497" s="90">
        <v>0</v>
      </c>
      <c r="P497" s="381"/>
      <c r="Q497" s="168">
        <v>65</v>
      </c>
      <c r="R497" s="168">
        <v>65</v>
      </c>
      <c r="S497" s="168">
        <v>100</v>
      </c>
      <c r="T497" s="2"/>
    </row>
    <row r="498" spans="1:20" ht="19.5" customHeight="1" x14ac:dyDescent="0.25">
      <c r="A498" s="386"/>
      <c r="B498" s="389"/>
      <c r="C498" s="8">
        <v>2018</v>
      </c>
      <c r="D498" s="90">
        <v>0</v>
      </c>
      <c r="E498" s="90">
        <v>0</v>
      </c>
      <c r="F498" s="90">
        <v>0</v>
      </c>
      <c r="G498" s="90">
        <v>0</v>
      </c>
      <c r="H498" s="90">
        <v>0</v>
      </c>
      <c r="I498" s="90">
        <v>0</v>
      </c>
      <c r="J498" s="90">
        <v>0</v>
      </c>
      <c r="K498" s="90">
        <v>0</v>
      </c>
      <c r="L498" s="90">
        <v>0</v>
      </c>
      <c r="M498" s="90">
        <v>0</v>
      </c>
      <c r="N498" s="90">
        <v>0</v>
      </c>
      <c r="O498" s="90">
        <v>0</v>
      </c>
      <c r="P498" s="381"/>
      <c r="Q498" s="198">
        <v>65</v>
      </c>
      <c r="R498" s="198">
        <v>75</v>
      </c>
      <c r="S498" s="198">
        <v>115.4</v>
      </c>
      <c r="T498" s="2"/>
    </row>
    <row r="499" spans="1:20" ht="21" customHeight="1" x14ac:dyDescent="0.25">
      <c r="A499" s="387"/>
      <c r="B499" s="390"/>
      <c r="C499" s="8">
        <v>2019</v>
      </c>
      <c r="D499" s="90">
        <v>0</v>
      </c>
      <c r="E499" s="90">
        <v>0</v>
      </c>
      <c r="F499" s="90">
        <v>0</v>
      </c>
      <c r="G499" s="90">
        <v>0</v>
      </c>
      <c r="H499" s="90">
        <v>0</v>
      </c>
      <c r="I499" s="90">
        <v>0</v>
      </c>
      <c r="J499" s="90">
        <v>0</v>
      </c>
      <c r="K499" s="90">
        <v>0</v>
      </c>
      <c r="L499" s="90">
        <v>0</v>
      </c>
      <c r="M499" s="90">
        <v>0</v>
      </c>
      <c r="N499" s="90">
        <v>0</v>
      </c>
      <c r="O499" s="90">
        <v>0</v>
      </c>
      <c r="P499" s="382"/>
      <c r="Q499" s="239">
        <v>70</v>
      </c>
      <c r="R499" s="239">
        <v>70</v>
      </c>
      <c r="S499" s="239">
        <v>100</v>
      </c>
      <c r="T499" s="2"/>
    </row>
    <row r="500" spans="1:20" x14ac:dyDescent="0.25">
      <c r="A500" s="426" t="s">
        <v>101</v>
      </c>
      <c r="B500" s="429" t="s">
        <v>102</v>
      </c>
      <c r="C500" s="17" t="s">
        <v>610</v>
      </c>
      <c r="D500" s="18">
        <f>SUM(D501:D507)</f>
        <v>286146</v>
      </c>
      <c r="E500" s="18">
        <f t="shared" ref="E500:M500" si="159">SUM(E501:E507)</f>
        <v>284390.20999999996</v>
      </c>
      <c r="F500" s="18">
        <f t="shared" si="159"/>
        <v>5581.8000000000011</v>
      </c>
      <c r="G500" s="18">
        <f t="shared" si="159"/>
        <v>5389.65</v>
      </c>
      <c r="H500" s="18">
        <f t="shared" si="159"/>
        <v>280564.20000000007</v>
      </c>
      <c r="I500" s="18">
        <f t="shared" si="159"/>
        <v>279000.56</v>
      </c>
      <c r="J500" s="18">
        <f t="shared" si="159"/>
        <v>0</v>
      </c>
      <c r="K500" s="18">
        <f t="shared" si="159"/>
        <v>0</v>
      </c>
      <c r="L500" s="18">
        <f t="shared" si="159"/>
        <v>0</v>
      </c>
      <c r="M500" s="18">
        <f t="shared" si="159"/>
        <v>0</v>
      </c>
      <c r="N500" s="18">
        <v>100</v>
      </c>
      <c r="O500" s="319">
        <f>E500/D500</f>
        <v>0.99386400648619921</v>
      </c>
      <c r="P500" s="432" t="s">
        <v>22</v>
      </c>
      <c r="Q500" s="432" t="s">
        <v>22</v>
      </c>
      <c r="R500" s="432" t="s">
        <v>22</v>
      </c>
      <c r="S500" s="432" t="s">
        <v>22</v>
      </c>
      <c r="T500" s="2"/>
    </row>
    <row r="501" spans="1:20" x14ac:dyDescent="0.25">
      <c r="A501" s="427"/>
      <c r="B501" s="430"/>
      <c r="C501" s="16">
        <v>2014</v>
      </c>
      <c r="D501" s="18">
        <f>SUM(D508+D515+D521+D528+D534+D541+D547)</f>
        <v>43289.9</v>
      </c>
      <c r="E501" s="18">
        <f t="shared" ref="E501:M501" si="160">SUM(E508+E515+E521+E528+E534+E541+E547)</f>
        <v>42351.76</v>
      </c>
      <c r="F501" s="18">
        <f t="shared" si="160"/>
        <v>0</v>
      </c>
      <c r="G501" s="18">
        <f t="shared" si="160"/>
        <v>0</v>
      </c>
      <c r="H501" s="18">
        <f t="shared" si="160"/>
        <v>43289.9</v>
      </c>
      <c r="I501" s="18">
        <f t="shared" si="160"/>
        <v>42351.76</v>
      </c>
      <c r="J501" s="18">
        <f t="shared" si="160"/>
        <v>0</v>
      </c>
      <c r="K501" s="18">
        <f t="shared" si="160"/>
        <v>0</v>
      </c>
      <c r="L501" s="18">
        <f t="shared" si="160"/>
        <v>0</v>
      </c>
      <c r="M501" s="18">
        <f t="shared" si="160"/>
        <v>0</v>
      </c>
      <c r="N501" s="18">
        <v>100</v>
      </c>
      <c r="O501" s="18">
        <v>97.83</v>
      </c>
      <c r="P501" s="433"/>
      <c r="Q501" s="433"/>
      <c r="R501" s="433"/>
      <c r="S501" s="433"/>
      <c r="T501" s="2"/>
    </row>
    <row r="502" spans="1:20" x14ac:dyDescent="0.25">
      <c r="A502" s="427"/>
      <c r="B502" s="430"/>
      <c r="C502" s="16">
        <v>2015</v>
      </c>
      <c r="D502" s="18">
        <f>SUM(D509+D516+D522+D529+D535+D542+D548+D553+D559)</f>
        <v>48601.3</v>
      </c>
      <c r="E502" s="18">
        <f t="shared" ref="E502:M502" si="161">SUM(E509+E516+E522+E529+E535+E542+E548+E553+E559)</f>
        <v>48600.899999999994</v>
      </c>
      <c r="F502" s="18">
        <f t="shared" si="161"/>
        <v>0</v>
      </c>
      <c r="G502" s="18">
        <f t="shared" si="161"/>
        <v>0</v>
      </c>
      <c r="H502" s="18">
        <f t="shared" si="161"/>
        <v>48601.3</v>
      </c>
      <c r="I502" s="18">
        <f t="shared" si="161"/>
        <v>48600.899999999994</v>
      </c>
      <c r="J502" s="18">
        <f t="shared" si="161"/>
        <v>0</v>
      </c>
      <c r="K502" s="18">
        <f t="shared" si="161"/>
        <v>0</v>
      </c>
      <c r="L502" s="18">
        <f t="shared" si="161"/>
        <v>0</v>
      </c>
      <c r="M502" s="18">
        <f t="shared" si="161"/>
        <v>0</v>
      </c>
      <c r="N502" s="18">
        <v>100</v>
      </c>
      <c r="O502" s="18">
        <v>100</v>
      </c>
      <c r="P502" s="433"/>
      <c r="Q502" s="433"/>
      <c r="R502" s="433"/>
      <c r="S502" s="433"/>
      <c r="T502" s="2"/>
    </row>
    <row r="503" spans="1:20" x14ac:dyDescent="0.25">
      <c r="A503" s="427"/>
      <c r="B503" s="430"/>
      <c r="C503" s="16">
        <v>2016</v>
      </c>
      <c r="D503" s="18">
        <f>SUM(D510+D517+D523+D530+D536+D543+D549+D554+D560)</f>
        <v>43287.4</v>
      </c>
      <c r="E503" s="18">
        <f t="shared" ref="E503:M503" si="162">SUM(E510+E517+E523+E530+E536+E543+E549+E554+E560)</f>
        <v>43190.45</v>
      </c>
      <c r="F503" s="18">
        <f t="shared" si="162"/>
        <v>1007.8</v>
      </c>
      <c r="G503" s="18">
        <f t="shared" si="162"/>
        <v>1007.77</v>
      </c>
      <c r="H503" s="18">
        <f t="shared" si="162"/>
        <v>42279.6</v>
      </c>
      <c r="I503" s="18">
        <f t="shared" si="162"/>
        <v>42182.679999999993</v>
      </c>
      <c r="J503" s="18">
        <f t="shared" si="162"/>
        <v>0</v>
      </c>
      <c r="K503" s="18">
        <f t="shared" si="162"/>
        <v>0</v>
      </c>
      <c r="L503" s="18">
        <f t="shared" si="162"/>
        <v>0</v>
      </c>
      <c r="M503" s="18">
        <f t="shared" si="162"/>
        <v>0</v>
      </c>
      <c r="N503" s="18">
        <v>100</v>
      </c>
      <c r="O503" s="18">
        <v>99.8</v>
      </c>
      <c r="P503" s="433"/>
      <c r="Q503" s="433"/>
      <c r="R503" s="433"/>
      <c r="S503" s="433"/>
      <c r="T503" s="2"/>
    </row>
    <row r="504" spans="1:20" x14ac:dyDescent="0.25">
      <c r="A504" s="427"/>
      <c r="B504" s="430"/>
      <c r="C504" s="16">
        <v>2017</v>
      </c>
      <c r="D504" s="18">
        <f>SUM(D511+D518+D524+D531+D537+D544+D550+D555+D561)</f>
        <v>35161.200000000004</v>
      </c>
      <c r="E504" s="18">
        <f t="shared" ref="E504:M504" si="163">SUM(E511+E518+E524+E531+E537+E544+E550+E555+E561)</f>
        <v>34760.200000000004</v>
      </c>
      <c r="F504" s="18">
        <f t="shared" si="163"/>
        <v>553.5</v>
      </c>
      <c r="G504" s="18">
        <f t="shared" si="163"/>
        <v>553.4</v>
      </c>
      <c r="H504" s="18">
        <f t="shared" si="163"/>
        <v>34607.700000000004</v>
      </c>
      <c r="I504" s="18">
        <f t="shared" si="163"/>
        <v>34206.800000000003</v>
      </c>
      <c r="J504" s="18">
        <f t="shared" si="163"/>
        <v>0</v>
      </c>
      <c r="K504" s="18">
        <f t="shared" si="163"/>
        <v>0</v>
      </c>
      <c r="L504" s="18">
        <f t="shared" si="163"/>
        <v>0</v>
      </c>
      <c r="M504" s="18">
        <f t="shared" si="163"/>
        <v>0</v>
      </c>
      <c r="N504" s="18">
        <v>100</v>
      </c>
      <c r="O504" s="18">
        <v>98.86</v>
      </c>
      <c r="P504" s="433"/>
      <c r="Q504" s="433"/>
      <c r="R504" s="433"/>
      <c r="S504" s="433"/>
      <c r="T504" s="2"/>
    </row>
    <row r="505" spans="1:20" x14ac:dyDescent="0.25">
      <c r="A505" s="427"/>
      <c r="B505" s="430"/>
      <c r="C505" s="16">
        <v>2018</v>
      </c>
      <c r="D505" s="18">
        <f>SUM(D512+D519+D525+D532+D538+D545+D551+D556+D562)</f>
        <v>34883.700000000004</v>
      </c>
      <c r="E505" s="18">
        <f t="shared" ref="E505:M505" si="164">SUM(E512+E519+E525+E532+E538+E545+E551+E556+E562)</f>
        <v>34883.07</v>
      </c>
      <c r="F505" s="18">
        <f t="shared" si="164"/>
        <v>418.6</v>
      </c>
      <c r="G505" s="18">
        <f t="shared" si="164"/>
        <v>418.16</v>
      </c>
      <c r="H505" s="18">
        <f t="shared" si="164"/>
        <v>34465.1</v>
      </c>
      <c r="I505" s="18">
        <f t="shared" si="164"/>
        <v>34464.909999999996</v>
      </c>
      <c r="J505" s="18">
        <f t="shared" si="164"/>
        <v>0</v>
      </c>
      <c r="K505" s="18">
        <f t="shared" si="164"/>
        <v>0</v>
      </c>
      <c r="L505" s="18">
        <f t="shared" si="164"/>
        <v>0</v>
      </c>
      <c r="M505" s="18">
        <f t="shared" si="164"/>
        <v>0</v>
      </c>
      <c r="N505" s="18">
        <v>100</v>
      </c>
      <c r="O505" s="18">
        <v>100</v>
      </c>
      <c r="P505" s="433"/>
      <c r="Q505" s="433"/>
      <c r="R505" s="433"/>
      <c r="S505" s="433"/>
      <c r="T505" s="2"/>
    </row>
    <row r="506" spans="1:20" x14ac:dyDescent="0.25">
      <c r="A506" s="427"/>
      <c r="B506" s="430"/>
      <c r="C506" s="16">
        <v>2019</v>
      </c>
      <c r="D506" s="18">
        <f>SUM(D513+D520+D526+D533+D539+D546+D552+D557+D563)</f>
        <v>40364.9</v>
      </c>
      <c r="E506" s="18">
        <f t="shared" ref="E506:M506" si="165">SUM(E513+E520+E526+E533+E539+E546+E552+E557+E563)</f>
        <v>40364.61</v>
      </c>
      <c r="F506" s="18">
        <f t="shared" si="165"/>
        <v>2426.3000000000002</v>
      </c>
      <c r="G506" s="18">
        <f t="shared" si="165"/>
        <v>2426.21</v>
      </c>
      <c r="H506" s="18">
        <f t="shared" si="165"/>
        <v>37938.6</v>
      </c>
      <c r="I506" s="18">
        <f t="shared" si="165"/>
        <v>37938.400000000001</v>
      </c>
      <c r="J506" s="18">
        <f t="shared" si="165"/>
        <v>0</v>
      </c>
      <c r="K506" s="18">
        <f t="shared" si="165"/>
        <v>0</v>
      </c>
      <c r="L506" s="18">
        <f t="shared" si="165"/>
        <v>0</v>
      </c>
      <c r="M506" s="18">
        <f t="shared" si="165"/>
        <v>0</v>
      </c>
      <c r="N506" s="18">
        <v>100</v>
      </c>
      <c r="O506" s="18">
        <v>100</v>
      </c>
      <c r="P506" s="433"/>
      <c r="Q506" s="433"/>
      <c r="R506" s="433"/>
      <c r="S506" s="433"/>
      <c r="T506" s="2"/>
    </row>
    <row r="507" spans="1:20" x14ac:dyDescent="0.25">
      <c r="A507" s="428"/>
      <c r="B507" s="431"/>
      <c r="C507" s="16">
        <v>2020</v>
      </c>
      <c r="D507" s="18">
        <f>SUM(D514+D527+D540+D558+D564)</f>
        <v>40557.600000000006</v>
      </c>
      <c r="E507" s="18">
        <f t="shared" ref="E507:M507" si="166">SUM(E514+E527+E540+E558+E564)</f>
        <v>40239.22</v>
      </c>
      <c r="F507" s="18">
        <f t="shared" si="166"/>
        <v>1175.5999999999999</v>
      </c>
      <c r="G507" s="18">
        <f t="shared" si="166"/>
        <v>984.11</v>
      </c>
      <c r="H507" s="18">
        <f t="shared" si="166"/>
        <v>39382.000000000007</v>
      </c>
      <c r="I507" s="18">
        <f t="shared" si="166"/>
        <v>39255.11</v>
      </c>
      <c r="J507" s="18">
        <f t="shared" si="166"/>
        <v>0</v>
      </c>
      <c r="K507" s="18">
        <f t="shared" si="166"/>
        <v>0</v>
      </c>
      <c r="L507" s="18">
        <f t="shared" si="166"/>
        <v>0</v>
      </c>
      <c r="M507" s="18">
        <f t="shared" si="166"/>
        <v>0</v>
      </c>
      <c r="N507" s="18">
        <v>100</v>
      </c>
      <c r="O507" s="319">
        <f>E507/D507</f>
        <v>0.99214992997613261</v>
      </c>
      <c r="P507" s="434"/>
      <c r="Q507" s="434"/>
      <c r="R507" s="434"/>
      <c r="S507" s="434"/>
      <c r="T507" s="2"/>
    </row>
    <row r="508" spans="1:20" ht="19.5" customHeight="1" x14ac:dyDescent="0.25">
      <c r="A508" s="385" t="s">
        <v>103</v>
      </c>
      <c r="B508" s="388" t="s">
        <v>104</v>
      </c>
      <c r="C508" s="8">
        <v>2014</v>
      </c>
      <c r="D508" s="90">
        <v>754.6</v>
      </c>
      <c r="E508" s="90">
        <v>596.14</v>
      </c>
      <c r="F508" s="90">
        <v>0</v>
      </c>
      <c r="G508" s="90">
        <v>0</v>
      </c>
      <c r="H508" s="90">
        <v>754.6</v>
      </c>
      <c r="I508" s="90">
        <v>596.14</v>
      </c>
      <c r="J508" s="90">
        <v>0</v>
      </c>
      <c r="K508" s="90">
        <v>0</v>
      </c>
      <c r="L508" s="90">
        <v>0</v>
      </c>
      <c r="M508" s="90">
        <v>0</v>
      </c>
      <c r="N508" s="90">
        <v>100</v>
      </c>
      <c r="O508" s="90">
        <v>79</v>
      </c>
      <c r="P508" s="380" t="s">
        <v>105</v>
      </c>
      <c r="Q508" s="6">
        <v>100</v>
      </c>
      <c r="R508" s="6">
        <v>79</v>
      </c>
      <c r="S508" s="6">
        <v>79</v>
      </c>
      <c r="T508" s="2"/>
    </row>
    <row r="509" spans="1:20" ht="18" customHeight="1" x14ac:dyDescent="0.25">
      <c r="A509" s="386"/>
      <c r="B509" s="389"/>
      <c r="C509" s="8">
        <v>2015</v>
      </c>
      <c r="D509" s="90">
        <v>1057.8</v>
      </c>
      <c r="E509" s="90">
        <v>1057.8</v>
      </c>
      <c r="F509" s="90">
        <v>0</v>
      </c>
      <c r="G509" s="90">
        <v>0</v>
      </c>
      <c r="H509" s="90">
        <v>1057.8</v>
      </c>
      <c r="I509" s="90">
        <v>1057.8</v>
      </c>
      <c r="J509" s="90">
        <v>0</v>
      </c>
      <c r="K509" s="90">
        <v>0</v>
      </c>
      <c r="L509" s="90">
        <v>0</v>
      </c>
      <c r="M509" s="90">
        <v>0</v>
      </c>
      <c r="N509" s="90">
        <v>100</v>
      </c>
      <c r="O509" s="90">
        <v>100</v>
      </c>
      <c r="P509" s="381"/>
      <c r="Q509" s="114">
        <v>100</v>
      </c>
      <c r="R509" s="114">
        <v>100</v>
      </c>
      <c r="S509" s="114">
        <v>100</v>
      </c>
      <c r="T509" s="2"/>
    </row>
    <row r="510" spans="1:20" ht="19.5" customHeight="1" x14ac:dyDescent="0.25">
      <c r="A510" s="386"/>
      <c r="B510" s="389"/>
      <c r="C510" s="8">
        <v>2016</v>
      </c>
      <c r="D510" s="90">
        <v>1007.8</v>
      </c>
      <c r="E510" s="90">
        <v>1007.77</v>
      </c>
      <c r="F510" s="90">
        <v>1007.8</v>
      </c>
      <c r="G510" s="90">
        <v>1007.77</v>
      </c>
      <c r="H510" s="90">
        <v>0</v>
      </c>
      <c r="I510" s="90">
        <v>0</v>
      </c>
      <c r="J510" s="90">
        <v>0</v>
      </c>
      <c r="K510" s="90">
        <v>0</v>
      </c>
      <c r="L510" s="90">
        <v>0</v>
      </c>
      <c r="M510" s="90">
        <v>0</v>
      </c>
      <c r="N510" s="90">
        <v>100</v>
      </c>
      <c r="O510" s="90">
        <v>100</v>
      </c>
      <c r="P510" s="381"/>
      <c r="Q510" s="144">
        <v>100</v>
      </c>
      <c r="R510" s="144">
        <v>100</v>
      </c>
      <c r="S510" s="144">
        <v>100</v>
      </c>
      <c r="T510" s="2"/>
    </row>
    <row r="511" spans="1:20" ht="21.75" customHeight="1" x14ac:dyDescent="0.25">
      <c r="A511" s="386"/>
      <c r="B511" s="389"/>
      <c r="C511" s="8">
        <v>2017</v>
      </c>
      <c r="D511" s="90">
        <v>553.5</v>
      </c>
      <c r="E511" s="90">
        <v>553.4</v>
      </c>
      <c r="F511" s="90">
        <v>553.5</v>
      </c>
      <c r="G511" s="90">
        <v>553.4</v>
      </c>
      <c r="H511" s="90">
        <v>0</v>
      </c>
      <c r="I511" s="90">
        <v>0</v>
      </c>
      <c r="J511" s="90">
        <v>0</v>
      </c>
      <c r="K511" s="90">
        <v>0</v>
      </c>
      <c r="L511" s="90">
        <v>0</v>
      </c>
      <c r="M511" s="90">
        <v>0</v>
      </c>
      <c r="N511" s="90">
        <v>100</v>
      </c>
      <c r="O511" s="90">
        <v>100</v>
      </c>
      <c r="P511" s="381"/>
      <c r="Q511" s="171">
        <v>100</v>
      </c>
      <c r="R511" s="171">
        <v>100</v>
      </c>
      <c r="S511" s="171">
        <v>100</v>
      </c>
      <c r="T511" s="2"/>
    </row>
    <row r="512" spans="1:20" ht="21.75" customHeight="1" x14ac:dyDescent="0.25">
      <c r="A512" s="386"/>
      <c r="B512" s="389"/>
      <c r="C512" s="8">
        <v>2018</v>
      </c>
      <c r="D512" s="90">
        <v>418.6</v>
      </c>
      <c r="E512" s="90">
        <v>418.16</v>
      </c>
      <c r="F512" s="90">
        <v>418.6</v>
      </c>
      <c r="G512" s="90">
        <v>418.16</v>
      </c>
      <c r="H512" s="90">
        <v>0</v>
      </c>
      <c r="I512" s="90">
        <v>0</v>
      </c>
      <c r="J512" s="90">
        <v>0</v>
      </c>
      <c r="K512" s="90">
        <v>0</v>
      </c>
      <c r="L512" s="90">
        <v>0</v>
      </c>
      <c r="M512" s="90">
        <v>0</v>
      </c>
      <c r="N512" s="90">
        <v>100</v>
      </c>
      <c r="O512" s="90">
        <v>99.89</v>
      </c>
      <c r="P512" s="381"/>
      <c r="Q512" s="209">
        <v>100</v>
      </c>
      <c r="R512" s="209">
        <v>100</v>
      </c>
      <c r="S512" s="209">
        <v>100</v>
      </c>
      <c r="T512" s="2"/>
    </row>
    <row r="513" spans="1:20" ht="21.75" customHeight="1" x14ac:dyDescent="0.25">
      <c r="A513" s="386"/>
      <c r="B513" s="389"/>
      <c r="C513" s="8">
        <v>2019</v>
      </c>
      <c r="D513" s="90">
        <v>2426.3000000000002</v>
      </c>
      <c r="E513" s="90">
        <v>2426.21</v>
      </c>
      <c r="F513" s="90">
        <v>2426.3000000000002</v>
      </c>
      <c r="G513" s="90">
        <v>2426.21</v>
      </c>
      <c r="H513" s="90">
        <v>0</v>
      </c>
      <c r="I513" s="90">
        <v>0</v>
      </c>
      <c r="J513" s="90">
        <v>0</v>
      </c>
      <c r="K513" s="90">
        <v>0</v>
      </c>
      <c r="L513" s="90">
        <v>0</v>
      </c>
      <c r="M513" s="90">
        <v>0</v>
      </c>
      <c r="N513" s="90">
        <v>100</v>
      </c>
      <c r="O513" s="90">
        <v>100</v>
      </c>
      <c r="P513" s="381"/>
      <c r="Q513" s="243">
        <v>100</v>
      </c>
      <c r="R513" s="243">
        <v>100</v>
      </c>
      <c r="S513" s="243">
        <v>100</v>
      </c>
      <c r="T513" s="2"/>
    </row>
    <row r="514" spans="1:20" ht="21.75" customHeight="1" x14ac:dyDescent="0.25">
      <c r="A514" s="387"/>
      <c r="B514" s="390"/>
      <c r="C514" s="291">
        <v>2020</v>
      </c>
      <c r="D514" s="90">
        <v>1175.5999999999999</v>
      </c>
      <c r="E514" s="90">
        <v>984.11</v>
      </c>
      <c r="F514" s="90">
        <v>1175.5999999999999</v>
      </c>
      <c r="G514" s="90">
        <v>984.11</v>
      </c>
      <c r="H514" s="90">
        <v>0</v>
      </c>
      <c r="I514" s="90">
        <v>0</v>
      </c>
      <c r="J514" s="90">
        <v>0</v>
      </c>
      <c r="K514" s="90">
        <v>0</v>
      </c>
      <c r="L514" s="90">
        <v>0</v>
      </c>
      <c r="M514" s="90">
        <v>0</v>
      </c>
      <c r="N514" s="90">
        <v>100</v>
      </c>
      <c r="O514" s="320">
        <f>E514/D514</f>
        <v>0.83711296359305898</v>
      </c>
      <c r="P514" s="382"/>
      <c r="Q514" s="293">
        <v>100</v>
      </c>
      <c r="R514" s="293">
        <v>100</v>
      </c>
      <c r="S514" s="293">
        <v>100</v>
      </c>
      <c r="T514" s="2"/>
    </row>
    <row r="515" spans="1:20" ht="21" customHeight="1" x14ac:dyDescent="0.25">
      <c r="A515" s="385" t="s">
        <v>106</v>
      </c>
      <c r="B515" s="388" t="s">
        <v>107</v>
      </c>
      <c r="C515" s="8">
        <v>2014</v>
      </c>
      <c r="D515" s="90">
        <v>9496.4</v>
      </c>
      <c r="E515" s="90">
        <v>9343.1</v>
      </c>
      <c r="F515" s="90">
        <v>0</v>
      </c>
      <c r="G515" s="90">
        <v>0</v>
      </c>
      <c r="H515" s="90">
        <v>9496.4</v>
      </c>
      <c r="I515" s="90">
        <v>9343.1</v>
      </c>
      <c r="J515" s="90">
        <v>0</v>
      </c>
      <c r="K515" s="90">
        <v>0</v>
      </c>
      <c r="L515" s="90">
        <v>0</v>
      </c>
      <c r="M515" s="90">
        <v>0</v>
      </c>
      <c r="N515" s="90">
        <v>100</v>
      </c>
      <c r="O515" s="90">
        <v>98.39</v>
      </c>
      <c r="P515" s="380" t="s">
        <v>108</v>
      </c>
      <c r="Q515" s="6">
        <v>100</v>
      </c>
      <c r="R515" s="6">
        <v>98.39</v>
      </c>
      <c r="S515" s="6">
        <v>98.39</v>
      </c>
      <c r="T515" s="2"/>
    </row>
    <row r="516" spans="1:20" ht="18.75" customHeight="1" x14ac:dyDescent="0.25">
      <c r="A516" s="386"/>
      <c r="B516" s="389"/>
      <c r="C516" s="8">
        <v>2015</v>
      </c>
      <c r="D516" s="90">
        <v>0</v>
      </c>
      <c r="E516" s="90">
        <v>0</v>
      </c>
      <c r="F516" s="90">
        <v>0</v>
      </c>
      <c r="G516" s="90">
        <v>0</v>
      </c>
      <c r="H516" s="90">
        <v>0</v>
      </c>
      <c r="I516" s="90">
        <v>0</v>
      </c>
      <c r="J516" s="90">
        <v>0</v>
      </c>
      <c r="K516" s="90">
        <v>0</v>
      </c>
      <c r="L516" s="90">
        <v>0</v>
      </c>
      <c r="M516" s="90">
        <v>0</v>
      </c>
      <c r="N516" s="90">
        <v>0</v>
      </c>
      <c r="O516" s="90">
        <v>0</v>
      </c>
      <c r="P516" s="381"/>
      <c r="Q516" s="114">
        <v>100</v>
      </c>
      <c r="R516" s="114">
        <v>0</v>
      </c>
      <c r="S516" s="223" t="s">
        <v>408</v>
      </c>
      <c r="T516" s="2"/>
    </row>
    <row r="517" spans="1:20" ht="22.5" customHeight="1" x14ac:dyDescent="0.25">
      <c r="A517" s="386"/>
      <c r="B517" s="389"/>
      <c r="C517" s="8">
        <v>2016</v>
      </c>
      <c r="D517" s="90">
        <v>0</v>
      </c>
      <c r="E517" s="90">
        <v>0</v>
      </c>
      <c r="F517" s="90">
        <v>0</v>
      </c>
      <c r="G517" s="90">
        <v>0</v>
      </c>
      <c r="H517" s="90">
        <v>0</v>
      </c>
      <c r="I517" s="90">
        <v>0</v>
      </c>
      <c r="J517" s="90">
        <v>0</v>
      </c>
      <c r="K517" s="90">
        <v>0</v>
      </c>
      <c r="L517" s="90">
        <v>0</v>
      </c>
      <c r="M517" s="90">
        <v>0</v>
      </c>
      <c r="N517" s="90">
        <v>0</v>
      </c>
      <c r="O517" s="90">
        <v>0</v>
      </c>
      <c r="P517" s="381"/>
      <c r="Q517" s="144">
        <v>100</v>
      </c>
      <c r="R517" s="144">
        <v>0</v>
      </c>
      <c r="S517" s="223" t="s">
        <v>408</v>
      </c>
      <c r="T517" s="2"/>
    </row>
    <row r="518" spans="1:20" ht="20.25" customHeight="1" x14ac:dyDescent="0.25">
      <c r="A518" s="386"/>
      <c r="B518" s="389"/>
      <c r="C518" s="8">
        <v>2017</v>
      </c>
      <c r="D518" s="90">
        <v>0</v>
      </c>
      <c r="E518" s="90">
        <v>0</v>
      </c>
      <c r="F518" s="90">
        <v>0</v>
      </c>
      <c r="G518" s="90">
        <v>0</v>
      </c>
      <c r="H518" s="90">
        <v>0</v>
      </c>
      <c r="I518" s="90">
        <v>0</v>
      </c>
      <c r="J518" s="90">
        <v>0</v>
      </c>
      <c r="K518" s="90">
        <v>0</v>
      </c>
      <c r="L518" s="90">
        <v>0</v>
      </c>
      <c r="M518" s="90">
        <v>0</v>
      </c>
      <c r="N518" s="90">
        <v>0</v>
      </c>
      <c r="O518" s="90">
        <v>0</v>
      </c>
      <c r="P518" s="381"/>
      <c r="Q518" s="171">
        <v>100</v>
      </c>
      <c r="R518" s="171">
        <v>0</v>
      </c>
      <c r="S518" s="223" t="s">
        <v>408</v>
      </c>
      <c r="T518" s="2"/>
    </row>
    <row r="519" spans="1:20" ht="22.5" customHeight="1" x14ac:dyDescent="0.25">
      <c r="A519" s="386"/>
      <c r="B519" s="389"/>
      <c r="C519" s="8">
        <v>2018</v>
      </c>
      <c r="D519" s="90">
        <v>0</v>
      </c>
      <c r="E519" s="90">
        <v>0</v>
      </c>
      <c r="F519" s="90">
        <v>0</v>
      </c>
      <c r="G519" s="90">
        <v>0</v>
      </c>
      <c r="H519" s="90">
        <v>0</v>
      </c>
      <c r="I519" s="90">
        <v>0</v>
      </c>
      <c r="J519" s="90">
        <v>0</v>
      </c>
      <c r="K519" s="90">
        <v>0</v>
      </c>
      <c r="L519" s="90">
        <v>0</v>
      </c>
      <c r="M519" s="90">
        <v>0</v>
      </c>
      <c r="N519" s="90">
        <v>0</v>
      </c>
      <c r="O519" s="90">
        <v>0</v>
      </c>
      <c r="P519" s="381"/>
      <c r="Q519" s="209">
        <v>100</v>
      </c>
      <c r="R519" s="209">
        <v>0</v>
      </c>
      <c r="S519" s="223" t="s">
        <v>408</v>
      </c>
      <c r="T519" s="2"/>
    </row>
    <row r="520" spans="1:20" ht="22.5" customHeight="1" x14ac:dyDescent="0.25">
      <c r="A520" s="387"/>
      <c r="B520" s="390"/>
      <c r="C520" s="8">
        <v>2019</v>
      </c>
      <c r="D520" s="90">
        <v>0</v>
      </c>
      <c r="E520" s="90">
        <v>0</v>
      </c>
      <c r="F520" s="90">
        <v>0</v>
      </c>
      <c r="G520" s="90">
        <v>0</v>
      </c>
      <c r="H520" s="90">
        <v>0</v>
      </c>
      <c r="I520" s="90">
        <v>0</v>
      </c>
      <c r="J520" s="90">
        <v>0</v>
      </c>
      <c r="K520" s="90">
        <v>0</v>
      </c>
      <c r="L520" s="90">
        <v>0</v>
      </c>
      <c r="M520" s="90">
        <v>0</v>
      </c>
      <c r="N520" s="90">
        <v>0</v>
      </c>
      <c r="O520" s="90">
        <v>0</v>
      </c>
      <c r="P520" s="382"/>
      <c r="Q520" s="243">
        <v>100</v>
      </c>
      <c r="R520" s="243">
        <v>0</v>
      </c>
      <c r="S520" s="223" t="s">
        <v>408</v>
      </c>
      <c r="T520" s="2"/>
    </row>
    <row r="521" spans="1:20" ht="21" customHeight="1" x14ac:dyDescent="0.25">
      <c r="A521" s="385" t="s">
        <v>109</v>
      </c>
      <c r="B521" s="380" t="s">
        <v>110</v>
      </c>
      <c r="C521" s="8">
        <v>2014</v>
      </c>
      <c r="D521" s="90">
        <v>5402.6</v>
      </c>
      <c r="E521" s="90">
        <v>5378.12</v>
      </c>
      <c r="F521" s="90">
        <v>0</v>
      </c>
      <c r="G521" s="90">
        <v>0</v>
      </c>
      <c r="H521" s="90">
        <v>5402.6</v>
      </c>
      <c r="I521" s="90">
        <v>5378.12</v>
      </c>
      <c r="J521" s="90">
        <v>0</v>
      </c>
      <c r="K521" s="90">
        <v>0</v>
      </c>
      <c r="L521" s="90">
        <v>0</v>
      </c>
      <c r="M521" s="90">
        <v>0</v>
      </c>
      <c r="N521" s="90">
        <v>100</v>
      </c>
      <c r="O521" s="90">
        <v>99.55</v>
      </c>
      <c r="P521" s="380" t="s">
        <v>111</v>
      </c>
      <c r="Q521" s="6">
        <v>100</v>
      </c>
      <c r="R521" s="6">
        <v>99.55</v>
      </c>
      <c r="S521" s="6">
        <v>99.55</v>
      </c>
      <c r="T521" s="2"/>
    </row>
    <row r="522" spans="1:20" ht="18.75" customHeight="1" x14ac:dyDescent="0.25">
      <c r="A522" s="386"/>
      <c r="B522" s="381"/>
      <c r="C522" s="8">
        <v>2015</v>
      </c>
      <c r="D522" s="90">
        <v>6066.5</v>
      </c>
      <c r="E522" s="90">
        <v>6066.5</v>
      </c>
      <c r="F522" s="90">
        <v>0</v>
      </c>
      <c r="G522" s="90">
        <v>0</v>
      </c>
      <c r="H522" s="90">
        <v>6066.5</v>
      </c>
      <c r="I522" s="90">
        <v>6066.5</v>
      </c>
      <c r="J522" s="90">
        <v>0</v>
      </c>
      <c r="K522" s="90">
        <v>0</v>
      </c>
      <c r="L522" s="90">
        <v>0</v>
      </c>
      <c r="M522" s="90">
        <v>0</v>
      </c>
      <c r="N522" s="90">
        <v>100</v>
      </c>
      <c r="O522" s="90">
        <v>100</v>
      </c>
      <c r="P522" s="381"/>
      <c r="Q522" s="114">
        <v>100</v>
      </c>
      <c r="R522" s="114">
        <v>100</v>
      </c>
      <c r="S522" s="114">
        <v>100</v>
      </c>
      <c r="T522" s="2"/>
    </row>
    <row r="523" spans="1:20" ht="18.75" customHeight="1" x14ac:dyDescent="0.25">
      <c r="A523" s="386"/>
      <c r="B523" s="381"/>
      <c r="C523" s="8">
        <v>2016</v>
      </c>
      <c r="D523" s="90">
        <v>6710</v>
      </c>
      <c r="E523" s="90">
        <v>6706.02</v>
      </c>
      <c r="F523" s="90">
        <v>0</v>
      </c>
      <c r="G523" s="90">
        <v>0</v>
      </c>
      <c r="H523" s="90">
        <v>6710</v>
      </c>
      <c r="I523" s="90">
        <v>6706.02</v>
      </c>
      <c r="J523" s="90">
        <v>0</v>
      </c>
      <c r="K523" s="90">
        <v>0</v>
      </c>
      <c r="L523" s="90">
        <v>0</v>
      </c>
      <c r="M523" s="90">
        <v>0</v>
      </c>
      <c r="N523" s="90">
        <v>100</v>
      </c>
      <c r="O523" s="90">
        <v>100</v>
      </c>
      <c r="P523" s="381"/>
      <c r="Q523" s="144">
        <v>100</v>
      </c>
      <c r="R523" s="144">
        <v>100</v>
      </c>
      <c r="S523" s="144">
        <v>100</v>
      </c>
      <c r="T523" s="2"/>
    </row>
    <row r="524" spans="1:20" ht="20.25" customHeight="1" x14ac:dyDescent="0.25">
      <c r="A524" s="386"/>
      <c r="B524" s="381"/>
      <c r="C524" s="8">
        <v>2017</v>
      </c>
      <c r="D524" s="90">
        <v>6310.6</v>
      </c>
      <c r="E524" s="90">
        <v>6279.4</v>
      </c>
      <c r="F524" s="90">
        <v>0</v>
      </c>
      <c r="G524" s="90">
        <v>0</v>
      </c>
      <c r="H524" s="90">
        <v>6310.6</v>
      </c>
      <c r="I524" s="90">
        <v>6279.4</v>
      </c>
      <c r="J524" s="90">
        <v>0</v>
      </c>
      <c r="K524" s="90">
        <v>0</v>
      </c>
      <c r="L524" s="90">
        <v>0</v>
      </c>
      <c r="M524" s="90">
        <v>0</v>
      </c>
      <c r="N524" s="90">
        <v>100</v>
      </c>
      <c r="O524" s="90">
        <v>99.5</v>
      </c>
      <c r="P524" s="381"/>
      <c r="Q524" s="171">
        <v>100</v>
      </c>
      <c r="R524" s="171">
        <v>99.5</v>
      </c>
      <c r="S524" s="171">
        <v>99.5</v>
      </c>
      <c r="T524" s="2"/>
    </row>
    <row r="525" spans="1:20" ht="20.25" customHeight="1" x14ac:dyDescent="0.25">
      <c r="A525" s="386"/>
      <c r="B525" s="381"/>
      <c r="C525" s="8">
        <v>2018</v>
      </c>
      <c r="D525" s="90">
        <v>6675.6</v>
      </c>
      <c r="E525" s="90">
        <v>6675.54</v>
      </c>
      <c r="F525" s="90">
        <v>0</v>
      </c>
      <c r="G525" s="90">
        <v>0</v>
      </c>
      <c r="H525" s="90">
        <v>6675.6</v>
      </c>
      <c r="I525" s="90">
        <v>6675.54</v>
      </c>
      <c r="J525" s="90">
        <v>0</v>
      </c>
      <c r="K525" s="90">
        <v>0</v>
      </c>
      <c r="L525" s="90">
        <v>0</v>
      </c>
      <c r="M525" s="90">
        <v>0</v>
      </c>
      <c r="N525" s="90">
        <v>100</v>
      </c>
      <c r="O525" s="90">
        <v>100</v>
      </c>
      <c r="P525" s="381"/>
      <c r="Q525" s="209">
        <v>100</v>
      </c>
      <c r="R525" s="209">
        <v>100</v>
      </c>
      <c r="S525" s="209">
        <v>100</v>
      </c>
      <c r="T525" s="2"/>
    </row>
    <row r="526" spans="1:20" ht="20.25" customHeight="1" x14ac:dyDescent="0.25">
      <c r="A526" s="386"/>
      <c r="B526" s="381"/>
      <c r="C526" s="8">
        <v>2019</v>
      </c>
      <c r="D526" s="90">
        <v>21725.3</v>
      </c>
      <c r="E526" s="90">
        <v>21725.22</v>
      </c>
      <c r="F526" s="90">
        <v>0</v>
      </c>
      <c r="G526" s="90">
        <v>0</v>
      </c>
      <c r="H526" s="90">
        <v>21725.3</v>
      </c>
      <c r="I526" s="90">
        <v>21725.22</v>
      </c>
      <c r="J526" s="90">
        <v>0</v>
      </c>
      <c r="K526" s="90">
        <v>0</v>
      </c>
      <c r="L526" s="90">
        <v>0</v>
      </c>
      <c r="M526" s="90">
        <v>0</v>
      </c>
      <c r="N526" s="90">
        <v>100</v>
      </c>
      <c r="O526" s="90">
        <v>100</v>
      </c>
      <c r="P526" s="381"/>
      <c r="Q526" s="243">
        <v>100</v>
      </c>
      <c r="R526" s="243">
        <v>100</v>
      </c>
      <c r="S526" s="243">
        <v>100</v>
      </c>
      <c r="T526" s="2"/>
    </row>
    <row r="527" spans="1:20" ht="20.25" customHeight="1" x14ac:dyDescent="0.25">
      <c r="A527" s="387"/>
      <c r="B527" s="382"/>
      <c r="C527" s="291">
        <v>2020</v>
      </c>
      <c r="D527" s="90">
        <v>8392.2000000000007</v>
      </c>
      <c r="E527" s="90">
        <v>8392.2000000000007</v>
      </c>
      <c r="F527" s="90">
        <v>0</v>
      </c>
      <c r="G527" s="90">
        <v>0</v>
      </c>
      <c r="H527" s="90">
        <v>8392.2000000000007</v>
      </c>
      <c r="I527" s="90">
        <v>8392.2000000000007</v>
      </c>
      <c r="J527" s="90">
        <v>0</v>
      </c>
      <c r="K527" s="90">
        <v>0</v>
      </c>
      <c r="L527" s="90">
        <v>0</v>
      </c>
      <c r="M527" s="90">
        <v>0</v>
      </c>
      <c r="N527" s="90">
        <v>100</v>
      </c>
      <c r="O527" s="320">
        <f>E527/D527</f>
        <v>1</v>
      </c>
      <c r="P527" s="382"/>
      <c r="Q527" s="293">
        <v>100</v>
      </c>
      <c r="R527" s="293">
        <v>100</v>
      </c>
      <c r="S527" s="293">
        <v>100</v>
      </c>
      <c r="T527" s="2"/>
    </row>
    <row r="528" spans="1:20" ht="16.5" customHeight="1" x14ac:dyDescent="0.25">
      <c r="A528" s="385" t="s">
        <v>112</v>
      </c>
      <c r="B528" s="380" t="s">
        <v>113</v>
      </c>
      <c r="C528" s="8">
        <v>2014</v>
      </c>
      <c r="D528" s="90">
        <v>5780.5</v>
      </c>
      <c r="E528" s="90">
        <v>5655.88</v>
      </c>
      <c r="F528" s="90">
        <v>0</v>
      </c>
      <c r="G528" s="90">
        <v>0</v>
      </c>
      <c r="H528" s="90">
        <v>5780.5</v>
      </c>
      <c r="I528" s="90">
        <v>5655.88</v>
      </c>
      <c r="J528" s="90">
        <v>0</v>
      </c>
      <c r="K528" s="90">
        <v>0</v>
      </c>
      <c r="L528" s="90">
        <v>0</v>
      </c>
      <c r="M528" s="90">
        <v>0</v>
      </c>
      <c r="N528" s="90">
        <v>100</v>
      </c>
      <c r="O528" s="90">
        <v>97.84</v>
      </c>
      <c r="P528" s="380" t="s">
        <v>114</v>
      </c>
      <c r="Q528" s="112">
        <v>100</v>
      </c>
      <c r="R528" s="112">
        <v>97.84</v>
      </c>
      <c r="S528" s="6">
        <v>97.84</v>
      </c>
      <c r="T528" s="2"/>
    </row>
    <row r="529" spans="1:20" ht="22.5" customHeight="1" x14ac:dyDescent="0.25">
      <c r="A529" s="386"/>
      <c r="B529" s="381"/>
      <c r="C529" s="8">
        <v>2015</v>
      </c>
      <c r="D529" s="90">
        <v>0</v>
      </c>
      <c r="E529" s="90">
        <v>0</v>
      </c>
      <c r="F529" s="90">
        <v>0</v>
      </c>
      <c r="G529" s="90">
        <v>0</v>
      </c>
      <c r="H529" s="90">
        <v>0</v>
      </c>
      <c r="I529" s="90">
        <v>0</v>
      </c>
      <c r="J529" s="90">
        <v>0</v>
      </c>
      <c r="K529" s="90">
        <v>0</v>
      </c>
      <c r="L529" s="90">
        <v>0</v>
      </c>
      <c r="M529" s="90">
        <v>0</v>
      </c>
      <c r="N529" s="90">
        <v>0</v>
      </c>
      <c r="O529" s="90">
        <v>0</v>
      </c>
      <c r="P529" s="381"/>
      <c r="Q529" s="112">
        <v>100</v>
      </c>
      <c r="R529" s="112">
        <v>0</v>
      </c>
      <c r="S529" s="223" t="s">
        <v>408</v>
      </c>
      <c r="T529" s="2"/>
    </row>
    <row r="530" spans="1:20" ht="23.25" customHeight="1" x14ac:dyDescent="0.25">
      <c r="A530" s="386"/>
      <c r="B530" s="381"/>
      <c r="C530" s="8">
        <v>2016</v>
      </c>
      <c r="D530" s="90">
        <v>0</v>
      </c>
      <c r="E530" s="90">
        <v>0</v>
      </c>
      <c r="F530" s="90">
        <v>0</v>
      </c>
      <c r="G530" s="90">
        <v>0</v>
      </c>
      <c r="H530" s="90">
        <v>0</v>
      </c>
      <c r="I530" s="90">
        <v>0</v>
      </c>
      <c r="J530" s="90">
        <v>0</v>
      </c>
      <c r="K530" s="90">
        <v>0</v>
      </c>
      <c r="L530" s="90">
        <v>0</v>
      </c>
      <c r="M530" s="90">
        <v>0</v>
      </c>
      <c r="N530" s="90">
        <v>0</v>
      </c>
      <c r="O530" s="90">
        <v>0</v>
      </c>
      <c r="P530" s="381"/>
      <c r="Q530" s="136">
        <v>100</v>
      </c>
      <c r="R530" s="136">
        <v>0</v>
      </c>
      <c r="S530" s="223" t="s">
        <v>408</v>
      </c>
      <c r="T530" s="2"/>
    </row>
    <row r="531" spans="1:20" ht="21.75" customHeight="1" x14ac:dyDescent="0.25">
      <c r="A531" s="386"/>
      <c r="B531" s="381"/>
      <c r="C531" s="8">
        <v>2017</v>
      </c>
      <c r="D531" s="90">
        <v>0</v>
      </c>
      <c r="E531" s="90">
        <v>0</v>
      </c>
      <c r="F531" s="90">
        <v>0</v>
      </c>
      <c r="G531" s="90">
        <v>0</v>
      </c>
      <c r="H531" s="90">
        <v>0</v>
      </c>
      <c r="I531" s="90">
        <v>0</v>
      </c>
      <c r="J531" s="90">
        <v>0</v>
      </c>
      <c r="K531" s="90">
        <v>0</v>
      </c>
      <c r="L531" s="90">
        <v>0</v>
      </c>
      <c r="M531" s="90">
        <v>0</v>
      </c>
      <c r="N531" s="90">
        <v>0</v>
      </c>
      <c r="O531" s="90">
        <v>0</v>
      </c>
      <c r="P531" s="381"/>
      <c r="Q531" s="175">
        <v>100</v>
      </c>
      <c r="R531" s="175">
        <v>0</v>
      </c>
      <c r="S531" s="223" t="s">
        <v>408</v>
      </c>
      <c r="T531" s="2"/>
    </row>
    <row r="532" spans="1:20" ht="21.75" customHeight="1" x14ac:dyDescent="0.25">
      <c r="A532" s="386"/>
      <c r="B532" s="381"/>
      <c r="C532" s="8">
        <v>2018</v>
      </c>
      <c r="D532" s="90">
        <v>0</v>
      </c>
      <c r="E532" s="90">
        <v>0</v>
      </c>
      <c r="F532" s="90">
        <v>0</v>
      </c>
      <c r="G532" s="90">
        <v>0</v>
      </c>
      <c r="H532" s="90">
        <v>0</v>
      </c>
      <c r="I532" s="90">
        <v>0</v>
      </c>
      <c r="J532" s="90">
        <v>0</v>
      </c>
      <c r="K532" s="90">
        <v>0</v>
      </c>
      <c r="L532" s="90">
        <v>0</v>
      </c>
      <c r="M532" s="90">
        <v>0</v>
      </c>
      <c r="N532" s="90">
        <v>0</v>
      </c>
      <c r="O532" s="90">
        <v>0</v>
      </c>
      <c r="P532" s="381"/>
      <c r="Q532" s="196">
        <v>100</v>
      </c>
      <c r="R532" s="196">
        <v>0</v>
      </c>
      <c r="S532" s="223" t="s">
        <v>408</v>
      </c>
      <c r="T532" s="2"/>
    </row>
    <row r="533" spans="1:20" ht="21.75" customHeight="1" x14ac:dyDescent="0.25">
      <c r="A533" s="387"/>
      <c r="B533" s="382"/>
      <c r="C533" s="8">
        <v>2019</v>
      </c>
      <c r="D533" s="90">
        <v>0</v>
      </c>
      <c r="E533" s="90">
        <v>0</v>
      </c>
      <c r="F533" s="90">
        <v>0</v>
      </c>
      <c r="G533" s="90">
        <v>0</v>
      </c>
      <c r="H533" s="90">
        <v>0</v>
      </c>
      <c r="I533" s="90">
        <v>0</v>
      </c>
      <c r="J533" s="90">
        <v>0</v>
      </c>
      <c r="K533" s="90">
        <v>0</v>
      </c>
      <c r="L533" s="90">
        <v>0</v>
      </c>
      <c r="M533" s="90">
        <v>0</v>
      </c>
      <c r="N533" s="90">
        <v>0</v>
      </c>
      <c r="O533" s="90">
        <v>0</v>
      </c>
      <c r="P533" s="382"/>
      <c r="Q533" s="245">
        <v>100</v>
      </c>
      <c r="R533" s="245">
        <v>0</v>
      </c>
      <c r="S533" s="223" t="s">
        <v>408</v>
      </c>
      <c r="T533" s="2"/>
    </row>
    <row r="534" spans="1:20" ht="17.25" customHeight="1" x14ac:dyDescent="0.25">
      <c r="A534" s="385" t="s">
        <v>115</v>
      </c>
      <c r="B534" s="380" t="s">
        <v>116</v>
      </c>
      <c r="C534" s="8">
        <v>2014</v>
      </c>
      <c r="D534" s="90">
        <v>19044</v>
      </c>
      <c r="E534" s="90">
        <v>18906.919999999998</v>
      </c>
      <c r="F534" s="90">
        <v>0</v>
      </c>
      <c r="G534" s="90">
        <v>0</v>
      </c>
      <c r="H534" s="90">
        <v>19044</v>
      </c>
      <c r="I534" s="90">
        <v>18906.919999999998</v>
      </c>
      <c r="J534" s="90">
        <v>0</v>
      </c>
      <c r="K534" s="90">
        <v>0</v>
      </c>
      <c r="L534" s="90">
        <v>0</v>
      </c>
      <c r="M534" s="90">
        <v>0</v>
      </c>
      <c r="N534" s="90">
        <v>100</v>
      </c>
      <c r="O534" s="90">
        <v>99.28</v>
      </c>
      <c r="P534" s="380" t="s">
        <v>117</v>
      </c>
      <c r="Q534" s="6">
        <v>100</v>
      </c>
      <c r="R534" s="6">
        <v>99.28</v>
      </c>
      <c r="S534" s="6">
        <v>99.28</v>
      </c>
      <c r="T534" s="2"/>
    </row>
    <row r="535" spans="1:20" ht="20.25" customHeight="1" x14ac:dyDescent="0.25">
      <c r="A535" s="386"/>
      <c r="B535" s="381"/>
      <c r="C535" s="8">
        <v>2015</v>
      </c>
      <c r="D535" s="90">
        <v>6637.3</v>
      </c>
      <c r="E535" s="90">
        <v>6637.3</v>
      </c>
      <c r="F535" s="90">
        <v>0</v>
      </c>
      <c r="G535" s="90">
        <v>0</v>
      </c>
      <c r="H535" s="90">
        <v>6637.3</v>
      </c>
      <c r="I535" s="90">
        <v>6637.3</v>
      </c>
      <c r="J535" s="90">
        <v>0</v>
      </c>
      <c r="K535" s="90">
        <v>0</v>
      </c>
      <c r="L535" s="90">
        <v>0</v>
      </c>
      <c r="M535" s="90">
        <v>0</v>
      </c>
      <c r="N535" s="90">
        <v>100</v>
      </c>
      <c r="O535" s="90">
        <v>100</v>
      </c>
      <c r="P535" s="381"/>
      <c r="Q535" s="114">
        <v>100</v>
      </c>
      <c r="R535" s="114">
        <v>100</v>
      </c>
      <c r="S535" s="114">
        <v>100</v>
      </c>
      <c r="T535" s="2"/>
    </row>
    <row r="536" spans="1:20" ht="18.75" customHeight="1" x14ac:dyDescent="0.25">
      <c r="A536" s="386"/>
      <c r="B536" s="381"/>
      <c r="C536" s="8">
        <v>2016</v>
      </c>
      <c r="D536" s="90">
        <v>7179.2</v>
      </c>
      <c r="E536" s="90">
        <v>7149.69</v>
      </c>
      <c r="F536" s="90">
        <v>0</v>
      </c>
      <c r="G536" s="90">
        <v>0</v>
      </c>
      <c r="H536" s="90">
        <v>7179.2</v>
      </c>
      <c r="I536" s="90">
        <v>7149.69</v>
      </c>
      <c r="J536" s="90">
        <v>0</v>
      </c>
      <c r="K536" s="90">
        <v>0</v>
      </c>
      <c r="L536" s="90">
        <v>0</v>
      </c>
      <c r="M536" s="90">
        <v>0</v>
      </c>
      <c r="N536" s="90">
        <v>100</v>
      </c>
      <c r="O536" s="90">
        <v>99.6</v>
      </c>
      <c r="P536" s="381"/>
      <c r="Q536" s="144">
        <v>100</v>
      </c>
      <c r="R536" s="144">
        <v>100</v>
      </c>
      <c r="S536" s="144">
        <v>100</v>
      </c>
      <c r="T536" s="2"/>
    </row>
    <row r="537" spans="1:20" ht="19.5" customHeight="1" x14ac:dyDescent="0.25">
      <c r="A537" s="386"/>
      <c r="B537" s="381"/>
      <c r="C537" s="8">
        <v>2017</v>
      </c>
      <c r="D537" s="90">
        <v>6731.1</v>
      </c>
      <c r="E537" s="90">
        <v>6721.9</v>
      </c>
      <c r="F537" s="90">
        <v>0</v>
      </c>
      <c r="G537" s="90">
        <v>0</v>
      </c>
      <c r="H537" s="90">
        <v>6731.1</v>
      </c>
      <c r="I537" s="90">
        <v>6721.9</v>
      </c>
      <c r="J537" s="90">
        <v>0</v>
      </c>
      <c r="K537" s="90">
        <v>0</v>
      </c>
      <c r="L537" s="90">
        <v>0</v>
      </c>
      <c r="M537" s="90">
        <v>0</v>
      </c>
      <c r="N537" s="90">
        <v>100</v>
      </c>
      <c r="O537" s="90">
        <v>99.86</v>
      </c>
      <c r="P537" s="381"/>
      <c r="Q537" s="171">
        <v>100</v>
      </c>
      <c r="R537" s="171">
        <v>99.86</v>
      </c>
      <c r="S537" s="171">
        <v>99.86</v>
      </c>
      <c r="T537" s="2"/>
    </row>
    <row r="538" spans="1:20" ht="19.5" customHeight="1" x14ac:dyDescent="0.25">
      <c r="A538" s="386"/>
      <c r="B538" s="381"/>
      <c r="C538" s="8">
        <v>2018</v>
      </c>
      <c r="D538" s="90">
        <v>7224.5</v>
      </c>
      <c r="E538" s="90">
        <v>7224.44</v>
      </c>
      <c r="F538" s="90">
        <v>0</v>
      </c>
      <c r="G538" s="90">
        <v>0</v>
      </c>
      <c r="H538" s="90">
        <v>7224.5</v>
      </c>
      <c r="I538" s="90">
        <v>7224.44</v>
      </c>
      <c r="J538" s="90">
        <v>0</v>
      </c>
      <c r="K538" s="90">
        <v>0</v>
      </c>
      <c r="L538" s="90">
        <v>0</v>
      </c>
      <c r="M538" s="90">
        <v>0</v>
      </c>
      <c r="N538" s="90">
        <v>100</v>
      </c>
      <c r="O538" s="90">
        <v>100</v>
      </c>
      <c r="P538" s="381"/>
      <c r="Q538" s="209">
        <v>100</v>
      </c>
      <c r="R538" s="209">
        <v>100</v>
      </c>
      <c r="S538" s="209">
        <v>100</v>
      </c>
      <c r="T538" s="2"/>
    </row>
    <row r="539" spans="1:20" ht="19.5" customHeight="1" x14ac:dyDescent="0.25">
      <c r="A539" s="386"/>
      <c r="B539" s="381"/>
      <c r="C539" s="8">
        <v>2019</v>
      </c>
      <c r="D539" s="90">
        <v>7974.7</v>
      </c>
      <c r="E539" s="90">
        <v>7974.66</v>
      </c>
      <c r="F539" s="90">
        <v>0</v>
      </c>
      <c r="G539" s="90">
        <v>0</v>
      </c>
      <c r="H539" s="90">
        <v>7974.7</v>
      </c>
      <c r="I539" s="90">
        <v>7974.66</v>
      </c>
      <c r="J539" s="90">
        <v>0</v>
      </c>
      <c r="K539" s="90">
        <v>0</v>
      </c>
      <c r="L539" s="90">
        <v>0</v>
      </c>
      <c r="M539" s="90">
        <v>0</v>
      </c>
      <c r="N539" s="90">
        <v>100</v>
      </c>
      <c r="O539" s="90">
        <v>100</v>
      </c>
      <c r="P539" s="381"/>
      <c r="Q539" s="243">
        <v>100</v>
      </c>
      <c r="R539" s="243">
        <v>100</v>
      </c>
      <c r="S539" s="243">
        <v>100</v>
      </c>
      <c r="T539" s="2"/>
    </row>
    <row r="540" spans="1:20" ht="19.5" customHeight="1" x14ac:dyDescent="0.25">
      <c r="A540" s="387"/>
      <c r="B540" s="382"/>
      <c r="C540" s="291">
        <v>2020</v>
      </c>
      <c r="D540" s="90">
        <v>9064.6</v>
      </c>
      <c r="E540" s="90">
        <v>9064.5300000000007</v>
      </c>
      <c r="F540" s="90">
        <v>0</v>
      </c>
      <c r="G540" s="90">
        <v>0</v>
      </c>
      <c r="H540" s="90">
        <v>9064.6</v>
      </c>
      <c r="I540" s="90">
        <v>9064.5300000000007</v>
      </c>
      <c r="J540" s="90">
        <v>0</v>
      </c>
      <c r="K540" s="90">
        <v>0</v>
      </c>
      <c r="L540" s="90">
        <v>0</v>
      </c>
      <c r="M540" s="90">
        <v>0</v>
      </c>
      <c r="N540" s="90">
        <v>100</v>
      </c>
      <c r="O540" s="320">
        <f>E540/D540</f>
        <v>0.99999227765152354</v>
      </c>
      <c r="P540" s="382"/>
      <c r="Q540" s="293">
        <v>100</v>
      </c>
      <c r="R540" s="293">
        <v>100</v>
      </c>
      <c r="S540" s="293">
        <v>100</v>
      </c>
      <c r="T540" s="2"/>
    </row>
    <row r="541" spans="1:20" ht="19.5" customHeight="1" x14ac:dyDescent="0.25">
      <c r="A541" s="385" t="s">
        <v>118</v>
      </c>
      <c r="B541" s="380" t="s">
        <v>119</v>
      </c>
      <c r="C541" s="8">
        <v>2014</v>
      </c>
      <c r="D541" s="90">
        <v>116.8</v>
      </c>
      <c r="E541" s="90">
        <v>91.6</v>
      </c>
      <c r="F541" s="90">
        <v>0</v>
      </c>
      <c r="G541" s="90">
        <v>0</v>
      </c>
      <c r="H541" s="90">
        <v>116.8</v>
      </c>
      <c r="I541" s="90">
        <v>91.6</v>
      </c>
      <c r="J541" s="90">
        <v>0</v>
      </c>
      <c r="K541" s="90">
        <v>0</v>
      </c>
      <c r="L541" s="90">
        <v>0</v>
      </c>
      <c r="M541" s="90">
        <v>0</v>
      </c>
      <c r="N541" s="90">
        <v>100</v>
      </c>
      <c r="O541" s="90">
        <v>78.42</v>
      </c>
      <c r="P541" s="380" t="s">
        <v>120</v>
      </c>
      <c r="Q541" s="6">
        <v>100</v>
      </c>
      <c r="R541" s="6">
        <v>78.42</v>
      </c>
      <c r="S541" s="6">
        <v>78.42</v>
      </c>
      <c r="T541" s="2"/>
    </row>
    <row r="542" spans="1:20" ht="18.75" customHeight="1" x14ac:dyDescent="0.25">
      <c r="A542" s="386"/>
      <c r="B542" s="381"/>
      <c r="C542" s="8">
        <v>2015</v>
      </c>
      <c r="D542" s="90">
        <v>139.9</v>
      </c>
      <c r="E542" s="90">
        <v>139.9</v>
      </c>
      <c r="F542" s="90">
        <v>0</v>
      </c>
      <c r="G542" s="90">
        <v>0</v>
      </c>
      <c r="H542" s="90">
        <v>139.9</v>
      </c>
      <c r="I542" s="90">
        <v>139.9</v>
      </c>
      <c r="J542" s="90">
        <v>0</v>
      </c>
      <c r="K542" s="90">
        <v>0</v>
      </c>
      <c r="L542" s="90">
        <v>0</v>
      </c>
      <c r="M542" s="90">
        <v>0</v>
      </c>
      <c r="N542" s="90">
        <v>100</v>
      </c>
      <c r="O542" s="90">
        <v>100</v>
      </c>
      <c r="P542" s="381"/>
      <c r="Q542" s="114">
        <v>100</v>
      </c>
      <c r="R542" s="114">
        <v>100</v>
      </c>
      <c r="S542" s="114">
        <v>100</v>
      </c>
      <c r="T542" s="2"/>
    </row>
    <row r="543" spans="1:20" ht="18.75" customHeight="1" x14ac:dyDescent="0.25">
      <c r="A543" s="386"/>
      <c r="B543" s="381"/>
      <c r="C543" s="8">
        <v>2016</v>
      </c>
      <c r="D543" s="90">
        <v>115.3</v>
      </c>
      <c r="E543" s="90">
        <v>106.34</v>
      </c>
      <c r="F543" s="90">
        <v>0</v>
      </c>
      <c r="G543" s="90">
        <v>0</v>
      </c>
      <c r="H543" s="90">
        <v>115.3</v>
      </c>
      <c r="I543" s="90">
        <v>106.34</v>
      </c>
      <c r="J543" s="90">
        <v>0</v>
      </c>
      <c r="K543" s="90">
        <v>0</v>
      </c>
      <c r="L543" s="90">
        <v>0</v>
      </c>
      <c r="M543" s="90">
        <v>0</v>
      </c>
      <c r="N543" s="90">
        <v>100</v>
      </c>
      <c r="O543" s="90">
        <v>92.2</v>
      </c>
      <c r="P543" s="381"/>
      <c r="Q543" s="144">
        <v>100</v>
      </c>
      <c r="R543" s="144">
        <v>100</v>
      </c>
      <c r="S543" s="144">
        <v>100</v>
      </c>
      <c r="T543" s="2"/>
    </row>
    <row r="544" spans="1:20" ht="19.5" customHeight="1" x14ac:dyDescent="0.25">
      <c r="A544" s="386"/>
      <c r="B544" s="381"/>
      <c r="C544" s="8">
        <v>2017</v>
      </c>
      <c r="D544" s="90">
        <v>8.9</v>
      </c>
      <c r="E544" s="90">
        <v>8.9</v>
      </c>
      <c r="F544" s="90">
        <v>0</v>
      </c>
      <c r="G544" s="90">
        <v>0</v>
      </c>
      <c r="H544" s="90">
        <v>8.9</v>
      </c>
      <c r="I544" s="90">
        <v>8.9</v>
      </c>
      <c r="J544" s="90">
        <v>0</v>
      </c>
      <c r="K544" s="90">
        <v>0</v>
      </c>
      <c r="L544" s="90">
        <v>0</v>
      </c>
      <c r="M544" s="90">
        <v>0</v>
      </c>
      <c r="N544" s="90">
        <v>100</v>
      </c>
      <c r="O544" s="90">
        <v>100</v>
      </c>
      <c r="P544" s="381"/>
      <c r="Q544" s="171">
        <v>100</v>
      </c>
      <c r="R544" s="171">
        <v>100</v>
      </c>
      <c r="S544" s="171">
        <v>100</v>
      </c>
      <c r="T544" s="2"/>
    </row>
    <row r="545" spans="1:20" ht="19.5" customHeight="1" x14ac:dyDescent="0.25">
      <c r="A545" s="386"/>
      <c r="B545" s="381"/>
      <c r="C545" s="8">
        <v>2018</v>
      </c>
      <c r="D545" s="90">
        <v>0</v>
      </c>
      <c r="E545" s="90">
        <v>0</v>
      </c>
      <c r="F545" s="90">
        <v>0</v>
      </c>
      <c r="G545" s="90">
        <v>0</v>
      </c>
      <c r="H545" s="90">
        <v>0</v>
      </c>
      <c r="I545" s="90">
        <v>0</v>
      </c>
      <c r="J545" s="90">
        <v>0</v>
      </c>
      <c r="K545" s="90">
        <v>0</v>
      </c>
      <c r="L545" s="90">
        <v>0</v>
      </c>
      <c r="M545" s="90">
        <v>0</v>
      </c>
      <c r="N545" s="90">
        <v>0</v>
      </c>
      <c r="O545" s="90">
        <v>0</v>
      </c>
      <c r="P545" s="381"/>
      <c r="Q545" s="209">
        <v>100</v>
      </c>
      <c r="R545" s="209">
        <v>100</v>
      </c>
      <c r="S545" s="209">
        <v>100</v>
      </c>
      <c r="T545" s="2"/>
    </row>
    <row r="546" spans="1:20" ht="19.5" customHeight="1" x14ac:dyDescent="0.25">
      <c r="A546" s="387"/>
      <c r="B546" s="382"/>
      <c r="C546" s="8">
        <v>2019</v>
      </c>
      <c r="D546" s="90">
        <v>0</v>
      </c>
      <c r="E546" s="90">
        <v>0</v>
      </c>
      <c r="F546" s="90">
        <v>0</v>
      </c>
      <c r="G546" s="90">
        <v>0</v>
      </c>
      <c r="H546" s="90">
        <v>0</v>
      </c>
      <c r="I546" s="90">
        <v>0</v>
      </c>
      <c r="J546" s="90">
        <v>0</v>
      </c>
      <c r="K546" s="90">
        <v>0</v>
      </c>
      <c r="L546" s="90">
        <v>0</v>
      </c>
      <c r="M546" s="90">
        <v>0</v>
      </c>
      <c r="N546" s="90">
        <v>0</v>
      </c>
      <c r="O546" s="90">
        <v>0</v>
      </c>
      <c r="P546" s="382"/>
      <c r="Q546" s="243">
        <v>100</v>
      </c>
      <c r="R546" s="243">
        <v>100</v>
      </c>
      <c r="S546" s="243">
        <v>100</v>
      </c>
      <c r="T546" s="2"/>
    </row>
    <row r="547" spans="1:20" ht="21" customHeight="1" x14ac:dyDescent="0.25">
      <c r="A547" s="385" t="s">
        <v>121</v>
      </c>
      <c r="B547" s="380" t="s">
        <v>122</v>
      </c>
      <c r="C547" s="8">
        <v>2014</v>
      </c>
      <c r="D547" s="90">
        <v>2695</v>
      </c>
      <c r="E547" s="90">
        <v>2380</v>
      </c>
      <c r="F547" s="90">
        <v>0</v>
      </c>
      <c r="G547" s="90">
        <v>0</v>
      </c>
      <c r="H547" s="90">
        <v>2695</v>
      </c>
      <c r="I547" s="90">
        <v>2380</v>
      </c>
      <c r="J547" s="90">
        <v>0</v>
      </c>
      <c r="K547" s="90">
        <v>0</v>
      </c>
      <c r="L547" s="90">
        <v>0</v>
      </c>
      <c r="M547" s="90">
        <v>0</v>
      </c>
      <c r="N547" s="90">
        <v>100</v>
      </c>
      <c r="O547" s="90">
        <v>88.31</v>
      </c>
      <c r="P547" s="380" t="s">
        <v>123</v>
      </c>
      <c r="Q547" s="6">
        <v>100</v>
      </c>
      <c r="R547" s="6">
        <v>88.31</v>
      </c>
      <c r="S547" s="6">
        <v>88.31</v>
      </c>
      <c r="T547" s="2"/>
    </row>
    <row r="548" spans="1:20" ht="18" customHeight="1" x14ac:dyDescent="0.25">
      <c r="A548" s="386"/>
      <c r="B548" s="381"/>
      <c r="C548" s="8">
        <v>2015</v>
      </c>
      <c r="D548" s="93">
        <v>2956.3</v>
      </c>
      <c r="E548" s="93">
        <v>2956.3</v>
      </c>
      <c r="F548" s="93">
        <v>0</v>
      </c>
      <c r="G548" s="93">
        <v>0</v>
      </c>
      <c r="H548" s="93">
        <v>2956.3</v>
      </c>
      <c r="I548" s="93">
        <v>2956.3</v>
      </c>
      <c r="J548" s="93">
        <v>0</v>
      </c>
      <c r="K548" s="93">
        <v>0</v>
      </c>
      <c r="L548" s="93">
        <v>0</v>
      </c>
      <c r="M548" s="93">
        <v>0</v>
      </c>
      <c r="N548" s="93">
        <v>100</v>
      </c>
      <c r="O548" s="93">
        <v>100</v>
      </c>
      <c r="P548" s="381"/>
      <c r="Q548" s="113">
        <v>100</v>
      </c>
      <c r="R548" s="113">
        <v>100</v>
      </c>
      <c r="S548" s="113">
        <v>100</v>
      </c>
      <c r="T548" s="2"/>
    </row>
    <row r="549" spans="1:20" ht="21" customHeight="1" x14ac:dyDescent="0.25">
      <c r="A549" s="386"/>
      <c r="B549" s="381"/>
      <c r="C549" s="8">
        <v>2016</v>
      </c>
      <c r="D549" s="93">
        <v>3212.5</v>
      </c>
      <c r="E549" s="93">
        <v>3212.48</v>
      </c>
      <c r="F549" s="93">
        <v>0</v>
      </c>
      <c r="G549" s="93">
        <v>0</v>
      </c>
      <c r="H549" s="93">
        <v>3212.5</v>
      </c>
      <c r="I549" s="93">
        <v>3212.48</v>
      </c>
      <c r="J549" s="93">
        <v>0</v>
      </c>
      <c r="K549" s="93">
        <v>0</v>
      </c>
      <c r="L549" s="93">
        <v>0</v>
      </c>
      <c r="M549" s="93">
        <v>0</v>
      </c>
      <c r="N549" s="93">
        <v>100</v>
      </c>
      <c r="O549" s="93">
        <v>100</v>
      </c>
      <c r="P549" s="381"/>
      <c r="Q549" s="140">
        <v>100</v>
      </c>
      <c r="R549" s="140">
        <v>100</v>
      </c>
      <c r="S549" s="140">
        <v>100</v>
      </c>
      <c r="T549" s="2"/>
    </row>
    <row r="550" spans="1:20" ht="19.5" customHeight="1" x14ac:dyDescent="0.25">
      <c r="A550" s="386"/>
      <c r="B550" s="381"/>
      <c r="C550" s="8">
        <v>2017</v>
      </c>
      <c r="D550" s="93">
        <v>110.8</v>
      </c>
      <c r="E550" s="93">
        <v>110.8</v>
      </c>
      <c r="F550" s="93">
        <v>0</v>
      </c>
      <c r="G550" s="93">
        <v>0</v>
      </c>
      <c r="H550" s="93">
        <v>110.8</v>
      </c>
      <c r="I550" s="93">
        <v>110.8</v>
      </c>
      <c r="J550" s="93">
        <v>0</v>
      </c>
      <c r="K550" s="93">
        <v>0</v>
      </c>
      <c r="L550" s="93">
        <v>0</v>
      </c>
      <c r="M550" s="93">
        <v>0</v>
      </c>
      <c r="N550" s="93">
        <v>100</v>
      </c>
      <c r="O550" s="93">
        <v>100</v>
      </c>
      <c r="P550" s="381"/>
      <c r="Q550" s="159">
        <v>100</v>
      </c>
      <c r="R550" s="159">
        <v>100</v>
      </c>
      <c r="S550" s="159">
        <v>100</v>
      </c>
      <c r="T550" s="2"/>
    </row>
    <row r="551" spans="1:20" ht="21.75" customHeight="1" x14ac:dyDescent="0.25">
      <c r="A551" s="386"/>
      <c r="B551" s="381"/>
      <c r="C551" s="8">
        <v>2018</v>
      </c>
      <c r="D551" s="93">
        <v>0</v>
      </c>
      <c r="E551" s="93">
        <v>0</v>
      </c>
      <c r="F551" s="93">
        <v>0</v>
      </c>
      <c r="G551" s="93">
        <v>0</v>
      </c>
      <c r="H551" s="93">
        <v>0</v>
      </c>
      <c r="I551" s="93">
        <v>0</v>
      </c>
      <c r="J551" s="93">
        <v>0</v>
      </c>
      <c r="K551" s="93">
        <v>0</v>
      </c>
      <c r="L551" s="93">
        <v>0</v>
      </c>
      <c r="M551" s="93">
        <v>0</v>
      </c>
      <c r="N551" s="93">
        <v>0</v>
      </c>
      <c r="O551" s="93">
        <v>0</v>
      </c>
      <c r="P551" s="381"/>
      <c r="Q551" s="187">
        <v>0</v>
      </c>
      <c r="R551" s="187">
        <v>0</v>
      </c>
      <c r="S551" s="187">
        <v>0</v>
      </c>
      <c r="T551" s="2"/>
    </row>
    <row r="552" spans="1:20" ht="26.25" customHeight="1" x14ac:dyDescent="0.25">
      <c r="A552" s="387"/>
      <c r="B552" s="382"/>
      <c r="C552" s="8">
        <v>2019</v>
      </c>
      <c r="D552" s="93">
        <v>0</v>
      </c>
      <c r="E552" s="93">
        <v>0</v>
      </c>
      <c r="F552" s="93">
        <v>0</v>
      </c>
      <c r="G552" s="93">
        <v>0</v>
      </c>
      <c r="H552" s="93">
        <v>0</v>
      </c>
      <c r="I552" s="93">
        <v>0</v>
      </c>
      <c r="J552" s="93">
        <v>0</v>
      </c>
      <c r="K552" s="93">
        <v>0</v>
      </c>
      <c r="L552" s="93">
        <v>0</v>
      </c>
      <c r="M552" s="93">
        <v>0</v>
      </c>
      <c r="N552" s="93">
        <v>0</v>
      </c>
      <c r="O552" s="93">
        <v>0</v>
      </c>
      <c r="P552" s="382"/>
      <c r="Q552" s="234">
        <v>0</v>
      </c>
      <c r="R552" s="234">
        <v>0</v>
      </c>
      <c r="S552" s="234">
        <v>0</v>
      </c>
      <c r="T552" s="2"/>
    </row>
    <row r="553" spans="1:20" ht="22.5" customHeight="1" x14ac:dyDescent="0.25">
      <c r="A553" s="385" t="s">
        <v>409</v>
      </c>
      <c r="B553" s="380" t="s">
        <v>410</v>
      </c>
      <c r="C553" s="8">
        <v>2015</v>
      </c>
      <c r="D553" s="90">
        <v>20703.5</v>
      </c>
      <c r="E553" s="90">
        <v>20703.099999999999</v>
      </c>
      <c r="F553" s="90">
        <v>0</v>
      </c>
      <c r="G553" s="90">
        <v>0</v>
      </c>
      <c r="H553" s="90">
        <v>20703.5</v>
      </c>
      <c r="I553" s="90">
        <v>20703.099999999999</v>
      </c>
      <c r="J553" s="90">
        <v>0</v>
      </c>
      <c r="K553" s="90">
        <v>0</v>
      </c>
      <c r="L553" s="90">
        <v>0</v>
      </c>
      <c r="M553" s="90">
        <v>0</v>
      </c>
      <c r="N553" s="93">
        <v>100</v>
      </c>
      <c r="O553" s="93">
        <v>100</v>
      </c>
      <c r="P553" s="380" t="s">
        <v>117</v>
      </c>
      <c r="Q553" s="144">
        <v>100</v>
      </c>
      <c r="R553" s="144">
        <v>100</v>
      </c>
      <c r="S553" s="144">
        <v>100</v>
      </c>
      <c r="T553" s="2"/>
    </row>
    <row r="554" spans="1:20" ht="21" customHeight="1" x14ac:dyDescent="0.25">
      <c r="A554" s="386"/>
      <c r="B554" s="381"/>
      <c r="C554" s="8">
        <v>2016</v>
      </c>
      <c r="D554" s="90">
        <v>20665</v>
      </c>
      <c r="E554" s="90">
        <v>20657.7</v>
      </c>
      <c r="F554" s="90">
        <v>0</v>
      </c>
      <c r="G554" s="90">
        <v>0</v>
      </c>
      <c r="H554" s="90">
        <v>20665</v>
      </c>
      <c r="I554" s="90">
        <v>20657.7</v>
      </c>
      <c r="J554" s="90">
        <v>0</v>
      </c>
      <c r="K554" s="90">
        <v>0</v>
      </c>
      <c r="L554" s="90">
        <v>0</v>
      </c>
      <c r="M554" s="90">
        <v>0</v>
      </c>
      <c r="N554" s="93">
        <v>100</v>
      </c>
      <c r="O554" s="93">
        <v>100</v>
      </c>
      <c r="P554" s="381"/>
      <c r="Q554" s="144">
        <v>100</v>
      </c>
      <c r="R554" s="144">
        <v>100</v>
      </c>
      <c r="S554" s="144">
        <v>100</v>
      </c>
      <c r="T554" s="2"/>
    </row>
    <row r="555" spans="1:20" ht="21.75" customHeight="1" x14ac:dyDescent="0.25">
      <c r="A555" s="386"/>
      <c r="B555" s="381"/>
      <c r="C555" s="8">
        <v>2017</v>
      </c>
      <c r="D555" s="90">
        <v>19668</v>
      </c>
      <c r="E555" s="90">
        <v>19667.900000000001</v>
      </c>
      <c r="F555" s="90">
        <v>0</v>
      </c>
      <c r="G555" s="90">
        <v>0</v>
      </c>
      <c r="H555" s="90">
        <v>19668</v>
      </c>
      <c r="I555" s="90">
        <v>19667.900000000001</v>
      </c>
      <c r="J555" s="90">
        <v>0</v>
      </c>
      <c r="K555" s="90">
        <v>0</v>
      </c>
      <c r="L555" s="90">
        <v>0</v>
      </c>
      <c r="M555" s="90">
        <v>0</v>
      </c>
      <c r="N555" s="93">
        <v>100</v>
      </c>
      <c r="O555" s="93">
        <v>100</v>
      </c>
      <c r="P555" s="381"/>
      <c r="Q555" s="171">
        <v>100</v>
      </c>
      <c r="R555" s="171">
        <v>100</v>
      </c>
      <c r="S555" s="171">
        <v>100</v>
      </c>
      <c r="T555" s="2"/>
    </row>
    <row r="556" spans="1:20" ht="21.75" customHeight="1" x14ac:dyDescent="0.25">
      <c r="A556" s="386"/>
      <c r="B556" s="381"/>
      <c r="C556" s="8">
        <v>2018</v>
      </c>
      <c r="D556" s="90">
        <v>19494.400000000001</v>
      </c>
      <c r="E556" s="90">
        <v>19494.330000000002</v>
      </c>
      <c r="F556" s="90">
        <v>0</v>
      </c>
      <c r="G556" s="90">
        <v>0</v>
      </c>
      <c r="H556" s="90">
        <v>19494.400000000001</v>
      </c>
      <c r="I556" s="90">
        <v>19494.330000000002</v>
      </c>
      <c r="J556" s="90">
        <v>0</v>
      </c>
      <c r="K556" s="90">
        <v>0</v>
      </c>
      <c r="L556" s="90">
        <v>0</v>
      </c>
      <c r="M556" s="90">
        <v>0</v>
      </c>
      <c r="N556" s="93">
        <v>100</v>
      </c>
      <c r="O556" s="93">
        <v>100</v>
      </c>
      <c r="P556" s="381"/>
      <c r="Q556" s="199">
        <v>100</v>
      </c>
      <c r="R556" s="199">
        <v>100</v>
      </c>
      <c r="S556" s="199">
        <v>100</v>
      </c>
      <c r="T556" s="2"/>
    </row>
    <row r="557" spans="1:20" ht="21.75" customHeight="1" x14ac:dyDescent="0.25">
      <c r="A557" s="386"/>
      <c r="B557" s="381"/>
      <c r="C557" s="8">
        <v>2019</v>
      </c>
      <c r="D557" s="90">
        <v>7296.1</v>
      </c>
      <c r="E557" s="90">
        <v>7296.02</v>
      </c>
      <c r="F557" s="90">
        <v>0</v>
      </c>
      <c r="G557" s="90">
        <v>0</v>
      </c>
      <c r="H557" s="90">
        <v>7296.1</v>
      </c>
      <c r="I557" s="90">
        <v>7296.02</v>
      </c>
      <c r="J557" s="90">
        <v>0</v>
      </c>
      <c r="K557" s="90">
        <v>0</v>
      </c>
      <c r="L557" s="90">
        <v>0</v>
      </c>
      <c r="M557" s="90">
        <v>0</v>
      </c>
      <c r="N557" s="93">
        <v>100</v>
      </c>
      <c r="O557" s="93">
        <v>100</v>
      </c>
      <c r="P557" s="381"/>
      <c r="Q557" s="240">
        <v>100</v>
      </c>
      <c r="R557" s="240">
        <v>100</v>
      </c>
      <c r="S557" s="240">
        <v>100</v>
      </c>
      <c r="T557" s="2"/>
    </row>
    <row r="558" spans="1:20" ht="21.75" customHeight="1" x14ac:dyDescent="0.25">
      <c r="A558" s="387"/>
      <c r="B558" s="382"/>
      <c r="C558" s="291">
        <v>2020</v>
      </c>
      <c r="D558" s="90">
        <v>21475.9</v>
      </c>
      <c r="E558" s="90">
        <v>21475.88</v>
      </c>
      <c r="F558" s="90">
        <v>0</v>
      </c>
      <c r="G558" s="90">
        <v>0</v>
      </c>
      <c r="H558" s="90">
        <v>21475.9</v>
      </c>
      <c r="I558" s="90">
        <v>21475.88</v>
      </c>
      <c r="J558" s="90">
        <v>0</v>
      </c>
      <c r="K558" s="90">
        <v>0</v>
      </c>
      <c r="L558" s="90">
        <v>0</v>
      </c>
      <c r="M558" s="90">
        <v>0</v>
      </c>
      <c r="N558" s="93">
        <v>100</v>
      </c>
      <c r="O558" s="321">
        <f>E558/D558</f>
        <v>0.99999906872354594</v>
      </c>
      <c r="P558" s="382"/>
      <c r="Q558" s="289">
        <v>100</v>
      </c>
      <c r="R558" s="289">
        <v>100</v>
      </c>
      <c r="S558" s="289">
        <v>100</v>
      </c>
      <c r="T558" s="2"/>
    </row>
    <row r="559" spans="1:20" ht="24" customHeight="1" x14ac:dyDescent="0.25">
      <c r="A559" s="385" t="s">
        <v>412</v>
      </c>
      <c r="B559" s="380" t="s">
        <v>413</v>
      </c>
      <c r="C559" s="8">
        <v>2015</v>
      </c>
      <c r="D559" s="90">
        <v>11040</v>
      </c>
      <c r="E559" s="90">
        <v>11040</v>
      </c>
      <c r="F559" s="90">
        <v>0</v>
      </c>
      <c r="G559" s="90">
        <v>0</v>
      </c>
      <c r="H559" s="90">
        <v>11040</v>
      </c>
      <c r="I559" s="90">
        <v>11040</v>
      </c>
      <c r="J559" s="90">
        <v>0</v>
      </c>
      <c r="K559" s="90">
        <v>0</v>
      </c>
      <c r="L559" s="90">
        <v>0</v>
      </c>
      <c r="M559" s="90">
        <v>0</v>
      </c>
      <c r="N559" s="93">
        <v>100</v>
      </c>
      <c r="O559" s="93">
        <v>100</v>
      </c>
      <c r="P559" s="380" t="s">
        <v>451</v>
      </c>
      <c r="Q559" s="142">
        <v>100</v>
      </c>
      <c r="R559" s="142">
        <v>100</v>
      </c>
      <c r="S559" s="142">
        <v>100</v>
      </c>
      <c r="T559" s="2"/>
    </row>
    <row r="560" spans="1:20" ht="22.5" customHeight="1" x14ac:dyDescent="0.25">
      <c r="A560" s="386"/>
      <c r="B560" s="381"/>
      <c r="C560" s="8">
        <v>2016</v>
      </c>
      <c r="D560" s="90">
        <v>4397.6000000000004</v>
      </c>
      <c r="E560" s="90">
        <v>4350.45</v>
      </c>
      <c r="F560" s="90">
        <v>0</v>
      </c>
      <c r="G560" s="90">
        <v>0</v>
      </c>
      <c r="H560" s="90">
        <v>4397.6000000000004</v>
      </c>
      <c r="I560" s="90">
        <v>4350.45</v>
      </c>
      <c r="J560" s="90">
        <v>0</v>
      </c>
      <c r="K560" s="90">
        <v>0</v>
      </c>
      <c r="L560" s="90">
        <v>0</v>
      </c>
      <c r="M560" s="90">
        <v>0</v>
      </c>
      <c r="N560" s="93">
        <v>100</v>
      </c>
      <c r="O560" s="93">
        <v>98.9</v>
      </c>
      <c r="P560" s="381"/>
      <c r="Q560" s="142">
        <v>100</v>
      </c>
      <c r="R560" s="142">
        <v>100</v>
      </c>
      <c r="S560" s="142">
        <v>100</v>
      </c>
      <c r="T560" s="2"/>
    </row>
    <row r="561" spans="1:20" ht="22.5" customHeight="1" x14ac:dyDescent="0.25">
      <c r="A561" s="386"/>
      <c r="B561" s="381"/>
      <c r="C561" s="8">
        <v>2017</v>
      </c>
      <c r="D561" s="90">
        <v>1778.3</v>
      </c>
      <c r="E561" s="90">
        <v>1417.9</v>
      </c>
      <c r="F561" s="90">
        <v>0</v>
      </c>
      <c r="G561" s="90">
        <v>0</v>
      </c>
      <c r="H561" s="90">
        <v>1778.3</v>
      </c>
      <c r="I561" s="90">
        <v>1417.9</v>
      </c>
      <c r="J561" s="90">
        <v>0</v>
      </c>
      <c r="K561" s="90">
        <v>0</v>
      </c>
      <c r="L561" s="90">
        <v>0</v>
      </c>
      <c r="M561" s="90">
        <v>0</v>
      </c>
      <c r="N561" s="93">
        <v>100</v>
      </c>
      <c r="O561" s="93">
        <v>79.73</v>
      </c>
      <c r="P561" s="381"/>
      <c r="Q561" s="196">
        <v>100</v>
      </c>
      <c r="R561" s="196">
        <v>80</v>
      </c>
      <c r="S561" s="196">
        <v>80</v>
      </c>
      <c r="T561" s="2"/>
    </row>
    <row r="562" spans="1:20" ht="21" customHeight="1" x14ac:dyDescent="0.25">
      <c r="A562" s="386"/>
      <c r="B562" s="381"/>
      <c r="C562" s="8">
        <v>2018</v>
      </c>
      <c r="D562" s="90">
        <v>1070.5999999999999</v>
      </c>
      <c r="E562" s="90">
        <v>1070.5999999999999</v>
      </c>
      <c r="F562" s="90">
        <v>0</v>
      </c>
      <c r="G562" s="90">
        <v>0</v>
      </c>
      <c r="H562" s="90">
        <v>1070.5999999999999</v>
      </c>
      <c r="I562" s="90">
        <v>1070.5999999999999</v>
      </c>
      <c r="J562" s="90">
        <v>0</v>
      </c>
      <c r="K562" s="90">
        <v>0</v>
      </c>
      <c r="L562" s="90">
        <v>0</v>
      </c>
      <c r="M562" s="90">
        <v>0</v>
      </c>
      <c r="N562" s="93">
        <v>100</v>
      </c>
      <c r="O562" s="93">
        <v>100</v>
      </c>
      <c r="P562" s="381"/>
      <c r="Q562" s="281">
        <v>100</v>
      </c>
      <c r="R562" s="281">
        <v>100</v>
      </c>
      <c r="S562" s="281">
        <v>100</v>
      </c>
      <c r="T562" s="2"/>
    </row>
    <row r="563" spans="1:20" ht="20.25" customHeight="1" x14ac:dyDescent="0.25">
      <c r="A563" s="386"/>
      <c r="B563" s="381"/>
      <c r="C563" s="8">
        <v>2019</v>
      </c>
      <c r="D563" s="90">
        <v>942.5</v>
      </c>
      <c r="E563" s="90">
        <v>942.5</v>
      </c>
      <c r="F563" s="90">
        <v>0</v>
      </c>
      <c r="G563" s="90">
        <v>0</v>
      </c>
      <c r="H563" s="90">
        <v>942.5</v>
      </c>
      <c r="I563" s="90">
        <v>942.5</v>
      </c>
      <c r="J563" s="90">
        <v>0</v>
      </c>
      <c r="K563" s="90">
        <v>0</v>
      </c>
      <c r="L563" s="90">
        <v>0</v>
      </c>
      <c r="M563" s="90">
        <v>0</v>
      </c>
      <c r="N563" s="93">
        <v>100</v>
      </c>
      <c r="O563" s="93">
        <v>100</v>
      </c>
      <c r="P563" s="381"/>
      <c r="Q563" s="281">
        <v>100</v>
      </c>
      <c r="R563" s="281">
        <v>100</v>
      </c>
      <c r="S563" s="281">
        <v>100</v>
      </c>
      <c r="T563" s="2"/>
    </row>
    <row r="564" spans="1:20" ht="19.5" customHeight="1" x14ac:dyDescent="0.25">
      <c r="A564" s="387"/>
      <c r="B564" s="382"/>
      <c r="C564" s="291">
        <v>2020</v>
      </c>
      <c r="D564" s="90">
        <v>449.3</v>
      </c>
      <c r="E564" s="90">
        <v>322.5</v>
      </c>
      <c r="F564" s="90">
        <v>0</v>
      </c>
      <c r="G564" s="90">
        <v>0</v>
      </c>
      <c r="H564" s="90">
        <v>449.3</v>
      </c>
      <c r="I564" s="90">
        <v>322.5</v>
      </c>
      <c r="J564" s="90">
        <v>0</v>
      </c>
      <c r="K564" s="90">
        <v>0</v>
      </c>
      <c r="L564" s="90">
        <v>0</v>
      </c>
      <c r="M564" s="90">
        <v>0</v>
      </c>
      <c r="N564" s="93">
        <v>100</v>
      </c>
      <c r="O564" s="321">
        <f>E564/D564</f>
        <v>0.71778321833963943</v>
      </c>
      <c r="P564" s="382"/>
      <c r="Q564" s="281">
        <v>100</v>
      </c>
      <c r="R564" s="281">
        <v>100</v>
      </c>
      <c r="S564" s="281">
        <v>100</v>
      </c>
      <c r="T564" s="2"/>
    </row>
    <row r="565" spans="1:20" x14ac:dyDescent="0.25">
      <c r="A565" s="417" t="s">
        <v>124</v>
      </c>
      <c r="B565" s="420" t="s">
        <v>668</v>
      </c>
      <c r="C565" s="13" t="s">
        <v>610</v>
      </c>
      <c r="D565" s="14">
        <f>SUM(D566:D572)</f>
        <v>91625.1</v>
      </c>
      <c r="E565" s="14">
        <f t="shared" ref="E565:M565" si="167">SUM(E566:E572)</f>
        <v>91563.57</v>
      </c>
      <c r="F565" s="14">
        <f t="shared" si="167"/>
        <v>0</v>
      </c>
      <c r="G565" s="14">
        <f t="shared" si="167"/>
        <v>0</v>
      </c>
      <c r="H565" s="14">
        <f t="shared" si="167"/>
        <v>0</v>
      </c>
      <c r="I565" s="14">
        <f t="shared" si="167"/>
        <v>0</v>
      </c>
      <c r="J565" s="14">
        <f t="shared" si="167"/>
        <v>91625.1</v>
      </c>
      <c r="K565" s="14">
        <f t="shared" si="167"/>
        <v>91563.57</v>
      </c>
      <c r="L565" s="14">
        <f t="shared" si="167"/>
        <v>0</v>
      </c>
      <c r="M565" s="14">
        <f t="shared" si="167"/>
        <v>0</v>
      </c>
      <c r="N565" s="14">
        <v>100</v>
      </c>
      <c r="O565" s="322">
        <f>E565/D565</f>
        <v>0.99932845912310053</v>
      </c>
      <c r="P565" s="423" t="s">
        <v>22</v>
      </c>
      <c r="Q565" s="423" t="s">
        <v>22</v>
      </c>
      <c r="R565" s="423" t="s">
        <v>22</v>
      </c>
      <c r="S565" s="423" t="s">
        <v>22</v>
      </c>
      <c r="T565" s="2"/>
    </row>
    <row r="566" spans="1:20" x14ac:dyDescent="0.25">
      <c r="A566" s="418"/>
      <c r="B566" s="421"/>
      <c r="C566" s="12">
        <v>2014</v>
      </c>
      <c r="D566" s="14">
        <f t="shared" ref="D566:M566" si="168">SUM(D573:D577)</f>
        <v>9348</v>
      </c>
      <c r="E566" s="14">
        <f t="shared" si="168"/>
        <v>9347.1</v>
      </c>
      <c r="F566" s="14">
        <f t="shared" si="168"/>
        <v>0</v>
      </c>
      <c r="G566" s="14">
        <f t="shared" si="168"/>
        <v>0</v>
      </c>
      <c r="H566" s="14">
        <f t="shared" si="168"/>
        <v>0</v>
      </c>
      <c r="I566" s="14">
        <f t="shared" si="168"/>
        <v>0</v>
      </c>
      <c r="J566" s="14">
        <f t="shared" si="168"/>
        <v>9348</v>
      </c>
      <c r="K566" s="14">
        <f t="shared" si="168"/>
        <v>9347.1</v>
      </c>
      <c r="L566" s="14">
        <f t="shared" si="168"/>
        <v>0</v>
      </c>
      <c r="M566" s="14">
        <f t="shared" si="168"/>
        <v>0</v>
      </c>
      <c r="N566" s="14">
        <v>100</v>
      </c>
      <c r="O566" s="14">
        <v>99.99</v>
      </c>
      <c r="P566" s="424"/>
      <c r="Q566" s="424"/>
      <c r="R566" s="424"/>
      <c r="S566" s="424"/>
      <c r="T566" s="2"/>
    </row>
    <row r="567" spans="1:20" x14ac:dyDescent="0.25">
      <c r="A567" s="418"/>
      <c r="B567" s="421"/>
      <c r="C567" s="12">
        <v>2015</v>
      </c>
      <c r="D567" s="14">
        <f>SUM(D578:D582)</f>
        <v>10159</v>
      </c>
      <c r="E567" s="14">
        <f t="shared" ref="E567:M567" si="169">SUM(E578:E582)</f>
        <v>10668.92</v>
      </c>
      <c r="F567" s="14">
        <f t="shared" si="169"/>
        <v>0</v>
      </c>
      <c r="G567" s="14">
        <f t="shared" si="169"/>
        <v>0</v>
      </c>
      <c r="H567" s="14">
        <f t="shared" si="169"/>
        <v>0</v>
      </c>
      <c r="I567" s="14">
        <f t="shared" si="169"/>
        <v>0</v>
      </c>
      <c r="J567" s="14">
        <f t="shared" si="169"/>
        <v>10159</v>
      </c>
      <c r="K567" s="14">
        <f t="shared" si="169"/>
        <v>10668.92</v>
      </c>
      <c r="L567" s="14">
        <f t="shared" si="169"/>
        <v>0</v>
      </c>
      <c r="M567" s="14">
        <f t="shared" si="169"/>
        <v>0</v>
      </c>
      <c r="N567" s="14">
        <v>100</v>
      </c>
      <c r="O567" s="14">
        <v>105.02</v>
      </c>
      <c r="P567" s="424"/>
      <c r="Q567" s="424"/>
      <c r="R567" s="424"/>
      <c r="S567" s="424"/>
      <c r="T567" s="2"/>
    </row>
    <row r="568" spans="1:20" x14ac:dyDescent="0.25">
      <c r="A568" s="418"/>
      <c r="B568" s="421"/>
      <c r="C568" s="12">
        <v>2016</v>
      </c>
      <c r="D568" s="14">
        <f>SUM(D583:D587)</f>
        <v>13535.6</v>
      </c>
      <c r="E568" s="14">
        <f t="shared" ref="E568:M568" si="170">SUM(E583:E587)</f>
        <v>13535.6</v>
      </c>
      <c r="F568" s="14">
        <f t="shared" si="170"/>
        <v>0</v>
      </c>
      <c r="G568" s="14">
        <f t="shared" si="170"/>
        <v>0</v>
      </c>
      <c r="H568" s="14">
        <f t="shared" si="170"/>
        <v>0</v>
      </c>
      <c r="I568" s="14">
        <f t="shared" si="170"/>
        <v>0</v>
      </c>
      <c r="J568" s="14">
        <f t="shared" si="170"/>
        <v>13535.6</v>
      </c>
      <c r="K568" s="14">
        <f t="shared" si="170"/>
        <v>13535.6</v>
      </c>
      <c r="L568" s="14">
        <f t="shared" si="170"/>
        <v>0</v>
      </c>
      <c r="M568" s="14">
        <f t="shared" si="170"/>
        <v>0</v>
      </c>
      <c r="N568" s="14">
        <v>100</v>
      </c>
      <c r="O568" s="14">
        <v>100</v>
      </c>
      <c r="P568" s="424"/>
      <c r="Q568" s="424"/>
      <c r="R568" s="424"/>
      <c r="S568" s="424"/>
      <c r="T568" s="2"/>
    </row>
    <row r="569" spans="1:20" x14ac:dyDescent="0.25">
      <c r="A569" s="418"/>
      <c r="B569" s="421"/>
      <c r="C569" s="12">
        <v>2017</v>
      </c>
      <c r="D569" s="14">
        <f>SUM(D588:D592)</f>
        <v>9995.4</v>
      </c>
      <c r="E569" s="14">
        <f t="shared" ref="E569:M569" si="171">SUM(E588:E592)</f>
        <v>9995.4</v>
      </c>
      <c r="F569" s="14">
        <f t="shared" si="171"/>
        <v>0</v>
      </c>
      <c r="G569" s="14">
        <f t="shared" si="171"/>
        <v>0</v>
      </c>
      <c r="H569" s="14">
        <f t="shared" si="171"/>
        <v>0</v>
      </c>
      <c r="I569" s="14">
        <f t="shared" si="171"/>
        <v>0</v>
      </c>
      <c r="J569" s="14">
        <f t="shared" si="171"/>
        <v>9995.4</v>
      </c>
      <c r="K569" s="14">
        <f t="shared" si="171"/>
        <v>9995.4</v>
      </c>
      <c r="L569" s="14">
        <f t="shared" si="171"/>
        <v>0</v>
      </c>
      <c r="M569" s="14">
        <f t="shared" si="171"/>
        <v>0</v>
      </c>
      <c r="N569" s="14">
        <v>100</v>
      </c>
      <c r="O569" s="14">
        <v>100</v>
      </c>
      <c r="P569" s="424"/>
      <c r="Q569" s="424"/>
      <c r="R569" s="424"/>
      <c r="S569" s="424"/>
      <c r="T569" s="2"/>
    </row>
    <row r="570" spans="1:20" x14ac:dyDescent="0.25">
      <c r="A570" s="418"/>
      <c r="B570" s="421"/>
      <c r="C570" s="12">
        <v>2018</v>
      </c>
      <c r="D570" s="14">
        <f>SUM(D593+D594+D595+D596+D597)</f>
        <v>14340.4</v>
      </c>
      <c r="E570" s="14">
        <f t="shared" ref="E570:M570" si="172">SUM(E593+E594+E595+E596+E597)</f>
        <v>14340.4</v>
      </c>
      <c r="F570" s="14">
        <f t="shared" si="172"/>
        <v>0</v>
      </c>
      <c r="G570" s="14">
        <f t="shared" si="172"/>
        <v>0</v>
      </c>
      <c r="H570" s="14">
        <f t="shared" si="172"/>
        <v>0</v>
      </c>
      <c r="I570" s="14">
        <f t="shared" si="172"/>
        <v>0</v>
      </c>
      <c r="J570" s="14">
        <f t="shared" si="172"/>
        <v>14340.4</v>
      </c>
      <c r="K570" s="14">
        <f t="shared" si="172"/>
        <v>14340.4</v>
      </c>
      <c r="L570" s="14">
        <f t="shared" si="172"/>
        <v>0</v>
      </c>
      <c r="M570" s="14">
        <f t="shared" si="172"/>
        <v>0</v>
      </c>
      <c r="N570" s="14">
        <v>100</v>
      </c>
      <c r="O570" s="14">
        <v>100</v>
      </c>
      <c r="P570" s="424"/>
      <c r="Q570" s="424"/>
      <c r="R570" s="424"/>
      <c r="S570" s="424"/>
      <c r="T570" s="2"/>
    </row>
    <row r="571" spans="1:20" x14ac:dyDescent="0.25">
      <c r="A571" s="418"/>
      <c r="B571" s="421"/>
      <c r="C571" s="12">
        <v>2019</v>
      </c>
      <c r="D571" s="14">
        <f>SUM(D598:D602)</f>
        <v>19033.899999999998</v>
      </c>
      <c r="E571" s="14">
        <f t="shared" ref="E571:M571" si="173">SUM(E598:E602)</f>
        <v>18463.399999999998</v>
      </c>
      <c r="F571" s="14">
        <f t="shared" si="173"/>
        <v>0</v>
      </c>
      <c r="G571" s="14">
        <f t="shared" si="173"/>
        <v>0</v>
      </c>
      <c r="H571" s="14">
        <f t="shared" si="173"/>
        <v>0</v>
      </c>
      <c r="I571" s="14">
        <f t="shared" si="173"/>
        <v>0</v>
      </c>
      <c r="J571" s="14">
        <f t="shared" si="173"/>
        <v>19033.899999999998</v>
      </c>
      <c r="K571" s="14">
        <f t="shared" si="173"/>
        <v>18463.399999999998</v>
      </c>
      <c r="L571" s="14">
        <f t="shared" si="173"/>
        <v>0</v>
      </c>
      <c r="M571" s="14">
        <f t="shared" si="173"/>
        <v>0</v>
      </c>
      <c r="N571" s="14">
        <v>100</v>
      </c>
      <c r="O571" s="14">
        <v>97</v>
      </c>
      <c r="P571" s="424"/>
      <c r="Q571" s="424"/>
      <c r="R571" s="424"/>
      <c r="S571" s="424"/>
      <c r="T571" s="2"/>
    </row>
    <row r="572" spans="1:20" x14ac:dyDescent="0.25">
      <c r="A572" s="419"/>
      <c r="B572" s="422"/>
      <c r="C572" s="12">
        <v>2020</v>
      </c>
      <c r="D572" s="14">
        <f>SUM(D603:D607)</f>
        <v>15212.8</v>
      </c>
      <c r="E572" s="14">
        <f t="shared" ref="E572:M572" si="174">SUM(E603:E607)</f>
        <v>15212.750000000002</v>
      </c>
      <c r="F572" s="14">
        <f t="shared" si="174"/>
        <v>0</v>
      </c>
      <c r="G572" s="14">
        <f t="shared" si="174"/>
        <v>0</v>
      </c>
      <c r="H572" s="14">
        <f t="shared" si="174"/>
        <v>0</v>
      </c>
      <c r="I572" s="14">
        <f t="shared" si="174"/>
        <v>0</v>
      </c>
      <c r="J572" s="14">
        <f t="shared" si="174"/>
        <v>15212.8</v>
      </c>
      <c r="K572" s="14">
        <f t="shared" si="174"/>
        <v>15212.750000000002</v>
      </c>
      <c r="L572" s="14">
        <f t="shared" si="174"/>
        <v>0</v>
      </c>
      <c r="M572" s="14">
        <f t="shared" si="174"/>
        <v>0</v>
      </c>
      <c r="N572" s="14">
        <v>100</v>
      </c>
      <c r="O572" s="322">
        <f>E572/D572</f>
        <v>0.99999671329406836</v>
      </c>
      <c r="P572" s="425"/>
      <c r="Q572" s="425"/>
      <c r="R572" s="425"/>
      <c r="S572" s="425"/>
      <c r="T572" s="2"/>
    </row>
    <row r="573" spans="1:20" ht="28.5" customHeight="1" x14ac:dyDescent="0.25">
      <c r="A573" s="159" t="s">
        <v>125</v>
      </c>
      <c r="B573" s="172" t="s">
        <v>126</v>
      </c>
      <c r="C573" s="23">
        <v>2014</v>
      </c>
      <c r="D573" s="24">
        <v>4751.5</v>
      </c>
      <c r="E573" s="24">
        <v>4751.08</v>
      </c>
      <c r="F573" s="24">
        <v>0</v>
      </c>
      <c r="G573" s="24">
        <v>0</v>
      </c>
      <c r="H573" s="24">
        <v>0</v>
      </c>
      <c r="I573" s="24">
        <v>0</v>
      </c>
      <c r="J573" s="24">
        <v>4751.5</v>
      </c>
      <c r="K573" s="24">
        <v>4751.08</v>
      </c>
      <c r="L573" s="24">
        <v>0</v>
      </c>
      <c r="M573" s="24">
        <v>0</v>
      </c>
      <c r="N573" s="24">
        <v>100</v>
      </c>
      <c r="O573" s="24">
        <v>99.99</v>
      </c>
      <c r="P573" s="380" t="s">
        <v>135</v>
      </c>
      <c r="Q573" s="385" t="s">
        <v>136</v>
      </c>
      <c r="R573" s="385" t="s">
        <v>136</v>
      </c>
      <c r="S573" s="385" t="s">
        <v>136</v>
      </c>
      <c r="T573" s="2"/>
    </row>
    <row r="574" spans="1:20" ht="39" customHeight="1" x14ac:dyDescent="0.25">
      <c r="A574" s="6" t="s">
        <v>127</v>
      </c>
      <c r="B574" s="22" t="s">
        <v>128</v>
      </c>
      <c r="C574" s="23">
        <v>2014</v>
      </c>
      <c r="D574" s="24">
        <v>187</v>
      </c>
      <c r="E574" s="24">
        <v>186.77</v>
      </c>
      <c r="F574" s="24">
        <v>0</v>
      </c>
      <c r="G574" s="24">
        <v>0</v>
      </c>
      <c r="H574" s="24">
        <v>0</v>
      </c>
      <c r="I574" s="24">
        <v>0</v>
      </c>
      <c r="J574" s="24">
        <v>187</v>
      </c>
      <c r="K574" s="24">
        <v>186.77</v>
      </c>
      <c r="L574" s="24">
        <v>0</v>
      </c>
      <c r="M574" s="24">
        <v>0</v>
      </c>
      <c r="N574" s="24">
        <v>100</v>
      </c>
      <c r="O574" s="24">
        <v>99.88</v>
      </c>
      <c r="P574" s="381"/>
      <c r="Q574" s="386"/>
      <c r="R574" s="386"/>
      <c r="S574" s="386"/>
      <c r="T574" s="2"/>
    </row>
    <row r="575" spans="1:20" ht="39" customHeight="1" x14ac:dyDescent="0.25">
      <c r="A575" s="6" t="s">
        <v>129</v>
      </c>
      <c r="B575" s="22" t="s">
        <v>130</v>
      </c>
      <c r="C575" s="23">
        <v>2014</v>
      </c>
      <c r="D575" s="24">
        <v>1765.5</v>
      </c>
      <c r="E575" s="24">
        <v>1765.25</v>
      </c>
      <c r="F575" s="24">
        <v>0</v>
      </c>
      <c r="G575" s="24">
        <v>0</v>
      </c>
      <c r="H575" s="24">
        <v>0</v>
      </c>
      <c r="I575" s="24">
        <v>0</v>
      </c>
      <c r="J575" s="24">
        <v>1765.5</v>
      </c>
      <c r="K575" s="24">
        <v>1765.25</v>
      </c>
      <c r="L575" s="24">
        <v>0</v>
      </c>
      <c r="M575" s="24">
        <v>0</v>
      </c>
      <c r="N575" s="24">
        <v>100</v>
      </c>
      <c r="O575" s="24">
        <v>99.99</v>
      </c>
      <c r="P575" s="381"/>
      <c r="Q575" s="386"/>
      <c r="R575" s="386"/>
      <c r="S575" s="386"/>
      <c r="T575" s="2"/>
    </row>
    <row r="576" spans="1:20" ht="39" customHeight="1" x14ac:dyDescent="0.25">
      <c r="A576" s="6" t="s">
        <v>131</v>
      </c>
      <c r="B576" s="22" t="s">
        <v>132</v>
      </c>
      <c r="C576" s="23">
        <v>2014</v>
      </c>
      <c r="D576" s="24">
        <v>2500</v>
      </c>
      <c r="E576" s="24">
        <v>2500</v>
      </c>
      <c r="F576" s="24">
        <v>0</v>
      </c>
      <c r="G576" s="24">
        <v>0</v>
      </c>
      <c r="H576" s="24">
        <v>0</v>
      </c>
      <c r="I576" s="24">
        <v>0</v>
      </c>
      <c r="J576" s="24">
        <v>2500</v>
      </c>
      <c r="K576" s="24">
        <v>2500</v>
      </c>
      <c r="L576" s="24">
        <v>0</v>
      </c>
      <c r="M576" s="24">
        <v>0</v>
      </c>
      <c r="N576" s="24">
        <v>100</v>
      </c>
      <c r="O576" s="24">
        <v>100</v>
      </c>
      <c r="P576" s="381"/>
      <c r="Q576" s="386"/>
      <c r="R576" s="386"/>
      <c r="S576" s="386"/>
      <c r="T576" s="2"/>
    </row>
    <row r="577" spans="1:20" ht="41.25" customHeight="1" x14ac:dyDescent="0.25">
      <c r="A577" s="6" t="s">
        <v>133</v>
      </c>
      <c r="B577" s="22" t="s">
        <v>134</v>
      </c>
      <c r="C577" s="23">
        <v>2014</v>
      </c>
      <c r="D577" s="24">
        <v>144</v>
      </c>
      <c r="E577" s="24">
        <v>144</v>
      </c>
      <c r="F577" s="24">
        <v>0</v>
      </c>
      <c r="G577" s="24">
        <v>0</v>
      </c>
      <c r="H577" s="24">
        <v>0</v>
      </c>
      <c r="I577" s="24">
        <v>0</v>
      </c>
      <c r="J577" s="24">
        <v>144</v>
      </c>
      <c r="K577" s="24">
        <v>144</v>
      </c>
      <c r="L577" s="24">
        <v>0</v>
      </c>
      <c r="M577" s="24">
        <v>0</v>
      </c>
      <c r="N577" s="24">
        <v>100</v>
      </c>
      <c r="O577" s="24">
        <v>100</v>
      </c>
      <c r="P577" s="382"/>
      <c r="Q577" s="387"/>
      <c r="R577" s="387"/>
      <c r="S577" s="387"/>
      <c r="T577" s="2"/>
    </row>
    <row r="578" spans="1:20" ht="30" customHeight="1" x14ac:dyDescent="0.25">
      <c r="A578" s="54" t="s">
        <v>125</v>
      </c>
      <c r="B578" s="22" t="s">
        <v>126</v>
      </c>
      <c r="C578" s="68">
        <v>2015</v>
      </c>
      <c r="D578" s="69">
        <v>4935</v>
      </c>
      <c r="E578" s="69">
        <v>5601.79</v>
      </c>
      <c r="F578" s="69">
        <v>0</v>
      </c>
      <c r="G578" s="69">
        <v>0</v>
      </c>
      <c r="H578" s="69">
        <v>0</v>
      </c>
      <c r="I578" s="69">
        <v>0</v>
      </c>
      <c r="J578" s="69">
        <v>4935</v>
      </c>
      <c r="K578" s="69">
        <v>5601.79</v>
      </c>
      <c r="L578" s="69">
        <v>0</v>
      </c>
      <c r="M578" s="69">
        <v>0</v>
      </c>
      <c r="N578" s="69">
        <v>100</v>
      </c>
      <c r="O578" s="69">
        <v>113.5</v>
      </c>
      <c r="P578" s="380" t="s">
        <v>135</v>
      </c>
      <c r="Q578" s="385" t="s">
        <v>342</v>
      </c>
      <c r="R578" s="385" t="s">
        <v>343</v>
      </c>
      <c r="S578" s="385" t="s">
        <v>344</v>
      </c>
      <c r="T578" s="2"/>
    </row>
    <row r="579" spans="1:20" ht="41.25" customHeight="1" x14ac:dyDescent="0.25">
      <c r="A579" s="54" t="s">
        <v>127</v>
      </c>
      <c r="B579" s="22" t="s">
        <v>128</v>
      </c>
      <c r="C579" s="68">
        <v>2015</v>
      </c>
      <c r="D579" s="69">
        <v>850</v>
      </c>
      <c r="E579" s="69">
        <v>240.42</v>
      </c>
      <c r="F579" s="69">
        <v>0</v>
      </c>
      <c r="G579" s="69">
        <v>0</v>
      </c>
      <c r="H579" s="69">
        <v>0</v>
      </c>
      <c r="I579" s="69">
        <v>0</v>
      </c>
      <c r="J579" s="69">
        <v>850</v>
      </c>
      <c r="K579" s="69">
        <v>240.42</v>
      </c>
      <c r="L579" s="69">
        <v>0</v>
      </c>
      <c r="M579" s="69">
        <v>0</v>
      </c>
      <c r="N579" s="69">
        <v>100</v>
      </c>
      <c r="O579" s="69">
        <v>28.3</v>
      </c>
      <c r="P579" s="381"/>
      <c r="Q579" s="386"/>
      <c r="R579" s="386"/>
      <c r="S579" s="386"/>
      <c r="T579" s="2"/>
    </row>
    <row r="580" spans="1:20" ht="41.25" customHeight="1" x14ac:dyDescent="0.25">
      <c r="A580" s="54" t="s">
        <v>129</v>
      </c>
      <c r="B580" s="22" t="s">
        <v>130</v>
      </c>
      <c r="C580" s="68">
        <v>2015</v>
      </c>
      <c r="D580" s="69">
        <v>1730</v>
      </c>
      <c r="E580" s="69">
        <v>1932.71</v>
      </c>
      <c r="F580" s="69">
        <v>0</v>
      </c>
      <c r="G580" s="69">
        <v>0</v>
      </c>
      <c r="H580" s="69">
        <v>0</v>
      </c>
      <c r="I580" s="69">
        <v>0</v>
      </c>
      <c r="J580" s="69">
        <v>1730</v>
      </c>
      <c r="K580" s="69">
        <v>1932.71</v>
      </c>
      <c r="L580" s="69">
        <v>0</v>
      </c>
      <c r="M580" s="69">
        <v>0</v>
      </c>
      <c r="N580" s="69">
        <v>100</v>
      </c>
      <c r="O580" s="69">
        <v>111.72</v>
      </c>
      <c r="P580" s="381"/>
      <c r="Q580" s="386"/>
      <c r="R580" s="386"/>
      <c r="S580" s="386"/>
      <c r="T580" s="2"/>
    </row>
    <row r="581" spans="1:20" ht="41.25" customHeight="1" x14ac:dyDescent="0.25">
      <c r="A581" s="54" t="s">
        <v>131</v>
      </c>
      <c r="B581" s="22" t="s">
        <v>132</v>
      </c>
      <c r="C581" s="68">
        <v>2015</v>
      </c>
      <c r="D581" s="69">
        <v>2500</v>
      </c>
      <c r="E581" s="69">
        <v>2750</v>
      </c>
      <c r="F581" s="69">
        <v>0</v>
      </c>
      <c r="G581" s="69">
        <v>0</v>
      </c>
      <c r="H581" s="69">
        <v>0</v>
      </c>
      <c r="I581" s="69">
        <v>0</v>
      </c>
      <c r="J581" s="69">
        <v>2500</v>
      </c>
      <c r="K581" s="69">
        <v>2750</v>
      </c>
      <c r="L581" s="69">
        <v>0</v>
      </c>
      <c r="M581" s="69">
        <v>0</v>
      </c>
      <c r="N581" s="69">
        <v>100</v>
      </c>
      <c r="O581" s="69">
        <v>110</v>
      </c>
      <c r="P581" s="381"/>
      <c r="Q581" s="386"/>
      <c r="R581" s="386"/>
      <c r="S581" s="386"/>
      <c r="T581" s="2"/>
    </row>
    <row r="582" spans="1:20" ht="41.25" customHeight="1" x14ac:dyDescent="0.25">
      <c r="A582" s="54" t="s">
        <v>133</v>
      </c>
      <c r="B582" s="22" t="s">
        <v>134</v>
      </c>
      <c r="C582" s="68">
        <v>2015</v>
      </c>
      <c r="D582" s="69">
        <v>144</v>
      </c>
      <c r="E582" s="69">
        <v>144</v>
      </c>
      <c r="F582" s="69">
        <v>0</v>
      </c>
      <c r="G582" s="69">
        <v>0</v>
      </c>
      <c r="H582" s="69">
        <v>0</v>
      </c>
      <c r="I582" s="69">
        <v>0</v>
      </c>
      <c r="J582" s="69">
        <v>144</v>
      </c>
      <c r="K582" s="69">
        <v>144</v>
      </c>
      <c r="L582" s="69">
        <v>0</v>
      </c>
      <c r="M582" s="69">
        <v>0</v>
      </c>
      <c r="N582" s="69">
        <v>100</v>
      </c>
      <c r="O582" s="69">
        <v>100</v>
      </c>
      <c r="P582" s="382"/>
      <c r="Q582" s="387"/>
      <c r="R582" s="387"/>
      <c r="S582" s="387"/>
      <c r="T582" s="2"/>
    </row>
    <row r="583" spans="1:20" ht="31.5" customHeight="1" x14ac:dyDescent="0.25">
      <c r="A583" s="144" t="s">
        <v>125</v>
      </c>
      <c r="B583" s="22" t="s">
        <v>126</v>
      </c>
      <c r="C583" s="68">
        <v>2016</v>
      </c>
      <c r="D583" s="69">
        <v>8574.6</v>
      </c>
      <c r="E583" s="69">
        <v>8574.6</v>
      </c>
      <c r="F583" s="69">
        <v>0</v>
      </c>
      <c r="G583" s="69">
        <v>0</v>
      </c>
      <c r="H583" s="69">
        <v>0</v>
      </c>
      <c r="I583" s="69">
        <v>0</v>
      </c>
      <c r="J583" s="69">
        <v>8574.6</v>
      </c>
      <c r="K583" s="69">
        <v>8574.6</v>
      </c>
      <c r="L583" s="69">
        <v>0</v>
      </c>
      <c r="M583" s="69">
        <v>0</v>
      </c>
      <c r="N583" s="69">
        <v>100</v>
      </c>
      <c r="O583" s="69">
        <v>100</v>
      </c>
      <c r="P583" s="380" t="s">
        <v>135</v>
      </c>
      <c r="Q583" s="385" t="s">
        <v>452</v>
      </c>
      <c r="R583" s="385" t="s">
        <v>452</v>
      </c>
      <c r="S583" s="385" t="s">
        <v>453</v>
      </c>
      <c r="T583" s="2"/>
    </row>
    <row r="584" spans="1:20" ht="41.25" customHeight="1" x14ac:dyDescent="0.25">
      <c r="A584" s="144" t="s">
        <v>127</v>
      </c>
      <c r="B584" s="22" t="s">
        <v>128</v>
      </c>
      <c r="C584" s="68">
        <v>2016</v>
      </c>
      <c r="D584" s="69">
        <v>581</v>
      </c>
      <c r="E584" s="69">
        <v>581</v>
      </c>
      <c r="F584" s="69">
        <v>0</v>
      </c>
      <c r="G584" s="69">
        <v>0</v>
      </c>
      <c r="H584" s="69">
        <v>0</v>
      </c>
      <c r="I584" s="69">
        <v>0</v>
      </c>
      <c r="J584" s="69">
        <v>581</v>
      </c>
      <c r="K584" s="69">
        <v>581</v>
      </c>
      <c r="L584" s="69">
        <v>0</v>
      </c>
      <c r="M584" s="69">
        <v>0</v>
      </c>
      <c r="N584" s="69">
        <v>100</v>
      </c>
      <c r="O584" s="69">
        <v>100</v>
      </c>
      <c r="P584" s="381"/>
      <c r="Q584" s="386"/>
      <c r="R584" s="386"/>
      <c r="S584" s="386"/>
      <c r="T584" s="2"/>
    </row>
    <row r="585" spans="1:20" ht="41.25" customHeight="1" x14ac:dyDescent="0.25">
      <c r="A585" s="144" t="s">
        <v>129</v>
      </c>
      <c r="B585" s="22" t="s">
        <v>130</v>
      </c>
      <c r="C585" s="68">
        <v>2016</v>
      </c>
      <c r="D585" s="69">
        <v>1736</v>
      </c>
      <c r="E585" s="69">
        <v>1736</v>
      </c>
      <c r="F585" s="69">
        <v>0</v>
      </c>
      <c r="G585" s="69">
        <v>0</v>
      </c>
      <c r="H585" s="69">
        <v>0</v>
      </c>
      <c r="I585" s="69">
        <v>0</v>
      </c>
      <c r="J585" s="69">
        <v>1736</v>
      </c>
      <c r="K585" s="69">
        <v>1736</v>
      </c>
      <c r="L585" s="69">
        <v>0</v>
      </c>
      <c r="M585" s="69">
        <v>0</v>
      </c>
      <c r="N585" s="69">
        <v>100</v>
      </c>
      <c r="O585" s="69">
        <v>100</v>
      </c>
      <c r="P585" s="381"/>
      <c r="Q585" s="386"/>
      <c r="R585" s="386"/>
      <c r="S585" s="386"/>
      <c r="T585" s="2"/>
    </row>
    <row r="586" spans="1:20" ht="41.25" customHeight="1" x14ac:dyDescent="0.25">
      <c r="A586" s="144" t="s">
        <v>131</v>
      </c>
      <c r="B586" s="22" t="s">
        <v>132</v>
      </c>
      <c r="C586" s="68">
        <v>2016</v>
      </c>
      <c r="D586" s="69">
        <v>2500</v>
      </c>
      <c r="E586" s="69">
        <v>2500</v>
      </c>
      <c r="F586" s="69">
        <v>0</v>
      </c>
      <c r="G586" s="69">
        <v>0</v>
      </c>
      <c r="H586" s="69">
        <v>0</v>
      </c>
      <c r="I586" s="69">
        <v>0</v>
      </c>
      <c r="J586" s="69">
        <v>2500</v>
      </c>
      <c r="K586" s="69">
        <v>2500</v>
      </c>
      <c r="L586" s="69">
        <v>0</v>
      </c>
      <c r="M586" s="69">
        <v>0</v>
      </c>
      <c r="N586" s="69">
        <v>100</v>
      </c>
      <c r="O586" s="69">
        <v>100</v>
      </c>
      <c r="P586" s="381"/>
      <c r="Q586" s="386"/>
      <c r="R586" s="386"/>
      <c r="S586" s="386"/>
      <c r="T586" s="2"/>
    </row>
    <row r="587" spans="1:20" ht="41.25" customHeight="1" x14ac:dyDescent="0.25">
      <c r="A587" s="144" t="s">
        <v>133</v>
      </c>
      <c r="B587" s="22" t="s">
        <v>134</v>
      </c>
      <c r="C587" s="68">
        <v>2016</v>
      </c>
      <c r="D587" s="69">
        <v>144</v>
      </c>
      <c r="E587" s="69">
        <v>144</v>
      </c>
      <c r="F587" s="69">
        <v>0</v>
      </c>
      <c r="G587" s="69">
        <v>0</v>
      </c>
      <c r="H587" s="69">
        <v>0</v>
      </c>
      <c r="I587" s="69">
        <v>0</v>
      </c>
      <c r="J587" s="69">
        <v>144</v>
      </c>
      <c r="K587" s="69">
        <v>144</v>
      </c>
      <c r="L587" s="69">
        <v>0</v>
      </c>
      <c r="M587" s="69">
        <v>0</v>
      </c>
      <c r="N587" s="69">
        <v>100</v>
      </c>
      <c r="O587" s="69">
        <v>100</v>
      </c>
      <c r="P587" s="382"/>
      <c r="Q587" s="387"/>
      <c r="R587" s="387"/>
      <c r="S587" s="387"/>
      <c r="T587" s="2"/>
    </row>
    <row r="588" spans="1:20" ht="41.25" customHeight="1" x14ac:dyDescent="0.25">
      <c r="A588" s="171" t="s">
        <v>125</v>
      </c>
      <c r="B588" s="22" t="s">
        <v>126</v>
      </c>
      <c r="C588" s="68">
        <v>2017</v>
      </c>
      <c r="D588" s="69">
        <v>5839.1</v>
      </c>
      <c r="E588" s="69">
        <v>5839.1</v>
      </c>
      <c r="F588" s="69">
        <v>0</v>
      </c>
      <c r="G588" s="69">
        <v>0</v>
      </c>
      <c r="H588" s="69">
        <v>0</v>
      </c>
      <c r="I588" s="69">
        <v>0</v>
      </c>
      <c r="J588" s="69">
        <v>5839.1</v>
      </c>
      <c r="K588" s="69">
        <v>5839.1</v>
      </c>
      <c r="L588" s="69">
        <v>0</v>
      </c>
      <c r="M588" s="69">
        <v>0</v>
      </c>
      <c r="N588" s="69">
        <v>100</v>
      </c>
      <c r="O588" s="69">
        <v>100</v>
      </c>
      <c r="P588" s="380" t="s">
        <v>135</v>
      </c>
      <c r="Q588" s="385" t="s">
        <v>520</v>
      </c>
      <c r="R588" s="385" t="s">
        <v>520</v>
      </c>
      <c r="S588" s="385" t="s">
        <v>453</v>
      </c>
      <c r="T588" s="2"/>
    </row>
    <row r="589" spans="1:20" ht="41.25" customHeight="1" x14ac:dyDescent="0.25">
      <c r="A589" s="171" t="s">
        <v>127</v>
      </c>
      <c r="B589" s="22" t="s">
        <v>128</v>
      </c>
      <c r="C589" s="68">
        <v>2017</v>
      </c>
      <c r="D589" s="69">
        <v>464.7</v>
      </c>
      <c r="E589" s="69">
        <v>464.7</v>
      </c>
      <c r="F589" s="69">
        <v>0</v>
      </c>
      <c r="G589" s="69">
        <v>0</v>
      </c>
      <c r="H589" s="69">
        <v>0</v>
      </c>
      <c r="I589" s="69">
        <v>0</v>
      </c>
      <c r="J589" s="69">
        <v>464.7</v>
      </c>
      <c r="K589" s="69">
        <v>464.7</v>
      </c>
      <c r="L589" s="69">
        <v>0</v>
      </c>
      <c r="M589" s="69">
        <v>0</v>
      </c>
      <c r="N589" s="69">
        <v>100</v>
      </c>
      <c r="O589" s="69">
        <v>100</v>
      </c>
      <c r="P589" s="381"/>
      <c r="Q589" s="386"/>
      <c r="R589" s="386"/>
      <c r="S589" s="386"/>
      <c r="T589" s="2"/>
    </row>
    <row r="590" spans="1:20" ht="41.25" customHeight="1" x14ac:dyDescent="0.25">
      <c r="A590" s="171" t="s">
        <v>129</v>
      </c>
      <c r="B590" s="22" t="s">
        <v>130</v>
      </c>
      <c r="C590" s="68">
        <v>2017</v>
      </c>
      <c r="D590" s="69">
        <v>1584.6</v>
      </c>
      <c r="E590" s="69">
        <v>1584.6</v>
      </c>
      <c r="F590" s="69">
        <v>0</v>
      </c>
      <c r="G590" s="69">
        <v>0</v>
      </c>
      <c r="H590" s="69">
        <v>0</v>
      </c>
      <c r="I590" s="69">
        <v>0</v>
      </c>
      <c r="J590" s="69">
        <v>1584.6</v>
      </c>
      <c r="K590" s="69">
        <v>1584.6</v>
      </c>
      <c r="L590" s="69">
        <v>0</v>
      </c>
      <c r="M590" s="69">
        <v>0</v>
      </c>
      <c r="N590" s="69">
        <v>100</v>
      </c>
      <c r="O590" s="69">
        <v>100</v>
      </c>
      <c r="P590" s="381"/>
      <c r="Q590" s="386"/>
      <c r="R590" s="386"/>
      <c r="S590" s="386"/>
      <c r="T590" s="2"/>
    </row>
    <row r="591" spans="1:20" ht="41.25" customHeight="1" x14ac:dyDescent="0.25">
      <c r="A591" s="171" t="s">
        <v>131</v>
      </c>
      <c r="B591" s="22" t="s">
        <v>132</v>
      </c>
      <c r="C591" s="68">
        <v>2017</v>
      </c>
      <c r="D591" s="69">
        <v>1873</v>
      </c>
      <c r="E591" s="69">
        <v>1873</v>
      </c>
      <c r="F591" s="69">
        <v>0</v>
      </c>
      <c r="G591" s="69">
        <v>0</v>
      </c>
      <c r="H591" s="69">
        <v>0</v>
      </c>
      <c r="I591" s="69">
        <v>0</v>
      </c>
      <c r="J591" s="69">
        <v>1873</v>
      </c>
      <c r="K591" s="69">
        <v>1873</v>
      </c>
      <c r="L591" s="69">
        <v>0</v>
      </c>
      <c r="M591" s="69">
        <v>0</v>
      </c>
      <c r="N591" s="69">
        <v>100</v>
      </c>
      <c r="O591" s="69">
        <v>100</v>
      </c>
      <c r="P591" s="381"/>
      <c r="Q591" s="386"/>
      <c r="R591" s="386"/>
      <c r="S591" s="386"/>
      <c r="T591" s="2"/>
    </row>
    <row r="592" spans="1:20" ht="39" customHeight="1" x14ac:dyDescent="0.25">
      <c r="A592" s="171" t="s">
        <v>133</v>
      </c>
      <c r="B592" s="22" t="s">
        <v>134</v>
      </c>
      <c r="C592" s="68">
        <v>2017</v>
      </c>
      <c r="D592" s="69">
        <v>234</v>
      </c>
      <c r="E592" s="69">
        <v>234</v>
      </c>
      <c r="F592" s="69">
        <v>0</v>
      </c>
      <c r="G592" s="69">
        <v>0</v>
      </c>
      <c r="H592" s="69">
        <v>0</v>
      </c>
      <c r="I592" s="69">
        <v>0</v>
      </c>
      <c r="J592" s="69">
        <v>234</v>
      </c>
      <c r="K592" s="69">
        <v>234</v>
      </c>
      <c r="L592" s="69">
        <v>0</v>
      </c>
      <c r="M592" s="69">
        <v>0</v>
      </c>
      <c r="N592" s="69">
        <v>100</v>
      </c>
      <c r="O592" s="69">
        <v>100</v>
      </c>
      <c r="P592" s="382"/>
      <c r="Q592" s="387"/>
      <c r="R592" s="387"/>
      <c r="S592" s="387"/>
      <c r="T592" s="2"/>
    </row>
    <row r="593" spans="1:20" ht="39" customHeight="1" x14ac:dyDescent="0.25">
      <c r="A593" s="209" t="s">
        <v>125</v>
      </c>
      <c r="B593" s="22" t="s">
        <v>126</v>
      </c>
      <c r="C593" s="68">
        <v>2018</v>
      </c>
      <c r="D593" s="69">
        <v>9547.5</v>
      </c>
      <c r="E593" s="69">
        <v>9547.5</v>
      </c>
      <c r="F593" s="69">
        <v>0</v>
      </c>
      <c r="G593" s="69">
        <v>0</v>
      </c>
      <c r="H593" s="69">
        <v>0</v>
      </c>
      <c r="I593" s="69">
        <v>0</v>
      </c>
      <c r="J593" s="69">
        <v>9547.5</v>
      </c>
      <c r="K593" s="69">
        <v>9547.5</v>
      </c>
      <c r="L593" s="69">
        <v>0</v>
      </c>
      <c r="M593" s="69">
        <v>0</v>
      </c>
      <c r="N593" s="69">
        <v>100</v>
      </c>
      <c r="O593" s="69">
        <v>100</v>
      </c>
      <c r="P593" s="380" t="s">
        <v>135</v>
      </c>
      <c r="Q593" s="385" t="s">
        <v>556</v>
      </c>
      <c r="R593" s="385" t="s">
        <v>556</v>
      </c>
      <c r="S593" s="385" t="s">
        <v>453</v>
      </c>
      <c r="T593" s="2"/>
    </row>
    <row r="594" spans="1:20" ht="39" customHeight="1" x14ac:dyDescent="0.25">
      <c r="A594" s="209" t="s">
        <v>127</v>
      </c>
      <c r="B594" s="22" t="s">
        <v>128</v>
      </c>
      <c r="C594" s="68">
        <v>2018</v>
      </c>
      <c r="D594" s="69">
        <v>1066.9000000000001</v>
      </c>
      <c r="E594" s="69">
        <v>1066.9000000000001</v>
      </c>
      <c r="F594" s="69">
        <v>0</v>
      </c>
      <c r="G594" s="69">
        <v>0</v>
      </c>
      <c r="H594" s="69">
        <v>0</v>
      </c>
      <c r="I594" s="69">
        <v>0</v>
      </c>
      <c r="J594" s="69">
        <v>1066.9000000000001</v>
      </c>
      <c r="K594" s="69">
        <v>1066.9000000000001</v>
      </c>
      <c r="L594" s="69">
        <v>0</v>
      </c>
      <c r="M594" s="69">
        <v>0</v>
      </c>
      <c r="N594" s="69">
        <v>100</v>
      </c>
      <c r="O594" s="69">
        <v>100</v>
      </c>
      <c r="P594" s="381"/>
      <c r="Q594" s="386"/>
      <c r="R594" s="386"/>
      <c r="S594" s="386"/>
      <c r="T594" s="2"/>
    </row>
    <row r="595" spans="1:20" ht="39" customHeight="1" x14ac:dyDescent="0.25">
      <c r="A595" s="209" t="s">
        <v>129</v>
      </c>
      <c r="B595" s="22" t="s">
        <v>130</v>
      </c>
      <c r="C595" s="68">
        <v>2018</v>
      </c>
      <c r="D595" s="69">
        <v>1595</v>
      </c>
      <c r="E595" s="69">
        <v>1595</v>
      </c>
      <c r="F595" s="69">
        <v>0</v>
      </c>
      <c r="G595" s="69">
        <v>0</v>
      </c>
      <c r="H595" s="69">
        <v>0</v>
      </c>
      <c r="I595" s="69">
        <v>0</v>
      </c>
      <c r="J595" s="69">
        <v>1595</v>
      </c>
      <c r="K595" s="69">
        <v>1595</v>
      </c>
      <c r="L595" s="69">
        <v>0</v>
      </c>
      <c r="M595" s="69">
        <v>0</v>
      </c>
      <c r="N595" s="69">
        <v>100</v>
      </c>
      <c r="O595" s="69">
        <v>100</v>
      </c>
      <c r="P595" s="381"/>
      <c r="Q595" s="386"/>
      <c r="R595" s="386"/>
      <c r="S595" s="386"/>
      <c r="T595" s="2"/>
    </row>
    <row r="596" spans="1:20" ht="39" customHeight="1" x14ac:dyDescent="0.25">
      <c r="A596" s="209" t="s">
        <v>131</v>
      </c>
      <c r="B596" s="22" t="s">
        <v>132</v>
      </c>
      <c r="C596" s="68">
        <v>2018</v>
      </c>
      <c r="D596" s="69">
        <v>1855</v>
      </c>
      <c r="E596" s="69">
        <v>1855</v>
      </c>
      <c r="F596" s="69">
        <v>0</v>
      </c>
      <c r="G596" s="69">
        <v>0</v>
      </c>
      <c r="H596" s="69">
        <v>0</v>
      </c>
      <c r="I596" s="69">
        <v>0</v>
      </c>
      <c r="J596" s="69">
        <v>1855</v>
      </c>
      <c r="K596" s="69">
        <v>1855</v>
      </c>
      <c r="L596" s="69">
        <v>0</v>
      </c>
      <c r="M596" s="69">
        <v>0</v>
      </c>
      <c r="N596" s="69">
        <v>100</v>
      </c>
      <c r="O596" s="69">
        <v>100</v>
      </c>
      <c r="P596" s="381"/>
      <c r="Q596" s="386"/>
      <c r="R596" s="386"/>
      <c r="S596" s="386"/>
      <c r="T596" s="2"/>
    </row>
    <row r="597" spans="1:20" ht="39" customHeight="1" x14ac:dyDescent="0.25">
      <c r="A597" s="209" t="s">
        <v>133</v>
      </c>
      <c r="B597" s="22" t="s">
        <v>134</v>
      </c>
      <c r="C597" s="68">
        <v>2018</v>
      </c>
      <c r="D597" s="69">
        <v>276</v>
      </c>
      <c r="E597" s="69">
        <v>276</v>
      </c>
      <c r="F597" s="69">
        <v>0</v>
      </c>
      <c r="G597" s="69">
        <v>0</v>
      </c>
      <c r="H597" s="69">
        <v>0</v>
      </c>
      <c r="I597" s="69">
        <v>0</v>
      </c>
      <c r="J597" s="69">
        <v>276</v>
      </c>
      <c r="K597" s="69">
        <v>276</v>
      </c>
      <c r="L597" s="69">
        <v>0</v>
      </c>
      <c r="M597" s="69">
        <v>0</v>
      </c>
      <c r="N597" s="69">
        <v>100</v>
      </c>
      <c r="O597" s="69">
        <v>100</v>
      </c>
      <c r="P597" s="382"/>
      <c r="Q597" s="387"/>
      <c r="R597" s="387"/>
      <c r="S597" s="387"/>
      <c r="T597" s="2"/>
    </row>
    <row r="598" spans="1:20" ht="39" customHeight="1" x14ac:dyDescent="0.25">
      <c r="A598" s="243" t="s">
        <v>125</v>
      </c>
      <c r="B598" s="22" t="s">
        <v>126</v>
      </c>
      <c r="C598" s="68">
        <v>2019</v>
      </c>
      <c r="D598" s="69">
        <v>13821.3</v>
      </c>
      <c r="E598" s="69">
        <v>13821.2</v>
      </c>
      <c r="F598" s="69">
        <v>0</v>
      </c>
      <c r="G598" s="69">
        <v>0</v>
      </c>
      <c r="H598" s="69">
        <v>0</v>
      </c>
      <c r="I598" s="69">
        <v>0</v>
      </c>
      <c r="J598" s="69">
        <v>13821.3</v>
      </c>
      <c r="K598" s="69">
        <v>13821.2</v>
      </c>
      <c r="L598" s="69">
        <v>0</v>
      </c>
      <c r="M598" s="69">
        <v>0</v>
      </c>
      <c r="N598" s="69">
        <v>100</v>
      </c>
      <c r="O598" s="69">
        <v>100</v>
      </c>
      <c r="P598" s="380" t="s">
        <v>135</v>
      </c>
      <c r="Q598" s="385" t="s">
        <v>595</v>
      </c>
      <c r="R598" s="385" t="s">
        <v>595</v>
      </c>
      <c r="S598" s="385" t="s">
        <v>453</v>
      </c>
      <c r="T598" s="2"/>
    </row>
    <row r="599" spans="1:20" ht="39" customHeight="1" x14ac:dyDescent="0.25">
      <c r="A599" s="243" t="s">
        <v>127</v>
      </c>
      <c r="B599" s="22" t="s">
        <v>128</v>
      </c>
      <c r="C599" s="68">
        <v>2019</v>
      </c>
      <c r="D599" s="69">
        <v>1117.7</v>
      </c>
      <c r="E599" s="69">
        <v>547.4</v>
      </c>
      <c r="F599" s="69">
        <v>0</v>
      </c>
      <c r="G599" s="69">
        <v>0</v>
      </c>
      <c r="H599" s="69">
        <v>0</v>
      </c>
      <c r="I599" s="69">
        <v>0</v>
      </c>
      <c r="J599" s="69">
        <v>1117.7</v>
      </c>
      <c r="K599" s="69">
        <v>547.4</v>
      </c>
      <c r="L599" s="69">
        <v>0</v>
      </c>
      <c r="M599" s="69">
        <v>0</v>
      </c>
      <c r="N599" s="69">
        <v>100</v>
      </c>
      <c r="O599" s="69">
        <v>49</v>
      </c>
      <c r="P599" s="381"/>
      <c r="Q599" s="386"/>
      <c r="R599" s="386"/>
      <c r="S599" s="386"/>
      <c r="T599" s="2"/>
    </row>
    <row r="600" spans="1:20" ht="39" customHeight="1" x14ac:dyDescent="0.25">
      <c r="A600" s="243" t="s">
        <v>129</v>
      </c>
      <c r="B600" s="22" t="s">
        <v>130</v>
      </c>
      <c r="C600" s="68">
        <v>2019</v>
      </c>
      <c r="D600" s="69">
        <v>1693.1</v>
      </c>
      <c r="E600" s="69">
        <v>1693</v>
      </c>
      <c r="F600" s="69">
        <v>0</v>
      </c>
      <c r="G600" s="69">
        <v>0</v>
      </c>
      <c r="H600" s="69">
        <v>0</v>
      </c>
      <c r="I600" s="69">
        <v>0</v>
      </c>
      <c r="J600" s="69">
        <v>1693.1</v>
      </c>
      <c r="K600" s="69">
        <v>1693</v>
      </c>
      <c r="L600" s="69">
        <v>0</v>
      </c>
      <c r="M600" s="69">
        <v>0</v>
      </c>
      <c r="N600" s="69">
        <v>100</v>
      </c>
      <c r="O600" s="69">
        <v>100</v>
      </c>
      <c r="P600" s="381"/>
      <c r="Q600" s="386"/>
      <c r="R600" s="386"/>
      <c r="S600" s="386"/>
      <c r="T600" s="2"/>
    </row>
    <row r="601" spans="1:20" ht="39" customHeight="1" x14ac:dyDescent="0.25">
      <c r="A601" s="243" t="s">
        <v>131</v>
      </c>
      <c r="B601" s="22" t="s">
        <v>132</v>
      </c>
      <c r="C601" s="68">
        <v>2019</v>
      </c>
      <c r="D601" s="69">
        <v>2021.5</v>
      </c>
      <c r="E601" s="69">
        <v>2021.5</v>
      </c>
      <c r="F601" s="69">
        <v>0</v>
      </c>
      <c r="G601" s="69">
        <v>0</v>
      </c>
      <c r="H601" s="69">
        <v>0</v>
      </c>
      <c r="I601" s="69">
        <v>0</v>
      </c>
      <c r="J601" s="69">
        <v>2021.5</v>
      </c>
      <c r="K601" s="69">
        <v>2021.5</v>
      </c>
      <c r="L601" s="69">
        <v>0</v>
      </c>
      <c r="M601" s="69">
        <v>0</v>
      </c>
      <c r="N601" s="69">
        <v>100</v>
      </c>
      <c r="O601" s="69">
        <v>100</v>
      </c>
      <c r="P601" s="381"/>
      <c r="Q601" s="386"/>
      <c r="R601" s="386"/>
      <c r="S601" s="386"/>
      <c r="T601" s="2"/>
    </row>
    <row r="602" spans="1:20" ht="39" customHeight="1" x14ac:dyDescent="0.25">
      <c r="A602" s="243" t="s">
        <v>133</v>
      </c>
      <c r="B602" s="22" t="s">
        <v>134</v>
      </c>
      <c r="C602" s="68">
        <v>2019</v>
      </c>
      <c r="D602" s="69">
        <v>380.3</v>
      </c>
      <c r="E602" s="69">
        <v>380.3</v>
      </c>
      <c r="F602" s="69">
        <v>0</v>
      </c>
      <c r="G602" s="69">
        <v>0</v>
      </c>
      <c r="H602" s="69">
        <v>0</v>
      </c>
      <c r="I602" s="69">
        <v>0</v>
      </c>
      <c r="J602" s="69">
        <v>380.3</v>
      </c>
      <c r="K602" s="69">
        <v>380.3</v>
      </c>
      <c r="L602" s="69">
        <v>0</v>
      </c>
      <c r="M602" s="69">
        <v>0</v>
      </c>
      <c r="N602" s="69">
        <v>100</v>
      </c>
      <c r="O602" s="69">
        <v>100</v>
      </c>
      <c r="P602" s="382"/>
      <c r="Q602" s="387"/>
      <c r="R602" s="387"/>
      <c r="S602" s="387"/>
      <c r="T602" s="2"/>
    </row>
    <row r="603" spans="1:20" ht="39" customHeight="1" x14ac:dyDescent="0.25">
      <c r="A603" s="293" t="s">
        <v>125</v>
      </c>
      <c r="B603" s="22" t="s">
        <v>126</v>
      </c>
      <c r="C603" s="68">
        <v>2020</v>
      </c>
      <c r="D603" s="69">
        <v>10623.3</v>
      </c>
      <c r="E603" s="69">
        <v>10623.29</v>
      </c>
      <c r="F603" s="69">
        <v>0</v>
      </c>
      <c r="G603" s="69">
        <v>0</v>
      </c>
      <c r="H603" s="69">
        <v>0</v>
      </c>
      <c r="I603" s="69">
        <v>0</v>
      </c>
      <c r="J603" s="69">
        <v>10623.3</v>
      </c>
      <c r="K603" s="69">
        <v>10623.29</v>
      </c>
      <c r="L603" s="69">
        <v>0</v>
      </c>
      <c r="M603" s="69">
        <v>0</v>
      </c>
      <c r="N603" s="69">
        <v>100</v>
      </c>
      <c r="O603" s="69">
        <v>100</v>
      </c>
      <c r="P603" s="380" t="s">
        <v>135</v>
      </c>
      <c r="Q603" s="385" t="s">
        <v>595</v>
      </c>
      <c r="R603" s="385" t="s">
        <v>595</v>
      </c>
      <c r="S603" s="385" t="s">
        <v>453</v>
      </c>
      <c r="T603" s="2"/>
    </row>
    <row r="604" spans="1:20" ht="39" customHeight="1" x14ac:dyDescent="0.25">
      <c r="A604" s="293" t="s">
        <v>127</v>
      </c>
      <c r="B604" s="22" t="s">
        <v>128</v>
      </c>
      <c r="C604" s="68">
        <v>2020</v>
      </c>
      <c r="D604" s="69">
        <v>0</v>
      </c>
      <c r="E604" s="69">
        <v>0</v>
      </c>
      <c r="F604" s="69">
        <v>0</v>
      </c>
      <c r="G604" s="69">
        <v>0</v>
      </c>
      <c r="H604" s="69">
        <v>0</v>
      </c>
      <c r="I604" s="69">
        <v>0</v>
      </c>
      <c r="J604" s="69">
        <v>0</v>
      </c>
      <c r="K604" s="69">
        <v>0</v>
      </c>
      <c r="L604" s="69">
        <v>0</v>
      </c>
      <c r="M604" s="69">
        <v>0</v>
      </c>
      <c r="N604" s="69">
        <v>100</v>
      </c>
      <c r="O604" s="69">
        <v>49</v>
      </c>
      <c r="P604" s="381"/>
      <c r="Q604" s="386"/>
      <c r="R604" s="386"/>
      <c r="S604" s="386"/>
      <c r="T604" s="2"/>
    </row>
    <row r="605" spans="1:20" ht="39" customHeight="1" x14ac:dyDescent="0.25">
      <c r="A605" s="293" t="s">
        <v>129</v>
      </c>
      <c r="B605" s="22" t="s">
        <v>130</v>
      </c>
      <c r="C605" s="68">
        <v>2020</v>
      </c>
      <c r="D605" s="69">
        <v>1868.8</v>
      </c>
      <c r="E605" s="69">
        <v>1868.78</v>
      </c>
      <c r="F605" s="69">
        <v>0</v>
      </c>
      <c r="G605" s="69">
        <v>0</v>
      </c>
      <c r="H605" s="69">
        <v>0</v>
      </c>
      <c r="I605" s="69">
        <v>0</v>
      </c>
      <c r="J605" s="69">
        <v>1868.8</v>
      </c>
      <c r="K605" s="69">
        <v>1868.78</v>
      </c>
      <c r="L605" s="69">
        <v>0</v>
      </c>
      <c r="M605" s="69">
        <v>0</v>
      </c>
      <c r="N605" s="69">
        <v>100</v>
      </c>
      <c r="O605" s="69">
        <v>100</v>
      </c>
      <c r="P605" s="381"/>
      <c r="Q605" s="386"/>
      <c r="R605" s="386"/>
      <c r="S605" s="386"/>
      <c r="T605" s="2"/>
    </row>
    <row r="606" spans="1:20" ht="39" customHeight="1" x14ac:dyDescent="0.25">
      <c r="A606" s="293" t="s">
        <v>131</v>
      </c>
      <c r="B606" s="22" t="s">
        <v>132</v>
      </c>
      <c r="C606" s="68">
        <v>2020</v>
      </c>
      <c r="D606" s="69">
        <v>2329.6999999999998</v>
      </c>
      <c r="E606" s="69">
        <v>2329.6799999999998</v>
      </c>
      <c r="F606" s="69">
        <v>0</v>
      </c>
      <c r="G606" s="69">
        <v>0</v>
      </c>
      <c r="H606" s="69">
        <v>0</v>
      </c>
      <c r="I606" s="69">
        <v>0</v>
      </c>
      <c r="J606" s="69">
        <v>2329.6999999999998</v>
      </c>
      <c r="K606" s="69">
        <v>2329.6799999999998</v>
      </c>
      <c r="L606" s="69">
        <v>0</v>
      </c>
      <c r="M606" s="69">
        <v>0</v>
      </c>
      <c r="N606" s="69">
        <v>100</v>
      </c>
      <c r="O606" s="69">
        <v>100</v>
      </c>
      <c r="P606" s="381"/>
      <c r="Q606" s="386"/>
      <c r="R606" s="386"/>
      <c r="S606" s="386"/>
      <c r="T606" s="2"/>
    </row>
    <row r="607" spans="1:20" ht="42" customHeight="1" x14ac:dyDescent="0.25">
      <c r="A607" s="293" t="s">
        <v>133</v>
      </c>
      <c r="B607" s="22" t="s">
        <v>134</v>
      </c>
      <c r="C607" s="68">
        <v>2020</v>
      </c>
      <c r="D607" s="69">
        <v>391</v>
      </c>
      <c r="E607" s="69">
        <v>391</v>
      </c>
      <c r="F607" s="69">
        <v>0</v>
      </c>
      <c r="G607" s="69">
        <v>0</v>
      </c>
      <c r="H607" s="69">
        <v>0</v>
      </c>
      <c r="I607" s="69">
        <v>0</v>
      </c>
      <c r="J607" s="69">
        <v>391</v>
      </c>
      <c r="K607" s="69">
        <v>391</v>
      </c>
      <c r="L607" s="69">
        <v>0</v>
      </c>
      <c r="M607" s="69">
        <v>0</v>
      </c>
      <c r="N607" s="69">
        <v>100</v>
      </c>
      <c r="O607" s="69">
        <v>100</v>
      </c>
      <c r="P607" s="382"/>
      <c r="Q607" s="387"/>
      <c r="R607" s="387"/>
      <c r="S607" s="387"/>
      <c r="T607" s="2"/>
    </row>
    <row r="608" spans="1:20" x14ac:dyDescent="0.25">
      <c r="A608" s="417" t="s">
        <v>137</v>
      </c>
      <c r="B608" s="420" t="s">
        <v>138</v>
      </c>
      <c r="C608" s="151" t="s">
        <v>610</v>
      </c>
      <c r="D608" s="55">
        <f>SUM(D609:D615)</f>
        <v>16991.22</v>
      </c>
      <c r="E608" s="55">
        <f t="shared" ref="E608:M608" si="175">SUM(E609:E615)</f>
        <v>16532.169999999998</v>
      </c>
      <c r="F608" s="55">
        <f t="shared" si="175"/>
        <v>0</v>
      </c>
      <c r="G608" s="55">
        <f t="shared" si="175"/>
        <v>0</v>
      </c>
      <c r="H608" s="55">
        <f t="shared" si="175"/>
        <v>0</v>
      </c>
      <c r="I608" s="55">
        <f t="shared" si="175"/>
        <v>0</v>
      </c>
      <c r="J608" s="55">
        <f t="shared" si="175"/>
        <v>16991.22</v>
      </c>
      <c r="K608" s="55">
        <f t="shared" si="175"/>
        <v>16532.169999999998</v>
      </c>
      <c r="L608" s="55">
        <f t="shared" si="175"/>
        <v>0</v>
      </c>
      <c r="M608" s="55">
        <f t="shared" si="175"/>
        <v>0</v>
      </c>
      <c r="N608" s="55">
        <v>100</v>
      </c>
      <c r="O608" s="324">
        <f>E608/D608</f>
        <v>0.97298310539207877</v>
      </c>
      <c r="P608" s="440" t="s">
        <v>22</v>
      </c>
      <c r="Q608" s="423" t="s">
        <v>22</v>
      </c>
      <c r="R608" s="423" t="s">
        <v>22</v>
      </c>
      <c r="S608" s="423" t="s">
        <v>22</v>
      </c>
      <c r="T608" s="2"/>
    </row>
    <row r="609" spans="1:20" x14ac:dyDescent="0.25">
      <c r="A609" s="418"/>
      <c r="B609" s="421"/>
      <c r="C609" s="58">
        <v>2014</v>
      </c>
      <c r="D609" s="55">
        <f>SUM(D616)</f>
        <v>736</v>
      </c>
      <c r="E609" s="55">
        <f t="shared" ref="E609:M609" si="176">SUM(E616)</f>
        <v>643.5</v>
      </c>
      <c r="F609" s="55">
        <f t="shared" si="176"/>
        <v>0</v>
      </c>
      <c r="G609" s="55">
        <f t="shared" si="176"/>
        <v>0</v>
      </c>
      <c r="H609" s="55">
        <f t="shared" si="176"/>
        <v>0</v>
      </c>
      <c r="I609" s="55">
        <f t="shared" si="176"/>
        <v>0</v>
      </c>
      <c r="J609" s="55">
        <f t="shared" si="176"/>
        <v>736</v>
      </c>
      <c r="K609" s="55">
        <f t="shared" si="176"/>
        <v>643.5</v>
      </c>
      <c r="L609" s="55">
        <f t="shared" si="176"/>
        <v>0</v>
      </c>
      <c r="M609" s="55">
        <f t="shared" si="176"/>
        <v>0</v>
      </c>
      <c r="N609" s="55">
        <v>100</v>
      </c>
      <c r="O609" s="55">
        <v>87.43</v>
      </c>
      <c r="P609" s="441"/>
      <c r="Q609" s="424"/>
      <c r="R609" s="424"/>
      <c r="S609" s="424"/>
      <c r="T609" s="2"/>
    </row>
    <row r="610" spans="1:20" x14ac:dyDescent="0.25">
      <c r="A610" s="418"/>
      <c r="B610" s="421"/>
      <c r="C610" s="58">
        <v>2015</v>
      </c>
      <c r="D610" s="55">
        <f>SUM(D621)</f>
        <v>773</v>
      </c>
      <c r="E610" s="55">
        <f t="shared" ref="E610:M610" si="177">SUM(E621)</f>
        <v>409.12</v>
      </c>
      <c r="F610" s="55">
        <f t="shared" si="177"/>
        <v>0</v>
      </c>
      <c r="G610" s="55">
        <f t="shared" si="177"/>
        <v>0</v>
      </c>
      <c r="H610" s="55">
        <f t="shared" si="177"/>
        <v>0</v>
      </c>
      <c r="I610" s="55">
        <f t="shared" si="177"/>
        <v>0</v>
      </c>
      <c r="J610" s="55">
        <f t="shared" si="177"/>
        <v>773</v>
      </c>
      <c r="K610" s="55">
        <f t="shared" si="177"/>
        <v>409.12</v>
      </c>
      <c r="L610" s="55">
        <f t="shared" si="177"/>
        <v>0</v>
      </c>
      <c r="M610" s="55">
        <f t="shared" si="177"/>
        <v>0</v>
      </c>
      <c r="N610" s="55">
        <v>100</v>
      </c>
      <c r="O610" s="55">
        <v>52.93</v>
      </c>
      <c r="P610" s="441"/>
      <c r="Q610" s="424"/>
      <c r="R610" s="424"/>
      <c r="S610" s="424"/>
      <c r="T610" s="2"/>
    </row>
    <row r="611" spans="1:20" x14ac:dyDescent="0.25">
      <c r="A611" s="418"/>
      <c r="B611" s="421"/>
      <c r="C611" s="132">
        <v>2016</v>
      </c>
      <c r="D611" s="55">
        <f>SUM(D626)</f>
        <v>1234.7</v>
      </c>
      <c r="E611" s="55">
        <f t="shared" ref="E611:M611" si="178">SUM(E626)</f>
        <v>1234.7</v>
      </c>
      <c r="F611" s="55">
        <f t="shared" si="178"/>
        <v>0</v>
      </c>
      <c r="G611" s="55">
        <f t="shared" si="178"/>
        <v>0</v>
      </c>
      <c r="H611" s="55">
        <f t="shared" si="178"/>
        <v>0</v>
      </c>
      <c r="I611" s="55">
        <f t="shared" si="178"/>
        <v>0</v>
      </c>
      <c r="J611" s="55">
        <f t="shared" si="178"/>
        <v>1234.7</v>
      </c>
      <c r="K611" s="55">
        <f t="shared" si="178"/>
        <v>1234.7</v>
      </c>
      <c r="L611" s="55">
        <f t="shared" si="178"/>
        <v>0</v>
      </c>
      <c r="M611" s="55">
        <f t="shared" si="178"/>
        <v>0</v>
      </c>
      <c r="N611" s="55">
        <v>100</v>
      </c>
      <c r="O611" s="55">
        <v>100</v>
      </c>
      <c r="P611" s="441"/>
      <c r="Q611" s="424"/>
      <c r="R611" s="424"/>
      <c r="S611" s="424"/>
      <c r="T611" s="2"/>
    </row>
    <row r="612" spans="1:20" x14ac:dyDescent="0.25">
      <c r="A612" s="418"/>
      <c r="B612" s="421"/>
      <c r="C612" s="173">
        <v>2017</v>
      </c>
      <c r="D612" s="55">
        <f>SUM(D631)</f>
        <v>550.62</v>
      </c>
      <c r="E612" s="55">
        <f t="shared" ref="E612:M612" si="179">SUM(E631)</f>
        <v>550.62</v>
      </c>
      <c r="F612" s="55">
        <f t="shared" si="179"/>
        <v>0</v>
      </c>
      <c r="G612" s="55">
        <f t="shared" si="179"/>
        <v>0</v>
      </c>
      <c r="H612" s="55">
        <f t="shared" si="179"/>
        <v>0</v>
      </c>
      <c r="I612" s="55">
        <f t="shared" si="179"/>
        <v>0</v>
      </c>
      <c r="J612" s="55">
        <f t="shared" si="179"/>
        <v>550.62</v>
      </c>
      <c r="K612" s="55">
        <f t="shared" si="179"/>
        <v>550.62</v>
      </c>
      <c r="L612" s="55">
        <f t="shared" si="179"/>
        <v>0</v>
      </c>
      <c r="M612" s="55">
        <f t="shared" si="179"/>
        <v>0</v>
      </c>
      <c r="N612" s="55">
        <v>100</v>
      </c>
      <c r="O612" s="55">
        <v>100</v>
      </c>
      <c r="P612" s="441"/>
      <c r="Q612" s="424"/>
      <c r="R612" s="424"/>
      <c r="S612" s="424"/>
      <c r="T612" s="2"/>
    </row>
    <row r="613" spans="1:20" x14ac:dyDescent="0.25">
      <c r="A613" s="418"/>
      <c r="B613" s="421"/>
      <c r="C613" s="186">
        <v>2018</v>
      </c>
      <c r="D613" s="55">
        <f>SUM(D636+D651)</f>
        <v>2321.3000000000002</v>
      </c>
      <c r="E613" s="55">
        <f t="shared" ref="E613:M613" si="180">SUM(E636+E651)</f>
        <v>2321.3000000000002</v>
      </c>
      <c r="F613" s="55">
        <f t="shared" si="180"/>
        <v>0</v>
      </c>
      <c r="G613" s="55">
        <f t="shared" si="180"/>
        <v>0</v>
      </c>
      <c r="H613" s="55">
        <f t="shared" si="180"/>
        <v>0</v>
      </c>
      <c r="I613" s="55">
        <f t="shared" si="180"/>
        <v>0</v>
      </c>
      <c r="J613" s="55">
        <f t="shared" si="180"/>
        <v>2321.3000000000002</v>
      </c>
      <c r="K613" s="55">
        <f t="shared" si="180"/>
        <v>2321.3000000000002</v>
      </c>
      <c r="L613" s="55">
        <f t="shared" si="180"/>
        <v>0</v>
      </c>
      <c r="M613" s="55">
        <f t="shared" si="180"/>
        <v>0</v>
      </c>
      <c r="N613" s="55">
        <v>100</v>
      </c>
      <c r="O613" s="55">
        <v>100</v>
      </c>
      <c r="P613" s="441"/>
      <c r="Q613" s="424"/>
      <c r="R613" s="424"/>
      <c r="S613" s="424"/>
      <c r="T613" s="2"/>
    </row>
    <row r="614" spans="1:20" x14ac:dyDescent="0.25">
      <c r="A614" s="418"/>
      <c r="B614" s="421"/>
      <c r="C614" s="251">
        <v>2019</v>
      </c>
      <c r="D614" s="55">
        <f>SUM(D641+D652+D654+D656)</f>
        <v>4195</v>
      </c>
      <c r="E614" s="55">
        <f t="shared" ref="E614:M614" si="181">SUM(E641+E652+E654+E656)</f>
        <v>4194.8999999999996</v>
      </c>
      <c r="F614" s="55">
        <f t="shared" si="181"/>
        <v>0</v>
      </c>
      <c r="G614" s="55">
        <f t="shared" si="181"/>
        <v>0</v>
      </c>
      <c r="H614" s="55">
        <f t="shared" si="181"/>
        <v>0</v>
      </c>
      <c r="I614" s="55">
        <f t="shared" si="181"/>
        <v>0</v>
      </c>
      <c r="J614" s="55">
        <f t="shared" si="181"/>
        <v>4195</v>
      </c>
      <c r="K614" s="55">
        <f t="shared" si="181"/>
        <v>4194.8999999999996</v>
      </c>
      <c r="L614" s="55">
        <f t="shared" si="181"/>
        <v>0</v>
      </c>
      <c r="M614" s="55">
        <f t="shared" si="181"/>
        <v>0</v>
      </c>
      <c r="N614" s="55">
        <v>100</v>
      </c>
      <c r="O614" s="55">
        <v>100</v>
      </c>
      <c r="P614" s="441"/>
      <c r="Q614" s="424"/>
      <c r="R614" s="424"/>
      <c r="S614" s="424"/>
      <c r="T614" s="2"/>
    </row>
    <row r="615" spans="1:20" x14ac:dyDescent="0.25">
      <c r="A615" s="419"/>
      <c r="B615" s="422"/>
      <c r="C615" s="276">
        <v>2020</v>
      </c>
      <c r="D615" s="55">
        <f>SUM(D646+D653+D655+D657)</f>
        <v>7180.6</v>
      </c>
      <c r="E615" s="55">
        <f t="shared" ref="E615:M615" si="182">SUM(E646+E653+E655+E657)</f>
        <v>7178.0300000000007</v>
      </c>
      <c r="F615" s="55">
        <f t="shared" si="182"/>
        <v>0</v>
      </c>
      <c r="G615" s="55">
        <f t="shared" si="182"/>
        <v>0</v>
      </c>
      <c r="H615" s="55">
        <f t="shared" si="182"/>
        <v>0</v>
      </c>
      <c r="I615" s="55">
        <f t="shared" si="182"/>
        <v>0</v>
      </c>
      <c r="J615" s="55">
        <f t="shared" si="182"/>
        <v>7180.6</v>
      </c>
      <c r="K615" s="55">
        <f t="shared" si="182"/>
        <v>7178.0300000000007</v>
      </c>
      <c r="L615" s="55">
        <f t="shared" si="182"/>
        <v>0</v>
      </c>
      <c r="M615" s="55">
        <f t="shared" si="182"/>
        <v>0</v>
      </c>
      <c r="N615" s="55">
        <v>100</v>
      </c>
      <c r="O615" s="324">
        <f>E615/D615</f>
        <v>0.99964209119015124</v>
      </c>
      <c r="P615" s="442"/>
      <c r="Q615" s="425"/>
      <c r="R615" s="425"/>
      <c r="S615" s="425"/>
      <c r="T615" s="2"/>
    </row>
    <row r="616" spans="1:20" ht="57.75" customHeight="1" x14ac:dyDescent="0.25">
      <c r="A616" s="443" t="s">
        <v>558</v>
      </c>
      <c r="B616" s="452" t="s">
        <v>559</v>
      </c>
      <c r="C616" s="452">
        <v>2014</v>
      </c>
      <c r="D616" s="446">
        <v>736</v>
      </c>
      <c r="E616" s="446">
        <v>643.5</v>
      </c>
      <c r="F616" s="446">
        <v>0</v>
      </c>
      <c r="G616" s="446">
        <v>0</v>
      </c>
      <c r="H616" s="446">
        <v>0</v>
      </c>
      <c r="I616" s="446">
        <v>0</v>
      </c>
      <c r="J616" s="446">
        <v>736</v>
      </c>
      <c r="K616" s="446">
        <v>643.5</v>
      </c>
      <c r="L616" s="446">
        <v>0</v>
      </c>
      <c r="M616" s="446">
        <v>0</v>
      </c>
      <c r="N616" s="446">
        <v>100</v>
      </c>
      <c r="O616" s="446">
        <v>87.43</v>
      </c>
      <c r="P616" s="82" t="s">
        <v>139</v>
      </c>
      <c r="Q616" s="81">
        <v>103.1</v>
      </c>
      <c r="R616" s="81">
        <v>172.6</v>
      </c>
      <c r="S616" s="81">
        <v>167.41</v>
      </c>
      <c r="T616" s="2"/>
    </row>
    <row r="617" spans="1:20" ht="70.5" customHeight="1" x14ac:dyDescent="0.25">
      <c r="A617" s="444"/>
      <c r="B617" s="453"/>
      <c r="C617" s="453"/>
      <c r="D617" s="447"/>
      <c r="E617" s="447"/>
      <c r="F617" s="447"/>
      <c r="G617" s="447"/>
      <c r="H617" s="447"/>
      <c r="I617" s="447"/>
      <c r="J617" s="447"/>
      <c r="K617" s="447"/>
      <c r="L617" s="447"/>
      <c r="M617" s="447"/>
      <c r="N617" s="447"/>
      <c r="O617" s="447"/>
      <c r="P617" s="80" t="s">
        <v>140</v>
      </c>
      <c r="Q617" s="81">
        <v>45</v>
      </c>
      <c r="R617" s="81">
        <v>55</v>
      </c>
      <c r="S617" s="81">
        <v>122.22</v>
      </c>
      <c r="T617" s="2"/>
    </row>
    <row r="618" spans="1:20" ht="54.75" customHeight="1" x14ac:dyDescent="0.25">
      <c r="A618" s="444"/>
      <c r="B618" s="453"/>
      <c r="C618" s="453"/>
      <c r="D618" s="447"/>
      <c r="E618" s="447"/>
      <c r="F618" s="447"/>
      <c r="G618" s="447"/>
      <c r="H618" s="447"/>
      <c r="I618" s="447"/>
      <c r="J618" s="447"/>
      <c r="K618" s="447"/>
      <c r="L618" s="447"/>
      <c r="M618" s="447"/>
      <c r="N618" s="447"/>
      <c r="O618" s="447"/>
      <c r="P618" s="80" t="s">
        <v>141</v>
      </c>
      <c r="Q618" s="81">
        <v>60</v>
      </c>
      <c r="R618" s="81">
        <v>70</v>
      </c>
      <c r="S618" s="81">
        <v>116.67</v>
      </c>
      <c r="T618" s="2"/>
    </row>
    <row r="619" spans="1:20" ht="55.5" customHeight="1" x14ac:dyDescent="0.25">
      <c r="A619" s="444"/>
      <c r="B619" s="453"/>
      <c r="C619" s="453"/>
      <c r="D619" s="447"/>
      <c r="E619" s="447"/>
      <c r="F619" s="447"/>
      <c r="G619" s="447"/>
      <c r="H619" s="447"/>
      <c r="I619" s="447"/>
      <c r="J619" s="447"/>
      <c r="K619" s="447"/>
      <c r="L619" s="447"/>
      <c r="M619" s="447"/>
      <c r="N619" s="447"/>
      <c r="O619" s="447"/>
      <c r="P619" s="80" t="s">
        <v>142</v>
      </c>
      <c r="Q619" s="81">
        <v>2</v>
      </c>
      <c r="R619" s="81">
        <v>2</v>
      </c>
      <c r="S619" s="81">
        <v>100</v>
      </c>
      <c r="T619" s="2"/>
    </row>
    <row r="620" spans="1:20" ht="91.5" customHeight="1" x14ac:dyDescent="0.25">
      <c r="A620" s="444"/>
      <c r="B620" s="453"/>
      <c r="C620" s="454"/>
      <c r="D620" s="448"/>
      <c r="E620" s="448"/>
      <c r="F620" s="448"/>
      <c r="G620" s="448"/>
      <c r="H620" s="448"/>
      <c r="I620" s="448"/>
      <c r="J620" s="448"/>
      <c r="K620" s="448"/>
      <c r="L620" s="448"/>
      <c r="M620" s="448"/>
      <c r="N620" s="448"/>
      <c r="O620" s="448"/>
      <c r="P620" s="80" t="s">
        <v>143</v>
      </c>
      <c r="Q620" s="81">
        <v>100</v>
      </c>
      <c r="R620" s="81">
        <v>100</v>
      </c>
      <c r="S620" s="81">
        <v>100</v>
      </c>
      <c r="T620" s="2"/>
    </row>
    <row r="621" spans="1:20" ht="52.5" customHeight="1" x14ac:dyDescent="0.25">
      <c r="A621" s="444"/>
      <c r="B621" s="453"/>
      <c r="C621" s="443">
        <v>2015</v>
      </c>
      <c r="D621" s="446">
        <v>773</v>
      </c>
      <c r="E621" s="446">
        <v>409.12</v>
      </c>
      <c r="F621" s="446">
        <f>SUM(F622+F623+F624+F625+F682)</f>
        <v>0</v>
      </c>
      <c r="G621" s="446">
        <f>SUM(G622+G623+G624+G625+G682)</f>
        <v>0</v>
      </c>
      <c r="H621" s="446">
        <f>SUM(H622+H623+H624+H625+H682)</f>
        <v>0</v>
      </c>
      <c r="I621" s="446">
        <f>SUM(I622+I623+I624+I625+I682)</f>
        <v>0</v>
      </c>
      <c r="J621" s="446">
        <v>773</v>
      </c>
      <c r="K621" s="446">
        <v>409.12</v>
      </c>
      <c r="L621" s="446">
        <f>SUM(L622+L623+L624+L625+L682)</f>
        <v>0</v>
      </c>
      <c r="M621" s="446">
        <f>SUM(M622+M623+M624+M625+M682)</f>
        <v>0</v>
      </c>
      <c r="N621" s="446">
        <v>100</v>
      </c>
      <c r="O621" s="446">
        <v>52.9</v>
      </c>
      <c r="P621" s="82" t="s">
        <v>139</v>
      </c>
      <c r="Q621" s="81">
        <v>108.2</v>
      </c>
      <c r="R621" s="81">
        <v>125.20099999999999</v>
      </c>
      <c r="S621" s="81">
        <v>115.71</v>
      </c>
      <c r="T621" s="2"/>
    </row>
    <row r="622" spans="1:20" ht="62.25" customHeight="1" x14ac:dyDescent="0.25">
      <c r="A622" s="444"/>
      <c r="B622" s="453"/>
      <c r="C622" s="444"/>
      <c r="D622" s="447"/>
      <c r="E622" s="447"/>
      <c r="F622" s="447"/>
      <c r="G622" s="447"/>
      <c r="H622" s="447"/>
      <c r="I622" s="447"/>
      <c r="J622" s="447"/>
      <c r="K622" s="447"/>
      <c r="L622" s="447"/>
      <c r="M622" s="447"/>
      <c r="N622" s="447"/>
      <c r="O622" s="447"/>
      <c r="P622" s="80" t="s">
        <v>140</v>
      </c>
      <c r="Q622" s="81">
        <v>60</v>
      </c>
      <c r="R622" s="81">
        <v>60</v>
      </c>
      <c r="S622" s="81">
        <v>100</v>
      </c>
      <c r="T622" s="2"/>
    </row>
    <row r="623" spans="1:20" ht="50.25" customHeight="1" x14ac:dyDescent="0.25">
      <c r="A623" s="444"/>
      <c r="B623" s="453"/>
      <c r="C623" s="444"/>
      <c r="D623" s="447"/>
      <c r="E623" s="447"/>
      <c r="F623" s="447"/>
      <c r="G623" s="447"/>
      <c r="H623" s="447"/>
      <c r="I623" s="447"/>
      <c r="J623" s="447"/>
      <c r="K623" s="447"/>
      <c r="L623" s="447"/>
      <c r="M623" s="447"/>
      <c r="N623" s="447"/>
      <c r="O623" s="447"/>
      <c r="P623" s="80" t="s">
        <v>141</v>
      </c>
      <c r="Q623" s="81">
        <v>40</v>
      </c>
      <c r="R623" s="81">
        <v>75</v>
      </c>
      <c r="S623" s="81">
        <v>187.5</v>
      </c>
      <c r="T623" s="2"/>
    </row>
    <row r="624" spans="1:20" ht="51.75" customHeight="1" x14ac:dyDescent="0.25">
      <c r="A624" s="444"/>
      <c r="B624" s="453"/>
      <c r="C624" s="444"/>
      <c r="D624" s="447"/>
      <c r="E624" s="447"/>
      <c r="F624" s="447"/>
      <c r="G624" s="447"/>
      <c r="H624" s="447"/>
      <c r="I624" s="447"/>
      <c r="J624" s="447"/>
      <c r="K624" s="447"/>
      <c r="L624" s="447"/>
      <c r="M624" s="447"/>
      <c r="N624" s="447"/>
      <c r="O624" s="447"/>
      <c r="P624" s="80" t="s">
        <v>142</v>
      </c>
      <c r="Q624" s="81">
        <v>2</v>
      </c>
      <c r="R624" s="81">
        <v>2</v>
      </c>
      <c r="S624" s="81">
        <v>100</v>
      </c>
      <c r="T624" s="2"/>
    </row>
    <row r="625" spans="1:20" ht="83.25" customHeight="1" x14ac:dyDescent="0.25">
      <c r="A625" s="444"/>
      <c r="B625" s="453"/>
      <c r="C625" s="445"/>
      <c r="D625" s="448"/>
      <c r="E625" s="448"/>
      <c r="F625" s="448"/>
      <c r="G625" s="448"/>
      <c r="H625" s="448"/>
      <c r="I625" s="448"/>
      <c r="J625" s="448"/>
      <c r="K625" s="448"/>
      <c r="L625" s="448"/>
      <c r="M625" s="448"/>
      <c r="N625" s="448"/>
      <c r="O625" s="448"/>
      <c r="P625" s="80" t="s">
        <v>143</v>
      </c>
      <c r="Q625" s="81">
        <v>100</v>
      </c>
      <c r="R625" s="81">
        <v>100</v>
      </c>
      <c r="S625" s="81">
        <v>100</v>
      </c>
      <c r="T625" s="2"/>
    </row>
    <row r="626" spans="1:20" ht="51.75" customHeight="1" x14ac:dyDescent="0.25">
      <c r="A626" s="444"/>
      <c r="B626" s="453"/>
      <c r="C626" s="443">
        <v>2016</v>
      </c>
      <c r="D626" s="446">
        <v>1234.7</v>
      </c>
      <c r="E626" s="446">
        <v>1234.7</v>
      </c>
      <c r="F626" s="446">
        <f>SUM(F627+F628+F629+F630+F692)</f>
        <v>0</v>
      </c>
      <c r="G626" s="446">
        <f>SUM(G627+G628+G629+G630+G692)</f>
        <v>0</v>
      </c>
      <c r="H626" s="446">
        <f>SUM(H627+H628+H629+H630+H692)</f>
        <v>0</v>
      </c>
      <c r="I626" s="446">
        <f>SUM(I627+I628+I629+I630+I692)</f>
        <v>0</v>
      </c>
      <c r="J626" s="446">
        <v>1234.7</v>
      </c>
      <c r="K626" s="446">
        <v>1234.7</v>
      </c>
      <c r="L626" s="446">
        <f>SUM(L627+L628+L629+L630+L692)</f>
        <v>0</v>
      </c>
      <c r="M626" s="446">
        <f>SUM(M627+M628+M629+M630+M692)</f>
        <v>0</v>
      </c>
      <c r="N626" s="446">
        <v>100</v>
      </c>
      <c r="O626" s="446">
        <v>100</v>
      </c>
      <c r="P626" s="152" t="s">
        <v>139</v>
      </c>
      <c r="Q626" s="81">
        <v>113.6</v>
      </c>
      <c r="R626" s="81">
        <v>98.3</v>
      </c>
      <c r="S626" s="81">
        <v>87</v>
      </c>
      <c r="T626" s="2"/>
    </row>
    <row r="627" spans="1:20" ht="64.5" customHeight="1" x14ac:dyDescent="0.25">
      <c r="A627" s="444"/>
      <c r="B627" s="453"/>
      <c r="C627" s="444"/>
      <c r="D627" s="447"/>
      <c r="E627" s="447"/>
      <c r="F627" s="447"/>
      <c r="G627" s="447"/>
      <c r="H627" s="447"/>
      <c r="I627" s="447"/>
      <c r="J627" s="447"/>
      <c r="K627" s="447"/>
      <c r="L627" s="447"/>
      <c r="M627" s="447"/>
      <c r="N627" s="447"/>
      <c r="O627" s="447"/>
      <c r="P627" s="153" t="s">
        <v>140</v>
      </c>
      <c r="Q627" s="81">
        <v>75</v>
      </c>
      <c r="R627" s="81">
        <v>75</v>
      </c>
      <c r="S627" s="81">
        <v>100</v>
      </c>
      <c r="T627" s="2"/>
    </row>
    <row r="628" spans="1:20" ht="49.5" customHeight="1" x14ac:dyDescent="0.25">
      <c r="A628" s="444"/>
      <c r="B628" s="453"/>
      <c r="C628" s="444"/>
      <c r="D628" s="447"/>
      <c r="E628" s="447"/>
      <c r="F628" s="447"/>
      <c r="G628" s="447"/>
      <c r="H628" s="447"/>
      <c r="I628" s="447"/>
      <c r="J628" s="447"/>
      <c r="K628" s="447"/>
      <c r="L628" s="447"/>
      <c r="M628" s="447"/>
      <c r="N628" s="447"/>
      <c r="O628" s="447"/>
      <c r="P628" s="153" t="s">
        <v>141</v>
      </c>
      <c r="Q628" s="81">
        <v>100</v>
      </c>
      <c r="R628" s="81">
        <v>100</v>
      </c>
      <c r="S628" s="81">
        <v>100</v>
      </c>
      <c r="T628" s="2"/>
    </row>
    <row r="629" spans="1:20" ht="51.75" customHeight="1" x14ac:dyDescent="0.25">
      <c r="A629" s="444"/>
      <c r="B629" s="453"/>
      <c r="C629" s="444"/>
      <c r="D629" s="447"/>
      <c r="E629" s="447"/>
      <c r="F629" s="447"/>
      <c r="G629" s="447"/>
      <c r="H629" s="447"/>
      <c r="I629" s="447"/>
      <c r="J629" s="447"/>
      <c r="K629" s="447"/>
      <c r="L629" s="447"/>
      <c r="M629" s="447"/>
      <c r="N629" s="447"/>
      <c r="O629" s="447"/>
      <c r="P629" s="153" t="s">
        <v>142</v>
      </c>
      <c r="Q629" s="81">
        <v>2</v>
      </c>
      <c r="R629" s="81">
        <v>2</v>
      </c>
      <c r="S629" s="81">
        <v>100</v>
      </c>
      <c r="T629" s="2"/>
    </row>
    <row r="630" spans="1:20" ht="83.25" customHeight="1" x14ac:dyDescent="0.25">
      <c r="A630" s="444"/>
      <c r="B630" s="453"/>
      <c r="C630" s="445"/>
      <c r="D630" s="448"/>
      <c r="E630" s="448"/>
      <c r="F630" s="448"/>
      <c r="G630" s="448"/>
      <c r="H630" s="448"/>
      <c r="I630" s="448"/>
      <c r="J630" s="448"/>
      <c r="K630" s="448"/>
      <c r="L630" s="448"/>
      <c r="M630" s="448"/>
      <c r="N630" s="448"/>
      <c r="O630" s="448"/>
      <c r="P630" s="153" t="s">
        <v>143</v>
      </c>
      <c r="Q630" s="81">
        <v>100</v>
      </c>
      <c r="R630" s="81">
        <v>100</v>
      </c>
      <c r="S630" s="81">
        <v>100</v>
      </c>
      <c r="T630" s="2"/>
    </row>
    <row r="631" spans="1:20" ht="51.75" customHeight="1" x14ac:dyDescent="0.25">
      <c r="A631" s="444"/>
      <c r="B631" s="453"/>
      <c r="C631" s="443">
        <v>2017</v>
      </c>
      <c r="D631" s="446">
        <v>550.62</v>
      </c>
      <c r="E631" s="446">
        <v>550.62</v>
      </c>
      <c r="F631" s="446">
        <f>SUM(F632+F633+F634+F635+F697)</f>
        <v>0</v>
      </c>
      <c r="G631" s="446">
        <f>SUM(G632+G633+G634+G635+G697)</f>
        <v>0</v>
      </c>
      <c r="H631" s="446">
        <f>SUM(H632+H633+H634+H635+H697)</f>
        <v>0</v>
      </c>
      <c r="I631" s="446">
        <f>SUM(I632+I633+I634+I635+I697)</f>
        <v>0</v>
      </c>
      <c r="J631" s="446">
        <v>550.62</v>
      </c>
      <c r="K631" s="446">
        <v>550.62</v>
      </c>
      <c r="L631" s="446">
        <f>SUM(L632+L633+L634+L635+L697)</f>
        <v>0</v>
      </c>
      <c r="M631" s="446">
        <f>SUM(M632+M633+M634+M635+M697)</f>
        <v>0</v>
      </c>
      <c r="N631" s="446">
        <v>100</v>
      </c>
      <c r="O631" s="446">
        <v>100</v>
      </c>
      <c r="P631" s="152" t="s">
        <v>139</v>
      </c>
      <c r="Q631" s="81">
        <v>119.3</v>
      </c>
      <c r="R631" s="81">
        <v>285.89999999999998</v>
      </c>
      <c r="S631" s="81">
        <v>240</v>
      </c>
      <c r="T631" s="2"/>
    </row>
    <row r="632" spans="1:20" ht="62.25" customHeight="1" x14ac:dyDescent="0.25">
      <c r="A632" s="444"/>
      <c r="B632" s="453"/>
      <c r="C632" s="444"/>
      <c r="D632" s="447"/>
      <c r="E632" s="447"/>
      <c r="F632" s="447"/>
      <c r="G632" s="447"/>
      <c r="H632" s="447"/>
      <c r="I632" s="447"/>
      <c r="J632" s="447"/>
      <c r="K632" s="447"/>
      <c r="L632" s="447"/>
      <c r="M632" s="447"/>
      <c r="N632" s="447"/>
      <c r="O632" s="447"/>
      <c r="P632" s="153" t="s">
        <v>140</v>
      </c>
      <c r="Q632" s="81">
        <v>90</v>
      </c>
      <c r="R632" s="81">
        <v>90</v>
      </c>
      <c r="S632" s="81">
        <v>100</v>
      </c>
      <c r="T632" s="2"/>
    </row>
    <row r="633" spans="1:20" ht="51.75" customHeight="1" x14ac:dyDescent="0.25">
      <c r="A633" s="444"/>
      <c r="B633" s="453"/>
      <c r="C633" s="444"/>
      <c r="D633" s="447"/>
      <c r="E633" s="447"/>
      <c r="F633" s="447"/>
      <c r="G633" s="447"/>
      <c r="H633" s="447"/>
      <c r="I633" s="447"/>
      <c r="J633" s="447"/>
      <c r="K633" s="447"/>
      <c r="L633" s="447"/>
      <c r="M633" s="447"/>
      <c r="N633" s="447"/>
      <c r="O633" s="447"/>
      <c r="P633" s="153" t="s">
        <v>141</v>
      </c>
      <c r="Q633" s="81">
        <v>100</v>
      </c>
      <c r="R633" s="81">
        <v>100</v>
      </c>
      <c r="S633" s="81">
        <v>100</v>
      </c>
      <c r="T633" s="2"/>
    </row>
    <row r="634" spans="1:20" ht="49.5" customHeight="1" x14ac:dyDescent="0.25">
      <c r="A634" s="444"/>
      <c r="B634" s="453"/>
      <c r="C634" s="444"/>
      <c r="D634" s="447"/>
      <c r="E634" s="447"/>
      <c r="F634" s="447"/>
      <c r="G634" s="447"/>
      <c r="H634" s="447"/>
      <c r="I634" s="447"/>
      <c r="J634" s="447"/>
      <c r="K634" s="447"/>
      <c r="L634" s="447"/>
      <c r="M634" s="447"/>
      <c r="N634" s="447"/>
      <c r="O634" s="447"/>
      <c r="P634" s="153" t="s">
        <v>142</v>
      </c>
      <c r="Q634" s="81">
        <v>1</v>
      </c>
      <c r="R634" s="81">
        <v>1</v>
      </c>
      <c r="S634" s="81">
        <v>100</v>
      </c>
      <c r="T634" s="2"/>
    </row>
    <row r="635" spans="1:20" ht="83.25" customHeight="1" x14ac:dyDescent="0.25">
      <c r="A635" s="444"/>
      <c r="B635" s="454"/>
      <c r="C635" s="445"/>
      <c r="D635" s="448"/>
      <c r="E635" s="448"/>
      <c r="F635" s="448"/>
      <c r="G635" s="448"/>
      <c r="H635" s="448"/>
      <c r="I635" s="448"/>
      <c r="J635" s="448"/>
      <c r="K635" s="448"/>
      <c r="L635" s="448"/>
      <c r="M635" s="448"/>
      <c r="N635" s="448"/>
      <c r="O635" s="448"/>
      <c r="P635" s="153" t="s">
        <v>143</v>
      </c>
      <c r="Q635" s="81">
        <v>100</v>
      </c>
      <c r="R635" s="81">
        <v>100</v>
      </c>
      <c r="S635" s="81">
        <v>100</v>
      </c>
      <c r="T635" s="2"/>
    </row>
    <row r="636" spans="1:20" ht="50.25" customHeight="1" x14ac:dyDescent="0.25">
      <c r="A636" s="444"/>
      <c r="B636" s="452" t="s">
        <v>557</v>
      </c>
      <c r="C636" s="443">
        <v>2018</v>
      </c>
      <c r="D636" s="446">
        <v>913.8</v>
      </c>
      <c r="E636" s="446">
        <v>913.8</v>
      </c>
      <c r="F636" s="446">
        <f>SUM(F637+F638+F639+F640+F702)</f>
        <v>0</v>
      </c>
      <c r="G636" s="446">
        <f>SUM(G637+G638+G639+G640+G702)</f>
        <v>0</v>
      </c>
      <c r="H636" s="446">
        <f>SUM(H637+H638+H639+H640+H702)</f>
        <v>0</v>
      </c>
      <c r="I636" s="446">
        <f>SUM(I637+I638+I639+I640+I702)</f>
        <v>0</v>
      </c>
      <c r="J636" s="446">
        <v>913.8</v>
      </c>
      <c r="K636" s="446">
        <v>913.8</v>
      </c>
      <c r="L636" s="446">
        <f>SUM(L637+L638+L639+L640+L702)</f>
        <v>0</v>
      </c>
      <c r="M636" s="446">
        <f>SUM(M637+M638+M639+M640+M702)</f>
        <v>0</v>
      </c>
      <c r="N636" s="446">
        <v>100</v>
      </c>
      <c r="O636" s="446">
        <v>100</v>
      </c>
      <c r="P636" s="152" t="s">
        <v>139</v>
      </c>
      <c r="Q636" s="81">
        <v>125.3</v>
      </c>
      <c r="R636" s="81">
        <v>126.4</v>
      </c>
      <c r="S636" s="81">
        <v>100.88</v>
      </c>
      <c r="T636" s="2"/>
    </row>
    <row r="637" spans="1:20" ht="63.75" customHeight="1" x14ac:dyDescent="0.25">
      <c r="A637" s="444"/>
      <c r="B637" s="453"/>
      <c r="C637" s="444"/>
      <c r="D637" s="447"/>
      <c r="E637" s="447"/>
      <c r="F637" s="447"/>
      <c r="G637" s="447"/>
      <c r="H637" s="447"/>
      <c r="I637" s="447"/>
      <c r="J637" s="447"/>
      <c r="K637" s="447"/>
      <c r="L637" s="447"/>
      <c r="M637" s="447"/>
      <c r="N637" s="447"/>
      <c r="O637" s="447"/>
      <c r="P637" s="153" t="s">
        <v>140</v>
      </c>
      <c r="Q637" s="81">
        <v>90</v>
      </c>
      <c r="R637" s="81">
        <v>90</v>
      </c>
      <c r="S637" s="81">
        <v>100</v>
      </c>
      <c r="T637" s="2"/>
    </row>
    <row r="638" spans="1:20" ht="51" customHeight="1" x14ac:dyDescent="0.25">
      <c r="A638" s="444"/>
      <c r="B638" s="453"/>
      <c r="C638" s="444"/>
      <c r="D638" s="447"/>
      <c r="E638" s="447"/>
      <c r="F638" s="447"/>
      <c r="G638" s="447"/>
      <c r="H638" s="447"/>
      <c r="I638" s="447"/>
      <c r="J638" s="447"/>
      <c r="K638" s="447"/>
      <c r="L638" s="447"/>
      <c r="M638" s="447"/>
      <c r="N638" s="447"/>
      <c r="O638" s="447"/>
      <c r="P638" s="153" t="s">
        <v>141</v>
      </c>
      <c r="Q638" s="81">
        <v>100</v>
      </c>
      <c r="R638" s="81">
        <v>100</v>
      </c>
      <c r="S638" s="81">
        <v>100</v>
      </c>
      <c r="T638" s="2"/>
    </row>
    <row r="639" spans="1:20" ht="49.5" customHeight="1" x14ac:dyDescent="0.25">
      <c r="A639" s="444"/>
      <c r="B639" s="453"/>
      <c r="C639" s="444"/>
      <c r="D639" s="447"/>
      <c r="E639" s="447"/>
      <c r="F639" s="447"/>
      <c r="G639" s="447"/>
      <c r="H639" s="447"/>
      <c r="I639" s="447"/>
      <c r="J639" s="447"/>
      <c r="K639" s="447"/>
      <c r="L639" s="447"/>
      <c r="M639" s="447"/>
      <c r="N639" s="447"/>
      <c r="O639" s="447"/>
      <c r="P639" s="153" t="s">
        <v>142</v>
      </c>
      <c r="Q639" s="81">
        <v>1</v>
      </c>
      <c r="R639" s="81">
        <v>1</v>
      </c>
      <c r="S639" s="81">
        <v>100</v>
      </c>
      <c r="T639" s="2"/>
    </row>
    <row r="640" spans="1:20" ht="87" customHeight="1" x14ac:dyDescent="0.25">
      <c r="A640" s="444"/>
      <c r="B640" s="453"/>
      <c r="C640" s="445"/>
      <c r="D640" s="448"/>
      <c r="E640" s="448"/>
      <c r="F640" s="448"/>
      <c r="G640" s="448"/>
      <c r="H640" s="448"/>
      <c r="I640" s="448"/>
      <c r="J640" s="448"/>
      <c r="K640" s="448"/>
      <c r="L640" s="448"/>
      <c r="M640" s="448"/>
      <c r="N640" s="448"/>
      <c r="O640" s="448"/>
      <c r="P640" s="153" t="s">
        <v>143</v>
      </c>
      <c r="Q640" s="81">
        <v>100</v>
      </c>
      <c r="R640" s="81">
        <v>100</v>
      </c>
      <c r="S640" s="81">
        <v>100</v>
      </c>
      <c r="T640" s="2"/>
    </row>
    <row r="641" spans="1:20" ht="51" customHeight="1" x14ac:dyDescent="0.25">
      <c r="A641" s="444"/>
      <c r="B641" s="453"/>
      <c r="C641" s="443">
        <v>2019</v>
      </c>
      <c r="D641" s="446">
        <v>411.6</v>
      </c>
      <c r="E641" s="446">
        <v>411.6</v>
      </c>
      <c r="F641" s="446">
        <f>SUM(F642+F643+F644+F645+F707)</f>
        <v>0</v>
      </c>
      <c r="G641" s="446">
        <f>SUM(G642+G643+G644+G645+G707)</f>
        <v>0</v>
      </c>
      <c r="H641" s="446">
        <f>SUM(H642+H643+H644+H645+H707)</f>
        <v>0</v>
      </c>
      <c r="I641" s="446">
        <f>SUM(I642+I643+I644+I645+I707)</f>
        <v>0</v>
      </c>
      <c r="J641" s="446">
        <v>411.6</v>
      </c>
      <c r="K641" s="446">
        <v>411.6</v>
      </c>
      <c r="L641" s="446">
        <f>SUM(L642+L643+L644+L645+L707)</f>
        <v>0</v>
      </c>
      <c r="M641" s="446">
        <f>SUM(M642+M643+M644+M645+M707)</f>
        <v>0</v>
      </c>
      <c r="N641" s="446">
        <v>100</v>
      </c>
      <c r="O641" s="446">
        <v>100</v>
      </c>
      <c r="P641" s="152" t="s">
        <v>139</v>
      </c>
      <c r="Q641" s="81">
        <v>100</v>
      </c>
      <c r="R641" s="81">
        <v>100</v>
      </c>
      <c r="S641" s="81">
        <v>100</v>
      </c>
      <c r="T641" s="2"/>
    </row>
    <row r="642" spans="1:20" ht="63" customHeight="1" x14ac:dyDescent="0.25">
      <c r="A642" s="444"/>
      <c r="B642" s="453"/>
      <c r="C642" s="444"/>
      <c r="D642" s="447"/>
      <c r="E642" s="447"/>
      <c r="F642" s="447"/>
      <c r="G642" s="447"/>
      <c r="H642" s="447"/>
      <c r="I642" s="447"/>
      <c r="J642" s="447"/>
      <c r="K642" s="447"/>
      <c r="L642" s="447"/>
      <c r="M642" s="447"/>
      <c r="N642" s="447"/>
      <c r="O642" s="447"/>
      <c r="P642" s="153" t="s">
        <v>140</v>
      </c>
      <c r="Q642" s="81">
        <v>90</v>
      </c>
      <c r="R642" s="81">
        <v>90</v>
      </c>
      <c r="S642" s="81">
        <v>100</v>
      </c>
      <c r="T642" s="2"/>
    </row>
    <row r="643" spans="1:20" ht="52.5" customHeight="1" x14ac:dyDescent="0.25">
      <c r="A643" s="444"/>
      <c r="B643" s="453"/>
      <c r="C643" s="444"/>
      <c r="D643" s="447"/>
      <c r="E643" s="447"/>
      <c r="F643" s="447"/>
      <c r="G643" s="447"/>
      <c r="H643" s="447"/>
      <c r="I643" s="447"/>
      <c r="J643" s="447"/>
      <c r="K643" s="447"/>
      <c r="L643" s="447"/>
      <c r="M643" s="447"/>
      <c r="N643" s="447"/>
      <c r="O643" s="447"/>
      <c r="P643" s="153" t="s">
        <v>141</v>
      </c>
      <c r="Q643" s="81">
        <v>100</v>
      </c>
      <c r="R643" s="81">
        <v>100</v>
      </c>
      <c r="S643" s="81">
        <v>100</v>
      </c>
      <c r="T643" s="2"/>
    </row>
    <row r="644" spans="1:20" ht="48" customHeight="1" x14ac:dyDescent="0.25">
      <c r="A644" s="444"/>
      <c r="B644" s="453"/>
      <c r="C644" s="444"/>
      <c r="D644" s="447"/>
      <c r="E644" s="447"/>
      <c r="F644" s="447"/>
      <c r="G644" s="447"/>
      <c r="H644" s="447"/>
      <c r="I644" s="447"/>
      <c r="J644" s="447"/>
      <c r="K644" s="447"/>
      <c r="L644" s="447"/>
      <c r="M644" s="447"/>
      <c r="N644" s="447"/>
      <c r="O644" s="447"/>
      <c r="P644" s="153" t="s">
        <v>142</v>
      </c>
      <c r="Q644" s="81">
        <v>1</v>
      </c>
      <c r="R644" s="81">
        <v>1</v>
      </c>
      <c r="S644" s="81">
        <v>100</v>
      </c>
      <c r="T644" s="2"/>
    </row>
    <row r="645" spans="1:20" ht="87" customHeight="1" x14ac:dyDescent="0.25">
      <c r="A645" s="444"/>
      <c r="B645" s="453"/>
      <c r="C645" s="445"/>
      <c r="D645" s="448"/>
      <c r="E645" s="448"/>
      <c r="F645" s="448"/>
      <c r="G645" s="448"/>
      <c r="H645" s="448"/>
      <c r="I645" s="448"/>
      <c r="J645" s="448"/>
      <c r="K645" s="448"/>
      <c r="L645" s="448"/>
      <c r="M645" s="448"/>
      <c r="N645" s="448"/>
      <c r="O645" s="448"/>
      <c r="P645" s="153" t="s">
        <v>143</v>
      </c>
      <c r="Q645" s="81">
        <v>100</v>
      </c>
      <c r="R645" s="81">
        <v>100</v>
      </c>
      <c r="S645" s="81">
        <v>100</v>
      </c>
      <c r="T645" s="2"/>
    </row>
    <row r="646" spans="1:20" ht="49.5" customHeight="1" x14ac:dyDescent="0.25">
      <c r="A646" s="444"/>
      <c r="B646" s="453"/>
      <c r="C646" s="443">
        <v>2020</v>
      </c>
      <c r="D646" s="446">
        <v>379.1</v>
      </c>
      <c r="E646" s="446">
        <v>379.06</v>
      </c>
      <c r="F646" s="446">
        <f>SUM(F647+F648+F649+F650+F712)</f>
        <v>0</v>
      </c>
      <c r="G646" s="446">
        <f>SUM(G647+G648+G649+G650+G712)</f>
        <v>0</v>
      </c>
      <c r="H646" s="446">
        <f>SUM(H647+H648+H649+H650+H712)</f>
        <v>0</v>
      </c>
      <c r="I646" s="446">
        <f>SUM(I647+I648+I649+I650+I712)</f>
        <v>0</v>
      </c>
      <c r="J646" s="446">
        <v>379.1</v>
      </c>
      <c r="K646" s="446">
        <v>379.06</v>
      </c>
      <c r="L646" s="446">
        <f>SUM(L647+L648+L649+L650+L712)</f>
        <v>0</v>
      </c>
      <c r="M646" s="446">
        <f>SUM(M647+M648+M649+M650+M712)</f>
        <v>0</v>
      </c>
      <c r="N646" s="446">
        <v>100</v>
      </c>
      <c r="O646" s="449">
        <f>E646/D646</f>
        <v>0.99989448694275906</v>
      </c>
      <c r="P646" s="152" t="s">
        <v>139</v>
      </c>
      <c r="Q646" s="81">
        <v>100</v>
      </c>
      <c r="R646" s="81">
        <v>115.3</v>
      </c>
      <c r="S646" s="81">
        <v>115.3</v>
      </c>
      <c r="T646" s="2"/>
    </row>
    <row r="647" spans="1:20" ht="63" customHeight="1" x14ac:dyDescent="0.25">
      <c r="A647" s="444"/>
      <c r="B647" s="453"/>
      <c r="C647" s="444"/>
      <c r="D647" s="447"/>
      <c r="E647" s="447"/>
      <c r="F647" s="447"/>
      <c r="G647" s="447"/>
      <c r="H647" s="447"/>
      <c r="I647" s="447"/>
      <c r="J647" s="447"/>
      <c r="K647" s="447"/>
      <c r="L647" s="447"/>
      <c r="M647" s="447"/>
      <c r="N647" s="447"/>
      <c r="O647" s="450"/>
      <c r="P647" s="153" t="s">
        <v>140</v>
      </c>
      <c r="Q647" s="81">
        <v>100</v>
      </c>
      <c r="R647" s="81">
        <v>100</v>
      </c>
      <c r="S647" s="81">
        <v>100</v>
      </c>
      <c r="T647" s="2"/>
    </row>
    <row r="648" spans="1:20" ht="51" customHeight="1" x14ac:dyDescent="0.25">
      <c r="A648" s="444"/>
      <c r="B648" s="453"/>
      <c r="C648" s="444"/>
      <c r="D648" s="447"/>
      <c r="E648" s="447"/>
      <c r="F648" s="447"/>
      <c r="G648" s="447"/>
      <c r="H648" s="447"/>
      <c r="I648" s="447"/>
      <c r="J648" s="447"/>
      <c r="K648" s="447"/>
      <c r="L648" s="447"/>
      <c r="M648" s="447"/>
      <c r="N648" s="447"/>
      <c r="O648" s="450"/>
      <c r="P648" s="153" t="s">
        <v>141</v>
      </c>
      <c r="Q648" s="81">
        <v>100</v>
      </c>
      <c r="R648" s="81">
        <v>100</v>
      </c>
      <c r="S648" s="81">
        <v>100</v>
      </c>
      <c r="T648" s="2"/>
    </row>
    <row r="649" spans="1:20" ht="51.75" customHeight="1" x14ac:dyDescent="0.25">
      <c r="A649" s="444"/>
      <c r="B649" s="453"/>
      <c r="C649" s="444"/>
      <c r="D649" s="447"/>
      <c r="E649" s="447"/>
      <c r="F649" s="447"/>
      <c r="G649" s="447"/>
      <c r="H649" s="447"/>
      <c r="I649" s="447"/>
      <c r="J649" s="447"/>
      <c r="K649" s="447"/>
      <c r="L649" s="447"/>
      <c r="M649" s="447"/>
      <c r="N649" s="447"/>
      <c r="O649" s="450"/>
      <c r="P649" s="153" t="s">
        <v>142</v>
      </c>
      <c r="Q649" s="81">
        <v>1</v>
      </c>
      <c r="R649" s="81">
        <v>1</v>
      </c>
      <c r="S649" s="81">
        <v>100</v>
      </c>
      <c r="T649" s="2"/>
    </row>
    <row r="650" spans="1:20" ht="87" customHeight="1" x14ac:dyDescent="0.25">
      <c r="A650" s="445"/>
      <c r="B650" s="454"/>
      <c r="C650" s="445"/>
      <c r="D650" s="448"/>
      <c r="E650" s="448"/>
      <c r="F650" s="448"/>
      <c r="G650" s="448"/>
      <c r="H650" s="448"/>
      <c r="I650" s="448"/>
      <c r="J650" s="448"/>
      <c r="K650" s="448"/>
      <c r="L650" s="448"/>
      <c r="M650" s="448"/>
      <c r="N650" s="448"/>
      <c r="O650" s="451"/>
      <c r="P650" s="153" t="s">
        <v>143</v>
      </c>
      <c r="Q650" s="81">
        <v>100</v>
      </c>
      <c r="R650" s="81">
        <v>100</v>
      </c>
      <c r="S650" s="81">
        <v>100</v>
      </c>
      <c r="T650" s="2"/>
    </row>
    <row r="651" spans="1:20" x14ac:dyDescent="0.25">
      <c r="A651" s="443" t="s">
        <v>560</v>
      </c>
      <c r="B651" s="487" t="s">
        <v>561</v>
      </c>
      <c r="C651" s="195">
        <v>2018</v>
      </c>
      <c r="D651" s="206">
        <v>1407.5</v>
      </c>
      <c r="E651" s="206">
        <v>1407.5</v>
      </c>
      <c r="F651" s="206">
        <v>0</v>
      </c>
      <c r="G651" s="206">
        <v>0</v>
      </c>
      <c r="H651" s="206">
        <v>0</v>
      </c>
      <c r="I651" s="206">
        <v>0</v>
      </c>
      <c r="J651" s="206">
        <v>1407.5</v>
      </c>
      <c r="K651" s="206">
        <v>1407.5</v>
      </c>
      <c r="L651" s="206">
        <v>0</v>
      </c>
      <c r="M651" s="206">
        <v>0</v>
      </c>
      <c r="N651" s="206">
        <v>100</v>
      </c>
      <c r="O651" s="206">
        <v>100</v>
      </c>
      <c r="P651" s="413" t="s">
        <v>22</v>
      </c>
      <c r="Q651" s="415" t="s">
        <v>22</v>
      </c>
      <c r="R651" s="415" t="s">
        <v>22</v>
      </c>
      <c r="S651" s="415" t="s">
        <v>22</v>
      </c>
      <c r="T651" s="2"/>
    </row>
    <row r="652" spans="1:20" x14ac:dyDescent="0.25">
      <c r="A652" s="444"/>
      <c r="B652" s="489"/>
      <c r="C652" s="258">
        <v>2019</v>
      </c>
      <c r="D652" s="259">
        <v>3035.9</v>
      </c>
      <c r="E652" s="259">
        <v>3035.8</v>
      </c>
      <c r="F652" s="259">
        <v>0</v>
      </c>
      <c r="G652" s="259">
        <v>0</v>
      </c>
      <c r="H652" s="259">
        <v>0</v>
      </c>
      <c r="I652" s="259">
        <v>0</v>
      </c>
      <c r="J652" s="259">
        <v>3035.9</v>
      </c>
      <c r="K652" s="259">
        <v>3035.8</v>
      </c>
      <c r="L652" s="259">
        <v>0</v>
      </c>
      <c r="M652" s="259">
        <v>0</v>
      </c>
      <c r="N652" s="259">
        <v>100</v>
      </c>
      <c r="O652" s="259">
        <v>100</v>
      </c>
      <c r="P652" s="490"/>
      <c r="Q652" s="486"/>
      <c r="R652" s="486"/>
      <c r="S652" s="486"/>
      <c r="T652" s="2"/>
    </row>
    <row r="653" spans="1:20" x14ac:dyDescent="0.25">
      <c r="A653" s="445"/>
      <c r="B653" s="488"/>
      <c r="C653" s="284">
        <v>2020</v>
      </c>
      <c r="D653" s="285">
        <v>4772.5</v>
      </c>
      <c r="E653" s="285">
        <v>4769.97</v>
      </c>
      <c r="F653" s="285">
        <v>0</v>
      </c>
      <c r="G653" s="285">
        <v>0</v>
      </c>
      <c r="H653" s="285">
        <v>0</v>
      </c>
      <c r="I653" s="285">
        <v>0</v>
      </c>
      <c r="J653" s="285">
        <v>4772.5</v>
      </c>
      <c r="K653" s="285">
        <v>4769.97</v>
      </c>
      <c r="L653" s="285">
        <v>0</v>
      </c>
      <c r="M653" s="285">
        <v>0</v>
      </c>
      <c r="N653" s="285">
        <v>100</v>
      </c>
      <c r="O653" s="323">
        <f>E653/D653</f>
        <v>0.99946987951807231</v>
      </c>
      <c r="P653" s="414"/>
      <c r="Q653" s="416"/>
      <c r="R653" s="416"/>
      <c r="S653" s="416"/>
      <c r="T653" s="2"/>
    </row>
    <row r="654" spans="1:20" ht="29.25" customHeight="1" x14ac:dyDescent="0.25">
      <c r="A654" s="443" t="s">
        <v>596</v>
      </c>
      <c r="B654" s="487" t="s">
        <v>597</v>
      </c>
      <c r="C654" s="258">
        <v>2019</v>
      </c>
      <c r="D654" s="259">
        <v>724.5</v>
      </c>
      <c r="E654" s="259">
        <v>724.5</v>
      </c>
      <c r="F654" s="259">
        <v>0</v>
      </c>
      <c r="G654" s="259">
        <v>0</v>
      </c>
      <c r="H654" s="259">
        <v>0</v>
      </c>
      <c r="I654" s="259">
        <v>0</v>
      </c>
      <c r="J654" s="259">
        <v>724.5</v>
      </c>
      <c r="K654" s="259">
        <v>724.5</v>
      </c>
      <c r="L654" s="259">
        <v>0</v>
      </c>
      <c r="M654" s="259">
        <v>0</v>
      </c>
      <c r="N654" s="259">
        <v>100</v>
      </c>
      <c r="O654" s="259">
        <v>100</v>
      </c>
      <c r="P654" s="413" t="s">
        <v>22</v>
      </c>
      <c r="Q654" s="415" t="s">
        <v>22</v>
      </c>
      <c r="R654" s="415" t="s">
        <v>22</v>
      </c>
      <c r="S654" s="415" t="s">
        <v>22</v>
      </c>
      <c r="T654" s="2"/>
    </row>
    <row r="655" spans="1:20" ht="36" customHeight="1" x14ac:dyDescent="0.25">
      <c r="A655" s="445"/>
      <c r="B655" s="488"/>
      <c r="C655" s="284">
        <v>2020</v>
      </c>
      <c r="D655" s="285">
        <v>2006</v>
      </c>
      <c r="E655" s="285">
        <v>2006</v>
      </c>
      <c r="F655" s="285">
        <v>0</v>
      </c>
      <c r="G655" s="285">
        <v>0</v>
      </c>
      <c r="H655" s="285">
        <v>0</v>
      </c>
      <c r="I655" s="285">
        <v>0</v>
      </c>
      <c r="J655" s="285">
        <v>2006</v>
      </c>
      <c r="K655" s="285">
        <v>2006</v>
      </c>
      <c r="L655" s="285">
        <v>0</v>
      </c>
      <c r="M655" s="285">
        <v>0</v>
      </c>
      <c r="N655" s="285">
        <v>100</v>
      </c>
      <c r="O655" s="285">
        <v>100</v>
      </c>
      <c r="P655" s="414"/>
      <c r="Q655" s="416"/>
      <c r="R655" s="416"/>
      <c r="S655" s="416"/>
      <c r="T655" s="2"/>
    </row>
    <row r="656" spans="1:20" x14ac:dyDescent="0.25">
      <c r="A656" s="443" t="s">
        <v>598</v>
      </c>
      <c r="B656" s="487" t="s">
        <v>599</v>
      </c>
      <c r="C656" s="258">
        <v>2019</v>
      </c>
      <c r="D656" s="259">
        <v>23</v>
      </c>
      <c r="E656" s="259">
        <v>23</v>
      </c>
      <c r="F656" s="259">
        <v>0</v>
      </c>
      <c r="G656" s="259">
        <v>0</v>
      </c>
      <c r="H656" s="259">
        <v>0</v>
      </c>
      <c r="I656" s="259">
        <v>0</v>
      </c>
      <c r="J656" s="259">
        <v>23</v>
      </c>
      <c r="K656" s="259">
        <v>23</v>
      </c>
      <c r="L656" s="259">
        <v>0</v>
      </c>
      <c r="M656" s="259">
        <v>0</v>
      </c>
      <c r="N656" s="259">
        <v>100</v>
      </c>
      <c r="O656" s="259">
        <v>100</v>
      </c>
      <c r="P656" s="413" t="s">
        <v>22</v>
      </c>
      <c r="Q656" s="415" t="s">
        <v>22</v>
      </c>
      <c r="R656" s="415" t="s">
        <v>22</v>
      </c>
      <c r="S656" s="415" t="s">
        <v>22</v>
      </c>
      <c r="T656" s="2"/>
    </row>
    <row r="657" spans="1:20" ht="17.25" customHeight="1" x14ac:dyDescent="0.25">
      <c r="A657" s="445"/>
      <c r="B657" s="488"/>
      <c r="C657" s="284">
        <v>2020</v>
      </c>
      <c r="D657" s="285">
        <v>23</v>
      </c>
      <c r="E657" s="285">
        <v>23</v>
      </c>
      <c r="F657" s="285">
        <v>0</v>
      </c>
      <c r="G657" s="285">
        <v>0</v>
      </c>
      <c r="H657" s="285">
        <v>0</v>
      </c>
      <c r="I657" s="285">
        <v>0</v>
      </c>
      <c r="J657" s="285">
        <v>23</v>
      </c>
      <c r="K657" s="285">
        <v>23</v>
      </c>
      <c r="L657" s="285">
        <v>0</v>
      </c>
      <c r="M657" s="285">
        <v>0</v>
      </c>
      <c r="N657" s="285">
        <v>100</v>
      </c>
      <c r="O657" s="285">
        <v>100</v>
      </c>
      <c r="P657" s="414"/>
      <c r="Q657" s="416"/>
      <c r="R657" s="416"/>
      <c r="S657" s="416"/>
      <c r="T657" s="2"/>
    </row>
    <row r="658" spans="1:20" x14ac:dyDescent="0.25">
      <c r="A658" s="417" t="s">
        <v>144</v>
      </c>
      <c r="B658" s="420" t="s">
        <v>669</v>
      </c>
      <c r="C658" s="13" t="s">
        <v>610</v>
      </c>
      <c r="D658" s="14">
        <f>SUM(D659:D665)</f>
        <v>7484930.2999999998</v>
      </c>
      <c r="E658" s="14">
        <f t="shared" ref="E658:M658" si="183">SUM(E659:E665)</f>
        <v>8611193.4699999988</v>
      </c>
      <c r="F658" s="14">
        <f t="shared" si="183"/>
        <v>4016981.6999999997</v>
      </c>
      <c r="G658" s="14">
        <f t="shared" si="183"/>
        <v>4902687.9700000007</v>
      </c>
      <c r="H658" s="14">
        <f t="shared" si="183"/>
        <v>3176144.9800000004</v>
      </c>
      <c r="I658" s="14">
        <f t="shared" si="183"/>
        <v>3444194.07</v>
      </c>
      <c r="J658" s="14">
        <f t="shared" si="183"/>
        <v>181453.01</v>
      </c>
      <c r="K658" s="14">
        <f t="shared" si="183"/>
        <v>173268.11000000002</v>
      </c>
      <c r="L658" s="14">
        <f t="shared" si="183"/>
        <v>110350.60999999999</v>
      </c>
      <c r="M658" s="14">
        <f t="shared" si="183"/>
        <v>91043.319999999992</v>
      </c>
      <c r="N658" s="14">
        <v>100</v>
      </c>
      <c r="O658" s="322">
        <f>E658/D658</f>
        <v>1.1504707625667534</v>
      </c>
      <c r="P658" s="423" t="s">
        <v>22</v>
      </c>
      <c r="Q658" s="423" t="s">
        <v>22</v>
      </c>
      <c r="R658" s="423" t="s">
        <v>22</v>
      </c>
      <c r="S658" s="423" t="s">
        <v>22</v>
      </c>
      <c r="T658" s="2"/>
    </row>
    <row r="659" spans="1:20" x14ac:dyDescent="0.25">
      <c r="A659" s="418"/>
      <c r="B659" s="421"/>
      <c r="C659" s="12">
        <v>2014</v>
      </c>
      <c r="D659" s="14">
        <f t="shared" ref="D659:M659" si="184">SUM(D667+D788)</f>
        <v>1484564.44</v>
      </c>
      <c r="E659" s="14">
        <f t="shared" si="184"/>
        <v>1484564.44</v>
      </c>
      <c r="F659" s="14">
        <f t="shared" si="184"/>
        <v>988496.09</v>
      </c>
      <c r="G659" s="14">
        <f t="shared" si="184"/>
        <v>988496.09</v>
      </c>
      <c r="H659" s="14">
        <f t="shared" si="184"/>
        <v>449957.1</v>
      </c>
      <c r="I659" s="14">
        <f t="shared" si="184"/>
        <v>449957.1</v>
      </c>
      <c r="J659" s="14">
        <f t="shared" si="184"/>
        <v>12731.83</v>
      </c>
      <c r="K659" s="14">
        <f t="shared" si="184"/>
        <v>12731.83</v>
      </c>
      <c r="L659" s="14">
        <f t="shared" si="184"/>
        <v>33379.42</v>
      </c>
      <c r="M659" s="14">
        <f t="shared" si="184"/>
        <v>33379.42</v>
      </c>
      <c r="N659" s="14">
        <v>100</v>
      </c>
      <c r="O659" s="14">
        <v>100</v>
      </c>
      <c r="P659" s="424"/>
      <c r="Q659" s="424"/>
      <c r="R659" s="424"/>
      <c r="S659" s="424"/>
      <c r="T659" s="2"/>
    </row>
    <row r="660" spans="1:20" x14ac:dyDescent="0.25">
      <c r="A660" s="418"/>
      <c r="B660" s="421"/>
      <c r="C660" s="12">
        <v>2015</v>
      </c>
      <c r="D660" s="14">
        <f t="shared" ref="D660:M660" si="185">SUM(D668+D789)</f>
        <v>324480</v>
      </c>
      <c r="E660" s="14">
        <f t="shared" si="185"/>
        <v>1450744.4</v>
      </c>
      <c r="F660" s="14">
        <f t="shared" si="185"/>
        <v>97395</v>
      </c>
      <c r="G660" s="14">
        <f t="shared" si="185"/>
        <v>983101.22</v>
      </c>
      <c r="H660" s="14">
        <f t="shared" si="185"/>
        <v>159017</v>
      </c>
      <c r="I660" s="14">
        <f t="shared" si="185"/>
        <v>427066.76</v>
      </c>
      <c r="J660" s="14">
        <f t="shared" si="185"/>
        <v>27215</v>
      </c>
      <c r="K660" s="14">
        <f t="shared" si="185"/>
        <v>19030.79</v>
      </c>
      <c r="L660" s="14">
        <f t="shared" si="185"/>
        <v>40853</v>
      </c>
      <c r="M660" s="14">
        <f t="shared" si="185"/>
        <v>21545.629999999997</v>
      </c>
      <c r="N660" s="14">
        <v>100</v>
      </c>
      <c r="O660" s="14">
        <v>446</v>
      </c>
      <c r="P660" s="424"/>
      <c r="Q660" s="424"/>
      <c r="R660" s="424"/>
      <c r="S660" s="424"/>
      <c r="T660" s="2"/>
    </row>
    <row r="661" spans="1:20" x14ac:dyDescent="0.25">
      <c r="A661" s="418"/>
      <c r="B661" s="421"/>
      <c r="C661" s="12">
        <v>2016</v>
      </c>
      <c r="D661" s="14">
        <f t="shared" ref="D661:M661" si="186">SUM(D669+D790)</f>
        <v>967584.14999999991</v>
      </c>
      <c r="E661" s="14">
        <f t="shared" si="186"/>
        <v>967585.26</v>
      </c>
      <c r="F661" s="14">
        <f t="shared" si="186"/>
        <v>638479.5</v>
      </c>
      <c r="G661" s="14">
        <f t="shared" si="186"/>
        <v>638479.55000000005</v>
      </c>
      <c r="H661" s="14">
        <f t="shared" si="186"/>
        <v>268311.40000000002</v>
      </c>
      <c r="I661" s="14">
        <f t="shared" si="186"/>
        <v>268311.41000000003</v>
      </c>
      <c r="J661" s="14">
        <f t="shared" si="186"/>
        <v>44893.3</v>
      </c>
      <c r="K661" s="14">
        <f t="shared" si="186"/>
        <v>44894.270000000004</v>
      </c>
      <c r="L661" s="14">
        <f t="shared" si="186"/>
        <v>15899.95</v>
      </c>
      <c r="M661" s="14">
        <f t="shared" si="186"/>
        <v>15900.03</v>
      </c>
      <c r="N661" s="14">
        <v>100</v>
      </c>
      <c r="O661" s="14">
        <v>100</v>
      </c>
      <c r="P661" s="424"/>
      <c r="Q661" s="424"/>
      <c r="R661" s="424"/>
      <c r="S661" s="424"/>
      <c r="T661" s="2"/>
    </row>
    <row r="662" spans="1:20" x14ac:dyDescent="0.25">
      <c r="A662" s="418"/>
      <c r="B662" s="421"/>
      <c r="C662" s="12">
        <v>2017</v>
      </c>
      <c r="D662" s="14">
        <f t="shared" ref="D662:M662" si="187">SUM(D670+D791)</f>
        <v>1614946.4200000002</v>
      </c>
      <c r="E662" s="14">
        <f t="shared" si="187"/>
        <v>1614946.4200000002</v>
      </c>
      <c r="F662" s="14">
        <f t="shared" si="187"/>
        <v>1326773.1400000001</v>
      </c>
      <c r="G662" s="14">
        <f t="shared" si="187"/>
        <v>1326773.1400000001</v>
      </c>
      <c r="H662" s="14">
        <f t="shared" si="187"/>
        <v>254162.03</v>
      </c>
      <c r="I662" s="14">
        <f t="shared" si="187"/>
        <v>254161.63</v>
      </c>
      <c r="J662" s="14">
        <f t="shared" si="187"/>
        <v>25453.17</v>
      </c>
      <c r="K662" s="14">
        <f t="shared" si="187"/>
        <v>25453.57</v>
      </c>
      <c r="L662" s="14">
        <f t="shared" si="187"/>
        <v>8558.08</v>
      </c>
      <c r="M662" s="14">
        <f t="shared" si="187"/>
        <v>8558.08</v>
      </c>
      <c r="N662" s="14">
        <v>100</v>
      </c>
      <c r="O662" s="14">
        <v>100</v>
      </c>
      <c r="P662" s="424"/>
      <c r="Q662" s="424"/>
      <c r="R662" s="424"/>
      <c r="S662" s="424"/>
      <c r="T662" s="2"/>
    </row>
    <row r="663" spans="1:20" x14ac:dyDescent="0.25">
      <c r="A663" s="418"/>
      <c r="B663" s="421"/>
      <c r="C663" s="12">
        <v>2018</v>
      </c>
      <c r="D663" s="14">
        <f t="shared" ref="D663:M663" si="188">SUM(D671+D792)</f>
        <v>1085943.69</v>
      </c>
      <c r="E663" s="14">
        <f t="shared" si="188"/>
        <v>1085943.69</v>
      </c>
      <c r="F663" s="14">
        <f t="shared" si="188"/>
        <v>955708.07</v>
      </c>
      <c r="G663" s="14">
        <f t="shared" si="188"/>
        <v>955708.07</v>
      </c>
      <c r="H663" s="14">
        <f t="shared" si="188"/>
        <v>102459.55</v>
      </c>
      <c r="I663" s="14">
        <f t="shared" si="188"/>
        <v>102459.55</v>
      </c>
      <c r="J663" s="14">
        <f t="shared" si="188"/>
        <v>19607.809999999998</v>
      </c>
      <c r="K663" s="14">
        <f t="shared" si="188"/>
        <v>19607.809999999998</v>
      </c>
      <c r="L663" s="14">
        <f t="shared" si="188"/>
        <v>8168.26</v>
      </c>
      <c r="M663" s="14">
        <f t="shared" si="188"/>
        <v>8168.26</v>
      </c>
      <c r="N663" s="14">
        <v>100</v>
      </c>
      <c r="O663" s="14">
        <v>100</v>
      </c>
      <c r="P663" s="424"/>
      <c r="Q663" s="424"/>
      <c r="R663" s="424"/>
      <c r="S663" s="424"/>
      <c r="T663" s="2"/>
    </row>
    <row r="664" spans="1:20" x14ac:dyDescent="0.25">
      <c r="A664" s="418"/>
      <c r="B664" s="421"/>
      <c r="C664" s="12">
        <v>2019</v>
      </c>
      <c r="D664" s="14">
        <f t="shared" ref="D664:M664" si="189">SUM(D672+D793)</f>
        <v>1929551.4</v>
      </c>
      <c r="E664" s="14">
        <f t="shared" si="189"/>
        <v>1929551</v>
      </c>
      <c r="F664" s="14">
        <f t="shared" si="189"/>
        <v>10129.9</v>
      </c>
      <c r="G664" s="14">
        <f t="shared" si="189"/>
        <v>10129.9</v>
      </c>
      <c r="H664" s="14">
        <f t="shared" si="189"/>
        <v>1894798.2</v>
      </c>
      <c r="I664" s="14">
        <f t="shared" si="189"/>
        <v>1894798.1</v>
      </c>
      <c r="J664" s="14">
        <f t="shared" si="189"/>
        <v>21131.4</v>
      </c>
      <c r="K664" s="14">
        <f t="shared" si="189"/>
        <v>21131.1</v>
      </c>
      <c r="L664" s="14">
        <f t="shared" si="189"/>
        <v>3491.9</v>
      </c>
      <c r="M664" s="14">
        <f t="shared" si="189"/>
        <v>3491.9</v>
      </c>
      <c r="N664" s="14">
        <v>100</v>
      </c>
      <c r="O664" s="14">
        <v>100</v>
      </c>
      <c r="P664" s="424"/>
      <c r="Q664" s="424"/>
      <c r="R664" s="424"/>
      <c r="S664" s="424"/>
      <c r="T664" s="2"/>
    </row>
    <row r="665" spans="1:20" x14ac:dyDescent="0.25">
      <c r="A665" s="419"/>
      <c r="B665" s="422"/>
      <c r="C665" s="12">
        <v>2020</v>
      </c>
      <c r="D665" s="14">
        <f>SUM(D673+D916)</f>
        <v>77860.2</v>
      </c>
      <c r="E665" s="14">
        <f t="shared" ref="E665:M665" si="190">SUM(E673+E916)</f>
        <v>77858.260000000009</v>
      </c>
      <c r="F665" s="14">
        <f t="shared" si="190"/>
        <v>0</v>
      </c>
      <c r="G665" s="14">
        <f t="shared" si="190"/>
        <v>0</v>
      </c>
      <c r="H665" s="14">
        <f t="shared" si="190"/>
        <v>47439.700000000004</v>
      </c>
      <c r="I665" s="14">
        <f t="shared" si="190"/>
        <v>47439.519999999997</v>
      </c>
      <c r="J665" s="14">
        <f t="shared" si="190"/>
        <v>30420.500000000004</v>
      </c>
      <c r="K665" s="14">
        <f t="shared" si="190"/>
        <v>30418.74</v>
      </c>
      <c r="L665" s="14">
        <f t="shared" si="190"/>
        <v>0</v>
      </c>
      <c r="M665" s="14">
        <f t="shared" si="190"/>
        <v>0</v>
      </c>
      <c r="N665" s="14">
        <v>100</v>
      </c>
      <c r="O665" s="322">
        <f>E665/D665</f>
        <v>0.99997508354717835</v>
      </c>
      <c r="P665" s="425"/>
      <c r="Q665" s="425"/>
      <c r="R665" s="425"/>
      <c r="S665" s="425"/>
      <c r="T665" s="2"/>
    </row>
    <row r="666" spans="1:20" x14ac:dyDescent="0.25">
      <c r="A666" s="426" t="s">
        <v>145</v>
      </c>
      <c r="B666" s="429" t="s">
        <v>670</v>
      </c>
      <c r="C666" s="17" t="s">
        <v>610</v>
      </c>
      <c r="D666" s="18">
        <f>SUM(D667:D673)</f>
        <v>6613393.7799999993</v>
      </c>
      <c r="E666" s="18">
        <f t="shared" ref="E666:M666" si="191">SUM(E667:E673)</f>
        <v>7864390.9100000001</v>
      </c>
      <c r="F666" s="18">
        <f t="shared" si="191"/>
        <v>3814058.0700000003</v>
      </c>
      <c r="G666" s="18">
        <f t="shared" si="191"/>
        <v>4751450.07</v>
      </c>
      <c r="H666" s="18">
        <f t="shared" si="191"/>
        <v>2761871.31</v>
      </c>
      <c r="I666" s="18">
        <f t="shared" si="191"/>
        <v>3074337.31</v>
      </c>
      <c r="J666" s="18">
        <f t="shared" si="191"/>
        <v>37464.400000000001</v>
      </c>
      <c r="K666" s="18">
        <f t="shared" si="191"/>
        <v>38603.53</v>
      </c>
      <c r="L666" s="18">
        <f t="shared" si="191"/>
        <v>0</v>
      </c>
      <c r="M666" s="18">
        <f t="shared" si="191"/>
        <v>0</v>
      </c>
      <c r="N666" s="18">
        <v>100</v>
      </c>
      <c r="O666" s="319">
        <f>E666/D666</f>
        <v>1.1891611435241047</v>
      </c>
      <c r="P666" s="432" t="s">
        <v>22</v>
      </c>
      <c r="Q666" s="432" t="s">
        <v>22</v>
      </c>
      <c r="R666" s="432" t="s">
        <v>22</v>
      </c>
      <c r="S666" s="432" t="s">
        <v>22</v>
      </c>
      <c r="T666" s="2"/>
    </row>
    <row r="667" spans="1:20" x14ac:dyDescent="0.25">
      <c r="A667" s="427"/>
      <c r="B667" s="430"/>
      <c r="C667" s="16">
        <v>2014</v>
      </c>
      <c r="D667" s="18">
        <f t="shared" ref="D667:M667" si="192">SUM(D675+D690+D746)</f>
        <v>1372098</v>
      </c>
      <c r="E667" s="18">
        <f t="shared" si="192"/>
        <v>1372098</v>
      </c>
      <c r="F667" s="18">
        <f t="shared" si="192"/>
        <v>961239</v>
      </c>
      <c r="G667" s="18">
        <f t="shared" si="192"/>
        <v>961239</v>
      </c>
      <c r="H667" s="18">
        <f t="shared" si="192"/>
        <v>406836</v>
      </c>
      <c r="I667" s="18">
        <f t="shared" si="192"/>
        <v>406836</v>
      </c>
      <c r="J667" s="18">
        <f t="shared" si="192"/>
        <v>4023</v>
      </c>
      <c r="K667" s="18">
        <f t="shared" si="192"/>
        <v>4023</v>
      </c>
      <c r="L667" s="18">
        <f t="shared" si="192"/>
        <v>0</v>
      </c>
      <c r="M667" s="18">
        <f t="shared" si="192"/>
        <v>0</v>
      </c>
      <c r="N667" s="18">
        <v>100</v>
      </c>
      <c r="O667" s="18">
        <v>100</v>
      </c>
      <c r="P667" s="433"/>
      <c r="Q667" s="433"/>
      <c r="R667" s="433"/>
      <c r="S667" s="433"/>
      <c r="T667" s="2"/>
    </row>
    <row r="668" spans="1:20" ht="25.5" x14ac:dyDescent="0.25">
      <c r="A668" s="427"/>
      <c r="B668" s="430"/>
      <c r="C668" s="16">
        <v>2015</v>
      </c>
      <c r="D668" s="18">
        <f t="shared" ref="D668:M668" si="193">SUM(D676+D698+D752)</f>
        <v>3332</v>
      </c>
      <c r="E668" s="18">
        <f t="shared" si="193"/>
        <v>1254329.3999999999</v>
      </c>
      <c r="F668" s="18">
        <f t="shared" si="193"/>
        <v>0</v>
      </c>
      <c r="G668" s="18">
        <f t="shared" si="193"/>
        <v>937392</v>
      </c>
      <c r="H668" s="18">
        <f t="shared" si="193"/>
        <v>0</v>
      </c>
      <c r="I668" s="18">
        <f t="shared" si="193"/>
        <v>312466</v>
      </c>
      <c r="J668" s="18">
        <f t="shared" si="193"/>
        <v>3332</v>
      </c>
      <c r="K668" s="18">
        <f t="shared" si="193"/>
        <v>4471.3999999999996</v>
      </c>
      <c r="L668" s="18">
        <f t="shared" si="193"/>
        <v>0</v>
      </c>
      <c r="M668" s="18">
        <f t="shared" si="193"/>
        <v>0</v>
      </c>
      <c r="N668" s="18">
        <v>100</v>
      </c>
      <c r="O668" s="18" t="s">
        <v>348</v>
      </c>
      <c r="P668" s="433"/>
      <c r="Q668" s="433"/>
      <c r="R668" s="433"/>
      <c r="S668" s="433"/>
      <c r="T668" s="2"/>
    </row>
    <row r="669" spans="1:20" x14ac:dyDescent="0.25">
      <c r="A669" s="427"/>
      <c r="B669" s="430"/>
      <c r="C669" s="16">
        <v>2016</v>
      </c>
      <c r="D669" s="18">
        <f t="shared" ref="D669:M669" si="194">SUM(D677+D706+D758)</f>
        <v>781182.7</v>
      </c>
      <c r="E669" s="18">
        <f t="shared" si="194"/>
        <v>781182.5</v>
      </c>
      <c r="F669" s="18">
        <f t="shared" si="194"/>
        <v>605892.30000000005</v>
      </c>
      <c r="G669" s="18">
        <f t="shared" si="194"/>
        <v>605892.30000000005</v>
      </c>
      <c r="H669" s="18">
        <f t="shared" si="194"/>
        <v>170503.4</v>
      </c>
      <c r="I669" s="18">
        <f t="shared" si="194"/>
        <v>170503.4</v>
      </c>
      <c r="J669" s="18">
        <f t="shared" si="194"/>
        <v>4787</v>
      </c>
      <c r="K669" s="18">
        <f t="shared" si="194"/>
        <v>4786.8</v>
      </c>
      <c r="L669" s="18">
        <f t="shared" si="194"/>
        <v>0</v>
      </c>
      <c r="M669" s="18">
        <f t="shared" si="194"/>
        <v>0</v>
      </c>
      <c r="N669" s="18">
        <v>100</v>
      </c>
      <c r="O669" s="18">
        <v>100</v>
      </c>
      <c r="P669" s="433"/>
      <c r="Q669" s="433"/>
      <c r="R669" s="433"/>
      <c r="S669" s="433"/>
      <c r="T669" s="2"/>
    </row>
    <row r="670" spans="1:20" x14ac:dyDescent="0.25">
      <c r="A670" s="427"/>
      <c r="B670" s="430"/>
      <c r="C670" s="16">
        <v>2017</v>
      </c>
      <c r="D670" s="18">
        <f t="shared" ref="D670:M670" si="195">SUM(D678+D714+D764)</f>
        <v>1563420.58</v>
      </c>
      <c r="E670" s="18">
        <f t="shared" si="195"/>
        <v>1563420.58</v>
      </c>
      <c r="F670" s="18">
        <f t="shared" si="195"/>
        <v>1319983.77</v>
      </c>
      <c r="G670" s="18">
        <f t="shared" si="195"/>
        <v>1319983.77</v>
      </c>
      <c r="H670" s="18">
        <f t="shared" si="195"/>
        <v>237584.91</v>
      </c>
      <c r="I670" s="18">
        <f t="shared" si="195"/>
        <v>237584.91</v>
      </c>
      <c r="J670" s="18">
        <f t="shared" si="195"/>
        <v>5851.9</v>
      </c>
      <c r="K670" s="18">
        <f t="shared" si="195"/>
        <v>5851.9</v>
      </c>
      <c r="L670" s="18">
        <f t="shared" si="195"/>
        <v>0</v>
      </c>
      <c r="M670" s="18">
        <f t="shared" si="195"/>
        <v>0</v>
      </c>
      <c r="N670" s="18">
        <v>100</v>
      </c>
      <c r="O670" s="18">
        <v>100</v>
      </c>
      <c r="P670" s="433"/>
      <c r="Q670" s="433"/>
      <c r="R670" s="433"/>
      <c r="S670" s="433"/>
      <c r="T670" s="2"/>
    </row>
    <row r="671" spans="1:20" x14ac:dyDescent="0.25">
      <c r="A671" s="427"/>
      <c r="B671" s="430"/>
      <c r="C671" s="16">
        <v>2018</v>
      </c>
      <c r="D671" s="18">
        <f t="shared" ref="D671:M671" si="196">SUM(D679+D722+D770)</f>
        <v>1011234.1</v>
      </c>
      <c r="E671" s="18">
        <f t="shared" si="196"/>
        <v>1011234.1</v>
      </c>
      <c r="F671" s="18">
        <f t="shared" si="196"/>
        <v>926943</v>
      </c>
      <c r="G671" s="18">
        <f t="shared" si="196"/>
        <v>926943</v>
      </c>
      <c r="H671" s="18">
        <f t="shared" si="196"/>
        <v>77831</v>
      </c>
      <c r="I671" s="18">
        <f t="shared" si="196"/>
        <v>77831</v>
      </c>
      <c r="J671" s="18">
        <f t="shared" si="196"/>
        <v>6460.1</v>
      </c>
      <c r="K671" s="18">
        <f t="shared" si="196"/>
        <v>6460.1</v>
      </c>
      <c r="L671" s="18">
        <f t="shared" si="196"/>
        <v>0</v>
      </c>
      <c r="M671" s="18">
        <f t="shared" si="196"/>
        <v>0</v>
      </c>
      <c r="N671" s="18">
        <v>100</v>
      </c>
      <c r="O671" s="18">
        <v>100</v>
      </c>
      <c r="P671" s="433"/>
      <c r="Q671" s="433"/>
      <c r="R671" s="433"/>
      <c r="S671" s="433"/>
      <c r="T671" s="2"/>
    </row>
    <row r="672" spans="1:20" x14ac:dyDescent="0.25">
      <c r="A672" s="427"/>
      <c r="B672" s="430"/>
      <c r="C672" s="16">
        <v>2019</v>
      </c>
      <c r="D672" s="18">
        <f t="shared" ref="D672:M672" si="197">SUM(D680+D730+D776)</f>
        <v>1875168.4</v>
      </c>
      <c r="E672" s="18">
        <f t="shared" si="197"/>
        <v>1875168.4</v>
      </c>
      <c r="F672" s="18">
        <f t="shared" si="197"/>
        <v>0</v>
      </c>
      <c r="G672" s="18">
        <f t="shared" si="197"/>
        <v>0</v>
      </c>
      <c r="H672" s="18">
        <f t="shared" si="197"/>
        <v>1868616</v>
      </c>
      <c r="I672" s="18">
        <f t="shared" si="197"/>
        <v>1868616</v>
      </c>
      <c r="J672" s="18">
        <f t="shared" si="197"/>
        <v>6552.4</v>
      </c>
      <c r="K672" s="18">
        <f t="shared" si="197"/>
        <v>6552.4</v>
      </c>
      <c r="L672" s="18">
        <f t="shared" si="197"/>
        <v>0</v>
      </c>
      <c r="M672" s="18">
        <f t="shared" si="197"/>
        <v>0</v>
      </c>
      <c r="N672" s="18">
        <v>100</v>
      </c>
      <c r="O672" s="18">
        <v>100</v>
      </c>
      <c r="P672" s="433"/>
      <c r="Q672" s="433"/>
      <c r="R672" s="433"/>
      <c r="S672" s="433"/>
      <c r="T672" s="2"/>
    </row>
    <row r="673" spans="1:20" x14ac:dyDescent="0.25">
      <c r="A673" s="428"/>
      <c r="B673" s="431"/>
      <c r="C673" s="16">
        <v>2020</v>
      </c>
      <c r="D673" s="18">
        <f>SUM(D681+D738+D782)</f>
        <v>6958</v>
      </c>
      <c r="E673" s="18">
        <f t="shared" ref="E673:M673" si="198">SUM(E681+E738+E782)</f>
        <v>6957.93</v>
      </c>
      <c r="F673" s="18">
        <f t="shared" si="198"/>
        <v>0</v>
      </c>
      <c r="G673" s="18">
        <f t="shared" si="198"/>
        <v>0</v>
      </c>
      <c r="H673" s="18">
        <f t="shared" si="198"/>
        <v>500</v>
      </c>
      <c r="I673" s="18">
        <f t="shared" si="198"/>
        <v>500</v>
      </c>
      <c r="J673" s="18">
        <f t="shared" si="198"/>
        <v>6458</v>
      </c>
      <c r="K673" s="18">
        <f t="shared" si="198"/>
        <v>6457.93</v>
      </c>
      <c r="L673" s="18">
        <f t="shared" si="198"/>
        <v>0</v>
      </c>
      <c r="M673" s="18">
        <f t="shared" si="198"/>
        <v>0</v>
      </c>
      <c r="N673" s="18">
        <v>100</v>
      </c>
      <c r="O673" s="319">
        <f>E673/D673</f>
        <v>0.99998993963782701</v>
      </c>
      <c r="P673" s="434"/>
      <c r="Q673" s="434"/>
      <c r="R673" s="434"/>
      <c r="S673" s="434"/>
      <c r="T673" s="2"/>
    </row>
    <row r="674" spans="1:20" x14ac:dyDescent="0.25">
      <c r="A674" s="399" t="s">
        <v>345</v>
      </c>
      <c r="B674" s="401" t="s">
        <v>148</v>
      </c>
      <c r="C674" s="20" t="s">
        <v>610</v>
      </c>
      <c r="D674" s="21">
        <f>SUM(D675:D681)</f>
        <v>38464.400000000001</v>
      </c>
      <c r="E674" s="21">
        <f t="shared" ref="E674:M674" si="199">SUM(E675:E681)</f>
        <v>39603.53</v>
      </c>
      <c r="F674" s="21">
        <f t="shared" si="199"/>
        <v>0</v>
      </c>
      <c r="G674" s="21">
        <f t="shared" si="199"/>
        <v>0</v>
      </c>
      <c r="H674" s="21">
        <f t="shared" si="199"/>
        <v>1000</v>
      </c>
      <c r="I674" s="21">
        <f t="shared" si="199"/>
        <v>1000</v>
      </c>
      <c r="J674" s="21">
        <f t="shared" si="199"/>
        <v>37464.400000000001</v>
      </c>
      <c r="K674" s="21">
        <f t="shared" si="199"/>
        <v>38603.53</v>
      </c>
      <c r="L674" s="21">
        <f t="shared" si="199"/>
        <v>0</v>
      </c>
      <c r="M674" s="21">
        <f t="shared" si="199"/>
        <v>0</v>
      </c>
      <c r="N674" s="21">
        <v>100</v>
      </c>
      <c r="O674" s="327">
        <f>E674/D674</f>
        <v>1.0296151766308586</v>
      </c>
      <c r="P674" s="437" t="s">
        <v>22</v>
      </c>
      <c r="Q674" s="437" t="s">
        <v>22</v>
      </c>
      <c r="R674" s="437" t="s">
        <v>22</v>
      </c>
      <c r="S674" s="437" t="s">
        <v>22</v>
      </c>
      <c r="T674" s="2"/>
    </row>
    <row r="675" spans="1:20" x14ac:dyDescent="0.25">
      <c r="A675" s="400"/>
      <c r="B675" s="402"/>
      <c r="C675" s="20">
        <v>2014</v>
      </c>
      <c r="D675" s="21">
        <f t="shared" ref="D675:D680" si="200">SUM(D682)</f>
        <v>4023</v>
      </c>
      <c r="E675" s="21">
        <f t="shared" ref="E675:M675" si="201">SUM(E682)</f>
        <v>4023</v>
      </c>
      <c r="F675" s="21">
        <f t="shared" si="201"/>
        <v>0</v>
      </c>
      <c r="G675" s="21">
        <f t="shared" si="201"/>
        <v>0</v>
      </c>
      <c r="H675" s="21">
        <f t="shared" si="201"/>
        <v>0</v>
      </c>
      <c r="I675" s="21">
        <f t="shared" si="201"/>
        <v>0</v>
      </c>
      <c r="J675" s="21">
        <f t="shared" si="201"/>
        <v>4023</v>
      </c>
      <c r="K675" s="21">
        <f t="shared" si="201"/>
        <v>4023</v>
      </c>
      <c r="L675" s="21">
        <f t="shared" si="201"/>
        <v>0</v>
      </c>
      <c r="M675" s="21">
        <f t="shared" si="201"/>
        <v>0</v>
      </c>
      <c r="N675" s="21">
        <v>100</v>
      </c>
      <c r="O675" s="21">
        <v>100</v>
      </c>
      <c r="P675" s="438"/>
      <c r="Q675" s="438"/>
      <c r="R675" s="438"/>
      <c r="S675" s="438"/>
      <c r="T675" s="2"/>
    </row>
    <row r="676" spans="1:20" x14ac:dyDescent="0.25">
      <c r="A676" s="400"/>
      <c r="B676" s="402"/>
      <c r="C676" s="20">
        <v>2015</v>
      </c>
      <c r="D676" s="21">
        <f t="shared" si="200"/>
        <v>3332</v>
      </c>
      <c r="E676" s="21">
        <f t="shared" ref="E676:M676" si="202">SUM(E683)</f>
        <v>4471.3999999999996</v>
      </c>
      <c r="F676" s="21">
        <f t="shared" si="202"/>
        <v>0</v>
      </c>
      <c r="G676" s="21">
        <f t="shared" si="202"/>
        <v>0</v>
      </c>
      <c r="H676" s="21">
        <f t="shared" si="202"/>
        <v>0</v>
      </c>
      <c r="I676" s="21">
        <f t="shared" si="202"/>
        <v>0</v>
      </c>
      <c r="J676" s="21">
        <f t="shared" si="202"/>
        <v>3332</v>
      </c>
      <c r="K676" s="21">
        <f t="shared" si="202"/>
        <v>4471.3999999999996</v>
      </c>
      <c r="L676" s="21">
        <f t="shared" si="202"/>
        <v>0</v>
      </c>
      <c r="M676" s="21">
        <f t="shared" si="202"/>
        <v>0</v>
      </c>
      <c r="N676" s="21">
        <v>100</v>
      </c>
      <c r="O676" s="21">
        <v>134.19999999999999</v>
      </c>
      <c r="P676" s="438"/>
      <c r="Q676" s="438"/>
      <c r="R676" s="438"/>
      <c r="S676" s="438"/>
      <c r="T676" s="2"/>
    </row>
    <row r="677" spans="1:20" x14ac:dyDescent="0.25">
      <c r="A677" s="400"/>
      <c r="B677" s="402"/>
      <c r="C677" s="20">
        <v>2016</v>
      </c>
      <c r="D677" s="21">
        <f t="shared" si="200"/>
        <v>4787</v>
      </c>
      <c r="E677" s="21">
        <f t="shared" ref="E677:M677" si="203">SUM(E684)</f>
        <v>4786.8</v>
      </c>
      <c r="F677" s="21">
        <f t="shared" si="203"/>
        <v>0</v>
      </c>
      <c r="G677" s="21">
        <f t="shared" si="203"/>
        <v>0</v>
      </c>
      <c r="H677" s="21">
        <f t="shared" si="203"/>
        <v>0</v>
      </c>
      <c r="I677" s="21">
        <f t="shared" si="203"/>
        <v>0</v>
      </c>
      <c r="J677" s="21">
        <f t="shared" si="203"/>
        <v>4787</v>
      </c>
      <c r="K677" s="21">
        <f t="shared" si="203"/>
        <v>4786.8</v>
      </c>
      <c r="L677" s="21">
        <f t="shared" si="203"/>
        <v>0</v>
      </c>
      <c r="M677" s="21">
        <f t="shared" si="203"/>
        <v>0</v>
      </c>
      <c r="N677" s="21">
        <v>100</v>
      </c>
      <c r="O677" s="21">
        <v>100</v>
      </c>
      <c r="P677" s="438"/>
      <c r="Q677" s="438"/>
      <c r="R677" s="438"/>
      <c r="S677" s="438"/>
      <c r="T677" s="2"/>
    </row>
    <row r="678" spans="1:20" x14ac:dyDescent="0.25">
      <c r="A678" s="400"/>
      <c r="B678" s="402"/>
      <c r="C678" s="20">
        <v>2017</v>
      </c>
      <c r="D678" s="21">
        <f t="shared" si="200"/>
        <v>5851.9</v>
      </c>
      <c r="E678" s="21">
        <f t="shared" ref="E678:M678" si="204">SUM(E685)</f>
        <v>5851.9</v>
      </c>
      <c r="F678" s="21">
        <f t="shared" si="204"/>
        <v>0</v>
      </c>
      <c r="G678" s="21">
        <f t="shared" si="204"/>
        <v>0</v>
      </c>
      <c r="H678" s="21">
        <f t="shared" si="204"/>
        <v>0</v>
      </c>
      <c r="I678" s="21">
        <f t="shared" si="204"/>
        <v>0</v>
      </c>
      <c r="J678" s="21">
        <f t="shared" si="204"/>
        <v>5851.9</v>
      </c>
      <c r="K678" s="21">
        <f t="shared" si="204"/>
        <v>5851.9</v>
      </c>
      <c r="L678" s="21">
        <f t="shared" si="204"/>
        <v>0</v>
      </c>
      <c r="M678" s="21">
        <f t="shared" si="204"/>
        <v>0</v>
      </c>
      <c r="N678" s="21">
        <v>100</v>
      </c>
      <c r="O678" s="21">
        <v>100</v>
      </c>
      <c r="P678" s="438"/>
      <c r="Q678" s="438"/>
      <c r="R678" s="438"/>
      <c r="S678" s="438"/>
      <c r="T678" s="2"/>
    </row>
    <row r="679" spans="1:20" x14ac:dyDescent="0.25">
      <c r="A679" s="400"/>
      <c r="B679" s="402"/>
      <c r="C679" s="20">
        <v>2018</v>
      </c>
      <c r="D679" s="21">
        <f t="shared" si="200"/>
        <v>6460.1</v>
      </c>
      <c r="E679" s="21">
        <f t="shared" ref="E679:M679" si="205">SUM(E686)</f>
        <v>6460.1</v>
      </c>
      <c r="F679" s="21">
        <f t="shared" si="205"/>
        <v>0</v>
      </c>
      <c r="G679" s="21">
        <f t="shared" si="205"/>
        <v>0</v>
      </c>
      <c r="H679" s="21">
        <f t="shared" si="205"/>
        <v>0</v>
      </c>
      <c r="I679" s="21">
        <f t="shared" si="205"/>
        <v>0</v>
      </c>
      <c r="J679" s="21">
        <f t="shared" si="205"/>
        <v>6460.1</v>
      </c>
      <c r="K679" s="21">
        <f t="shared" si="205"/>
        <v>6460.1</v>
      </c>
      <c r="L679" s="21">
        <f t="shared" si="205"/>
        <v>0</v>
      </c>
      <c r="M679" s="21">
        <f t="shared" si="205"/>
        <v>0</v>
      </c>
      <c r="N679" s="21">
        <v>100</v>
      </c>
      <c r="O679" s="21">
        <v>100</v>
      </c>
      <c r="P679" s="438"/>
      <c r="Q679" s="438"/>
      <c r="R679" s="438"/>
      <c r="S679" s="438"/>
      <c r="T679" s="2"/>
    </row>
    <row r="680" spans="1:20" x14ac:dyDescent="0.25">
      <c r="A680" s="400"/>
      <c r="B680" s="402"/>
      <c r="C680" s="20">
        <v>2019</v>
      </c>
      <c r="D680" s="21">
        <f t="shared" si="200"/>
        <v>7052.4</v>
      </c>
      <c r="E680" s="21">
        <f t="shared" ref="E680:M680" si="206">SUM(E687)</f>
        <v>7052.4</v>
      </c>
      <c r="F680" s="21">
        <f t="shared" si="206"/>
        <v>0</v>
      </c>
      <c r="G680" s="21">
        <f t="shared" si="206"/>
        <v>0</v>
      </c>
      <c r="H680" s="21">
        <f t="shared" si="206"/>
        <v>500</v>
      </c>
      <c r="I680" s="21">
        <f t="shared" si="206"/>
        <v>500</v>
      </c>
      <c r="J680" s="21">
        <f t="shared" si="206"/>
        <v>6552.4</v>
      </c>
      <c r="K680" s="21">
        <f t="shared" si="206"/>
        <v>6552.4</v>
      </c>
      <c r="L680" s="21">
        <f t="shared" si="206"/>
        <v>0</v>
      </c>
      <c r="M680" s="21">
        <f t="shared" si="206"/>
        <v>0</v>
      </c>
      <c r="N680" s="21">
        <v>100</v>
      </c>
      <c r="O680" s="21">
        <v>100</v>
      </c>
      <c r="P680" s="438"/>
      <c r="Q680" s="438"/>
      <c r="R680" s="438"/>
      <c r="S680" s="438"/>
      <c r="T680" s="2"/>
    </row>
    <row r="681" spans="1:20" x14ac:dyDescent="0.25">
      <c r="A681" s="435"/>
      <c r="B681" s="436"/>
      <c r="C681" s="20">
        <v>2020</v>
      </c>
      <c r="D681" s="21">
        <f>SUM(D688)</f>
        <v>6958</v>
      </c>
      <c r="E681" s="21">
        <f t="shared" ref="E681:M681" si="207">SUM(E688)</f>
        <v>6957.93</v>
      </c>
      <c r="F681" s="21">
        <f t="shared" si="207"/>
        <v>0</v>
      </c>
      <c r="G681" s="21">
        <f t="shared" si="207"/>
        <v>0</v>
      </c>
      <c r="H681" s="21">
        <f t="shared" si="207"/>
        <v>500</v>
      </c>
      <c r="I681" s="21">
        <f t="shared" si="207"/>
        <v>500</v>
      </c>
      <c r="J681" s="21">
        <f t="shared" si="207"/>
        <v>6458</v>
      </c>
      <c r="K681" s="21">
        <f t="shared" si="207"/>
        <v>6457.93</v>
      </c>
      <c r="L681" s="21">
        <f t="shared" si="207"/>
        <v>0</v>
      </c>
      <c r="M681" s="21">
        <f t="shared" si="207"/>
        <v>0</v>
      </c>
      <c r="N681" s="21">
        <v>100</v>
      </c>
      <c r="O681" s="327">
        <f>E681/D681</f>
        <v>0.99998993963782701</v>
      </c>
      <c r="P681" s="439"/>
      <c r="Q681" s="439"/>
      <c r="R681" s="439"/>
      <c r="S681" s="439"/>
      <c r="T681" s="2"/>
    </row>
    <row r="682" spans="1:20" ht="22.5" customHeight="1" x14ac:dyDescent="0.25">
      <c r="A682" s="403"/>
      <c r="B682" s="380" t="s">
        <v>149</v>
      </c>
      <c r="C682" s="8">
        <v>2014</v>
      </c>
      <c r="D682" s="90">
        <v>4023</v>
      </c>
      <c r="E682" s="90">
        <v>4023</v>
      </c>
      <c r="F682" s="90">
        <v>0</v>
      </c>
      <c r="G682" s="90">
        <v>0</v>
      </c>
      <c r="H682" s="90">
        <v>0</v>
      </c>
      <c r="I682" s="90">
        <v>0</v>
      </c>
      <c r="J682" s="90">
        <v>4023</v>
      </c>
      <c r="K682" s="90">
        <v>4023</v>
      </c>
      <c r="L682" s="90">
        <v>0</v>
      </c>
      <c r="M682" s="90">
        <v>0</v>
      </c>
      <c r="N682" s="90">
        <v>100</v>
      </c>
      <c r="O682" s="90">
        <v>100</v>
      </c>
      <c r="P682" s="380" t="s">
        <v>312</v>
      </c>
      <c r="Q682" s="10">
        <v>4023</v>
      </c>
      <c r="R682" s="10">
        <v>4023</v>
      </c>
      <c r="S682" s="10">
        <v>100</v>
      </c>
      <c r="T682" s="2"/>
    </row>
    <row r="683" spans="1:20" ht="21.75" customHeight="1" x14ac:dyDescent="0.25">
      <c r="A683" s="405"/>
      <c r="B683" s="381"/>
      <c r="C683" s="56">
        <v>2015</v>
      </c>
      <c r="D683" s="60">
        <v>3332</v>
      </c>
      <c r="E683" s="60">
        <v>4471.3999999999996</v>
      </c>
      <c r="F683" s="60">
        <v>0</v>
      </c>
      <c r="G683" s="60">
        <v>0</v>
      </c>
      <c r="H683" s="60">
        <v>0</v>
      </c>
      <c r="I683" s="60">
        <v>0</v>
      </c>
      <c r="J683" s="60">
        <v>3332</v>
      </c>
      <c r="K683" s="60">
        <v>4471.3999999999996</v>
      </c>
      <c r="L683" s="60">
        <v>0</v>
      </c>
      <c r="M683" s="60">
        <v>0</v>
      </c>
      <c r="N683" s="60">
        <v>100</v>
      </c>
      <c r="O683" s="60">
        <v>134.19999999999999</v>
      </c>
      <c r="P683" s="381"/>
      <c r="Q683" s="59">
        <v>3332</v>
      </c>
      <c r="R683" s="59">
        <v>4471.3999999999996</v>
      </c>
      <c r="S683" s="59">
        <v>134.19999999999999</v>
      </c>
      <c r="T683" s="2"/>
    </row>
    <row r="684" spans="1:20" ht="20.25" customHeight="1" x14ac:dyDescent="0.25">
      <c r="A684" s="405"/>
      <c r="B684" s="381"/>
      <c r="C684" s="124">
        <v>2016</v>
      </c>
      <c r="D684" s="143">
        <v>4787</v>
      </c>
      <c r="E684" s="143">
        <v>4786.8</v>
      </c>
      <c r="F684" s="143">
        <v>0</v>
      </c>
      <c r="G684" s="143">
        <v>0</v>
      </c>
      <c r="H684" s="143">
        <v>0</v>
      </c>
      <c r="I684" s="143">
        <v>0</v>
      </c>
      <c r="J684" s="143">
        <v>4787</v>
      </c>
      <c r="K684" s="143">
        <v>4786.8</v>
      </c>
      <c r="L684" s="143">
        <v>0</v>
      </c>
      <c r="M684" s="143">
        <v>0</v>
      </c>
      <c r="N684" s="143">
        <v>100</v>
      </c>
      <c r="O684" s="143">
        <v>100</v>
      </c>
      <c r="P684" s="381"/>
      <c r="Q684" s="144">
        <v>4787</v>
      </c>
      <c r="R684" s="144">
        <v>4786.8</v>
      </c>
      <c r="S684" s="144">
        <v>100</v>
      </c>
      <c r="T684" s="2"/>
    </row>
    <row r="685" spans="1:20" ht="20.25" customHeight="1" x14ac:dyDescent="0.25">
      <c r="A685" s="405"/>
      <c r="B685" s="381"/>
      <c r="C685" s="161">
        <v>2017</v>
      </c>
      <c r="D685" s="164">
        <v>5851.9</v>
      </c>
      <c r="E685" s="164">
        <v>5851.9</v>
      </c>
      <c r="F685" s="164">
        <v>0</v>
      </c>
      <c r="G685" s="164">
        <v>0</v>
      </c>
      <c r="H685" s="164">
        <v>0</v>
      </c>
      <c r="I685" s="164">
        <v>0</v>
      </c>
      <c r="J685" s="164">
        <v>5851.9</v>
      </c>
      <c r="K685" s="164">
        <v>5851.9</v>
      </c>
      <c r="L685" s="164">
        <v>0</v>
      </c>
      <c r="M685" s="164">
        <v>0</v>
      </c>
      <c r="N685" s="164">
        <v>100</v>
      </c>
      <c r="O685" s="164">
        <v>100</v>
      </c>
      <c r="P685" s="381"/>
      <c r="Q685" s="171">
        <v>5851.9</v>
      </c>
      <c r="R685" s="171">
        <v>5851.9</v>
      </c>
      <c r="S685" s="171">
        <v>100</v>
      </c>
      <c r="T685" s="2"/>
    </row>
    <row r="686" spans="1:20" ht="20.25" customHeight="1" x14ac:dyDescent="0.25">
      <c r="A686" s="405"/>
      <c r="B686" s="381"/>
      <c r="C686" s="189">
        <v>2018</v>
      </c>
      <c r="D686" s="208">
        <v>6460.1</v>
      </c>
      <c r="E686" s="208">
        <v>6460.1</v>
      </c>
      <c r="F686" s="208">
        <v>0</v>
      </c>
      <c r="G686" s="208">
        <v>0</v>
      </c>
      <c r="H686" s="208">
        <v>0</v>
      </c>
      <c r="I686" s="208">
        <v>0</v>
      </c>
      <c r="J686" s="208">
        <v>6460.1</v>
      </c>
      <c r="K686" s="208">
        <v>6460.1</v>
      </c>
      <c r="L686" s="208">
        <v>0</v>
      </c>
      <c r="M686" s="208">
        <v>0</v>
      </c>
      <c r="N686" s="208">
        <v>100</v>
      </c>
      <c r="O686" s="208">
        <v>100</v>
      </c>
      <c r="P686" s="381"/>
      <c r="Q686" s="209">
        <v>6460.1</v>
      </c>
      <c r="R686" s="209">
        <v>6460.1</v>
      </c>
      <c r="S686" s="209">
        <v>100</v>
      </c>
      <c r="T686" s="2"/>
    </row>
    <row r="687" spans="1:20" ht="20.25" customHeight="1" x14ac:dyDescent="0.25">
      <c r="A687" s="405"/>
      <c r="B687" s="381"/>
      <c r="C687" s="248">
        <v>2019</v>
      </c>
      <c r="D687" s="262">
        <v>7052.4</v>
      </c>
      <c r="E687" s="262">
        <v>7052.4</v>
      </c>
      <c r="F687" s="262">
        <v>0</v>
      </c>
      <c r="G687" s="262">
        <v>0</v>
      </c>
      <c r="H687" s="262">
        <v>500</v>
      </c>
      <c r="I687" s="262">
        <v>500</v>
      </c>
      <c r="J687" s="262">
        <v>6552.4</v>
      </c>
      <c r="K687" s="262">
        <v>6552.4</v>
      </c>
      <c r="L687" s="262">
        <v>0</v>
      </c>
      <c r="M687" s="262">
        <v>0</v>
      </c>
      <c r="N687" s="262">
        <v>100</v>
      </c>
      <c r="O687" s="262">
        <v>100</v>
      </c>
      <c r="P687" s="381"/>
      <c r="Q687" s="263">
        <v>7052.4</v>
      </c>
      <c r="R687" s="263">
        <v>7052.4</v>
      </c>
      <c r="S687" s="263">
        <v>100</v>
      </c>
      <c r="T687" s="2"/>
    </row>
    <row r="688" spans="1:20" ht="20.25" customHeight="1" x14ac:dyDescent="0.25">
      <c r="A688" s="404"/>
      <c r="B688" s="382"/>
      <c r="C688" s="271">
        <v>2020</v>
      </c>
      <c r="D688" s="292">
        <v>6958</v>
      </c>
      <c r="E688" s="292">
        <v>6957.93</v>
      </c>
      <c r="F688" s="292">
        <v>0</v>
      </c>
      <c r="G688" s="292">
        <v>0</v>
      </c>
      <c r="H688" s="292">
        <v>500</v>
      </c>
      <c r="I688" s="292">
        <v>500</v>
      </c>
      <c r="J688" s="292">
        <v>6458</v>
      </c>
      <c r="K688" s="292">
        <v>6457.93</v>
      </c>
      <c r="L688" s="292">
        <v>0</v>
      </c>
      <c r="M688" s="292">
        <v>0</v>
      </c>
      <c r="N688" s="292">
        <v>100</v>
      </c>
      <c r="O688" s="325">
        <f>E688/D688</f>
        <v>0.99998993963782701</v>
      </c>
      <c r="P688" s="382"/>
      <c r="Q688" s="326">
        <v>6958</v>
      </c>
      <c r="R688" s="326">
        <v>6957.93</v>
      </c>
      <c r="S688" s="293">
        <v>100</v>
      </c>
      <c r="T688" s="2"/>
    </row>
    <row r="689" spans="1:20" ht="24" customHeight="1" x14ac:dyDescent="0.25">
      <c r="A689" s="399" t="s">
        <v>454</v>
      </c>
      <c r="B689" s="401" t="s">
        <v>313</v>
      </c>
      <c r="C689" s="62" t="s">
        <v>610</v>
      </c>
      <c r="D689" s="91">
        <f>SUM(D690+D698+D706+D714+D722+D730+D738)</f>
        <v>869511.91999999993</v>
      </c>
      <c r="E689" s="91">
        <f t="shared" ref="E689:M689" si="208">SUM(E690+E698+E706+E714+E722+E730+E738)</f>
        <v>1192766.92</v>
      </c>
      <c r="F689" s="91">
        <f t="shared" si="208"/>
        <v>613749.04</v>
      </c>
      <c r="G689" s="91">
        <f t="shared" si="208"/>
        <v>843111.04</v>
      </c>
      <c r="H689" s="91">
        <f t="shared" si="208"/>
        <v>255762.88</v>
      </c>
      <c r="I689" s="91">
        <f t="shared" si="208"/>
        <v>349655.88</v>
      </c>
      <c r="J689" s="91">
        <f t="shared" si="208"/>
        <v>0</v>
      </c>
      <c r="K689" s="91">
        <f t="shared" si="208"/>
        <v>0</v>
      </c>
      <c r="L689" s="91">
        <f t="shared" si="208"/>
        <v>0</v>
      </c>
      <c r="M689" s="91">
        <f t="shared" si="208"/>
        <v>0</v>
      </c>
      <c r="N689" s="91">
        <v>100</v>
      </c>
      <c r="O689" s="330">
        <f>E689/D689</f>
        <v>1.3717660362838959</v>
      </c>
      <c r="P689" s="20" t="s">
        <v>22</v>
      </c>
      <c r="Q689" s="19" t="s">
        <v>22</v>
      </c>
      <c r="R689" s="19" t="s">
        <v>22</v>
      </c>
      <c r="S689" s="19" t="s">
        <v>22</v>
      </c>
      <c r="T689" s="2"/>
    </row>
    <row r="690" spans="1:20" ht="28.5" customHeight="1" x14ac:dyDescent="0.25">
      <c r="A690" s="400"/>
      <c r="B690" s="402"/>
      <c r="C690" s="409">
        <v>2014</v>
      </c>
      <c r="D690" s="406">
        <v>429912</v>
      </c>
      <c r="E690" s="406">
        <v>429912</v>
      </c>
      <c r="F690" s="406">
        <v>340520</v>
      </c>
      <c r="G690" s="406">
        <v>340520</v>
      </c>
      <c r="H690" s="406">
        <v>89392</v>
      </c>
      <c r="I690" s="406">
        <v>89392</v>
      </c>
      <c r="J690" s="406">
        <f t="shared" ref="J690:M690" si="209">SUM(J691)</f>
        <v>0</v>
      </c>
      <c r="K690" s="406">
        <f t="shared" si="209"/>
        <v>0</v>
      </c>
      <c r="L690" s="406">
        <f t="shared" si="209"/>
        <v>0</v>
      </c>
      <c r="M690" s="406">
        <f t="shared" si="209"/>
        <v>0</v>
      </c>
      <c r="N690" s="406">
        <v>100</v>
      </c>
      <c r="O690" s="406">
        <v>100</v>
      </c>
      <c r="P690" s="23" t="s">
        <v>314</v>
      </c>
      <c r="Q690" s="36">
        <v>133211</v>
      </c>
      <c r="R690" s="36">
        <v>118507</v>
      </c>
      <c r="S690" s="171">
        <v>89</v>
      </c>
      <c r="T690" s="2"/>
    </row>
    <row r="691" spans="1:20" ht="29.25" customHeight="1" x14ac:dyDescent="0.25">
      <c r="A691" s="400"/>
      <c r="B691" s="402"/>
      <c r="C691" s="410"/>
      <c r="D691" s="408"/>
      <c r="E691" s="408"/>
      <c r="F691" s="408"/>
      <c r="G691" s="408"/>
      <c r="H691" s="408"/>
      <c r="I691" s="408"/>
      <c r="J691" s="408"/>
      <c r="K691" s="408"/>
      <c r="L691" s="408"/>
      <c r="M691" s="408"/>
      <c r="N691" s="408"/>
      <c r="O691" s="408"/>
      <c r="P691" s="23" t="s">
        <v>315</v>
      </c>
      <c r="Q691" s="36">
        <v>184074</v>
      </c>
      <c r="R691" s="36">
        <v>71578</v>
      </c>
      <c r="S691" s="36">
        <v>38.9</v>
      </c>
      <c r="T691" s="2"/>
    </row>
    <row r="692" spans="1:20" ht="29.25" customHeight="1" x14ac:dyDescent="0.25">
      <c r="A692" s="400"/>
      <c r="B692" s="402"/>
      <c r="C692" s="410"/>
      <c r="D692" s="408"/>
      <c r="E692" s="408"/>
      <c r="F692" s="408"/>
      <c r="G692" s="408"/>
      <c r="H692" s="408"/>
      <c r="I692" s="408"/>
      <c r="J692" s="408"/>
      <c r="K692" s="408"/>
      <c r="L692" s="408"/>
      <c r="M692" s="408"/>
      <c r="N692" s="408"/>
      <c r="O692" s="408"/>
      <c r="P692" s="23" t="s">
        <v>316</v>
      </c>
      <c r="Q692" s="36">
        <v>14884</v>
      </c>
      <c r="R692" s="36">
        <v>14021</v>
      </c>
      <c r="S692" s="36">
        <v>94.2</v>
      </c>
      <c r="T692" s="2"/>
    </row>
    <row r="693" spans="1:20" ht="24" customHeight="1" x14ac:dyDescent="0.25">
      <c r="A693" s="400"/>
      <c r="B693" s="402"/>
      <c r="C693" s="410"/>
      <c r="D693" s="408"/>
      <c r="E693" s="408"/>
      <c r="F693" s="408"/>
      <c r="G693" s="408"/>
      <c r="H693" s="408"/>
      <c r="I693" s="408"/>
      <c r="J693" s="408"/>
      <c r="K693" s="408"/>
      <c r="L693" s="408"/>
      <c r="M693" s="408"/>
      <c r="N693" s="408"/>
      <c r="O693" s="408"/>
      <c r="P693" s="23" t="s">
        <v>317</v>
      </c>
      <c r="Q693" s="36">
        <v>39800</v>
      </c>
      <c r="R693" s="36">
        <v>39800</v>
      </c>
      <c r="S693" s="36">
        <v>100</v>
      </c>
      <c r="T693" s="2"/>
    </row>
    <row r="694" spans="1:20" ht="38.25" customHeight="1" x14ac:dyDescent="0.25">
      <c r="A694" s="400"/>
      <c r="B694" s="402"/>
      <c r="C694" s="410"/>
      <c r="D694" s="408"/>
      <c r="E694" s="408"/>
      <c r="F694" s="408"/>
      <c r="G694" s="408"/>
      <c r="H694" s="408"/>
      <c r="I694" s="408"/>
      <c r="J694" s="408"/>
      <c r="K694" s="408"/>
      <c r="L694" s="408"/>
      <c r="M694" s="408"/>
      <c r="N694" s="408"/>
      <c r="O694" s="408"/>
      <c r="P694" s="41" t="s">
        <v>318</v>
      </c>
      <c r="Q694" s="36">
        <v>55535</v>
      </c>
      <c r="R694" s="36">
        <v>38303</v>
      </c>
      <c r="S694" s="36">
        <v>69</v>
      </c>
      <c r="T694" s="2"/>
    </row>
    <row r="695" spans="1:20" ht="38.25" customHeight="1" x14ac:dyDescent="0.25">
      <c r="A695" s="400"/>
      <c r="B695" s="402"/>
      <c r="C695" s="410"/>
      <c r="D695" s="408"/>
      <c r="E695" s="408"/>
      <c r="F695" s="408"/>
      <c r="G695" s="408"/>
      <c r="H695" s="408"/>
      <c r="I695" s="408"/>
      <c r="J695" s="408"/>
      <c r="K695" s="408"/>
      <c r="L695" s="408"/>
      <c r="M695" s="408"/>
      <c r="N695" s="408"/>
      <c r="O695" s="408"/>
      <c r="P695" s="41" t="s">
        <v>319</v>
      </c>
      <c r="Q695" s="36">
        <v>73400</v>
      </c>
      <c r="R695" s="36">
        <v>64167</v>
      </c>
      <c r="S695" s="36">
        <v>87.4</v>
      </c>
      <c r="T695" s="2"/>
    </row>
    <row r="696" spans="1:20" ht="24" customHeight="1" x14ac:dyDescent="0.25">
      <c r="A696" s="400"/>
      <c r="B696" s="402"/>
      <c r="C696" s="410"/>
      <c r="D696" s="408"/>
      <c r="E696" s="408"/>
      <c r="F696" s="408"/>
      <c r="G696" s="408"/>
      <c r="H696" s="408"/>
      <c r="I696" s="408"/>
      <c r="J696" s="408"/>
      <c r="K696" s="408"/>
      <c r="L696" s="408"/>
      <c r="M696" s="408"/>
      <c r="N696" s="408"/>
      <c r="O696" s="408"/>
      <c r="P696" s="41" t="s">
        <v>320</v>
      </c>
      <c r="Q696" s="36">
        <v>18677</v>
      </c>
      <c r="R696" s="36">
        <v>18791</v>
      </c>
      <c r="S696" s="36">
        <v>100.6</v>
      </c>
      <c r="T696" s="2"/>
    </row>
    <row r="697" spans="1:20" ht="15" customHeight="1" x14ac:dyDescent="0.25">
      <c r="A697" s="400"/>
      <c r="B697" s="402"/>
      <c r="C697" s="411"/>
      <c r="D697" s="407"/>
      <c r="E697" s="407"/>
      <c r="F697" s="407"/>
      <c r="G697" s="407"/>
      <c r="H697" s="407"/>
      <c r="I697" s="407"/>
      <c r="J697" s="407"/>
      <c r="K697" s="407"/>
      <c r="L697" s="407"/>
      <c r="M697" s="407"/>
      <c r="N697" s="407"/>
      <c r="O697" s="407"/>
      <c r="P697" s="41" t="s">
        <v>321</v>
      </c>
      <c r="Q697" s="36">
        <v>429912</v>
      </c>
      <c r="R697" s="36">
        <v>429912</v>
      </c>
      <c r="S697" s="36">
        <v>100</v>
      </c>
      <c r="T697" s="2"/>
    </row>
    <row r="698" spans="1:20" ht="28.5" customHeight="1" x14ac:dyDescent="0.25">
      <c r="A698" s="400"/>
      <c r="B698" s="402"/>
      <c r="C698" s="409">
        <v>2015</v>
      </c>
      <c r="D698" s="406">
        <v>0</v>
      </c>
      <c r="E698" s="406">
        <v>323255</v>
      </c>
      <c r="F698" s="406">
        <v>0</v>
      </c>
      <c r="G698" s="406">
        <v>229362</v>
      </c>
      <c r="H698" s="406">
        <v>0</v>
      </c>
      <c r="I698" s="406">
        <v>93893</v>
      </c>
      <c r="J698" s="406">
        <v>0</v>
      </c>
      <c r="K698" s="406">
        <v>0</v>
      </c>
      <c r="L698" s="406">
        <f t="shared" ref="L698:M698" si="210">SUM(L699)</f>
        <v>0</v>
      </c>
      <c r="M698" s="406">
        <f t="shared" si="210"/>
        <v>0</v>
      </c>
      <c r="N698" s="406">
        <v>0</v>
      </c>
      <c r="O698" s="406">
        <v>100</v>
      </c>
      <c r="P698" s="8" t="s">
        <v>314</v>
      </c>
      <c r="Q698" s="59">
        <v>134686</v>
      </c>
      <c r="R698" s="59">
        <v>140287</v>
      </c>
      <c r="S698" s="59">
        <v>104.2</v>
      </c>
      <c r="T698" s="2"/>
    </row>
    <row r="699" spans="1:20" ht="25.5" customHeight="1" x14ac:dyDescent="0.25">
      <c r="A699" s="400"/>
      <c r="B699" s="402"/>
      <c r="C699" s="410"/>
      <c r="D699" s="408"/>
      <c r="E699" s="408"/>
      <c r="F699" s="408"/>
      <c r="G699" s="408"/>
      <c r="H699" s="408"/>
      <c r="I699" s="408"/>
      <c r="J699" s="408"/>
      <c r="K699" s="408"/>
      <c r="L699" s="408"/>
      <c r="M699" s="408"/>
      <c r="N699" s="408"/>
      <c r="O699" s="408"/>
      <c r="P699" s="8" t="s">
        <v>315</v>
      </c>
      <c r="Q699" s="59">
        <v>208900</v>
      </c>
      <c r="R699" s="59">
        <v>191426</v>
      </c>
      <c r="S699" s="59">
        <v>91.6</v>
      </c>
      <c r="T699" s="2"/>
    </row>
    <row r="700" spans="1:20" ht="27.75" customHeight="1" x14ac:dyDescent="0.25">
      <c r="A700" s="400"/>
      <c r="B700" s="402"/>
      <c r="C700" s="410"/>
      <c r="D700" s="408"/>
      <c r="E700" s="408"/>
      <c r="F700" s="408"/>
      <c r="G700" s="408"/>
      <c r="H700" s="408"/>
      <c r="I700" s="408"/>
      <c r="J700" s="408"/>
      <c r="K700" s="408"/>
      <c r="L700" s="408"/>
      <c r="M700" s="408"/>
      <c r="N700" s="408"/>
      <c r="O700" s="408"/>
      <c r="P700" s="8" t="s">
        <v>316</v>
      </c>
      <c r="Q700" s="59">
        <v>14940</v>
      </c>
      <c r="R700" s="59">
        <v>15878</v>
      </c>
      <c r="S700" s="59">
        <v>106.3</v>
      </c>
      <c r="T700" s="2"/>
    </row>
    <row r="701" spans="1:20" ht="15.75" customHeight="1" x14ac:dyDescent="0.25">
      <c r="A701" s="400"/>
      <c r="B701" s="402"/>
      <c r="C701" s="410"/>
      <c r="D701" s="408"/>
      <c r="E701" s="408"/>
      <c r="F701" s="408"/>
      <c r="G701" s="408"/>
      <c r="H701" s="408"/>
      <c r="I701" s="408"/>
      <c r="J701" s="408"/>
      <c r="K701" s="408"/>
      <c r="L701" s="408"/>
      <c r="M701" s="408"/>
      <c r="N701" s="408"/>
      <c r="O701" s="408"/>
      <c r="P701" s="8" t="s">
        <v>317</v>
      </c>
      <c r="Q701" s="59">
        <v>40000</v>
      </c>
      <c r="R701" s="59">
        <v>40000</v>
      </c>
      <c r="S701" s="59">
        <v>100</v>
      </c>
      <c r="T701" s="2"/>
    </row>
    <row r="702" spans="1:20" ht="37.5" customHeight="1" x14ac:dyDescent="0.25">
      <c r="A702" s="400"/>
      <c r="B702" s="402"/>
      <c r="C702" s="410"/>
      <c r="D702" s="408"/>
      <c r="E702" s="408"/>
      <c r="F702" s="408"/>
      <c r="G702" s="408"/>
      <c r="H702" s="408"/>
      <c r="I702" s="408"/>
      <c r="J702" s="408"/>
      <c r="K702" s="408"/>
      <c r="L702" s="408"/>
      <c r="M702" s="408"/>
      <c r="N702" s="408"/>
      <c r="O702" s="408"/>
      <c r="P702" s="41" t="s">
        <v>318</v>
      </c>
      <c r="Q702" s="59">
        <v>55535</v>
      </c>
      <c r="R702" s="59">
        <v>46917</v>
      </c>
      <c r="S702" s="59">
        <v>84.4</v>
      </c>
      <c r="T702" s="2"/>
    </row>
    <row r="703" spans="1:20" ht="35.25" customHeight="1" x14ac:dyDescent="0.25">
      <c r="A703" s="400"/>
      <c r="B703" s="402"/>
      <c r="C703" s="410"/>
      <c r="D703" s="408"/>
      <c r="E703" s="408"/>
      <c r="F703" s="408"/>
      <c r="G703" s="408"/>
      <c r="H703" s="408"/>
      <c r="I703" s="408"/>
      <c r="J703" s="408"/>
      <c r="K703" s="408"/>
      <c r="L703" s="408"/>
      <c r="M703" s="408"/>
      <c r="N703" s="408"/>
      <c r="O703" s="408"/>
      <c r="P703" s="41" t="s">
        <v>319</v>
      </c>
      <c r="Q703" s="59">
        <v>79000</v>
      </c>
      <c r="R703" s="59">
        <v>58008</v>
      </c>
      <c r="S703" s="59">
        <v>73.400000000000006</v>
      </c>
      <c r="T703" s="2"/>
    </row>
    <row r="704" spans="1:20" ht="26.25" customHeight="1" x14ac:dyDescent="0.25">
      <c r="A704" s="400"/>
      <c r="B704" s="402"/>
      <c r="C704" s="410"/>
      <c r="D704" s="408"/>
      <c r="E704" s="408"/>
      <c r="F704" s="408"/>
      <c r="G704" s="408"/>
      <c r="H704" s="408"/>
      <c r="I704" s="408"/>
      <c r="J704" s="408"/>
      <c r="K704" s="408"/>
      <c r="L704" s="408"/>
      <c r="M704" s="408"/>
      <c r="N704" s="408"/>
      <c r="O704" s="408"/>
      <c r="P704" s="41" t="s">
        <v>320</v>
      </c>
      <c r="Q704" s="59">
        <v>19773</v>
      </c>
      <c r="R704" s="59">
        <v>22335</v>
      </c>
      <c r="S704" s="59">
        <v>113</v>
      </c>
      <c r="T704" s="2"/>
    </row>
    <row r="705" spans="1:20" ht="15" customHeight="1" x14ac:dyDescent="0.25">
      <c r="A705" s="400"/>
      <c r="B705" s="402"/>
      <c r="C705" s="411"/>
      <c r="D705" s="407"/>
      <c r="E705" s="407"/>
      <c r="F705" s="407"/>
      <c r="G705" s="407"/>
      <c r="H705" s="407"/>
      <c r="I705" s="407"/>
      <c r="J705" s="407"/>
      <c r="K705" s="407"/>
      <c r="L705" s="407"/>
      <c r="M705" s="407"/>
      <c r="N705" s="407"/>
      <c r="O705" s="407"/>
      <c r="P705" s="41" t="s">
        <v>321</v>
      </c>
      <c r="Q705" s="59">
        <v>0</v>
      </c>
      <c r="R705" s="59">
        <v>323255</v>
      </c>
      <c r="S705" s="59">
        <v>100</v>
      </c>
      <c r="T705" s="2"/>
    </row>
    <row r="706" spans="1:20" ht="27" customHeight="1" x14ac:dyDescent="0.25">
      <c r="A706" s="400"/>
      <c r="B706" s="402"/>
      <c r="C706" s="409">
        <v>2016</v>
      </c>
      <c r="D706" s="406">
        <v>272557.2</v>
      </c>
      <c r="E706" s="406">
        <v>272557.2</v>
      </c>
      <c r="F706" s="406">
        <v>221896.3</v>
      </c>
      <c r="G706" s="406">
        <v>221896.3</v>
      </c>
      <c r="H706" s="406">
        <v>50660.9</v>
      </c>
      <c r="I706" s="406">
        <v>50660.9</v>
      </c>
      <c r="J706" s="406">
        <v>0</v>
      </c>
      <c r="K706" s="406">
        <v>0</v>
      </c>
      <c r="L706" s="406">
        <f t="shared" ref="L706:M706" si="211">SUM(L707)</f>
        <v>0</v>
      </c>
      <c r="M706" s="406">
        <f t="shared" si="211"/>
        <v>0</v>
      </c>
      <c r="N706" s="406">
        <v>100</v>
      </c>
      <c r="O706" s="406">
        <v>100</v>
      </c>
      <c r="P706" s="8" t="s">
        <v>314</v>
      </c>
      <c r="Q706" s="144">
        <v>136571</v>
      </c>
      <c r="R706" s="144">
        <v>138382</v>
      </c>
      <c r="S706" s="144">
        <v>101.3</v>
      </c>
      <c r="T706" s="2"/>
    </row>
    <row r="707" spans="1:20" ht="26.25" customHeight="1" x14ac:dyDescent="0.25">
      <c r="A707" s="400"/>
      <c r="B707" s="402"/>
      <c r="C707" s="410"/>
      <c r="D707" s="408"/>
      <c r="E707" s="408"/>
      <c r="F707" s="408"/>
      <c r="G707" s="408"/>
      <c r="H707" s="408"/>
      <c r="I707" s="408"/>
      <c r="J707" s="408"/>
      <c r="K707" s="408"/>
      <c r="L707" s="408"/>
      <c r="M707" s="408"/>
      <c r="N707" s="408"/>
      <c r="O707" s="408"/>
      <c r="P707" s="8" t="s">
        <v>315</v>
      </c>
      <c r="Q707" s="144">
        <v>165135</v>
      </c>
      <c r="R707" s="144">
        <v>252245</v>
      </c>
      <c r="S707" s="144">
        <v>152.80000000000001</v>
      </c>
      <c r="T707" s="2"/>
    </row>
    <row r="708" spans="1:20" ht="25.5" customHeight="1" x14ac:dyDescent="0.25">
      <c r="A708" s="400"/>
      <c r="B708" s="402"/>
      <c r="C708" s="410"/>
      <c r="D708" s="408"/>
      <c r="E708" s="408"/>
      <c r="F708" s="408"/>
      <c r="G708" s="408"/>
      <c r="H708" s="408"/>
      <c r="I708" s="408"/>
      <c r="J708" s="408"/>
      <c r="K708" s="408"/>
      <c r="L708" s="408"/>
      <c r="M708" s="408"/>
      <c r="N708" s="408"/>
      <c r="O708" s="408"/>
      <c r="P708" s="8" t="s">
        <v>316</v>
      </c>
      <c r="Q708" s="144">
        <v>15080</v>
      </c>
      <c r="R708" s="144">
        <v>18823</v>
      </c>
      <c r="S708" s="144">
        <v>124.8</v>
      </c>
      <c r="T708" s="2"/>
    </row>
    <row r="709" spans="1:20" ht="18" customHeight="1" x14ac:dyDescent="0.25">
      <c r="A709" s="400"/>
      <c r="B709" s="402"/>
      <c r="C709" s="410"/>
      <c r="D709" s="408"/>
      <c r="E709" s="408"/>
      <c r="F709" s="408"/>
      <c r="G709" s="408"/>
      <c r="H709" s="408"/>
      <c r="I709" s="408"/>
      <c r="J709" s="408"/>
      <c r="K709" s="408"/>
      <c r="L709" s="408"/>
      <c r="M709" s="408"/>
      <c r="N709" s="408"/>
      <c r="O709" s="408"/>
      <c r="P709" s="8" t="s">
        <v>317</v>
      </c>
      <c r="Q709" s="144">
        <v>40200</v>
      </c>
      <c r="R709" s="144">
        <v>40200</v>
      </c>
      <c r="S709" s="144">
        <v>100</v>
      </c>
      <c r="T709" s="2"/>
    </row>
    <row r="710" spans="1:20" ht="34.5" customHeight="1" x14ac:dyDescent="0.25">
      <c r="A710" s="400"/>
      <c r="B710" s="402"/>
      <c r="C710" s="410"/>
      <c r="D710" s="408"/>
      <c r="E710" s="408"/>
      <c r="F710" s="408"/>
      <c r="G710" s="408"/>
      <c r="H710" s="408"/>
      <c r="I710" s="408"/>
      <c r="J710" s="408"/>
      <c r="K710" s="408"/>
      <c r="L710" s="408"/>
      <c r="M710" s="408"/>
      <c r="N710" s="408"/>
      <c r="O710" s="408"/>
      <c r="P710" s="41" t="s">
        <v>318</v>
      </c>
      <c r="Q710" s="144">
        <v>55535</v>
      </c>
      <c r="R710" s="144">
        <v>55608</v>
      </c>
      <c r="S710" s="144">
        <v>100.1</v>
      </c>
      <c r="T710" s="2"/>
    </row>
    <row r="711" spans="1:20" ht="37.5" customHeight="1" x14ac:dyDescent="0.25">
      <c r="A711" s="400"/>
      <c r="B711" s="402"/>
      <c r="C711" s="410"/>
      <c r="D711" s="408"/>
      <c r="E711" s="408"/>
      <c r="F711" s="408"/>
      <c r="G711" s="408"/>
      <c r="H711" s="408"/>
      <c r="I711" s="408"/>
      <c r="J711" s="408"/>
      <c r="K711" s="408"/>
      <c r="L711" s="408"/>
      <c r="M711" s="408"/>
      <c r="N711" s="408"/>
      <c r="O711" s="408"/>
      <c r="P711" s="41" t="s">
        <v>319</v>
      </c>
      <c r="Q711" s="144">
        <v>79000</v>
      </c>
      <c r="R711" s="144">
        <v>87721</v>
      </c>
      <c r="S711" s="144">
        <v>111</v>
      </c>
      <c r="T711" s="2"/>
    </row>
    <row r="712" spans="1:20" ht="25.5" customHeight="1" x14ac:dyDescent="0.25">
      <c r="A712" s="400"/>
      <c r="B712" s="402"/>
      <c r="C712" s="410"/>
      <c r="D712" s="408"/>
      <c r="E712" s="408"/>
      <c r="F712" s="408"/>
      <c r="G712" s="408"/>
      <c r="H712" s="408"/>
      <c r="I712" s="408"/>
      <c r="J712" s="408"/>
      <c r="K712" s="408"/>
      <c r="L712" s="408"/>
      <c r="M712" s="408"/>
      <c r="N712" s="408"/>
      <c r="O712" s="408"/>
      <c r="P712" s="41" t="s">
        <v>320</v>
      </c>
      <c r="Q712" s="144">
        <v>20937</v>
      </c>
      <c r="R712" s="144">
        <v>12967</v>
      </c>
      <c r="S712" s="144">
        <v>61.9</v>
      </c>
      <c r="T712" s="2"/>
    </row>
    <row r="713" spans="1:20" ht="15" customHeight="1" x14ac:dyDescent="0.25">
      <c r="A713" s="400"/>
      <c r="B713" s="402"/>
      <c r="C713" s="411"/>
      <c r="D713" s="407"/>
      <c r="E713" s="407"/>
      <c r="F713" s="407"/>
      <c r="G713" s="407"/>
      <c r="H713" s="407"/>
      <c r="I713" s="407"/>
      <c r="J713" s="407"/>
      <c r="K713" s="407"/>
      <c r="L713" s="407"/>
      <c r="M713" s="407"/>
      <c r="N713" s="407"/>
      <c r="O713" s="407"/>
      <c r="P713" s="41" t="s">
        <v>321</v>
      </c>
      <c r="Q713" s="144">
        <v>272557.2</v>
      </c>
      <c r="R713" s="144">
        <v>272557.2</v>
      </c>
      <c r="S713" s="144">
        <v>100</v>
      </c>
      <c r="T713" s="2"/>
    </row>
    <row r="714" spans="1:20" ht="29.25" customHeight="1" x14ac:dyDescent="0.25">
      <c r="A714" s="400"/>
      <c r="B714" s="402"/>
      <c r="C714" s="409">
        <v>2017</v>
      </c>
      <c r="D714" s="406">
        <v>52793.72</v>
      </c>
      <c r="E714" s="406">
        <v>52793.72</v>
      </c>
      <c r="F714" s="406">
        <v>38656.74</v>
      </c>
      <c r="G714" s="406">
        <v>38656.74</v>
      </c>
      <c r="H714" s="406">
        <v>14136.98</v>
      </c>
      <c r="I714" s="406">
        <v>14136.98</v>
      </c>
      <c r="J714" s="406">
        <v>0</v>
      </c>
      <c r="K714" s="406">
        <v>0</v>
      </c>
      <c r="L714" s="406">
        <f t="shared" ref="L714:M714" si="212">SUM(L715)</f>
        <v>0</v>
      </c>
      <c r="M714" s="406">
        <f t="shared" si="212"/>
        <v>0</v>
      </c>
      <c r="N714" s="406">
        <v>100</v>
      </c>
      <c r="O714" s="406">
        <v>100</v>
      </c>
      <c r="P714" s="8" t="s">
        <v>314</v>
      </c>
      <c r="Q714" s="171">
        <v>137890</v>
      </c>
      <c r="R714" s="171">
        <v>155954</v>
      </c>
      <c r="S714" s="171">
        <v>113.1</v>
      </c>
      <c r="T714" s="2"/>
    </row>
    <row r="715" spans="1:20" ht="26.25" customHeight="1" x14ac:dyDescent="0.25">
      <c r="A715" s="400"/>
      <c r="B715" s="402"/>
      <c r="C715" s="410"/>
      <c r="D715" s="408"/>
      <c r="E715" s="408"/>
      <c r="F715" s="408"/>
      <c r="G715" s="408"/>
      <c r="H715" s="408"/>
      <c r="I715" s="408"/>
      <c r="J715" s="408"/>
      <c r="K715" s="408"/>
      <c r="L715" s="408"/>
      <c r="M715" s="408"/>
      <c r="N715" s="408"/>
      <c r="O715" s="408"/>
      <c r="P715" s="8" t="s">
        <v>315</v>
      </c>
      <c r="Q715" s="171">
        <v>217200</v>
      </c>
      <c r="R715" s="171">
        <v>321424</v>
      </c>
      <c r="S715" s="171">
        <v>148</v>
      </c>
      <c r="T715" s="2"/>
    </row>
    <row r="716" spans="1:20" ht="25.5" customHeight="1" x14ac:dyDescent="0.25">
      <c r="A716" s="400"/>
      <c r="B716" s="402"/>
      <c r="C716" s="410"/>
      <c r="D716" s="408"/>
      <c r="E716" s="408"/>
      <c r="F716" s="408"/>
      <c r="G716" s="408"/>
      <c r="H716" s="408"/>
      <c r="I716" s="408"/>
      <c r="J716" s="408"/>
      <c r="K716" s="408"/>
      <c r="L716" s="408"/>
      <c r="M716" s="408"/>
      <c r="N716" s="408"/>
      <c r="O716" s="408"/>
      <c r="P716" s="8" t="s">
        <v>316</v>
      </c>
      <c r="Q716" s="171">
        <v>15148</v>
      </c>
      <c r="R716" s="171">
        <v>14746</v>
      </c>
      <c r="S716" s="171">
        <v>97.3</v>
      </c>
      <c r="T716" s="2"/>
    </row>
    <row r="717" spans="1:20" ht="17.25" customHeight="1" x14ac:dyDescent="0.25">
      <c r="A717" s="400"/>
      <c r="B717" s="402"/>
      <c r="C717" s="410"/>
      <c r="D717" s="408"/>
      <c r="E717" s="408"/>
      <c r="F717" s="408"/>
      <c r="G717" s="408"/>
      <c r="H717" s="408"/>
      <c r="I717" s="408"/>
      <c r="J717" s="408"/>
      <c r="K717" s="408"/>
      <c r="L717" s="408"/>
      <c r="M717" s="408"/>
      <c r="N717" s="408"/>
      <c r="O717" s="408"/>
      <c r="P717" s="8" t="s">
        <v>317</v>
      </c>
      <c r="Q717" s="171">
        <v>40300</v>
      </c>
      <c r="R717" s="171">
        <v>41704</v>
      </c>
      <c r="S717" s="171">
        <v>103.4</v>
      </c>
      <c r="T717" s="2"/>
    </row>
    <row r="718" spans="1:20" ht="36" customHeight="1" x14ac:dyDescent="0.25">
      <c r="A718" s="400"/>
      <c r="B718" s="402"/>
      <c r="C718" s="410"/>
      <c r="D718" s="408"/>
      <c r="E718" s="408"/>
      <c r="F718" s="408"/>
      <c r="G718" s="408"/>
      <c r="H718" s="408"/>
      <c r="I718" s="408"/>
      <c r="J718" s="408"/>
      <c r="K718" s="408"/>
      <c r="L718" s="408"/>
      <c r="M718" s="408"/>
      <c r="N718" s="408"/>
      <c r="O718" s="408"/>
      <c r="P718" s="41" t="s">
        <v>318</v>
      </c>
      <c r="Q718" s="171">
        <v>55535</v>
      </c>
      <c r="R718" s="171">
        <v>42033</v>
      </c>
      <c r="S718" s="171">
        <v>75.7</v>
      </c>
      <c r="T718" s="2"/>
    </row>
    <row r="719" spans="1:20" ht="38.25" customHeight="1" x14ac:dyDescent="0.25">
      <c r="A719" s="400"/>
      <c r="B719" s="402"/>
      <c r="C719" s="410"/>
      <c r="D719" s="408"/>
      <c r="E719" s="408"/>
      <c r="F719" s="408"/>
      <c r="G719" s="408"/>
      <c r="H719" s="408"/>
      <c r="I719" s="408"/>
      <c r="J719" s="408"/>
      <c r="K719" s="408"/>
      <c r="L719" s="408"/>
      <c r="M719" s="408"/>
      <c r="N719" s="408"/>
      <c r="O719" s="408"/>
      <c r="P719" s="41" t="s">
        <v>319</v>
      </c>
      <c r="Q719" s="171">
        <v>80000</v>
      </c>
      <c r="R719" s="171">
        <v>95945</v>
      </c>
      <c r="S719" s="171">
        <v>119.6</v>
      </c>
      <c r="T719" s="2"/>
    </row>
    <row r="720" spans="1:20" ht="27" customHeight="1" x14ac:dyDescent="0.25">
      <c r="A720" s="400"/>
      <c r="B720" s="402"/>
      <c r="C720" s="410"/>
      <c r="D720" s="408"/>
      <c r="E720" s="408"/>
      <c r="F720" s="408"/>
      <c r="G720" s="408"/>
      <c r="H720" s="408"/>
      <c r="I720" s="408"/>
      <c r="J720" s="408"/>
      <c r="K720" s="408"/>
      <c r="L720" s="408"/>
      <c r="M720" s="408"/>
      <c r="N720" s="408"/>
      <c r="O720" s="408"/>
      <c r="P720" s="41" t="s">
        <v>320</v>
      </c>
      <c r="Q720" s="171">
        <v>22115</v>
      </c>
      <c r="R720" s="171">
        <v>12010</v>
      </c>
      <c r="S720" s="171">
        <v>54.4</v>
      </c>
      <c r="T720" s="2"/>
    </row>
    <row r="721" spans="1:20" ht="15" customHeight="1" x14ac:dyDescent="0.25">
      <c r="A721" s="400"/>
      <c r="B721" s="402"/>
      <c r="C721" s="411"/>
      <c r="D721" s="407"/>
      <c r="E721" s="407"/>
      <c r="F721" s="407"/>
      <c r="G721" s="407"/>
      <c r="H721" s="407"/>
      <c r="I721" s="407"/>
      <c r="J721" s="407"/>
      <c r="K721" s="407"/>
      <c r="L721" s="407"/>
      <c r="M721" s="407"/>
      <c r="N721" s="407"/>
      <c r="O721" s="407"/>
      <c r="P721" s="41" t="s">
        <v>321</v>
      </c>
      <c r="Q721" s="171">
        <v>52793.72</v>
      </c>
      <c r="R721" s="171">
        <v>52793.72</v>
      </c>
      <c r="S721" s="171">
        <v>100</v>
      </c>
      <c r="T721" s="2"/>
    </row>
    <row r="722" spans="1:20" ht="27.75" customHeight="1" x14ac:dyDescent="0.25">
      <c r="A722" s="400"/>
      <c r="B722" s="402"/>
      <c r="C722" s="409">
        <v>2018</v>
      </c>
      <c r="D722" s="406">
        <v>18206</v>
      </c>
      <c r="E722" s="406">
        <v>18206</v>
      </c>
      <c r="F722" s="406">
        <v>12676</v>
      </c>
      <c r="G722" s="406">
        <v>12676</v>
      </c>
      <c r="H722" s="406">
        <v>5530</v>
      </c>
      <c r="I722" s="406">
        <v>5530</v>
      </c>
      <c r="J722" s="406">
        <v>0</v>
      </c>
      <c r="K722" s="406">
        <v>0</v>
      </c>
      <c r="L722" s="406">
        <f t="shared" ref="L722:M722" si="213">SUM(L723)</f>
        <v>0</v>
      </c>
      <c r="M722" s="406">
        <f t="shared" si="213"/>
        <v>0</v>
      </c>
      <c r="N722" s="406">
        <v>100</v>
      </c>
      <c r="O722" s="406">
        <v>100</v>
      </c>
      <c r="P722" s="8" t="s">
        <v>314</v>
      </c>
      <c r="Q722" s="209">
        <v>138758</v>
      </c>
      <c r="R722" s="209">
        <v>128516</v>
      </c>
      <c r="S722" s="209">
        <v>92.62</v>
      </c>
      <c r="T722" s="2"/>
    </row>
    <row r="723" spans="1:20" ht="26.25" customHeight="1" x14ac:dyDescent="0.25">
      <c r="A723" s="400"/>
      <c r="B723" s="402"/>
      <c r="C723" s="410"/>
      <c r="D723" s="408"/>
      <c r="E723" s="408"/>
      <c r="F723" s="408"/>
      <c r="G723" s="408"/>
      <c r="H723" s="408"/>
      <c r="I723" s="408"/>
      <c r="J723" s="408"/>
      <c r="K723" s="408"/>
      <c r="L723" s="408"/>
      <c r="M723" s="408"/>
      <c r="N723" s="408"/>
      <c r="O723" s="408"/>
      <c r="P723" s="8" t="s">
        <v>315</v>
      </c>
      <c r="Q723" s="209">
        <v>221800</v>
      </c>
      <c r="R723" s="209">
        <v>379151</v>
      </c>
      <c r="S723" s="209">
        <v>170.94</v>
      </c>
      <c r="T723" s="2"/>
    </row>
    <row r="724" spans="1:20" ht="27" customHeight="1" x14ac:dyDescent="0.25">
      <c r="A724" s="400"/>
      <c r="B724" s="402"/>
      <c r="C724" s="410"/>
      <c r="D724" s="408"/>
      <c r="E724" s="408"/>
      <c r="F724" s="408"/>
      <c r="G724" s="408"/>
      <c r="H724" s="408"/>
      <c r="I724" s="408"/>
      <c r="J724" s="408"/>
      <c r="K724" s="408"/>
      <c r="L724" s="408"/>
      <c r="M724" s="408"/>
      <c r="N724" s="408"/>
      <c r="O724" s="408"/>
      <c r="P724" s="8" t="s">
        <v>562</v>
      </c>
      <c r="Q724" s="209">
        <v>16756</v>
      </c>
      <c r="R724" s="209">
        <v>14187</v>
      </c>
      <c r="S724" s="209">
        <v>84.67</v>
      </c>
      <c r="T724" s="2"/>
    </row>
    <row r="725" spans="1:20" ht="17.25" customHeight="1" x14ac:dyDescent="0.25">
      <c r="A725" s="400"/>
      <c r="B725" s="402"/>
      <c r="C725" s="410"/>
      <c r="D725" s="408"/>
      <c r="E725" s="408"/>
      <c r="F725" s="408"/>
      <c r="G725" s="408"/>
      <c r="H725" s="408"/>
      <c r="I725" s="408"/>
      <c r="J725" s="408"/>
      <c r="K725" s="408"/>
      <c r="L725" s="408"/>
      <c r="M725" s="408"/>
      <c r="N725" s="408"/>
      <c r="O725" s="408"/>
      <c r="P725" s="8" t="s">
        <v>317</v>
      </c>
      <c r="Q725" s="209">
        <v>40500</v>
      </c>
      <c r="R725" s="209">
        <v>40450</v>
      </c>
      <c r="S725" s="209">
        <v>100</v>
      </c>
      <c r="T725" s="2"/>
    </row>
    <row r="726" spans="1:20" ht="37.5" customHeight="1" x14ac:dyDescent="0.25">
      <c r="A726" s="400"/>
      <c r="B726" s="402"/>
      <c r="C726" s="410"/>
      <c r="D726" s="408"/>
      <c r="E726" s="408"/>
      <c r="F726" s="408"/>
      <c r="G726" s="408"/>
      <c r="H726" s="408"/>
      <c r="I726" s="408"/>
      <c r="J726" s="408"/>
      <c r="K726" s="408"/>
      <c r="L726" s="408"/>
      <c r="M726" s="408"/>
      <c r="N726" s="408"/>
      <c r="O726" s="408"/>
      <c r="P726" s="41" t="s">
        <v>318</v>
      </c>
      <c r="Q726" s="209">
        <v>55535</v>
      </c>
      <c r="R726" s="209">
        <v>8637</v>
      </c>
      <c r="S726" s="209">
        <v>15.55</v>
      </c>
      <c r="T726" s="2"/>
    </row>
    <row r="727" spans="1:20" ht="39.75" customHeight="1" x14ac:dyDescent="0.25">
      <c r="A727" s="400"/>
      <c r="B727" s="402"/>
      <c r="C727" s="410"/>
      <c r="D727" s="408"/>
      <c r="E727" s="408"/>
      <c r="F727" s="408"/>
      <c r="G727" s="408"/>
      <c r="H727" s="408"/>
      <c r="I727" s="408"/>
      <c r="J727" s="408"/>
      <c r="K727" s="408"/>
      <c r="L727" s="408"/>
      <c r="M727" s="408"/>
      <c r="N727" s="408"/>
      <c r="O727" s="408"/>
      <c r="P727" s="41" t="s">
        <v>319</v>
      </c>
      <c r="Q727" s="209">
        <v>80000</v>
      </c>
      <c r="R727" s="209">
        <v>96670</v>
      </c>
      <c r="S727" s="209">
        <v>117.09</v>
      </c>
      <c r="T727" s="2"/>
    </row>
    <row r="728" spans="1:20" ht="27" customHeight="1" x14ac:dyDescent="0.25">
      <c r="A728" s="400"/>
      <c r="B728" s="402"/>
      <c r="C728" s="410"/>
      <c r="D728" s="408"/>
      <c r="E728" s="408"/>
      <c r="F728" s="408"/>
      <c r="G728" s="408"/>
      <c r="H728" s="408"/>
      <c r="I728" s="408"/>
      <c r="J728" s="408"/>
      <c r="K728" s="408"/>
      <c r="L728" s="408"/>
      <c r="M728" s="408"/>
      <c r="N728" s="408"/>
      <c r="O728" s="408"/>
      <c r="P728" s="41" t="s">
        <v>320</v>
      </c>
      <c r="Q728" s="209">
        <v>23346</v>
      </c>
      <c r="R728" s="209">
        <v>15104</v>
      </c>
      <c r="S728" s="209">
        <v>64.7</v>
      </c>
      <c r="T728" s="2"/>
    </row>
    <row r="729" spans="1:20" ht="15" customHeight="1" x14ac:dyDescent="0.25">
      <c r="A729" s="400"/>
      <c r="B729" s="402"/>
      <c r="C729" s="411"/>
      <c r="D729" s="407"/>
      <c r="E729" s="407"/>
      <c r="F729" s="407"/>
      <c r="G729" s="407"/>
      <c r="H729" s="407"/>
      <c r="I729" s="407"/>
      <c r="J729" s="407"/>
      <c r="K729" s="407"/>
      <c r="L729" s="407"/>
      <c r="M729" s="407"/>
      <c r="N729" s="407"/>
      <c r="O729" s="407"/>
      <c r="P729" s="41" t="s">
        <v>321</v>
      </c>
      <c r="Q729" s="209">
        <v>18206</v>
      </c>
      <c r="R729" s="209">
        <v>18206</v>
      </c>
      <c r="S729" s="209">
        <v>100</v>
      </c>
      <c r="T729" s="2"/>
    </row>
    <row r="730" spans="1:20" ht="28.5" customHeight="1" x14ac:dyDescent="0.25">
      <c r="A730" s="400"/>
      <c r="B730" s="402"/>
      <c r="C730" s="409">
        <v>2019</v>
      </c>
      <c r="D730" s="406">
        <v>96043</v>
      </c>
      <c r="E730" s="406">
        <v>96043</v>
      </c>
      <c r="F730" s="406">
        <v>0</v>
      </c>
      <c r="G730" s="406">
        <v>0</v>
      </c>
      <c r="H730" s="406">
        <v>96043</v>
      </c>
      <c r="I730" s="406">
        <v>96043</v>
      </c>
      <c r="J730" s="406">
        <v>0</v>
      </c>
      <c r="K730" s="406">
        <v>0</v>
      </c>
      <c r="L730" s="406">
        <f t="shared" ref="L730:M730" si="214">SUM(L731)</f>
        <v>0</v>
      </c>
      <c r="M730" s="406">
        <f t="shared" si="214"/>
        <v>0</v>
      </c>
      <c r="N730" s="406">
        <v>100</v>
      </c>
      <c r="O730" s="406">
        <v>100</v>
      </c>
      <c r="P730" s="8" t="s">
        <v>314</v>
      </c>
      <c r="Q730" s="263">
        <v>140546</v>
      </c>
      <c r="R730" s="263">
        <v>150475</v>
      </c>
      <c r="S730" s="263">
        <v>107.06</v>
      </c>
      <c r="T730" s="2"/>
    </row>
    <row r="731" spans="1:20" ht="29.25" customHeight="1" x14ac:dyDescent="0.25">
      <c r="A731" s="400"/>
      <c r="B731" s="402"/>
      <c r="C731" s="410"/>
      <c r="D731" s="408"/>
      <c r="E731" s="408"/>
      <c r="F731" s="408"/>
      <c r="G731" s="408"/>
      <c r="H731" s="408"/>
      <c r="I731" s="408"/>
      <c r="J731" s="408"/>
      <c r="K731" s="408"/>
      <c r="L731" s="408"/>
      <c r="M731" s="408"/>
      <c r="N731" s="408"/>
      <c r="O731" s="408"/>
      <c r="P731" s="8" t="s">
        <v>315</v>
      </c>
      <c r="Q731" s="263">
        <v>226400</v>
      </c>
      <c r="R731" s="263">
        <v>513598</v>
      </c>
      <c r="S731" s="263">
        <v>226.85</v>
      </c>
      <c r="T731" s="2"/>
    </row>
    <row r="732" spans="1:20" ht="28.5" customHeight="1" x14ac:dyDescent="0.25">
      <c r="A732" s="400"/>
      <c r="B732" s="402"/>
      <c r="C732" s="410"/>
      <c r="D732" s="408"/>
      <c r="E732" s="408"/>
      <c r="F732" s="408"/>
      <c r="G732" s="408"/>
      <c r="H732" s="408"/>
      <c r="I732" s="408"/>
      <c r="J732" s="408"/>
      <c r="K732" s="408"/>
      <c r="L732" s="408"/>
      <c r="M732" s="408"/>
      <c r="N732" s="408"/>
      <c r="O732" s="408"/>
      <c r="P732" s="8" t="s">
        <v>562</v>
      </c>
      <c r="Q732" s="263">
        <v>17646</v>
      </c>
      <c r="R732" s="263">
        <v>19151</v>
      </c>
      <c r="S732" s="263">
        <v>108.53</v>
      </c>
      <c r="T732" s="2"/>
    </row>
    <row r="733" spans="1:20" ht="15" customHeight="1" x14ac:dyDescent="0.25">
      <c r="A733" s="400"/>
      <c r="B733" s="402"/>
      <c r="C733" s="410"/>
      <c r="D733" s="408"/>
      <c r="E733" s="408"/>
      <c r="F733" s="408"/>
      <c r="G733" s="408"/>
      <c r="H733" s="408"/>
      <c r="I733" s="408"/>
      <c r="J733" s="408"/>
      <c r="K733" s="408"/>
      <c r="L733" s="408"/>
      <c r="M733" s="408"/>
      <c r="N733" s="408"/>
      <c r="O733" s="408"/>
      <c r="P733" s="8" t="s">
        <v>317</v>
      </c>
      <c r="Q733" s="263">
        <v>40700</v>
      </c>
      <c r="R733" s="263">
        <v>30601</v>
      </c>
      <c r="S733" s="263">
        <v>75.19</v>
      </c>
      <c r="T733" s="2"/>
    </row>
    <row r="734" spans="1:20" ht="39" customHeight="1" x14ac:dyDescent="0.25">
      <c r="A734" s="400"/>
      <c r="B734" s="402"/>
      <c r="C734" s="410"/>
      <c r="D734" s="408"/>
      <c r="E734" s="408"/>
      <c r="F734" s="408"/>
      <c r="G734" s="408"/>
      <c r="H734" s="408"/>
      <c r="I734" s="408"/>
      <c r="J734" s="408"/>
      <c r="K734" s="408"/>
      <c r="L734" s="408"/>
      <c r="M734" s="408"/>
      <c r="N734" s="408"/>
      <c r="O734" s="408"/>
      <c r="P734" s="41" t="s">
        <v>318</v>
      </c>
      <c r="Q734" s="263">
        <v>55535</v>
      </c>
      <c r="R734" s="263">
        <v>55867</v>
      </c>
      <c r="S734" s="263">
        <v>100.6</v>
      </c>
      <c r="T734" s="2"/>
    </row>
    <row r="735" spans="1:20" ht="37.5" customHeight="1" x14ac:dyDescent="0.25">
      <c r="A735" s="400"/>
      <c r="B735" s="402"/>
      <c r="C735" s="410"/>
      <c r="D735" s="408"/>
      <c r="E735" s="408"/>
      <c r="F735" s="408"/>
      <c r="G735" s="408"/>
      <c r="H735" s="408"/>
      <c r="I735" s="408"/>
      <c r="J735" s="408"/>
      <c r="K735" s="408"/>
      <c r="L735" s="408"/>
      <c r="M735" s="408"/>
      <c r="N735" s="408"/>
      <c r="O735" s="408"/>
      <c r="P735" s="41" t="s">
        <v>319</v>
      </c>
      <c r="Q735" s="263">
        <v>80000</v>
      </c>
      <c r="R735" s="263">
        <v>112138</v>
      </c>
      <c r="S735" s="263">
        <v>140.16999999999999</v>
      </c>
      <c r="T735" s="2"/>
    </row>
    <row r="736" spans="1:20" ht="27" customHeight="1" x14ac:dyDescent="0.25">
      <c r="A736" s="400"/>
      <c r="B736" s="402"/>
      <c r="C736" s="410"/>
      <c r="D736" s="408"/>
      <c r="E736" s="408"/>
      <c r="F736" s="408"/>
      <c r="G736" s="408"/>
      <c r="H736" s="408"/>
      <c r="I736" s="408"/>
      <c r="J736" s="408"/>
      <c r="K736" s="408"/>
      <c r="L736" s="408"/>
      <c r="M736" s="408"/>
      <c r="N736" s="408"/>
      <c r="O736" s="408"/>
      <c r="P736" s="41" t="s">
        <v>320</v>
      </c>
      <c r="Q736" s="263">
        <v>24552</v>
      </c>
      <c r="R736" s="263">
        <v>15800</v>
      </c>
      <c r="S736" s="263">
        <v>64.349999999999994</v>
      </c>
      <c r="T736" s="2"/>
    </row>
    <row r="737" spans="1:20" ht="15" customHeight="1" x14ac:dyDescent="0.25">
      <c r="A737" s="400"/>
      <c r="B737" s="402"/>
      <c r="C737" s="411"/>
      <c r="D737" s="407"/>
      <c r="E737" s="407"/>
      <c r="F737" s="407"/>
      <c r="G737" s="407"/>
      <c r="H737" s="407"/>
      <c r="I737" s="407"/>
      <c r="J737" s="407"/>
      <c r="K737" s="407"/>
      <c r="L737" s="407"/>
      <c r="M737" s="407"/>
      <c r="N737" s="407"/>
      <c r="O737" s="407"/>
      <c r="P737" s="41" t="s">
        <v>321</v>
      </c>
      <c r="Q737" s="263">
        <v>96043</v>
      </c>
      <c r="R737" s="263">
        <v>96043</v>
      </c>
      <c r="S737" s="263">
        <v>100</v>
      </c>
      <c r="T737" s="2"/>
    </row>
    <row r="738" spans="1:20" ht="30.75" customHeight="1" x14ac:dyDescent="0.25">
      <c r="A738" s="400"/>
      <c r="B738" s="402"/>
      <c r="C738" s="409">
        <v>2020</v>
      </c>
      <c r="D738" s="406">
        <v>0</v>
      </c>
      <c r="E738" s="406">
        <v>0</v>
      </c>
      <c r="F738" s="406">
        <v>0</v>
      </c>
      <c r="G738" s="406">
        <v>0</v>
      </c>
      <c r="H738" s="406">
        <v>0</v>
      </c>
      <c r="I738" s="406">
        <v>0</v>
      </c>
      <c r="J738" s="406">
        <v>0</v>
      </c>
      <c r="K738" s="406">
        <v>0</v>
      </c>
      <c r="L738" s="406">
        <f t="shared" ref="L738:M738" si="215">SUM(L739)</f>
        <v>0</v>
      </c>
      <c r="M738" s="406">
        <f t="shared" si="215"/>
        <v>0</v>
      </c>
      <c r="N738" s="406" t="s">
        <v>341</v>
      </c>
      <c r="O738" s="406" t="s">
        <v>341</v>
      </c>
      <c r="P738" s="291" t="s">
        <v>314</v>
      </c>
      <c r="Q738" s="293">
        <v>131948</v>
      </c>
      <c r="R738" s="293">
        <v>132275</v>
      </c>
      <c r="S738" s="329">
        <f>R738/Q738</f>
        <v>1.0024782490071846</v>
      </c>
      <c r="T738" s="2"/>
    </row>
    <row r="739" spans="1:20" ht="28.5" customHeight="1" x14ac:dyDescent="0.25">
      <c r="A739" s="400"/>
      <c r="B739" s="402"/>
      <c r="C739" s="410"/>
      <c r="D739" s="408"/>
      <c r="E739" s="408"/>
      <c r="F739" s="408"/>
      <c r="G739" s="408"/>
      <c r="H739" s="408"/>
      <c r="I739" s="408"/>
      <c r="J739" s="408"/>
      <c r="K739" s="408"/>
      <c r="L739" s="408"/>
      <c r="M739" s="408"/>
      <c r="N739" s="408"/>
      <c r="O739" s="408"/>
      <c r="P739" s="291" t="s">
        <v>315</v>
      </c>
      <c r="Q739" s="293">
        <v>146811</v>
      </c>
      <c r="R739" s="293">
        <v>164506</v>
      </c>
      <c r="S739" s="329">
        <f t="shared" ref="S739:S744" si="216">R739/Q739</f>
        <v>1.1205291156657198</v>
      </c>
      <c r="T739" s="2"/>
    </row>
    <row r="740" spans="1:20" ht="27.75" customHeight="1" x14ac:dyDescent="0.25">
      <c r="A740" s="400"/>
      <c r="B740" s="402"/>
      <c r="C740" s="410"/>
      <c r="D740" s="408"/>
      <c r="E740" s="408"/>
      <c r="F740" s="408"/>
      <c r="G740" s="408"/>
      <c r="H740" s="408"/>
      <c r="I740" s="408"/>
      <c r="J740" s="408"/>
      <c r="K740" s="408"/>
      <c r="L740" s="408"/>
      <c r="M740" s="408"/>
      <c r="N740" s="408"/>
      <c r="O740" s="408"/>
      <c r="P740" s="291" t="s">
        <v>562</v>
      </c>
      <c r="Q740" s="293">
        <v>11892</v>
      </c>
      <c r="R740" s="293">
        <v>12082</v>
      </c>
      <c r="S740" s="329">
        <f t="shared" si="216"/>
        <v>1.0159771274806593</v>
      </c>
      <c r="T740" s="2"/>
    </row>
    <row r="741" spans="1:20" ht="15.75" customHeight="1" x14ac:dyDescent="0.25">
      <c r="A741" s="400"/>
      <c r="B741" s="402"/>
      <c r="C741" s="410"/>
      <c r="D741" s="408"/>
      <c r="E741" s="408"/>
      <c r="F741" s="408"/>
      <c r="G741" s="408"/>
      <c r="H741" s="408"/>
      <c r="I741" s="408"/>
      <c r="J741" s="408"/>
      <c r="K741" s="408"/>
      <c r="L741" s="408"/>
      <c r="M741" s="408"/>
      <c r="N741" s="408"/>
      <c r="O741" s="408"/>
      <c r="P741" s="291" t="s">
        <v>317</v>
      </c>
      <c r="Q741" s="293">
        <v>30200</v>
      </c>
      <c r="R741" s="293">
        <v>24100</v>
      </c>
      <c r="S741" s="329">
        <f t="shared" si="216"/>
        <v>0.79801324503311255</v>
      </c>
      <c r="T741" s="2"/>
    </row>
    <row r="742" spans="1:20" ht="37.5" customHeight="1" x14ac:dyDescent="0.25">
      <c r="A742" s="400"/>
      <c r="B742" s="402"/>
      <c r="C742" s="410"/>
      <c r="D742" s="408"/>
      <c r="E742" s="408"/>
      <c r="F742" s="408"/>
      <c r="G742" s="408"/>
      <c r="H742" s="408"/>
      <c r="I742" s="408"/>
      <c r="J742" s="408"/>
      <c r="K742" s="408"/>
      <c r="L742" s="408"/>
      <c r="M742" s="408"/>
      <c r="N742" s="408"/>
      <c r="O742" s="408"/>
      <c r="P742" s="41" t="s">
        <v>318</v>
      </c>
      <c r="Q742" s="293">
        <v>55535</v>
      </c>
      <c r="R742" s="293">
        <v>44437</v>
      </c>
      <c r="S742" s="329">
        <f t="shared" si="216"/>
        <v>0.80016205996218603</v>
      </c>
      <c r="T742" s="2"/>
    </row>
    <row r="743" spans="1:20" ht="34.5" customHeight="1" x14ac:dyDescent="0.25">
      <c r="A743" s="400"/>
      <c r="B743" s="402"/>
      <c r="C743" s="410"/>
      <c r="D743" s="408"/>
      <c r="E743" s="408"/>
      <c r="F743" s="408"/>
      <c r="G743" s="408"/>
      <c r="H743" s="408"/>
      <c r="I743" s="408"/>
      <c r="J743" s="408"/>
      <c r="K743" s="408"/>
      <c r="L743" s="408"/>
      <c r="M743" s="408"/>
      <c r="N743" s="408"/>
      <c r="O743" s="408"/>
      <c r="P743" s="41" t="s">
        <v>319</v>
      </c>
      <c r="Q743" s="293">
        <v>80000</v>
      </c>
      <c r="R743" s="293">
        <v>110536</v>
      </c>
      <c r="S743" s="329">
        <f t="shared" si="216"/>
        <v>1.3816999999999999</v>
      </c>
      <c r="T743" s="2"/>
    </row>
    <row r="744" spans="1:20" ht="26.25" customHeight="1" x14ac:dyDescent="0.25">
      <c r="A744" s="400"/>
      <c r="B744" s="402"/>
      <c r="C744" s="410"/>
      <c r="D744" s="408"/>
      <c r="E744" s="408"/>
      <c r="F744" s="408"/>
      <c r="G744" s="408"/>
      <c r="H744" s="408"/>
      <c r="I744" s="408"/>
      <c r="J744" s="408"/>
      <c r="K744" s="408"/>
      <c r="L744" s="408"/>
      <c r="M744" s="408"/>
      <c r="N744" s="408"/>
      <c r="O744" s="408"/>
      <c r="P744" s="41" t="s">
        <v>320</v>
      </c>
      <c r="Q744" s="293">
        <v>15670</v>
      </c>
      <c r="R744" s="293">
        <v>14505</v>
      </c>
      <c r="S744" s="329">
        <f t="shared" si="216"/>
        <v>0.92565411614550097</v>
      </c>
      <c r="T744" s="2"/>
    </row>
    <row r="745" spans="1:20" ht="15" customHeight="1" x14ac:dyDescent="0.25">
      <c r="A745" s="399" t="s">
        <v>455</v>
      </c>
      <c r="B745" s="401" t="s">
        <v>322</v>
      </c>
      <c r="C745" s="98" t="s">
        <v>610</v>
      </c>
      <c r="D745" s="94">
        <f>SUM(D746+D752+D758+D764+D770+D776+D782)</f>
        <v>5705417.46</v>
      </c>
      <c r="E745" s="94">
        <f t="shared" ref="E745:M745" si="217">SUM(E746+E752+E758+E764+E770+E776+E782)</f>
        <v>6632020.46</v>
      </c>
      <c r="F745" s="94">
        <f t="shared" si="217"/>
        <v>3200309.0300000003</v>
      </c>
      <c r="G745" s="94">
        <f t="shared" si="217"/>
        <v>3908339.0300000003</v>
      </c>
      <c r="H745" s="94">
        <f t="shared" si="217"/>
        <v>2505108.4299999997</v>
      </c>
      <c r="I745" s="94">
        <f t="shared" si="217"/>
        <v>2723681.4299999997</v>
      </c>
      <c r="J745" s="94">
        <f t="shared" si="217"/>
        <v>0</v>
      </c>
      <c r="K745" s="94">
        <f t="shared" si="217"/>
        <v>0</v>
      </c>
      <c r="L745" s="94">
        <f t="shared" si="217"/>
        <v>0</v>
      </c>
      <c r="M745" s="94">
        <f t="shared" si="217"/>
        <v>0</v>
      </c>
      <c r="N745" s="94">
        <v>100</v>
      </c>
      <c r="O745" s="331">
        <f>E745/D745</f>
        <v>1.1624075725389602</v>
      </c>
      <c r="P745" s="92" t="s">
        <v>22</v>
      </c>
      <c r="Q745" s="59" t="s">
        <v>22</v>
      </c>
      <c r="R745" s="59" t="s">
        <v>22</v>
      </c>
      <c r="S745" s="59" t="s">
        <v>22</v>
      </c>
      <c r="T745" s="2"/>
    </row>
    <row r="746" spans="1:20" ht="41.25" customHeight="1" x14ac:dyDescent="0.25">
      <c r="A746" s="400"/>
      <c r="B746" s="402"/>
      <c r="C746" s="397">
        <v>2014</v>
      </c>
      <c r="D746" s="398">
        <v>938163</v>
      </c>
      <c r="E746" s="398">
        <v>938163</v>
      </c>
      <c r="F746" s="398">
        <v>620719</v>
      </c>
      <c r="G746" s="398">
        <v>620719</v>
      </c>
      <c r="H746" s="398">
        <v>317444</v>
      </c>
      <c r="I746" s="398">
        <v>317444</v>
      </c>
      <c r="J746" s="398">
        <v>0</v>
      </c>
      <c r="K746" s="398">
        <v>0</v>
      </c>
      <c r="L746" s="398">
        <v>0</v>
      </c>
      <c r="M746" s="398">
        <v>0</v>
      </c>
      <c r="N746" s="398">
        <v>100</v>
      </c>
      <c r="O746" s="398">
        <v>100</v>
      </c>
      <c r="P746" s="51" t="s">
        <v>323</v>
      </c>
      <c r="Q746" s="50">
        <v>109542</v>
      </c>
      <c r="R746" s="50">
        <v>106161</v>
      </c>
      <c r="S746" s="50">
        <v>96.9</v>
      </c>
      <c r="T746" s="2"/>
    </row>
    <row r="747" spans="1:20" ht="24" customHeight="1" x14ac:dyDescent="0.25">
      <c r="A747" s="400"/>
      <c r="B747" s="402"/>
      <c r="C747" s="397"/>
      <c r="D747" s="398"/>
      <c r="E747" s="398"/>
      <c r="F747" s="398"/>
      <c r="G747" s="398"/>
      <c r="H747" s="398"/>
      <c r="I747" s="398"/>
      <c r="J747" s="398"/>
      <c r="K747" s="398"/>
      <c r="L747" s="398"/>
      <c r="M747" s="398"/>
      <c r="N747" s="398"/>
      <c r="O747" s="398"/>
      <c r="P747" s="42" t="s">
        <v>324</v>
      </c>
      <c r="Q747" s="50">
        <v>107422</v>
      </c>
      <c r="R747" s="50">
        <v>115601</v>
      </c>
      <c r="S747" s="50">
        <v>107.6</v>
      </c>
      <c r="T747" s="2"/>
    </row>
    <row r="748" spans="1:20" ht="27" customHeight="1" x14ac:dyDescent="0.25">
      <c r="A748" s="400"/>
      <c r="B748" s="402"/>
      <c r="C748" s="397"/>
      <c r="D748" s="398"/>
      <c r="E748" s="398"/>
      <c r="F748" s="398"/>
      <c r="G748" s="398"/>
      <c r="H748" s="398"/>
      <c r="I748" s="398"/>
      <c r="J748" s="398"/>
      <c r="K748" s="398"/>
      <c r="L748" s="398"/>
      <c r="M748" s="398"/>
      <c r="N748" s="398"/>
      <c r="O748" s="398"/>
      <c r="P748" s="42" t="s">
        <v>325</v>
      </c>
      <c r="Q748" s="50">
        <v>6850</v>
      </c>
      <c r="R748" s="50">
        <v>6233</v>
      </c>
      <c r="S748" s="50">
        <v>91</v>
      </c>
      <c r="T748" s="2"/>
    </row>
    <row r="749" spans="1:20" ht="26.25" customHeight="1" x14ac:dyDescent="0.25">
      <c r="A749" s="400"/>
      <c r="B749" s="402"/>
      <c r="C749" s="397"/>
      <c r="D749" s="398"/>
      <c r="E749" s="398"/>
      <c r="F749" s="398"/>
      <c r="G749" s="398"/>
      <c r="H749" s="398"/>
      <c r="I749" s="398"/>
      <c r="J749" s="398"/>
      <c r="K749" s="398"/>
      <c r="L749" s="398"/>
      <c r="M749" s="398"/>
      <c r="N749" s="398"/>
      <c r="O749" s="398"/>
      <c r="P749" s="42" t="s">
        <v>326</v>
      </c>
      <c r="Q749" s="50">
        <v>299</v>
      </c>
      <c r="R749" s="50">
        <v>137</v>
      </c>
      <c r="S749" s="50">
        <v>45.8</v>
      </c>
      <c r="T749" s="2"/>
    </row>
    <row r="750" spans="1:20" ht="73.5" customHeight="1" x14ac:dyDescent="0.25">
      <c r="A750" s="400"/>
      <c r="B750" s="402"/>
      <c r="C750" s="397"/>
      <c r="D750" s="398"/>
      <c r="E750" s="398"/>
      <c r="F750" s="398"/>
      <c r="G750" s="398"/>
      <c r="H750" s="398"/>
      <c r="I750" s="398"/>
      <c r="J750" s="398"/>
      <c r="K750" s="398"/>
      <c r="L750" s="398"/>
      <c r="M750" s="398"/>
      <c r="N750" s="398"/>
      <c r="O750" s="398"/>
      <c r="P750" s="42" t="s">
        <v>327</v>
      </c>
      <c r="Q750" s="50">
        <v>350</v>
      </c>
      <c r="R750" s="50">
        <v>1490</v>
      </c>
      <c r="S750" s="50" t="s">
        <v>328</v>
      </c>
      <c r="T750" s="2"/>
    </row>
    <row r="751" spans="1:20" ht="15" customHeight="1" x14ac:dyDescent="0.25">
      <c r="A751" s="400"/>
      <c r="B751" s="402"/>
      <c r="C751" s="397"/>
      <c r="D751" s="398"/>
      <c r="E751" s="398"/>
      <c r="F751" s="398"/>
      <c r="G751" s="398"/>
      <c r="H751" s="398"/>
      <c r="I751" s="398"/>
      <c r="J751" s="398"/>
      <c r="K751" s="398"/>
      <c r="L751" s="398"/>
      <c r="M751" s="398"/>
      <c r="N751" s="398"/>
      <c r="O751" s="398"/>
      <c r="P751" s="41" t="s">
        <v>321</v>
      </c>
      <c r="Q751" s="36">
        <v>938163</v>
      </c>
      <c r="R751" s="36">
        <v>938163</v>
      </c>
      <c r="S751" s="36">
        <v>100</v>
      </c>
      <c r="T751" s="2"/>
    </row>
    <row r="752" spans="1:20" ht="40.5" customHeight="1" x14ac:dyDescent="0.25">
      <c r="A752" s="400"/>
      <c r="B752" s="402"/>
      <c r="C752" s="397">
        <v>2015</v>
      </c>
      <c r="D752" s="398">
        <v>0</v>
      </c>
      <c r="E752" s="398">
        <v>926603</v>
      </c>
      <c r="F752" s="398">
        <v>0</v>
      </c>
      <c r="G752" s="398">
        <v>708030</v>
      </c>
      <c r="H752" s="398">
        <v>0</v>
      </c>
      <c r="I752" s="398">
        <v>218573</v>
      </c>
      <c r="J752" s="398">
        <v>0</v>
      </c>
      <c r="K752" s="398">
        <v>0</v>
      </c>
      <c r="L752" s="398">
        <v>0</v>
      </c>
      <c r="M752" s="398">
        <v>0</v>
      </c>
      <c r="N752" s="398">
        <v>0</v>
      </c>
      <c r="O752" s="398">
        <v>100</v>
      </c>
      <c r="P752" s="51" t="s">
        <v>323</v>
      </c>
      <c r="Q752" s="59">
        <v>110181</v>
      </c>
      <c r="R752" s="59">
        <v>113961</v>
      </c>
      <c r="S752" s="59">
        <v>103.4</v>
      </c>
      <c r="T752" s="2"/>
    </row>
    <row r="753" spans="1:20" ht="24.75" customHeight="1" x14ac:dyDescent="0.25">
      <c r="A753" s="400"/>
      <c r="B753" s="402"/>
      <c r="C753" s="397"/>
      <c r="D753" s="398"/>
      <c r="E753" s="398"/>
      <c r="F753" s="398"/>
      <c r="G753" s="398"/>
      <c r="H753" s="398"/>
      <c r="I753" s="398"/>
      <c r="J753" s="398"/>
      <c r="K753" s="398"/>
      <c r="L753" s="398"/>
      <c r="M753" s="398"/>
      <c r="N753" s="398"/>
      <c r="O753" s="398"/>
      <c r="P753" s="42" t="s">
        <v>324</v>
      </c>
      <c r="Q753" s="59">
        <v>116999</v>
      </c>
      <c r="R753" s="59">
        <v>121618</v>
      </c>
      <c r="S753" s="59">
        <v>103.9</v>
      </c>
      <c r="T753" s="2"/>
    </row>
    <row r="754" spans="1:20" ht="27.75" customHeight="1" x14ac:dyDescent="0.25">
      <c r="A754" s="400"/>
      <c r="B754" s="402"/>
      <c r="C754" s="397"/>
      <c r="D754" s="398"/>
      <c r="E754" s="398"/>
      <c r="F754" s="398"/>
      <c r="G754" s="398"/>
      <c r="H754" s="398"/>
      <c r="I754" s="398"/>
      <c r="J754" s="398"/>
      <c r="K754" s="398"/>
      <c r="L754" s="398"/>
      <c r="M754" s="398"/>
      <c r="N754" s="398"/>
      <c r="O754" s="398"/>
      <c r="P754" s="42" t="s">
        <v>325</v>
      </c>
      <c r="Q754" s="59">
        <v>6900</v>
      </c>
      <c r="R754" s="59">
        <v>6676</v>
      </c>
      <c r="S754" s="59">
        <v>96.8</v>
      </c>
      <c r="T754" s="2"/>
    </row>
    <row r="755" spans="1:20" ht="27" customHeight="1" x14ac:dyDescent="0.25">
      <c r="A755" s="400"/>
      <c r="B755" s="402"/>
      <c r="C755" s="397"/>
      <c r="D755" s="398"/>
      <c r="E755" s="398"/>
      <c r="F755" s="398"/>
      <c r="G755" s="398"/>
      <c r="H755" s="398"/>
      <c r="I755" s="398"/>
      <c r="J755" s="398"/>
      <c r="K755" s="398"/>
      <c r="L755" s="398"/>
      <c r="M755" s="398"/>
      <c r="N755" s="398"/>
      <c r="O755" s="398"/>
      <c r="P755" s="42" t="s">
        <v>326</v>
      </c>
      <c r="Q755" s="59">
        <v>635</v>
      </c>
      <c r="R755" s="59">
        <v>346</v>
      </c>
      <c r="S755" s="59">
        <v>54.5</v>
      </c>
      <c r="T755" s="2"/>
    </row>
    <row r="756" spans="1:20" ht="60.75" customHeight="1" x14ac:dyDescent="0.25">
      <c r="A756" s="400"/>
      <c r="B756" s="402"/>
      <c r="C756" s="397"/>
      <c r="D756" s="398"/>
      <c r="E756" s="398"/>
      <c r="F756" s="398"/>
      <c r="G756" s="398"/>
      <c r="H756" s="398"/>
      <c r="I756" s="398"/>
      <c r="J756" s="398"/>
      <c r="K756" s="398"/>
      <c r="L756" s="398"/>
      <c r="M756" s="398"/>
      <c r="N756" s="398"/>
      <c r="O756" s="398"/>
      <c r="P756" s="42" t="s">
        <v>327</v>
      </c>
      <c r="Q756" s="59">
        <v>370</v>
      </c>
      <c r="R756" s="59">
        <v>1973</v>
      </c>
      <c r="S756" s="59" t="s">
        <v>347</v>
      </c>
      <c r="T756" s="2"/>
    </row>
    <row r="757" spans="1:20" ht="15" customHeight="1" x14ac:dyDescent="0.25">
      <c r="A757" s="400"/>
      <c r="B757" s="402"/>
      <c r="C757" s="397"/>
      <c r="D757" s="398"/>
      <c r="E757" s="398"/>
      <c r="F757" s="398"/>
      <c r="G757" s="398"/>
      <c r="H757" s="398"/>
      <c r="I757" s="398"/>
      <c r="J757" s="398"/>
      <c r="K757" s="398"/>
      <c r="L757" s="398"/>
      <c r="M757" s="398"/>
      <c r="N757" s="398"/>
      <c r="O757" s="398"/>
      <c r="P757" s="41" t="s">
        <v>321</v>
      </c>
      <c r="Q757" s="59">
        <v>0</v>
      </c>
      <c r="R757" s="59">
        <v>926603</v>
      </c>
      <c r="S757" s="59">
        <v>100</v>
      </c>
      <c r="T757" s="2"/>
    </row>
    <row r="758" spans="1:20" ht="39" customHeight="1" x14ac:dyDescent="0.25">
      <c r="A758" s="400"/>
      <c r="B758" s="402"/>
      <c r="C758" s="397">
        <v>2016</v>
      </c>
      <c r="D758" s="398">
        <v>503838.5</v>
      </c>
      <c r="E758" s="398">
        <v>503838.5</v>
      </c>
      <c r="F758" s="398">
        <v>383996</v>
      </c>
      <c r="G758" s="398">
        <v>383996</v>
      </c>
      <c r="H758" s="398">
        <v>119842.5</v>
      </c>
      <c r="I758" s="398">
        <v>119842.5</v>
      </c>
      <c r="J758" s="398">
        <v>0</v>
      </c>
      <c r="K758" s="398">
        <v>0</v>
      </c>
      <c r="L758" s="398">
        <v>0</v>
      </c>
      <c r="M758" s="398">
        <v>0</v>
      </c>
      <c r="N758" s="398">
        <v>100</v>
      </c>
      <c r="O758" s="398">
        <v>100</v>
      </c>
      <c r="P758" s="51" t="s">
        <v>323</v>
      </c>
      <c r="Q758" s="144">
        <v>110206</v>
      </c>
      <c r="R758" s="144">
        <v>116968</v>
      </c>
      <c r="S758" s="144">
        <v>106.1</v>
      </c>
      <c r="T758" s="2"/>
    </row>
    <row r="759" spans="1:20" ht="26.25" customHeight="1" x14ac:dyDescent="0.25">
      <c r="A759" s="400"/>
      <c r="B759" s="402"/>
      <c r="C759" s="397"/>
      <c r="D759" s="398"/>
      <c r="E759" s="398"/>
      <c r="F759" s="398"/>
      <c r="G759" s="398"/>
      <c r="H759" s="398"/>
      <c r="I759" s="398"/>
      <c r="J759" s="398"/>
      <c r="K759" s="398"/>
      <c r="L759" s="398"/>
      <c r="M759" s="398"/>
      <c r="N759" s="398"/>
      <c r="O759" s="398"/>
      <c r="P759" s="41" t="s">
        <v>324</v>
      </c>
      <c r="Q759" s="144">
        <v>121766</v>
      </c>
      <c r="R759" s="144">
        <v>133325</v>
      </c>
      <c r="S759" s="144">
        <v>109.5</v>
      </c>
      <c r="T759" s="2"/>
    </row>
    <row r="760" spans="1:20" ht="25.5" customHeight="1" x14ac:dyDescent="0.25">
      <c r="A760" s="400"/>
      <c r="B760" s="402"/>
      <c r="C760" s="397"/>
      <c r="D760" s="398"/>
      <c r="E760" s="398"/>
      <c r="F760" s="398"/>
      <c r="G760" s="398"/>
      <c r="H760" s="398"/>
      <c r="I760" s="398"/>
      <c r="J760" s="398"/>
      <c r="K760" s="398"/>
      <c r="L760" s="398"/>
      <c r="M760" s="398"/>
      <c r="N760" s="398"/>
      <c r="O760" s="398"/>
      <c r="P760" s="41" t="s">
        <v>325</v>
      </c>
      <c r="Q760" s="144">
        <v>6950</v>
      </c>
      <c r="R760" s="144">
        <v>6820</v>
      </c>
      <c r="S760" s="144">
        <v>98.1</v>
      </c>
      <c r="T760" s="2"/>
    </row>
    <row r="761" spans="1:20" ht="27.75" customHeight="1" x14ac:dyDescent="0.25">
      <c r="A761" s="400"/>
      <c r="B761" s="402"/>
      <c r="C761" s="397"/>
      <c r="D761" s="398"/>
      <c r="E761" s="398"/>
      <c r="F761" s="398"/>
      <c r="G761" s="398"/>
      <c r="H761" s="398"/>
      <c r="I761" s="398"/>
      <c r="J761" s="398"/>
      <c r="K761" s="398"/>
      <c r="L761" s="398"/>
      <c r="M761" s="398"/>
      <c r="N761" s="398"/>
      <c r="O761" s="398"/>
      <c r="P761" s="41" t="s">
        <v>326</v>
      </c>
      <c r="Q761" s="144">
        <v>304</v>
      </c>
      <c r="R761" s="144">
        <v>273</v>
      </c>
      <c r="S761" s="144">
        <v>89.8</v>
      </c>
      <c r="T761" s="2"/>
    </row>
    <row r="762" spans="1:20" ht="74.25" customHeight="1" x14ac:dyDescent="0.25">
      <c r="A762" s="400"/>
      <c r="B762" s="402"/>
      <c r="C762" s="397"/>
      <c r="D762" s="398"/>
      <c r="E762" s="398"/>
      <c r="F762" s="398"/>
      <c r="G762" s="398"/>
      <c r="H762" s="398"/>
      <c r="I762" s="398"/>
      <c r="J762" s="398"/>
      <c r="K762" s="398"/>
      <c r="L762" s="398"/>
      <c r="M762" s="398"/>
      <c r="N762" s="398"/>
      <c r="O762" s="398"/>
      <c r="P762" s="41" t="s">
        <v>327</v>
      </c>
      <c r="Q762" s="144">
        <v>390</v>
      </c>
      <c r="R762" s="144">
        <v>1646</v>
      </c>
      <c r="S762" s="144" t="s">
        <v>456</v>
      </c>
      <c r="T762" s="2"/>
    </row>
    <row r="763" spans="1:20" ht="15" customHeight="1" x14ac:dyDescent="0.25">
      <c r="A763" s="400"/>
      <c r="B763" s="402"/>
      <c r="C763" s="397"/>
      <c r="D763" s="398"/>
      <c r="E763" s="398"/>
      <c r="F763" s="398"/>
      <c r="G763" s="398"/>
      <c r="H763" s="398"/>
      <c r="I763" s="398"/>
      <c r="J763" s="398"/>
      <c r="K763" s="398"/>
      <c r="L763" s="398"/>
      <c r="M763" s="398"/>
      <c r="N763" s="398"/>
      <c r="O763" s="398"/>
      <c r="P763" s="41" t="s">
        <v>321</v>
      </c>
      <c r="Q763" s="144">
        <v>503838.5</v>
      </c>
      <c r="R763" s="144">
        <v>503838.5</v>
      </c>
      <c r="S763" s="144">
        <v>100</v>
      </c>
      <c r="T763" s="2"/>
    </row>
    <row r="764" spans="1:20" ht="37.5" customHeight="1" x14ac:dyDescent="0.25">
      <c r="A764" s="400"/>
      <c r="B764" s="402"/>
      <c r="C764" s="397">
        <v>2017</v>
      </c>
      <c r="D764" s="398">
        <v>1504774.96</v>
      </c>
      <c r="E764" s="398">
        <v>1504774.96</v>
      </c>
      <c r="F764" s="398">
        <v>1281327.03</v>
      </c>
      <c r="G764" s="398">
        <v>1281327.03</v>
      </c>
      <c r="H764" s="398">
        <v>223447.93</v>
      </c>
      <c r="I764" s="398">
        <v>223447.93</v>
      </c>
      <c r="J764" s="398">
        <v>0</v>
      </c>
      <c r="K764" s="398">
        <v>0</v>
      </c>
      <c r="L764" s="398">
        <v>0</v>
      </c>
      <c r="M764" s="398">
        <v>0</v>
      </c>
      <c r="N764" s="398">
        <v>100</v>
      </c>
      <c r="O764" s="398">
        <v>100</v>
      </c>
      <c r="P764" s="51" t="s">
        <v>323</v>
      </c>
      <c r="Q764" s="171">
        <v>111297</v>
      </c>
      <c r="R764" s="171">
        <v>115896</v>
      </c>
      <c r="S764" s="171">
        <v>104.13</v>
      </c>
      <c r="T764" s="2"/>
    </row>
    <row r="765" spans="1:20" ht="27" customHeight="1" x14ac:dyDescent="0.25">
      <c r="A765" s="400"/>
      <c r="B765" s="402"/>
      <c r="C765" s="397"/>
      <c r="D765" s="398"/>
      <c r="E765" s="398"/>
      <c r="F765" s="398"/>
      <c r="G765" s="398"/>
      <c r="H765" s="398"/>
      <c r="I765" s="398"/>
      <c r="J765" s="398"/>
      <c r="K765" s="398"/>
      <c r="L765" s="398"/>
      <c r="M765" s="398"/>
      <c r="N765" s="398"/>
      <c r="O765" s="398"/>
      <c r="P765" s="41" t="s">
        <v>324</v>
      </c>
      <c r="Q765" s="171">
        <v>133483</v>
      </c>
      <c r="R765" s="171">
        <v>149730</v>
      </c>
      <c r="S765" s="171">
        <v>112.17</v>
      </c>
      <c r="T765" s="2"/>
    </row>
    <row r="766" spans="1:20" ht="25.5" customHeight="1" x14ac:dyDescent="0.25">
      <c r="A766" s="400"/>
      <c r="B766" s="402"/>
      <c r="C766" s="397"/>
      <c r="D766" s="398"/>
      <c r="E766" s="398"/>
      <c r="F766" s="398"/>
      <c r="G766" s="398"/>
      <c r="H766" s="398"/>
      <c r="I766" s="398"/>
      <c r="J766" s="398"/>
      <c r="K766" s="398"/>
      <c r="L766" s="398"/>
      <c r="M766" s="398"/>
      <c r="N766" s="398"/>
      <c r="O766" s="398"/>
      <c r="P766" s="41" t="s">
        <v>325</v>
      </c>
      <c r="Q766" s="171">
        <v>7000</v>
      </c>
      <c r="R766" s="171">
        <v>7848</v>
      </c>
      <c r="S766" s="171">
        <v>112.11</v>
      </c>
      <c r="T766" s="2"/>
    </row>
    <row r="767" spans="1:20" ht="25.5" customHeight="1" x14ac:dyDescent="0.25">
      <c r="A767" s="400"/>
      <c r="B767" s="402"/>
      <c r="C767" s="397"/>
      <c r="D767" s="398"/>
      <c r="E767" s="398"/>
      <c r="F767" s="398"/>
      <c r="G767" s="398"/>
      <c r="H767" s="398"/>
      <c r="I767" s="398"/>
      <c r="J767" s="398"/>
      <c r="K767" s="398"/>
      <c r="L767" s="398"/>
      <c r="M767" s="398"/>
      <c r="N767" s="398"/>
      <c r="O767" s="398"/>
      <c r="P767" s="41" t="s">
        <v>326</v>
      </c>
      <c r="Q767" s="171">
        <v>702</v>
      </c>
      <c r="R767" s="171">
        <v>226</v>
      </c>
      <c r="S767" s="171">
        <v>32.200000000000003</v>
      </c>
      <c r="T767" s="2"/>
    </row>
    <row r="768" spans="1:20" ht="28.5" customHeight="1" x14ac:dyDescent="0.25">
      <c r="A768" s="400"/>
      <c r="B768" s="402"/>
      <c r="C768" s="397"/>
      <c r="D768" s="398"/>
      <c r="E768" s="398"/>
      <c r="F768" s="398"/>
      <c r="G768" s="398"/>
      <c r="H768" s="398"/>
      <c r="I768" s="398"/>
      <c r="J768" s="398"/>
      <c r="K768" s="398"/>
      <c r="L768" s="398"/>
      <c r="M768" s="398"/>
      <c r="N768" s="398"/>
      <c r="O768" s="398"/>
      <c r="P768" s="41" t="s">
        <v>327</v>
      </c>
      <c r="Q768" s="171">
        <v>450</v>
      </c>
      <c r="R768" s="171">
        <v>760</v>
      </c>
      <c r="S768" s="171">
        <v>168.9</v>
      </c>
      <c r="T768" s="2"/>
    </row>
    <row r="769" spans="1:20" ht="15" customHeight="1" x14ac:dyDescent="0.25">
      <c r="A769" s="400"/>
      <c r="B769" s="402"/>
      <c r="C769" s="397"/>
      <c r="D769" s="398"/>
      <c r="E769" s="398"/>
      <c r="F769" s="398"/>
      <c r="G769" s="398"/>
      <c r="H769" s="398"/>
      <c r="I769" s="398"/>
      <c r="J769" s="398"/>
      <c r="K769" s="398"/>
      <c r="L769" s="398"/>
      <c r="M769" s="398"/>
      <c r="N769" s="398"/>
      <c r="O769" s="398"/>
      <c r="P769" s="41" t="s">
        <v>321</v>
      </c>
      <c r="Q769" s="171">
        <v>1504774.96</v>
      </c>
      <c r="R769" s="171">
        <v>1504774.96</v>
      </c>
      <c r="S769" s="171">
        <v>100</v>
      </c>
      <c r="T769" s="2"/>
    </row>
    <row r="770" spans="1:20" ht="40.5" customHeight="1" x14ac:dyDescent="0.25">
      <c r="A770" s="400"/>
      <c r="B770" s="402"/>
      <c r="C770" s="397">
        <v>2018</v>
      </c>
      <c r="D770" s="398">
        <v>986568</v>
      </c>
      <c r="E770" s="398">
        <v>986568</v>
      </c>
      <c r="F770" s="398">
        <v>914267</v>
      </c>
      <c r="G770" s="398">
        <v>914267</v>
      </c>
      <c r="H770" s="398">
        <v>72301</v>
      </c>
      <c r="I770" s="398">
        <v>72301</v>
      </c>
      <c r="J770" s="398">
        <v>0</v>
      </c>
      <c r="K770" s="398">
        <v>0</v>
      </c>
      <c r="L770" s="398">
        <v>0</v>
      </c>
      <c r="M770" s="398">
        <v>0</v>
      </c>
      <c r="N770" s="398">
        <v>100</v>
      </c>
      <c r="O770" s="398">
        <v>100</v>
      </c>
      <c r="P770" s="51" t="s">
        <v>323</v>
      </c>
      <c r="Q770" s="209">
        <v>115909</v>
      </c>
      <c r="R770" s="209">
        <v>114275</v>
      </c>
      <c r="S770" s="209">
        <v>98.59</v>
      </c>
      <c r="T770" s="2"/>
    </row>
    <row r="771" spans="1:20" ht="28.5" customHeight="1" x14ac:dyDescent="0.25">
      <c r="A771" s="400"/>
      <c r="B771" s="402"/>
      <c r="C771" s="397"/>
      <c r="D771" s="398"/>
      <c r="E771" s="398"/>
      <c r="F771" s="398"/>
      <c r="G771" s="398"/>
      <c r="H771" s="398"/>
      <c r="I771" s="398"/>
      <c r="J771" s="398"/>
      <c r="K771" s="398"/>
      <c r="L771" s="398"/>
      <c r="M771" s="398"/>
      <c r="N771" s="398"/>
      <c r="O771" s="398"/>
      <c r="P771" s="41" t="s">
        <v>324</v>
      </c>
      <c r="Q771" s="209">
        <v>165168</v>
      </c>
      <c r="R771" s="209">
        <v>172205</v>
      </c>
      <c r="S771" s="209">
        <v>104.26</v>
      </c>
      <c r="T771" s="2"/>
    </row>
    <row r="772" spans="1:20" ht="26.25" customHeight="1" x14ac:dyDescent="0.25">
      <c r="A772" s="400"/>
      <c r="B772" s="402"/>
      <c r="C772" s="397"/>
      <c r="D772" s="398"/>
      <c r="E772" s="398"/>
      <c r="F772" s="398"/>
      <c r="G772" s="398"/>
      <c r="H772" s="398"/>
      <c r="I772" s="398"/>
      <c r="J772" s="398"/>
      <c r="K772" s="398"/>
      <c r="L772" s="398"/>
      <c r="M772" s="398"/>
      <c r="N772" s="398"/>
      <c r="O772" s="398"/>
      <c r="P772" s="41" t="s">
        <v>325</v>
      </c>
      <c r="Q772" s="209">
        <v>7000</v>
      </c>
      <c r="R772" s="209">
        <v>7582</v>
      </c>
      <c r="S772" s="209">
        <v>108.31</v>
      </c>
      <c r="T772" s="2"/>
    </row>
    <row r="773" spans="1:20" ht="27.75" customHeight="1" x14ac:dyDescent="0.25">
      <c r="A773" s="400"/>
      <c r="B773" s="402"/>
      <c r="C773" s="397"/>
      <c r="D773" s="398"/>
      <c r="E773" s="398"/>
      <c r="F773" s="398"/>
      <c r="G773" s="398"/>
      <c r="H773" s="398"/>
      <c r="I773" s="398"/>
      <c r="J773" s="398"/>
      <c r="K773" s="398"/>
      <c r="L773" s="398"/>
      <c r="M773" s="398"/>
      <c r="N773" s="398"/>
      <c r="O773" s="398"/>
      <c r="P773" s="41" t="s">
        <v>326</v>
      </c>
      <c r="Q773" s="209">
        <v>306</v>
      </c>
      <c r="R773" s="209">
        <v>95</v>
      </c>
      <c r="S773" s="209">
        <v>31.05</v>
      </c>
      <c r="T773" s="2"/>
    </row>
    <row r="774" spans="1:20" ht="75" customHeight="1" x14ac:dyDescent="0.25">
      <c r="A774" s="400"/>
      <c r="B774" s="402"/>
      <c r="C774" s="397"/>
      <c r="D774" s="398"/>
      <c r="E774" s="398"/>
      <c r="F774" s="398"/>
      <c r="G774" s="398"/>
      <c r="H774" s="398"/>
      <c r="I774" s="398"/>
      <c r="J774" s="398"/>
      <c r="K774" s="398"/>
      <c r="L774" s="398"/>
      <c r="M774" s="398"/>
      <c r="N774" s="398"/>
      <c r="O774" s="398"/>
      <c r="P774" s="41" t="s">
        <v>327</v>
      </c>
      <c r="Q774" s="209">
        <v>450</v>
      </c>
      <c r="R774" s="209">
        <v>106</v>
      </c>
      <c r="S774" s="209">
        <v>23.56</v>
      </c>
      <c r="T774" s="2"/>
    </row>
    <row r="775" spans="1:20" ht="15" customHeight="1" x14ac:dyDescent="0.25">
      <c r="A775" s="400"/>
      <c r="B775" s="402"/>
      <c r="C775" s="397"/>
      <c r="D775" s="398"/>
      <c r="E775" s="398"/>
      <c r="F775" s="398"/>
      <c r="G775" s="398"/>
      <c r="H775" s="398"/>
      <c r="I775" s="398"/>
      <c r="J775" s="398"/>
      <c r="K775" s="398"/>
      <c r="L775" s="398"/>
      <c r="M775" s="398"/>
      <c r="N775" s="398"/>
      <c r="O775" s="398"/>
      <c r="P775" s="41" t="s">
        <v>321</v>
      </c>
      <c r="Q775" s="224">
        <v>986568</v>
      </c>
      <c r="R775" s="224">
        <v>986568</v>
      </c>
      <c r="S775" s="209">
        <v>100</v>
      </c>
      <c r="T775" s="2"/>
    </row>
    <row r="776" spans="1:20" ht="39" customHeight="1" x14ac:dyDescent="0.25">
      <c r="A776" s="400"/>
      <c r="B776" s="402"/>
      <c r="C776" s="397">
        <v>2019</v>
      </c>
      <c r="D776" s="398">
        <v>1772073</v>
      </c>
      <c r="E776" s="398">
        <v>1772073</v>
      </c>
      <c r="F776" s="398">
        <v>0</v>
      </c>
      <c r="G776" s="398">
        <v>0</v>
      </c>
      <c r="H776" s="398">
        <v>1772073</v>
      </c>
      <c r="I776" s="398">
        <v>1772073</v>
      </c>
      <c r="J776" s="398">
        <v>0</v>
      </c>
      <c r="K776" s="398">
        <v>0</v>
      </c>
      <c r="L776" s="398">
        <v>0</v>
      </c>
      <c r="M776" s="398">
        <v>0</v>
      </c>
      <c r="N776" s="398">
        <v>100</v>
      </c>
      <c r="O776" s="398">
        <v>100</v>
      </c>
      <c r="P776" s="51" t="s">
        <v>323</v>
      </c>
      <c r="Q776" s="263">
        <v>115788</v>
      </c>
      <c r="R776" s="263">
        <v>115355</v>
      </c>
      <c r="S776" s="263">
        <v>99.63</v>
      </c>
      <c r="T776" s="2"/>
    </row>
    <row r="777" spans="1:20" ht="27.75" customHeight="1" x14ac:dyDescent="0.25">
      <c r="A777" s="400"/>
      <c r="B777" s="402"/>
      <c r="C777" s="397"/>
      <c r="D777" s="398"/>
      <c r="E777" s="398"/>
      <c r="F777" s="398"/>
      <c r="G777" s="398"/>
      <c r="H777" s="398"/>
      <c r="I777" s="398"/>
      <c r="J777" s="398"/>
      <c r="K777" s="398"/>
      <c r="L777" s="398"/>
      <c r="M777" s="398"/>
      <c r="N777" s="398"/>
      <c r="O777" s="398"/>
      <c r="P777" s="41" t="s">
        <v>324</v>
      </c>
      <c r="Q777" s="263">
        <v>200000</v>
      </c>
      <c r="R777" s="263">
        <v>215695</v>
      </c>
      <c r="S777" s="263">
        <v>107.85</v>
      </c>
      <c r="T777" s="2"/>
    </row>
    <row r="778" spans="1:20" ht="27.75" customHeight="1" x14ac:dyDescent="0.25">
      <c r="A778" s="400"/>
      <c r="B778" s="402"/>
      <c r="C778" s="397"/>
      <c r="D778" s="398"/>
      <c r="E778" s="398"/>
      <c r="F778" s="398"/>
      <c r="G778" s="398"/>
      <c r="H778" s="398"/>
      <c r="I778" s="398"/>
      <c r="J778" s="398"/>
      <c r="K778" s="398"/>
      <c r="L778" s="398"/>
      <c r="M778" s="398"/>
      <c r="N778" s="398"/>
      <c r="O778" s="398"/>
      <c r="P778" s="41" t="s">
        <v>325</v>
      </c>
      <c r="Q778" s="263">
        <v>7000</v>
      </c>
      <c r="R778" s="263">
        <v>9253</v>
      </c>
      <c r="S778" s="263">
        <v>132.19</v>
      </c>
      <c r="T778" s="2"/>
    </row>
    <row r="779" spans="1:20" ht="26.25" customHeight="1" x14ac:dyDescent="0.25">
      <c r="A779" s="400"/>
      <c r="B779" s="402"/>
      <c r="C779" s="397"/>
      <c r="D779" s="398"/>
      <c r="E779" s="398"/>
      <c r="F779" s="398"/>
      <c r="G779" s="398"/>
      <c r="H779" s="398"/>
      <c r="I779" s="398"/>
      <c r="J779" s="398"/>
      <c r="K779" s="398"/>
      <c r="L779" s="398"/>
      <c r="M779" s="398"/>
      <c r="N779" s="398"/>
      <c r="O779" s="398"/>
      <c r="P779" s="41" t="s">
        <v>326</v>
      </c>
      <c r="Q779" s="263">
        <v>306</v>
      </c>
      <c r="R779" s="263">
        <v>122</v>
      </c>
      <c r="S779" s="263">
        <v>39.869999999999997</v>
      </c>
      <c r="T779" s="2"/>
    </row>
    <row r="780" spans="1:20" ht="73.5" customHeight="1" x14ac:dyDescent="0.25">
      <c r="A780" s="400"/>
      <c r="B780" s="402"/>
      <c r="C780" s="397"/>
      <c r="D780" s="398"/>
      <c r="E780" s="398"/>
      <c r="F780" s="398"/>
      <c r="G780" s="398"/>
      <c r="H780" s="398"/>
      <c r="I780" s="398"/>
      <c r="J780" s="398"/>
      <c r="K780" s="398"/>
      <c r="L780" s="398"/>
      <c r="M780" s="398"/>
      <c r="N780" s="398"/>
      <c r="O780" s="398"/>
      <c r="P780" s="41" t="s">
        <v>327</v>
      </c>
      <c r="Q780" s="263">
        <v>470</v>
      </c>
      <c r="R780" s="263">
        <v>45</v>
      </c>
      <c r="S780" s="263">
        <v>9.57</v>
      </c>
      <c r="T780" s="2"/>
    </row>
    <row r="781" spans="1:20" ht="15" customHeight="1" x14ac:dyDescent="0.25">
      <c r="A781" s="400"/>
      <c r="B781" s="402"/>
      <c r="C781" s="397"/>
      <c r="D781" s="398"/>
      <c r="E781" s="398"/>
      <c r="F781" s="398"/>
      <c r="G781" s="398"/>
      <c r="H781" s="398"/>
      <c r="I781" s="398"/>
      <c r="J781" s="398"/>
      <c r="K781" s="398"/>
      <c r="L781" s="398"/>
      <c r="M781" s="398"/>
      <c r="N781" s="398"/>
      <c r="O781" s="398"/>
      <c r="P781" s="41" t="s">
        <v>321</v>
      </c>
      <c r="Q781" s="224">
        <v>1772073</v>
      </c>
      <c r="R781" s="224">
        <v>1772073</v>
      </c>
      <c r="S781" s="263">
        <v>100</v>
      </c>
      <c r="T781" s="2"/>
    </row>
    <row r="782" spans="1:20" ht="37.5" customHeight="1" x14ac:dyDescent="0.25">
      <c r="A782" s="400"/>
      <c r="B782" s="402"/>
      <c r="C782" s="397">
        <v>2020</v>
      </c>
      <c r="D782" s="398">
        <v>0</v>
      </c>
      <c r="E782" s="398">
        <v>0</v>
      </c>
      <c r="F782" s="398">
        <v>0</v>
      </c>
      <c r="G782" s="398">
        <v>0</v>
      </c>
      <c r="H782" s="398">
        <v>0</v>
      </c>
      <c r="I782" s="398">
        <v>0</v>
      </c>
      <c r="J782" s="398">
        <v>0</v>
      </c>
      <c r="K782" s="398">
        <v>0</v>
      </c>
      <c r="L782" s="398">
        <v>0</v>
      </c>
      <c r="M782" s="398">
        <v>0</v>
      </c>
      <c r="N782" s="398" t="s">
        <v>341</v>
      </c>
      <c r="O782" s="398" t="s">
        <v>341</v>
      </c>
      <c r="P782" s="51" t="s">
        <v>323</v>
      </c>
      <c r="Q782" s="293">
        <v>112100</v>
      </c>
      <c r="R782" s="293">
        <v>106600</v>
      </c>
      <c r="S782" s="329">
        <f>R782/Q782</f>
        <v>0.95093666369313112</v>
      </c>
      <c r="T782" s="2"/>
    </row>
    <row r="783" spans="1:20" ht="26.25" customHeight="1" x14ac:dyDescent="0.25">
      <c r="A783" s="400"/>
      <c r="B783" s="402"/>
      <c r="C783" s="397"/>
      <c r="D783" s="398"/>
      <c r="E783" s="398"/>
      <c r="F783" s="398"/>
      <c r="G783" s="398"/>
      <c r="H783" s="398"/>
      <c r="I783" s="398"/>
      <c r="J783" s="398"/>
      <c r="K783" s="398"/>
      <c r="L783" s="398"/>
      <c r="M783" s="398"/>
      <c r="N783" s="398"/>
      <c r="O783" s="398"/>
      <c r="P783" s="41" t="s">
        <v>324</v>
      </c>
      <c r="Q783" s="293">
        <v>224946</v>
      </c>
      <c r="R783" s="293">
        <v>236170</v>
      </c>
      <c r="S783" s="329">
        <f t="shared" ref="S783:S786" si="218">R783/Q783</f>
        <v>1.0498964195851448</v>
      </c>
      <c r="T783" s="2"/>
    </row>
    <row r="784" spans="1:20" ht="24" customHeight="1" x14ac:dyDescent="0.25">
      <c r="A784" s="400"/>
      <c r="B784" s="402"/>
      <c r="C784" s="397"/>
      <c r="D784" s="398"/>
      <c r="E784" s="398"/>
      <c r="F784" s="398"/>
      <c r="G784" s="398"/>
      <c r="H784" s="398"/>
      <c r="I784" s="398"/>
      <c r="J784" s="398"/>
      <c r="K784" s="398"/>
      <c r="L784" s="398"/>
      <c r="M784" s="398"/>
      <c r="N784" s="398"/>
      <c r="O784" s="398"/>
      <c r="P784" s="41" t="s">
        <v>325</v>
      </c>
      <c r="Q784" s="293">
        <v>7500</v>
      </c>
      <c r="R784" s="293">
        <v>8632</v>
      </c>
      <c r="S784" s="329">
        <f t="shared" si="218"/>
        <v>1.1509333333333334</v>
      </c>
      <c r="T784" s="2"/>
    </row>
    <row r="785" spans="1:20" ht="24.75" customHeight="1" x14ac:dyDescent="0.25">
      <c r="A785" s="400"/>
      <c r="B785" s="402"/>
      <c r="C785" s="397"/>
      <c r="D785" s="398"/>
      <c r="E785" s="398"/>
      <c r="F785" s="398"/>
      <c r="G785" s="398"/>
      <c r="H785" s="398"/>
      <c r="I785" s="398"/>
      <c r="J785" s="398"/>
      <c r="K785" s="398"/>
      <c r="L785" s="398"/>
      <c r="M785" s="398"/>
      <c r="N785" s="398"/>
      <c r="O785" s="398"/>
      <c r="P785" s="41" t="s">
        <v>326</v>
      </c>
      <c r="Q785" s="293">
        <v>113</v>
      </c>
      <c r="R785" s="293">
        <v>104</v>
      </c>
      <c r="S785" s="329">
        <f t="shared" si="218"/>
        <v>0.92035398230088494</v>
      </c>
      <c r="T785" s="2"/>
    </row>
    <row r="786" spans="1:20" ht="75" customHeight="1" x14ac:dyDescent="0.25">
      <c r="A786" s="400"/>
      <c r="B786" s="402"/>
      <c r="C786" s="397"/>
      <c r="D786" s="398"/>
      <c r="E786" s="398"/>
      <c r="F786" s="398"/>
      <c r="G786" s="398"/>
      <c r="H786" s="398"/>
      <c r="I786" s="398"/>
      <c r="J786" s="398"/>
      <c r="K786" s="398"/>
      <c r="L786" s="398"/>
      <c r="M786" s="398"/>
      <c r="N786" s="398"/>
      <c r="O786" s="398"/>
      <c r="P786" s="41" t="s">
        <v>327</v>
      </c>
      <c r="Q786" s="293">
        <v>40</v>
      </c>
      <c r="R786" s="293">
        <v>10</v>
      </c>
      <c r="S786" s="329">
        <f t="shared" si="218"/>
        <v>0.25</v>
      </c>
      <c r="T786" s="2"/>
    </row>
    <row r="787" spans="1:20" ht="22.5" customHeight="1" x14ac:dyDescent="0.25">
      <c r="A787" s="426" t="s">
        <v>457</v>
      </c>
      <c r="B787" s="429" t="s">
        <v>613</v>
      </c>
      <c r="C787" s="17" t="s">
        <v>587</v>
      </c>
      <c r="D787" s="18">
        <f>SUM(D788:D793)</f>
        <v>800634.32</v>
      </c>
      <c r="E787" s="18">
        <f t="shared" ref="E787:M787" si="219">SUM(E788:E793)</f>
        <v>675902.23</v>
      </c>
      <c r="F787" s="18">
        <f t="shared" si="219"/>
        <v>202923.62999999998</v>
      </c>
      <c r="G787" s="18">
        <f t="shared" si="219"/>
        <v>151237.9</v>
      </c>
      <c r="H787" s="18">
        <f t="shared" si="219"/>
        <v>367333.97</v>
      </c>
      <c r="I787" s="18">
        <f t="shared" si="219"/>
        <v>322917.24</v>
      </c>
      <c r="J787" s="18">
        <f t="shared" si="219"/>
        <v>120026.10999999999</v>
      </c>
      <c r="K787" s="18">
        <f t="shared" si="219"/>
        <v>110703.76999999999</v>
      </c>
      <c r="L787" s="18">
        <f t="shared" si="219"/>
        <v>110350.60999999999</v>
      </c>
      <c r="M787" s="18">
        <f t="shared" si="219"/>
        <v>91043.319999999992</v>
      </c>
      <c r="N787" s="18">
        <v>100</v>
      </c>
      <c r="O787" s="18">
        <v>84.42</v>
      </c>
      <c r="P787" s="432" t="s">
        <v>22</v>
      </c>
      <c r="Q787" s="432" t="s">
        <v>22</v>
      </c>
      <c r="R787" s="432" t="s">
        <v>22</v>
      </c>
      <c r="S787" s="432" t="s">
        <v>22</v>
      </c>
      <c r="T787" s="2"/>
    </row>
    <row r="788" spans="1:20" ht="17.25" customHeight="1" x14ac:dyDescent="0.25">
      <c r="A788" s="427"/>
      <c r="B788" s="430"/>
      <c r="C788" s="16">
        <v>2014</v>
      </c>
      <c r="D788" s="18">
        <f t="shared" ref="D788:M788" si="220">SUM(D795+D802+D811+D822+D835+D876+D894+D906)</f>
        <v>112466.44</v>
      </c>
      <c r="E788" s="18">
        <f t="shared" si="220"/>
        <v>112466.44</v>
      </c>
      <c r="F788" s="18">
        <f t="shared" si="220"/>
        <v>27257.090000000004</v>
      </c>
      <c r="G788" s="18">
        <f t="shared" si="220"/>
        <v>27257.090000000004</v>
      </c>
      <c r="H788" s="18">
        <f t="shared" si="220"/>
        <v>43121.100000000006</v>
      </c>
      <c r="I788" s="18">
        <f t="shared" si="220"/>
        <v>43121.100000000006</v>
      </c>
      <c r="J788" s="18">
        <f t="shared" si="220"/>
        <v>8708.83</v>
      </c>
      <c r="K788" s="18">
        <f t="shared" si="220"/>
        <v>8708.83</v>
      </c>
      <c r="L788" s="18">
        <f t="shared" si="220"/>
        <v>33379.42</v>
      </c>
      <c r="M788" s="18">
        <f t="shared" si="220"/>
        <v>33379.42</v>
      </c>
      <c r="N788" s="18">
        <v>100</v>
      </c>
      <c r="O788" s="18">
        <v>100</v>
      </c>
      <c r="P788" s="433"/>
      <c r="Q788" s="433"/>
      <c r="R788" s="433"/>
      <c r="S788" s="433"/>
      <c r="T788" s="2"/>
    </row>
    <row r="789" spans="1:20" ht="17.25" customHeight="1" x14ac:dyDescent="0.25">
      <c r="A789" s="427"/>
      <c r="B789" s="430"/>
      <c r="C789" s="16">
        <v>2015</v>
      </c>
      <c r="D789" s="18">
        <f t="shared" ref="D789:M789" si="221">SUM(D796+D803+D812+D823+D838+D879+D896+D907)</f>
        <v>321148</v>
      </c>
      <c r="E789" s="18">
        <f t="shared" si="221"/>
        <v>196415.00000000003</v>
      </c>
      <c r="F789" s="18">
        <f t="shared" si="221"/>
        <v>97395</v>
      </c>
      <c r="G789" s="18">
        <f t="shared" si="221"/>
        <v>45709.22</v>
      </c>
      <c r="H789" s="18">
        <f t="shared" si="221"/>
        <v>159017</v>
      </c>
      <c r="I789" s="18">
        <f t="shared" si="221"/>
        <v>114600.76000000001</v>
      </c>
      <c r="J789" s="18">
        <f t="shared" si="221"/>
        <v>23883</v>
      </c>
      <c r="K789" s="18">
        <f t="shared" si="221"/>
        <v>14559.390000000001</v>
      </c>
      <c r="L789" s="18">
        <f t="shared" si="221"/>
        <v>40853</v>
      </c>
      <c r="M789" s="18">
        <f t="shared" si="221"/>
        <v>21545.629999999997</v>
      </c>
      <c r="N789" s="18">
        <v>100</v>
      </c>
      <c r="O789" s="18">
        <v>61.03</v>
      </c>
      <c r="P789" s="433"/>
      <c r="Q789" s="433"/>
      <c r="R789" s="433"/>
      <c r="S789" s="433"/>
      <c r="T789" s="2"/>
    </row>
    <row r="790" spans="1:20" ht="17.25" customHeight="1" x14ac:dyDescent="0.25">
      <c r="A790" s="427"/>
      <c r="B790" s="430"/>
      <c r="C790" s="16">
        <v>2016</v>
      </c>
      <c r="D790" s="18">
        <f t="shared" ref="D790:M790" si="222">SUM(D797+D804+D813+D824+D841+D882+D898+D908)</f>
        <v>186401.45</v>
      </c>
      <c r="E790" s="18">
        <f t="shared" si="222"/>
        <v>186402.76</v>
      </c>
      <c r="F790" s="18">
        <f t="shared" si="222"/>
        <v>32587.199999999997</v>
      </c>
      <c r="G790" s="18">
        <f t="shared" si="222"/>
        <v>32587.25</v>
      </c>
      <c r="H790" s="18">
        <f t="shared" si="222"/>
        <v>97808</v>
      </c>
      <c r="I790" s="18">
        <f t="shared" si="222"/>
        <v>97808.010000000009</v>
      </c>
      <c r="J790" s="18">
        <f t="shared" si="222"/>
        <v>40106.300000000003</v>
      </c>
      <c r="K790" s="18">
        <f t="shared" si="222"/>
        <v>40107.47</v>
      </c>
      <c r="L790" s="18">
        <f t="shared" si="222"/>
        <v>15899.95</v>
      </c>
      <c r="M790" s="18">
        <f t="shared" si="222"/>
        <v>15900.03</v>
      </c>
      <c r="N790" s="18">
        <v>100</v>
      </c>
      <c r="O790" s="18">
        <v>100</v>
      </c>
      <c r="P790" s="433"/>
      <c r="Q790" s="433"/>
      <c r="R790" s="433"/>
      <c r="S790" s="433"/>
      <c r="T790" s="2"/>
    </row>
    <row r="791" spans="1:20" ht="17.25" customHeight="1" x14ac:dyDescent="0.25">
      <c r="A791" s="427"/>
      <c r="B791" s="430"/>
      <c r="C791" s="16">
        <v>2017</v>
      </c>
      <c r="D791" s="18">
        <f>SUM(D798+D805+D814+D825+D844+D885+D899+D909)</f>
        <v>51525.84</v>
      </c>
      <c r="E791" s="18">
        <f t="shared" ref="E791:M791" si="223">SUM(E798+E805+E814+E825+E844+E885+E899+E909)</f>
        <v>51525.84</v>
      </c>
      <c r="F791" s="18">
        <f t="shared" si="223"/>
        <v>6789.3700000000008</v>
      </c>
      <c r="G791" s="18">
        <f t="shared" si="223"/>
        <v>6789.3700000000008</v>
      </c>
      <c r="H791" s="18">
        <f t="shared" si="223"/>
        <v>16577.12</v>
      </c>
      <c r="I791" s="18">
        <f t="shared" si="223"/>
        <v>16576.72</v>
      </c>
      <c r="J791" s="18">
        <f t="shared" si="223"/>
        <v>19601.269999999997</v>
      </c>
      <c r="K791" s="18">
        <f t="shared" si="223"/>
        <v>19601.669999999998</v>
      </c>
      <c r="L791" s="18">
        <f t="shared" si="223"/>
        <v>8558.08</v>
      </c>
      <c r="M791" s="18">
        <f t="shared" si="223"/>
        <v>8558.08</v>
      </c>
      <c r="N791" s="18">
        <v>100</v>
      </c>
      <c r="O791" s="18">
        <v>100</v>
      </c>
      <c r="P791" s="433"/>
      <c r="Q791" s="433"/>
      <c r="R791" s="433"/>
      <c r="S791" s="433"/>
      <c r="T791" s="2"/>
    </row>
    <row r="792" spans="1:20" ht="17.25" customHeight="1" x14ac:dyDescent="0.25">
      <c r="A792" s="427"/>
      <c r="B792" s="430"/>
      <c r="C792" s="16">
        <v>2018</v>
      </c>
      <c r="D792" s="18">
        <f>SUM(D799+D806+D815+D826+D847+D886+D900+D910)</f>
        <v>74709.59</v>
      </c>
      <c r="E792" s="18">
        <f t="shared" ref="E792:M792" si="224">SUM(E799+E806+E815+E826+E847+E886+E900+E910)</f>
        <v>74709.59</v>
      </c>
      <c r="F792" s="18">
        <f t="shared" si="224"/>
        <v>28765.07</v>
      </c>
      <c r="G792" s="18">
        <f t="shared" si="224"/>
        <v>28765.07</v>
      </c>
      <c r="H792" s="18">
        <f t="shared" si="224"/>
        <v>24628.550000000003</v>
      </c>
      <c r="I792" s="18">
        <f t="shared" si="224"/>
        <v>24628.550000000003</v>
      </c>
      <c r="J792" s="18">
        <f t="shared" si="224"/>
        <v>13147.709999999997</v>
      </c>
      <c r="K792" s="18">
        <f t="shared" si="224"/>
        <v>13147.709999999997</v>
      </c>
      <c r="L792" s="18">
        <f t="shared" si="224"/>
        <v>8168.26</v>
      </c>
      <c r="M792" s="18">
        <f t="shared" si="224"/>
        <v>8168.26</v>
      </c>
      <c r="N792" s="18">
        <v>100</v>
      </c>
      <c r="O792" s="18">
        <v>100</v>
      </c>
      <c r="P792" s="433"/>
      <c r="Q792" s="433"/>
      <c r="R792" s="433"/>
      <c r="S792" s="433"/>
      <c r="T792" s="2"/>
    </row>
    <row r="793" spans="1:20" ht="17.25" customHeight="1" x14ac:dyDescent="0.25">
      <c r="A793" s="428"/>
      <c r="B793" s="431"/>
      <c r="C793" s="16">
        <v>2019</v>
      </c>
      <c r="D793" s="18">
        <f>SUM(D800+D807+D816+D827+D850+D887+D901+D911)</f>
        <v>54383</v>
      </c>
      <c r="E793" s="18">
        <f t="shared" ref="E793:M793" si="225">SUM(E800+E807+E816+E827+E850+E887+E901+E911)</f>
        <v>54382.6</v>
      </c>
      <c r="F793" s="18">
        <f t="shared" si="225"/>
        <v>10129.9</v>
      </c>
      <c r="G793" s="18">
        <f t="shared" si="225"/>
        <v>10129.9</v>
      </c>
      <c r="H793" s="18">
        <f t="shared" si="225"/>
        <v>26182.2</v>
      </c>
      <c r="I793" s="18">
        <f t="shared" si="225"/>
        <v>26182.100000000002</v>
      </c>
      <c r="J793" s="18">
        <f t="shared" si="225"/>
        <v>14579</v>
      </c>
      <c r="K793" s="18">
        <f t="shared" si="225"/>
        <v>14578.699999999999</v>
      </c>
      <c r="L793" s="18">
        <f t="shared" si="225"/>
        <v>3491.9</v>
      </c>
      <c r="M793" s="18">
        <f t="shared" si="225"/>
        <v>3491.9</v>
      </c>
      <c r="N793" s="18">
        <v>100</v>
      </c>
      <c r="O793" s="18">
        <v>100</v>
      </c>
      <c r="P793" s="434"/>
      <c r="Q793" s="434"/>
      <c r="R793" s="434"/>
      <c r="S793" s="434"/>
      <c r="T793" s="2"/>
    </row>
    <row r="794" spans="1:20" ht="17.25" customHeight="1" x14ac:dyDescent="0.25">
      <c r="A794" s="399" t="s">
        <v>458</v>
      </c>
      <c r="B794" s="401" t="s">
        <v>151</v>
      </c>
      <c r="C794" s="86" t="s">
        <v>587</v>
      </c>
      <c r="D794" s="87">
        <f>SUM(D795:D800)</f>
        <v>162182.94</v>
      </c>
      <c r="E794" s="87">
        <f t="shared" ref="E794:M794" si="226">SUM(E795:E800)</f>
        <v>148959.49000000002</v>
      </c>
      <c r="F794" s="87">
        <f t="shared" si="226"/>
        <v>37657.96</v>
      </c>
      <c r="G794" s="87">
        <f t="shared" si="226"/>
        <v>36152.729999999996</v>
      </c>
      <c r="H794" s="87">
        <f t="shared" si="226"/>
        <v>30720.220000000005</v>
      </c>
      <c r="I794" s="87">
        <f t="shared" si="226"/>
        <v>26514.070000000003</v>
      </c>
      <c r="J794" s="87">
        <f t="shared" si="226"/>
        <v>3653.0999999999995</v>
      </c>
      <c r="K794" s="87">
        <f t="shared" si="226"/>
        <v>3975.6699999999996</v>
      </c>
      <c r="L794" s="87">
        <f t="shared" si="226"/>
        <v>90151.659999999989</v>
      </c>
      <c r="M794" s="87">
        <f t="shared" si="226"/>
        <v>82317.01999999999</v>
      </c>
      <c r="N794" s="87">
        <v>100</v>
      </c>
      <c r="O794" s="87">
        <v>91.85</v>
      </c>
      <c r="P794" s="79" t="s">
        <v>22</v>
      </c>
      <c r="Q794" s="79" t="s">
        <v>22</v>
      </c>
      <c r="R794" s="79" t="s">
        <v>22</v>
      </c>
      <c r="S794" s="79" t="s">
        <v>22</v>
      </c>
      <c r="T794" s="2"/>
    </row>
    <row r="795" spans="1:20" ht="20.25" customHeight="1" x14ac:dyDescent="0.25">
      <c r="A795" s="400"/>
      <c r="B795" s="402"/>
      <c r="C795" s="20">
        <v>2014</v>
      </c>
      <c r="D795" s="21">
        <v>52259.14</v>
      </c>
      <c r="E795" s="21">
        <v>52259.14</v>
      </c>
      <c r="F795" s="21">
        <v>9023.69</v>
      </c>
      <c r="G795" s="21">
        <v>9023.69</v>
      </c>
      <c r="H795" s="21">
        <v>11484.7</v>
      </c>
      <c r="I795" s="21">
        <v>11484.7</v>
      </c>
      <c r="J795" s="21">
        <v>1304.83</v>
      </c>
      <c r="K795" s="21">
        <v>1304.83</v>
      </c>
      <c r="L795" s="21">
        <v>30445.919999999998</v>
      </c>
      <c r="M795" s="21">
        <v>30445.919999999998</v>
      </c>
      <c r="N795" s="21">
        <v>100</v>
      </c>
      <c r="O795" s="21">
        <v>100</v>
      </c>
      <c r="P795" s="380" t="s">
        <v>152</v>
      </c>
      <c r="Q795" s="59">
        <v>22</v>
      </c>
      <c r="R795" s="59">
        <v>22</v>
      </c>
      <c r="S795" s="59">
        <v>100</v>
      </c>
      <c r="T795" s="2"/>
    </row>
    <row r="796" spans="1:20" ht="23.25" customHeight="1" x14ac:dyDescent="0.25">
      <c r="A796" s="400"/>
      <c r="B796" s="402"/>
      <c r="C796" s="20">
        <v>2015</v>
      </c>
      <c r="D796" s="21">
        <v>44740</v>
      </c>
      <c r="E796" s="21">
        <v>31516.84</v>
      </c>
      <c r="F796" s="21">
        <v>11096</v>
      </c>
      <c r="G796" s="21">
        <v>9590.7199999999993</v>
      </c>
      <c r="H796" s="21">
        <v>9172</v>
      </c>
      <c r="I796" s="21">
        <v>4965.84</v>
      </c>
      <c r="J796" s="21">
        <v>626</v>
      </c>
      <c r="K796" s="21">
        <v>948.95</v>
      </c>
      <c r="L796" s="21">
        <v>23846</v>
      </c>
      <c r="M796" s="21">
        <v>16011.33</v>
      </c>
      <c r="N796" s="21">
        <v>100</v>
      </c>
      <c r="O796" s="21">
        <v>70.44</v>
      </c>
      <c r="P796" s="381"/>
      <c r="Q796" s="59">
        <v>22</v>
      </c>
      <c r="R796" s="59">
        <v>18</v>
      </c>
      <c r="S796" s="59">
        <v>81.8</v>
      </c>
      <c r="T796" s="2"/>
    </row>
    <row r="797" spans="1:20" ht="21.75" customHeight="1" x14ac:dyDescent="0.25">
      <c r="A797" s="400"/>
      <c r="B797" s="402"/>
      <c r="C797" s="20">
        <v>2016</v>
      </c>
      <c r="D797" s="21">
        <v>26045.7</v>
      </c>
      <c r="E797" s="21">
        <v>26045.71</v>
      </c>
      <c r="F797" s="21">
        <v>5895.6</v>
      </c>
      <c r="G797" s="21">
        <v>5895.65</v>
      </c>
      <c r="H797" s="21">
        <v>3878.4</v>
      </c>
      <c r="I797" s="21">
        <v>3878.41</v>
      </c>
      <c r="J797" s="21">
        <v>630.20000000000005</v>
      </c>
      <c r="K797" s="21">
        <v>630.12</v>
      </c>
      <c r="L797" s="21">
        <v>15641.5</v>
      </c>
      <c r="M797" s="21">
        <v>15641.53</v>
      </c>
      <c r="N797" s="21">
        <v>100</v>
      </c>
      <c r="O797" s="21">
        <v>100</v>
      </c>
      <c r="P797" s="381"/>
      <c r="Q797" s="140">
        <v>11</v>
      </c>
      <c r="R797" s="140">
        <v>11</v>
      </c>
      <c r="S797" s="140">
        <v>100</v>
      </c>
      <c r="T797" s="2"/>
    </row>
    <row r="798" spans="1:20" ht="21.75" customHeight="1" x14ac:dyDescent="0.25">
      <c r="A798" s="400"/>
      <c r="B798" s="402"/>
      <c r="C798" s="20">
        <v>2017</v>
      </c>
      <c r="D798" s="21">
        <v>18351.439999999999</v>
      </c>
      <c r="E798" s="21">
        <v>18351.439999999999</v>
      </c>
      <c r="F798" s="21">
        <v>5548.47</v>
      </c>
      <c r="G798" s="21">
        <v>5548.47</v>
      </c>
      <c r="H798" s="21">
        <v>3700.52</v>
      </c>
      <c r="I798" s="21">
        <v>3700.52</v>
      </c>
      <c r="J798" s="21">
        <v>544.37</v>
      </c>
      <c r="K798" s="21">
        <v>544.37</v>
      </c>
      <c r="L798" s="21">
        <v>8558.08</v>
      </c>
      <c r="M798" s="21">
        <v>8558.08</v>
      </c>
      <c r="N798" s="21">
        <v>100</v>
      </c>
      <c r="O798" s="21">
        <v>100</v>
      </c>
      <c r="P798" s="381"/>
      <c r="Q798" s="168">
        <v>10</v>
      </c>
      <c r="R798" s="168">
        <v>10</v>
      </c>
      <c r="S798" s="168">
        <v>100</v>
      </c>
      <c r="T798" s="2"/>
    </row>
    <row r="799" spans="1:20" ht="21.75" customHeight="1" x14ac:dyDescent="0.25">
      <c r="A799" s="400"/>
      <c r="B799" s="402"/>
      <c r="C799" s="20">
        <v>2018</v>
      </c>
      <c r="D799" s="21">
        <v>13847.26</v>
      </c>
      <c r="E799" s="21">
        <v>13847.26</v>
      </c>
      <c r="F799" s="21">
        <v>3882.5</v>
      </c>
      <c r="G799" s="21">
        <v>3882.5</v>
      </c>
      <c r="H799" s="21">
        <v>1452.4</v>
      </c>
      <c r="I799" s="21">
        <v>1452.4</v>
      </c>
      <c r="J799" s="21">
        <v>344.1</v>
      </c>
      <c r="K799" s="21">
        <v>344.1</v>
      </c>
      <c r="L799" s="21">
        <v>8168.26</v>
      </c>
      <c r="M799" s="21">
        <v>8168.26</v>
      </c>
      <c r="N799" s="21">
        <v>100</v>
      </c>
      <c r="O799" s="21">
        <v>100</v>
      </c>
      <c r="P799" s="381"/>
      <c r="Q799" s="198">
        <v>6</v>
      </c>
      <c r="R799" s="198">
        <v>6</v>
      </c>
      <c r="S799" s="198">
        <v>100</v>
      </c>
      <c r="T799" s="2"/>
    </row>
    <row r="800" spans="1:20" ht="21.75" customHeight="1" x14ac:dyDescent="0.25">
      <c r="A800" s="435"/>
      <c r="B800" s="436"/>
      <c r="C800" s="20">
        <v>2019</v>
      </c>
      <c r="D800" s="21">
        <f>SUM(F800+H800+J800+L800)</f>
        <v>6939.4</v>
      </c>
      <c r="E800" s="21">
        <f>SUM(G800+I800+K800+M800)</f>
        <v>6939.1</v>
      </c>
      <c r="F800" s="21">
        <v>2211.6999999999998</v>
      </c>
      <c r="G800" s="21">
        <v>2211.6999999999998</v>
      </c>
      <c r="H800" s="21">
        <v>1032.2</v>
      </c>
      <c r="I800" s="21">
        <v>1032.2</v>
      </c>
      <c r="J800" s="21">
        <v>203.6</v>
      </c>
      <c r="K800" s="21">
        <v>203.3</v>
      </c>
      <c r="L800" s="21">
        <v>3491.9</v>
      </c>
      <c r="M800" s="21">
        <v>3491.9</v>
      </c>
      <c r="N800" s="21">
        <v>100</v>
      </c>
      <c r="O800" s="21">
        <v>100</v>
      </c>
      <c r="P800" s="382"/>
      <c r="Q800" s="253">
        <v>18</v>
      </c>
      <c r="R800" s="253">
        <v>18</v>
      </c>
      <c r="S800" s="253">
        <v>100</v>
      </c>
      <c r="T800" s="2"/>
    </row>
    <row r="801" spans="1:20" x14ac:dyDescent="0.25">
      <c r="A801" s="399" t="s">
        <v>459</v>
      </c>
      <c r="B801" s="401" t="s">
        <v>460</v>
      </c>
      <c r="C801" s="20" t="s">
        <v>587</v>
      </c>
      <c r="D801" s="21">
        <f>SUM(D802:D807)</f>
        <v>162764.79999999999</v>
      </c>
      <c r="E801" s="21">
        <f t="shared" ref="E801:M801" si="227">SUM(E802:E807)</f>
        <v>153587.33000000002</v>
      </c>
      <c r="F801" s="21">
        <f t="shared" si="227"/>
        <v>35075</v>
      </c>
      <c r="G801" s="21">
        <f t="shared" si="227"/>
        <v>25920</v>
      </c>
      <c r="H801" s="21">
        <f t="shared" si="227"/>
        <v>98726.5</v>
      </c>
      <c r="I801" s="21">
        <f t="shared" si="227"/>
        <v>98592.989999999991</v>
      </c>
      <c r="J801" s="21">
        <f t="shared" si="227"/>
        <v>28963.3</v>
      </c>
      <c r="K801" s="21">
        <f t="shared" si="227"/>
        <v>29074.34</v>
      </c>
      <c r="L801" s="21">
        <f t="shared" si="227"/>
        <v>0</v>
      </c>
      <c r="M801" s="21">
        <f t="shared" si="227"/>
        <v>0</v>
      </c>
      <c r="N801" s="21">
        <v>100</v>
      </c>
      <c r="O801" s="21">
        <v>94.36</v>
      </c>
      <c r="P801" s="403" t="s">
        <v>22</v>
      </c>
      <c r="Q801" s="403" t="s">
        <v>22</v>
      </c>
      <c r="R801" s="403" t="s">
        <v>22</v>
      </c>
      <c r="S801" s="403" t="s">
        <v>22</v>
      </c>
      <c r="T801" s="2"/>
    </row>
    <row r="802" spans="1:20" x14ac:dyDescent="0.25">
      <c r="A802" s="400"/>
      <c r="B802" s="402"/>
      <c r="C802" s="20">
        <v>2014</v>
      </c>
      <c r="D802" s="21">
        <v>0</v>
      </c>
      <c r="E802" s="21">
        <v>0</v>
      </c>
      <c r="F802" s="21">
        <v>0</v>
      </c>
      <c r="G802" s="21">
        <v>0</v>
      </c>
      <c r="H802" s="21">
        <v>0</v>
      </c>
      <c r="I802" s="21">
        <v>0</v>
      </c>
      <c r="J802" s="21">
        <v>0</v>
      </c>
      <c r="K802" s="21">
        <v>0</v>
      </c>
      <c r="L802" s="21">
        <v>0</v>
      </c>
      <c r="M802" s="21">
        <v>0</v>
      </c>
      <c r="N802" s="21">
        <v>0</v>
      </c>
      <c r="O802" s="21">
        <v>0</v>
      </c>
      <c r="P802" s="405"/>
      <c r="Q802" s="405"/>
      <c r="R802" s="405"/>
      <c r="S802" s="405"/>
      <c r="T802" s="2"/>
    </row>
    <row r="803" spans="1:20" x14ac:dyDescent="0.25">
      <c r="A803" s="400"/>
      <c r="B803" s="402"/>
      <c r="C803" s="20">
        <v>2015</v>
      </c>
      <c r="D803" s="21">
        <f>SUM(D808)</f>
        <v>73250</v>
      </c>
      <c r="E803" s="21">
        <f t="shared" ref="E803:O804" si="228">SUM(E808)</f>
        <v>64071.26</v>
      </c>
      <c r="F803" s="21">
        <f t="shared" si="228"/>
        <v>21975</v>
      </c>
      <c r="G803" s="21">
        <f t="shared" si="228"/>
        <v>12820</v>
      </c>
      <c r="H803" s="21">
        <f t="shared" si="228"/>
        <v>49077</v>
      </c>
      <c r="I803" s="21">
        <f t="shared" si="228"/>
        <v>48943.49</v>
      </c>
      <c r="J803" s="21">
        <f t="shared" si="228"/>
        <v>2198</v>
      </c>
      <c r="K803" s="21">
        <f t="shared" si="228"/>
        <v>2307.77</v>
      </c>
      <c r="L803" s="21">
        <f t="shared" si="228"/>
        <v>0</v>
      </c>
      <c r="M803" s="21">
        <f t="shared" si="228"/>
        <v>0</v>
      </c>
      <c r="N803" s="21">
        <f t="shared" si="228"/>
        <v>100</v>
      </c>
      <c r="O803" s="21">
        <f t="shared" si="228"/>
        <v>87.47</v>
      </c>
      <c r="P803" s="405"/>
      <c r="Q803" s="405"/>
      <c r="R803" s="405"/>
      <c r="S803" s="405"/>
      <c r="T803" s="2"/>
    </row>
    <row r="804" spans="1:20" x14ac:dyDescent="0.25">
      <c r="A804" s="400"/>
      <c r="B804" s="402"/>
      <c r="C804" s="20">
        <v>2016</v>
      </c>
      <c r="D804" s="21">
        <f>SUM(D809)</f>
        <v>89514.8</v>
      </c>
      <c r="E804" s="21">
        <f t="shared" si="228"/>
        <v>89516.07</v>
      </c>
      <c r="F804" s="21">
        <f t="shared" si="228"/>
        <v>13100</v>
      </c>
      <c r="G804" s="21">
        <f t="shared" si="228"/>
        <v>13100</v>
      </c>
      <c r="H804" s="21">
        <f t="shared" si="228"/>
        <v>49649.5</v>
      </c>
      <c r="I804" s="21">
        <f t="shared" si="228"/>
        <v>49649.5</v>
      </c>
      <c r="J804" s="21">
        <f t="shared" si="228"/>
        <v>26765.3</v>
      </c>
      <c r="K804" s="21">
        <f t="shared" si="228"/>
        <v>26766.57</v>
      </c>
      <c r="L804" s="21">
        <f t="shared" si="228"/>
        <v>0</v>
      </c>
      <c r="M804" s="21">
        <f t="shared" si="228"/>
        <v>0</v>
      </c>
      <c r="N804" s="21">
        <v>100</v>
      </c>
      <c r="O804" s="21">
        <v>100</v>
      </c>
      <c r="P804" s="405"/>
      <c r="Q804" s="405"/>
      <c r="R804" s="405"/>
      <c r="S804" s="405"/>
      <c r="T804" s="2"/>
    </row>
    <row r="805" spans="1:20" x14ac:dyDescent="0.25">
      <c r="A805" s="400"/>
      <c r="B805" s="402"/>
      <c r="C805" s="20">
        <v>2017</v>
      </c>
      <c r="D805" s="21">
        <v>0</v>
      </c>
      <c r="E805" s="21">
        <v>0</v>
      </c>
      <c r="F805" s="21">
        <v>0</v>
      </c>
      <c r="G805" s="21">
        <v>0</v>
      </c>
      <c r="H805" s="21">
        <v>0</v>
      </c>
      <c r="I805" s="21">
        <v>0</v>
      </c>
      <c r="J805" s="21">
        <v>0</v>
      </c>
      <c r="K805" s="21">
        <v>0</v>
      </c>
      <c r="L805" s="21">
        <v>0</v>
      </c>
      <c r="M805" s="21">
        <v>0</v>
      </c>
      <c r="N805" s="21">
        <v>0</v>
      </c>
      <c r="O805" s="21">
        <v>0</v>
      </c>
      <c r="P805" s="405"/>
      <c r="Q805" s="405"/>
      <c r="R805" s="405"/>
      <c r="S805" s="405"/>
      <c r="T805" s="2"/>
    </row>
    <row r="806" spans="1:20" x14ac:dyDescent="0.25">
      <c r="A806" s="400"/>
      <c r="B806" s="402"/>
      <c r="C806" s="20">
        <v>2018</v>
      </c>
      <c r="D806" s="21">
        <v>0</v>
      </c>
      <c r="E806" s="21">
        <v>0</v>
      </c>
      <c r="F806" s="21">
        <v>0</v>
      </c>
      <c r="G806" s="21">
        <v>0</v>
      </c>
      <c r="H806" s="21">
        <v>0</v>
      </c>
      <c r="I806" s="21">
        <v>0</v>
      </c>
      <c r="J806" s="21">
        <v>0</v>
      </c>
      <c r="K806" s="21">
        <v>0</v>
      </c>
      <c r="L806" s="21">
        <v>0</v>
      </c>
      <c r="M806" s="21">
        <v>0</v>
      </c>
      <c r="N806" s="21">
        <v>0</v>
      </c>
      <c r="O806" s="21">
        <v>0</v>
      </c>
      <c r="P806" s="405"/>
      <c r="Q806" s="405"/>
      <c r="R806" s="405"/>
      <c r="S806" s="405"/>
      <c r="T806" s="2"/>
    </row>
    <row r="807" spans="1:20" x14ac:dyDescent="0.25">
      <c r="A807" s="435"/>
      <c r="B807" s="436"/>
      <c r="C807" s="20">
        <v>2019</v>
      </c>
      <c r="D807" s="21">
        <v>0</v>
      </c>
      <c r="E807" s="21">
        <v>0</v>
      </c>
      <c r="F807" s="21">
        <v>0</v>
      </c>
      <c r="G807" s="21">
        <v>0</v>
      </c>
      <c r="H807" s="21">
        <v>0</v>
      </c>
      <c r="I807" s="21">
        <v>0</v>
      </c>
      <c r="J807" s="21">
        <v>0</v>
      </c>
      <c r="K807" s="21">
        <v>0</v>
      </c>
      <c r="L807" s="21">
        <v>0</v>
      </c>
      <c r="M807" s="21">
        <v>0</v>
      </c>
      <c r="N807" s="21">
        <v>0</v>
      </c>
      <c r="O807" s="21">
        <v>0</v>
      </c>
      <c r="P807" s="404"/>
      <c r="Q807" s="404"/>
      <c r="R807" s="404"/>
      <c r="S807" s="404"/>
      <c r="T807" s="2"/>
    </row>
    <row r="808" spans="1:20" ht="24.75" customHeight="1" x14ac:dyDescent="0.25">
      <c r="A808" s="403"/>
      <c r="B808" s="380" t="s">
        <v>353</v>
      </c>
      <c r="C808" s="23">
        <v>2015</v>
      </c>
      <c r="D808" s="24">
        <v>73250</v>
      </c>
      <c r="E808" s="24">
        <v>64071.26</v>
      </c>
      <c r="F808" s="24">
        <v>21975</v>
      </c>
      <c r="G808" s="24">
        <v>12820</v>
      </c>
      <c r="H808" s="24">
        <v>49077</v>
      </c>
      <c r="I808" s="24">
        <v>48943.49</v>
      </c>
      <c r="J808" s="24">
        <v>2198</v>
      </c>
      <c r="K808" s="24">
        <v>2307.77</v>
      </c>
      <c r="L808" s="24">
        <v>0</v>
      </c>
      <c r="M808" s="24">
        <v>0</v>
      </c>
      <c r="N808" s="24">
        <v>100</v>
      </c>
      <c r="O808" s="24">
        <v>87.47</v>
      </c>
      <c r="P808" s="68" t="s">
        <v>341</v>
      </c>
      <c r="Q808" s="57" t="s">
        <v>341</v>
      </c>
      <c r="R808" s="57" t="s">
        <v>341</v>
      </c>
      <c r="S808" s="57" t="s">
        <v>341</v>
      </c>
      <c r="T808" s="2"/>
    </row>
    <row r="809" spans="1:20" ht="29.25" customHeight="1" x14ac:dyDescent="0.25">
      <c r="A809" s="404"/>
      <c r="B809" s="382"/>
      <c r="C809" s="23">
        <v>2016</v>
      </c>
      <c r="D809" s="24">
        <v>89514.8</v>
      </c>
      <c r="E809" s="24">
        <v>89516.07</v>
      </c>
      <c r="F809" s="24">
        <v>13100</v>
      </c>
      <c r="G809" s="24">
        <v>13100</v>
      </c>
      <c r="H809" s="24">
        <v>49649.5</v>
      </c>
      <c r="I809" s="24">
        <v>49649.5</v>
      </c>
      <c r="J809" s="24">
        <v>26765.3</v>
      </c>
      <c r="K809" s="24">
        <v>26766.57</v>
      </c>
      <c r="L809" s="24">
        <v>0</v>
      </c>
      <c r="M809" s="24">
        <v>0</v>
      </c>
      <c r="N809" s="24">
        <v>100</v>
      </c>
      <c r="O809" s="24">
        <v>100</v>
      </c>
      <c r="P809" s="68" t="s">
        <v>461</v>
      </c>
      <c r="Q809" s="140">
        <v>144</v>
      </c>
      <c r="R809" s="140">
        <v>144</v>
      </c>
      <c r="S809" s="140">
        <v>100</v>
      </c>
      <c r="T809" s="2"/>
    </row>
    <row r="810" spans="1:20" x14ac:dyDescent="0.25">
      <c r="A810" s="399" t="s">
        <v>462</v>
      </c>
      <c r="B810" s="401" t="s">
        <v>154</v>
      </c>
      <c r="C810" s="20" t="s">
        <v>587</v>
      </c>
      <c r="D810" s="21">
        <f>SUM(D811:D816)</f>
        <v>13265.8</v>
      </c>
      <c r="E810" s="21">
        <f t="shared" ref="E810:M810" si="229">SUM(E811:E816)</f>
        <v>12654.1</v>
      </c>
      <c r="F810" s="21">
        <f t="shared" si="229"/>
        <v>1963</v>
      </c>
      <c r="G810" s="21">
        <f t="shared" si="229"/>
        <v>1800</v>
      </c>
      <c r="H810" s="21">
        <f t="shared" si="229"/>
        <v>9284</v>
      </c>
      <c r="I810" s="21">
        <f t="shared" si="229"/>
        <v>8689</v>
      </c>
      <c r="J810" s="21">
        <f t="shared" si="229"/>
        <v>2018.8</v>
      </c>
      <c r="K810" s="21">
        <f t="shared" si="229"/>
        <v>2165.1</v>
      </c>
      <c r="L810" s="21">
        <f t="shared" si="229"/>
        <v>0</v>
      </c>
      <c r="M810" s="21">
        <f t="shared" si="229"/>
        <v>0</v>
      </c>
      <c r="N810" s="21">
        <v>100</v>
      </c>
      <c r="O810" s="21">
        <v>95.4</v>
      </c>
      <c r="P810" s="437" t="s">
        <v>22</v>
      </c>
      <c r="Q810" s="437" t="s">
        <v>22</v>
      </c>
      <c r="R810" s="437" t="s">
        <v>22</v>
      </c>
      <c r="S810" s="437" t="s">
        <v>22</v>
      </c>
      <c r="T810" s="2"/>
    </row>
    <row r="811" spans="1:20" x14ac:dyDescent="0.25">
      <c r="A811" s="400"/>
      <c r="B811" s="402"/>
      <c r="C811" s="20">
        <v>2014</v>
      </c>
      <c r="D811" s="21">
        <f>SUM(D817)</f>
        <v>5552.8</v>
      </c>
      <c r="E811" s="21">
        <f t="shared" ref="E811:M812" si="230">SUM(E817)</f>
        <v>5552.8</v>
      </c>
      <c r="F811" s="21">
        <f t="shared" si="230"/>
        <v>0</v>
      </c>
      <c r="G811" s="21">
        <f t="shared" si="230"/>
        <v>0</v>
      </c>
      <c r="H811" s="21">
        <f t="shared" si="230"/>
        <v>4900</v>
      </c>
      <c r="I811" s="21">
        <f t="shared" si="230"/>
        <v>4900</v>
      </c>
      <c r="J811" s="21">
        <f t="shared" si="230"/>
        <v>652.79999999999995</v>
      </c>
      <c r="K811" s="21">
        <f t="shared" si="230"/>
        <v>652.79999999999995</v>
      </c>
      <c r="L811" s="21">
        <f t="shared" si="230"/>
        <v>0</v>
      </c>
      <c r="M811" s="21">
        <f t="shared" si="230"/>
        <v>0</v>
      </c>
      <c r="N811" s="21">
        <v>100</v>
      </c>
      <c r="O811" s="21">
        <v>100</v>
      </c>
      <c r="P811" s="438"/>
      <c r="Q811" s="438"/>
      <c r="R811" s="438"/>
      <c r="S811" s="438"/>
      <c r="T811" s="2"/>
    </row>
    <row r="812" spans="1:20" x14ac:dyDescent="0.25">
      <c r="A812" s="400"/>
      <c r="B812" s="402"/>
      <c r="C812" s="20">
        <v>2015</v>
      </c>
      <c r="D812" s="21">
        <f>SUM(D818)</f>
        <v>6543</v>
      </c>
      <c r="E812" s="21">
        <f t="shared" si="230"/>
        <v>5931.3</v>
      </c>
      <c r="F812" s="21">
        <f t="shared" si="230"/>
        <v>1963</v>
      </c>
      <c r="G812" s="21">
        <f t="shared" si="230"/>
        <v>1800</v>
      </c>
      <c r="H812" s="21">
        <f t="shared" si="230"/>
        <v>4384</v>
      </c>
      <c r="I812" s="21">
        <f t="shared" si="230"/>
        <v>3789</v>
      </c>
      <c r="J812" s="21">
        <f t="shared" si="230"/>
        <v>196</v>
      </c>
      <c r="K812" s="21">
        <f t="shared" si="230"/>
        <v>342.3</v>
      </c>
      <c r="L812" s="21">
        <f t="shared" si="230"/>
        <v>0</v>
      </c>
      <c r="M812" s="21">
        <f t="shared" si="230"/>
        <v>0</v>
      </c>
      <c r="N812" s="21">
        <v>100</v>
      </c>
      <c r="O812" s="21">
        <v>90.65</v>
      </c>
      <c r="P812" s="438"/>
      <c r="Q812" s="438"/>
      <c r="R812" s="438"/>
      <c r="S812" s="438"/>
      <c r="T812" s="2"/>
    </row>
    <row r="813" spans="1:20" x14ac:dyDescent="0.25">
      <c r="A813" s="400"/>
      <c r="B813" s="402"/>
      <c r="C813" s="20">
        <v>2016</v>
      </c>
      <c r="D813" s="21">
        <f>SUM(D820)</f>
        <v>1170</v>
      </c>
      <c r="E813" s="21">
        <f t="shared" ref="E813:M813" si="231">SUM(E820)</f>
        <v>1170</v>
      </c>
      <c r="F813" s="21">
        <f t="shared" si="231"/>
        <v>0</v>
      </c>
      <c r="G813" s="21">
        <f t="shared" si="231"/>
        <v>0</v>
      </c>
      <c r="H813" s="21">
        <f t="shared" si="231"/>
        <v>0</v>
      </c>
      <c r="I813" s="21">
        <f t="shared" si="231"/>
        <v>0</v>
      </c>
      <c r="J813" s="21">
        <f t="shared" si="231"/>
        <v>1170</v>
      </c>
      <c r="K813" s="21">
        <f t="shared" si="231"/>
        <v>1170</v>
      </c>
      <c r="L813" s="21">
        <f t="shared" si="231"/>
        <v>0</v>
      </c>
      <c r="M813" s="21">
        <f t="shared" si="231"/>
        <v>0</v>
      </c>
      <c r="N813" s="21">
        <v>100</v>
      </c>
      <c r="O813" s="21">
        <v>100</v>
      </c>
      <c r="P813" s="438"/>
      <c r="Q813" s="438"/>
      <c r="R813" s="438"/>
      <c r="S813" s="438"/>
      <c r="T813" s="2"/>
    </row>
    <row r="814" spans="1:20" x14ac:dyDescent="0.25">
      <c r="A814" s="400"/>
      <c r="B814" s="402"/>
      <c r="C814" s="20">
        <v>2017</v>
      </c>
      <c r="D814" s="21">
        <v>0</v>
      </c>
      <c r="E814" s="21">
        <v>0</v>
      </c>
      <c r="F814" s="21">
        <v>0</v>
      </c>
      <c r="G814" s="21">
        <v>0</v>
      </c>
      <c r="H814" s="21">
        <v>0</v>
      </c>
      <c r="I814" s="21">
        <v>0</v>
      </c>
      <c r="J814" s="21">
        <v>0</v>
      </c>
      <c r="K814" s="21">
        <v>0</v>
      </c>
      <c r="L814" s="21">
        <v>0</v>
      </c>
      <c r="M814" s="21">
        <v>0</v>
      </c>
      <c r="N814" s="21">
        <v>0</v>
      </c>
      <c r="O814" s="21">
        <v>0</v>
      </c>
      <c r="P814" s="438"/>
      <c r="Q814" s="438"/>
      <c r="R814" s="438"/>
      <c r="S814" s="438"/>
      <c r="T814" s="2"/>
    </row>
    <row r="815" spans="1:20" x14ac:dyDescent="0.25">
      <c r="A815" s="400"/>
      <c r="B815" s="402"/>
      <c r="C815" s="20">
        <v>2018</v>
      </c>
      <c r="D815" s="21">
        <v>0</v>
      </c>
      <c r="E815" s="21">
        <v>0</v>
      </c>
      <c r="F815" s="21">
        <v>0</v>
      </c>
      <c r="G815" s="21">
        <v>0</v>
      </c>
      <c r="H815" s="21">
        <v>0</v>
      </c>
      <c r="I815" s="21">
        <v>0</v>
      </c>
      <c r="J815" s="21">
        <v>0</v>
      </c>
      <c r="K815" s="21">
        <v>0</v>
      </c>
      <c r="L815" s="21">
        <v>0</v>
      </c>
      <c r="M815" s="21">
        <v>0</v>
      </c>
      <c r="N815" s="21">
        <v>0</v>
      </c>
      <c r="O815" s="21">
        <v>0</v>
      </c>
      <c r="P815" s="438"/>
      <c r="Q815" s="438"/>
      <c r="R815" s="438"/>
      <c r="S815" s="438"/>
      <c r="T815" s="2"/>
    </row>
    <row r="816" spans="1:20" x14ac:dyDescent="0.25">
      <c r="A816" s="435"/>
      <c r="B816" s="436"/>
      <c r="C816" s="20">
        <v>2019</v>
      </c>
      <c r="D816" s="21">
        <v>0</v>
      </c>
      <c r="E816" s="21">
        <v>0</v>
      </c>
      <c r="F816" s="21">
        <v>0</v>
      </c>
      <c r="G816" s="21">
        <v>0</v>
      </c>
      <c r="H816" s="21">
        <v>0</v>
      </c>
      <c r="I816" s="21">
        <v>0</v>
      </c>
      <c r="J816" s="21">
        <v>0</v>
      </c>
      <c r="K816" s="21">
        <v>0</v>
      </c>
      <c r="L816" s="21">
        <v>0</v>
      </c>
      <c r="M816" s="21">
        <v>0</v>
      </c>
      <c r="N816" s="21">
        <v>0</v>
      </c>
      <c r="O816" s="21">
        <v>0</v>
      </c>
      <c r="P816" s="439"/>
      <c r="Q816" s="439"/>
      <c r="R816" s="439"/>
      <c r="S816" s="439"/>
      <c r="T816" s="2"/>
    </row>
    <row r="817" spans="1:20" ht="51" customHeight="1" x14ac:dyDescent="0.25">
      <c r="A817" s="26"/>
      <c r="B817" s="23" t="s">
        <v>189</v>
      </c>
      <c r="C817" s="23">
        <v>2014</v>
      </c>
      <c r="D817" s="24">
        <v>5552.8</v>
      </c>
      <c r="E817" s="24">
        <v>5552.8</v>
      </c>
      <c r="F817" s="24">
        <v>0</v>
      </c>
      <c r="G817" s="24">
        <v>0</v>
      </c>
      <c r="H817" s="24">
        <v>4900</v>
      </c>
      <c r="I817" s="24">
        <v>4900</v>
      </c>
      <c r="J817" s="24">
        <v>652.79999999999995</v>
      </c>
      <c r="K817" s="24">
        <v>652.79999999999995</v>
      </c>
      <c r="L817" s="24">
        <v>0</v>
      </c>
      <c r="M817" s="24">
        <v>0</v>
      </c>
      <c r="N817" s="24">
        <v>100</v>
      </c>
      <c r="O817" s="24">
        <v>100</v>
      </c>
      <c r="P817" s="23" t="s">
        <v>153</v>
      </c>
      <c r="Q817" s="26">
        <v>144</v>
      </c>
      <c r="R817" s="26">
        <v>144</v>
      </c>
      <c r="S817" s="26">
        <v>100</v>
      </c>
      <c r="T817" s="2"/>
    </row>
    <row r="818" spans="1:20" ht="63.75" customHeight="1" x14ac:dyDescent="0.25">
      <c r="A818" s="403"/>
      <c r="B818" s="380" t="s">
        <v>349</v>
      </c>
      <c r="C818" s="380">
        <v>2015</v>
      </c>
      <c r="D818" s="383">
        <v>6543</v>
      </c>
      <c r="E818" s="383">
        <v>5931.3</v>
      </c>
      <c r="F818" s="383">
        <v>1963</v>
      </c>
      <c r="G818" s="383">
        <v>1800</v>
      </c>
      <c r="H818" s="383">
        <v>4384</v>
      </c>
      <c r="I818" s="383">
        <v>3789</v>
      </c>
      <c r="J818" s="383">
        <v>196</v>
      </c>
      <c r="K818" s="383">
        <v>342.3</v>
      </c>
      <c r="L818" s="383">
        <v>0</v>
      </c>
      <c r="M818" s="383">
        <v>0</v>
      </c>
      <c r="N818" s="383">
        <v>100</v>
      </c>
      <c r="O818" s="383">
        <v>90.65</v>
      </c>
      <c r="P818" s="23" t="s">
        <v>350</v>
      </c>
      <c r="Q818" s="59">
        <v>25</v>
      </c>
      <c r="R818" s="59">
        <v>25</v>
      </c>
      <c r="S818" s="59">
        <v>100</v>
      </c>
      <c r="T818" s="2"/>
    </row>
    <row r="819" spans="1:20" ht="63.75" customHeight="1" x14ac:dyDescent="0.25">
      <c r="A819" s="404"/>
      <c r="B819" s="382"/>
      <c r="C819" s="382"/>
      <c r="D819" s="384"/>
      <c r="E819" s="384"/>
      <c r="F819" s="384"/>
      <c r="G819" s="384"/>
      <c r="H819" s="384"/>
      <c r="I819" s="384"/>
      <c r="J819" s="384"/>
      <c r="K819" s="384"/>
      <c r="L819" s="384"/>
      <c r="M819" s="384"/>
      <c r="N819" s="384"/>
      <c r="O819" s="384"/>
      <c r="P819" s="23" t="s">
        <v>351</v>
      </c>
      <c r="Q819" s="59" t="s">
        <v>352</v>
      </c>
      <c r="R819" s="59" t="s">
        <v>352</v>
      </c>
      <c r="S819" s="59">
        <v>100</v>
      </c>
      <c r="T819" s="2"/>
    </row>
    <row r="820" spans="1:20" ht="68.25" customHeight="1" x14ac:dyDescent="0.25">
      <c r="A820" s="141"/>
      <c r="B820" s="126" t="s">
        <v>463</v>
      </c>
      <c r="C820" s="125">
        <v>2016</v>
      </c>
      <c r="D820" s="134">
        <v>1170</v>
      </c>
      <c r="E820" s="134">
        <v>1170</v>
      </c>
      <c r="F820" s="134">
        <v>0</v>
      </c>
      <c r="G820" s="134">
        <v>0</v>
      </c>
      <c r="H820" s="134">
        <v>0</v>
      </c>
      <c r="I820" s="134">
        <v>0</v>
      </c>
      <c r="J820" s="134">
        <v>1170</v>
      </c>
      <c r="K820" s="134">
        <v>1170</v>
      </c>
      <c r="L820" s="134">
        <v>0</v>
      </c>
      <c r="M820" s="134">
        <v>0</v>
      </c>
      <c r="N820" s="134">
        <v>100</v>
      </c>
      <c r="O820" s="134">
        <v>100</v>
      </c>
      <c r="P820" s="124" t="s">
        <v>464</v>
      </c>
      <c r="Q820" s="140">
        <v>1</v>
      </c>
      <c r="R820" s="140">
        <v>1</v>
      </c>
      <c r="S820" s="140">
        <v>100</v>
      </c>
      <c r="T820" s="2"/>
    </row>
    <row r="821" spans="1:20" x14ac:dyDescent="0.25">
      <c r="A821" s="399" t="s">
        <v>465</v>
      </c>
      <c r="B821" s="401" t="s">
        <v>354</v>
      </c>
      <c r="C821" s="20" t="s">
        <v>587</v>
      </c>
      <c r="D821" s="94">
        <f>SUM(D822:D827)</f>
        <v>9030.2999999999993</v>
      </c>
      <c r="E821" s="94">
        <f t="shared" ref="E821:M821" si="232">SUM(E822:E827)</f>
        <v>5030.3</v>
      </c>
      <c r="F821" s="94">
        <f t="shared" si="232"/>
        <v>2026.71</v>
      </c>
      <c r="G821" s="94">
        <f t="shared" si="232"/>
        <v>826.71</v>
      </c>
      <c r="H821" s="94">
        <f t="shared" si="232"/>
        <v>5350.73</v>
      </c>
      <c r="I821" s="94">
        <f t="shared" si="232"/>
        <v>2670.73</v>
      </c>
      <c r="J821" s="94">
        <f t="shared" si="232"/>
        <v>1652.86</v>
      </c>
      <c r="K821" s="94">
        <f t="shared" si="232"/>
        <v>1532.86</v>
      </c>
      <c r="L821" s="94">
        <f t="shared" si="232"/>
        <v>0</v>
      </c>
      <c r="M821" s="94">
        <f t="shared" si="232"/>
        <v>0</v>
      </c>
      <c r="N821" s="94">
        <f t="shared" ref="N821" si="233">SUM(N822:N823)</f>
        <v>100</v>
      </c>
      <c r="O821" s="94">
        <v>55.7</v>
      </c>
      <c r="P821" s="437" t="s">
        <v>22</v>
      </c>
      <c r="Q821" s="437" t="s">
        <v>22</v>
      </c>
      <c r="R821" s="437" t="s">
        <v>22</v>
      </c>
      <c r="S821" s="437" t="s">
        <v>22</v>
      </c>
      <c r="T821" s="2"/>
    </row>
    <row r="822" spans="1:20" x14ac:dyDescent="0.25">
      <c r="A822" s="400"/>
      <c r="B822" s="402"/>
      <c r="C822" s="20">
        <v>2014</v>
      </c>
      <c r="D822" s="94">
        <v>0</v>
      </c>
      <c r="E822" s="94">
        <v>0</v>
      </c>
      <c r="F822" s="94">
        <v>0</v>
      </c>
      <c r="G822" s="94">
        <v>0</v>
      </c>
      <c r="H822" s="94">
        <v>0</v>
      </c>
      <c r="I822" s="94">
        <v>0</v>
      </c>
      <c r="J822" s="94">
        <v>0</v>
      </c>
      <c r="K822" s="94">
        <v>0</v>
      </c>
      <c r="L822" s="94">
        <v>0</v>
      </c>
      <c r="M822" s="94">
        <v>0</v>
      </c>
      <c r="N822" s="94">
        <v>0</v>
      </c>
      <c r="O822" s="94">
        <v>0</v>
      </c>
      <c r="P822" s="438"/>
      <c r="Q822" s="438"/>
      <c r="R822" s="438"/>
      <c r="S822" s="438"/>
      <c r="T822" s="2"/>
    </row>
    <row r="823" spans="1:20" x14ac:dyDescent="0.25">
      <c r="A823" s="400"/>
      <c r="B823" s="402"/>
      <c r="C823" s="20">
        <v>2015</v>
      </c>
      <c r="D823" s="94">
        <f>SUM(D828)</f>
        <v>4000</v>
      </c>
      <c r="E823" s="94">
        <f t="shared" ref="E823:O823" si="234">SUM(E828)</f>
        <v>0</v>
      </c>
      <c r="F823" s="94">
        <f t="shared" si="234"/>
        <v>1200</v>
      </c>
      <c r="G823" s="94">
        <f t="shared" si="234"/>
        <v>0</v>
      </c>
      <c r="H823" s="94">
        <f t="shared" si="234"/>
        <v>2680</v>
      </c>
      <c r="I823" s="94">
        <f t="shared" si="234"/>
        <v>0</v>
      </c>
      <c r="J823" s="94">
        <f t="shared" si="234"/>
        <v>120</v>
      </c>
      <c r="K823" s="94">
        <f t="shared" si="234"/>
        <v>0</v>
      </c>
      <c r="L823" s="94">
        <f t="shared" si="234"/>
        <v>0</v>
      </c>
      <c r="M823" s="94">
        <f t="shared" si="234"/>
        <v>0</v>
      </c>
      <c r="N823" s="94">
        <f t="shared" si="234"/>
        <v>100</v>
      </c>
      <c r="O823" s="94">
        <f t="shared" si="234"/>
        <v>0</v>
      </c>
      <c r="P823" s="438"/>
      <c r="Q823" s="438"/>
      <c r="R823" s="438"/>
      <c r="S823" s="438"/>
      <c r="T823" s="2"/>
    </row>
    <row r="824" spans="1:20" x14ac:dyDescent="0.25">
      <c r="A824" s="400"/>
      <c r="B824" s="402"/>
      <c r="C824" s="65">
        <v>2016</v>
      </c>
      <c r="D824" s="137">
        <v>0</v>
      </c>
      <c r="E824" s="137">
        <v>0</v>
      </c>
      <c r="F824" s="137">
        <v>0</v>
      </c>
      <c r="G824" s="137">
        <v>0</v>
      </c>
      <c r="H824" s="137">
        <v>0</v>
      </c>
      <c r="I824" s="137">
        <v>0</v>
      </c>
      <c r="J824" s="137">
        <v>0</v>
      </c>
      <c r="K824" s="137">
        <v>0</v>
      </c>
      <c r="L824" s="137">
        <v>0</v>
      </c>
      <c r="M824" s="137">
        <v>0</v>
      </c>
      <c r="N824" s="137">
        <v>0</v>
      </c>
      <c r="O824" s="137">
        <v>0</v>
      </c>
      <c r="P824" s="438"/>
      <c r="Q824" s="438"/>
      <c r="R824" s="438"/>
      <c r="S824" s="438"/>
      <c r="T824" s="2"/>
    </row>
    <row r="825" spans="1:20" x14ac:dyDescent="0.25">
      <c r="A825" s="400"/>
      <c r="B825" s="402"/>
      <c r="C825" s="65">
        <v>2017</v>
      </c>
      <c r="D825" s="165">
        <v>0</v>
      </c>
      <c r="E825" s="165">
        <v>0</v>
      </c>
      <c r="F825" s="165">
        <v>0</v>
      </c>
      <c r="G825" s="165">
        <v>0</v>
      </c>
      <c r="H825" s="165">
        <v>0</v>
      </c>
      <c r="I825" s="165">
        <v>0</v>
      </c>
      <c r="J825" s="165">
        <v>0</v>
      </c>
      <c r="K825" s="165">
        <v>0</v>
      </c>
      <c r="L825" s="165">
        <v>0</v>
      </c>
      <c r="M825" s="165">
        <v>0</v>
      </c>
      <c r="N825" s="165">
        <v>0</v>
      </c>
      <c r="O825" s="165">
        <v>0</v>
      </c>
      <c r="P825" s="438"/>
      <c r="Q825" s="438"/>
      <c r="R825" s="438"/>
      <c r="S825" s="438"/>
      <c r="T825" s="2"/>
    </row>
    <row r="826" spans="1:20" x14ac:dyDescent="0.25">
      <c r="A826" s="400"/>
      <c r="B826" s="402"/>
      <c r="C826" s="65">
        <v>2018</v>
      </c>
      <c r="D826" s="204">
        <f>SUM(D831)</f>
        <v>5030.3</v>
      </c>
      <c r="E826" s="204">
        <f t="shared" ref="E826:M826" si="235">SUM(E831)</f>
        <v>5030.3</v>
      </c>
      <c r="F826" s="204">
        <f t="shared" si="235"/>
        <v>826.71</v>
      </c>
      <c r="G826" s="204">
        <f t="shared" si="235"/>
        <v>826.71</v>
      </c>
      <c r="H826" s="204">
        <f t="shared" si="235"/>
        <v>2670.73</v>
      </c>
      <c r="I826" s="204">
        <f t="shared" si="235"/>
        <v>2670.73</v>
      </c>
      <c r="J826" s="204">
        <f t="shared" si="235"/>
        <v>1532.86</v>
      </c>
      <c r="K826" s="204">
        <f t="shared" si="235"/>
        <v>1532.86</v>
      </c>
      <c r="L826" s="204">
        <f t="shared" si="235"/>
        <v>0</v>
      </c>
      <c r="M826" s="204">
        <f t="shared" si="235"/>
        <v>0</v>
      </c>
      <c r="N826" s="204">
        <v>100</v>
      </c>
      <c r="O826" s="204">
        <v>100</v>
      </c>
      <c r="P826" s="438"/>
      <c r="Q826" s="438"/>
      <c r="R826" s="438"/>
      <c r="S826" s="438"/>
      <c r="T826" s="2"/>
    </row>
    <row r="827" spans="1:20" x14ac:dyDescent="0.25">
      <c r="A827" s="435"/>
      <c r="B827" s="436"/>
      <c r="C827" s="65">
        <v>2019</v>
      </c>
      <c r="D827" s="254">
        <v>0</v>
      </c>
      <c r="E827" s="254">
        <v>0</v>
      </c>
      <c r="F827" s="254">
        <v>0</v>
      </c>
      <c r="G827" s="254">
        <v>0</v>
      </c>
      <c r="H827" s="254">
        <v>0</v>
      </c>
      <c r="I827" s="254">
        <v>0</v>
      </c>
      <c r="J827" s="254">
        <v>0</v>
      </c>
      <c r="K827" s="254">
        <v>0</v>
      </c>
      <c r="L827" s="254">
        <v>0</v>
      </c>
      <c r="M827" s="254">
        <v>0</v>
      </c>
      <c r="N827" s="254">
        <v>0</v>
      </c>
      <c r="O827" s="254">
        <v>0</v>
      </c>
      <c r="P827" s="439"/>
      <c r="Q827" s="439"/>
      <c r="R827" s="439"/>
      <c r="S827" s="439"/>
      <c r="T827" s="2"/>
    </row>
    <row r="828" spans="1:20" ht="42" customHeight="1" x14ac:dyDescent="0.25">
      <c r="A828" s="399"/>
      <c r="B828" s="401" t="s">
        <v>355</v>
      </c>
      <c r="C828" s="380">
        <v>2015</v>
      </c>
      <c r="D828" s="383">
        <v>4000</v>
      </c>
      <c r="E828" s="383">
        <v>0</v>
      </c>
      <c r="F828" s="383">
        <v>1200</v>
      </c>
      <c r="G828" s="383">
        <v>0</v>
      </c>
      <c r="H828" s="383">
        <v>2680</v>
      </c>
      <c r="I828" s="383">
        <v>0</v>
      </c>
      <c r="J828" s="383">
        <v>120</v>
      </c>
      <c r="K828" s="383">
        <v>0</v>
      </c>
      <c r="L828" s="383">
        <v>0</v>
      </c>
      <c r="M828" s="383">
        <v>0</v>
      </c>
      <c r="N828" s="383">
        <v>100</v>
      </c>
      <c r="O828" s="383">
        <v>0</v>
      </c>
      <c r="P828" s="23" t="s">
        <v>356</v>
      </c>
      <c r="Q828" s="59">
        <v>228.5</v>
      </c>
      <c r="R828" s="59">
        <v>228.1</v>
      </c>
      <c r="S828" s="59">
        <v>99.82</v>
      </c>
      <c r="T828" s="2"/>
    </row>
    <row r="829" spans="1:20" ht="42" customHeight="1" x14ac:dyDescent="0.25">
      <c r="A829" s="400"/>
      <c r="B829" s="402"/>
      <c r="C829" s="381"/>
      <c r="D829" s="412"/>
      <c r="E829" s="412"/>
      <c r="F829" s="412"/>
      <c r="G829" s="412"/>
      <c r="H829" s="412"/>
      <c r="I829" s="412"/>
      <c r="J829" s="412"/>
      <c r="K829" s="412"/>
      <c r="L829" s="412"/>
      <c r="M829" s="412"/>
      <c r="N829" s="412"/>
      <c r="O829" s="412"/>
      <c r="P829" s="23" t="s">
        <v>357</v>
      </c>
      <c r="Q829" s="59">
        <v>1.8</v>
      </c>
      <c r="R829" s="59">
        <v>1.4</v>
      </c>
      <c r="S829" s="59">
        <v>77.78</v>
      </c>
      <c r="T829" s="2"/>
    </row>
    <row r="830" spans="1:20" ht="54.75" customHeight="1" x14ac:dyDescent="0.25">
      <c r="A830" s="435"/>
      <c r="B830" s="436"/>
      <c r="C830" s="382"/>
      <c r="D830" s="384"/>
      <c r="E830" s="384"/>
      <c r="F830" s="384"/>
      <c r="G830" s="384"/>
      <c r="H830" s="384"/>
      <c r="I830" s="384"/>
      <c r="J830" s="384"/>
      <c r="K830" s="384"/>
      <c r="L830" s="384"/>
      <c r="M830" s="384"/>
      <c r="N830" s="384"/>
      <c r="O830" s="384"/>
      <c r="P830" s="23" t="s">
        <v>358</v>
      </c>
      <c r="Q830" s="59">
        <v>47.5</v>
      </c>
      <c r="R830" s="59">
        <v>48.4</v>
      </c>
      <c r="S830" s="59">
        <v>101.89</v>
      </c>
      <c r="T830" s="2"/>
    </row>
    <row r="831" spans="1:20" ht="38.25" customHeight="1" x14ac:dyDescent="0.25">
      <c r="A831" s="399"/>
      <c r="B831" s="401" t="s">
        <v>563</v>
      </c>
      <c r="C831" s="380">
        <v>2018</v>
      </c>
      <c r="D831" s="383">
        <v>5030.3</v>
      </c>
      <c r="E831" s="383">
        <v>5030.3</v>
      </c>
      <c r="F831" s="383">
        <v>826.71</v>
      </c>
      <c r="G831" s="383">
        <v>826.71</v>
      </c>
      <c r="H831" s="383">
        <v>2670.73</v>
      </c>
      <c r="I831" s="383">
        <v>2670.73</v>
      </c>
      <c r="J831" s="383">
        <v>1532.86</v>
      </c>
      <c r="K831" s="383">
        <v>1532.86</v>
      </c>
      <c r="L831" s="383">
        <v>0</v>
      </c>
      <c r="M831" s="383">
        <v>0</v>
      </c>
      <c r="N831" s="383">
        <v>100</v>
      </c>
      <c r="O831" s="383">
        <v>100</v>
      </c>
      <c r="P831" s="23" t="s">
        <v>356</v>
      </c>
      <c r="Q831" s="209">
        <v>174.5</v>
      </c>
      <c r="R831" s="209">
        <v>180.95</v>
      </c>
      <c r="S831" s="209">
        <v>103.7</v>
      </c>
      <c r="T831" s="2"/>
    </row>
    <row r="832" spans="1:20" ht="41.25" customHeight="1" x14ac:dyDescent="0.25">
      <c r="A832" s="400"/>
      <c r="B832" s="402"/>
      <c r="C832" s="381"/>
      <c r="D832" s="412"/>
      <c r="E832" s="412"/>
      <c r="F832" s="412"/>
      <c r="G832" s="412"/>
      <c r="H832" s="412"/>
      <c r="I832" s="412"/>
      <c r="J832" s="412"/>
      <c r="K832" s="412"/>
      <c r="L832" s="412"/>
      <c r="M832" s="412"/>
      <c r="N832" s="412"/>
      <c r="O832" s="412"/>
      <c r="P832" s="23" t="s">
        <v>357</v>
      </c>
      <c r="Q832" s="209">
        <v>1.3440000000000001</v>
      </c>
      <c r="R832" s="209">
        <v>1.3440000000000001</v>
      </c>
      <c r="S832" s="209">
        <v>100</v>
      </c>
      <c r="T832" s="2"/>
    </row>
    <row r="833" spans="1:20" ht="54.75" customHeight="1" x14ac:dyDescent="0.25">
      <c r="A833" s="435"/>
      <c r="B833" s="436"/>
      <c r="C833" s="382"/>
      <c r="D833" s="384"/>
      <c r="E833" s="384"/>
      <c r="F833" s="384"/>
      <c r="G833" s="384"/>
      <c r="H833" s="384"/>
      <c r="I833" s="384"/>
      <c r="J833" s="384"/>
      <c r="K833" s="384"/>
      <c r="L833" s="384"/>
      <c r="M833" s="384"/>
      <c r="N833" s="384"/>
      <c r="O833" s="384"/>
      <c r="P833" s="23" t="s">
        <v>358</v>
      </c>
      <c r="Q833" s="209">
        <v>42.7</v>
      </c>
      <c r="R833" s="209">
        <v>44.6</v>
      </c>
      <c r="S833" s="209">
        <v>104.45</v>
      </c>
      <c r="T833" s="2"/>
    </row>
    <row r="834" spans="1:20" ht="22.5" customHeight="1" x14ac:dyDescent="0.25">
      <c r="A834" s="399" t="s">
        <v>466</v>
      </c>
      <c r="B834" s="401" t="s">
        <v>155</v>
      </c>
      <c r="C834" s="63" t="s">
        <v>587</v>
      </c>
      <c r="D834" s="61">
        <f>SUM(D835+D838+D841+D844+D847+D850)</f>
        <v>387445.2</v>
      </c>
      <c r="E834" s="255">
        <f t="shared" ref="E834:M834" si="236">SUM(E835+E838+E841+E844+E847+E850)</f>
        <v>306535.57999999996</v>
      </c>
      <c r="F834" s="255">
        <f t="shared" si="236"/>
        <v>91689.87</v>
      </c>
      <c r="G834" s="255">
        <f t="shared" si="236"/>
        <v>53827.869999999995</v>
      </c>
      <c r="H834" s="255">
        <f t="shared" si="236"/>
        <v>201081.91</v>
      </c>
      <c r="I834" s="255">
        <f t="shared" si="236"/>
        <v>180645.84000000003</v>
      </c>
      <c r="J834" s="255">
        <f t="shared" si="236"/>
        <v>76270.919999999984</v>
      </c>
      <c r="K834" s="255">
        <f t="shared" si="236"/>
        <v>63594.07</v>
      </c>
      <c r="L834" s="255">
        <f t="shared" si="236"/>
        <v>18402.5</v>
      </c>
      <c r="M834" s="255">
        <f t="shared" si="236"/>
        <v>8467.7999999999993</v>
      </c>
      <c r="N834" s="61">
        <v>100</v>
      </c>
      <c r="O834" s="61">
        <v>79.12</v>
      </c>
      <c r="P834" s="59" t="s">
        <v>22</v>
      </c>
      <c r="Q834" s="59" t="s">
        <v>22</v>
      </c>
      <c r="R834" s="59" t="s">
        <v>22</v>
      </c>
      <c r="S834" s="59" t="s">
        <v>22</v>
      </c>
      <c r="T834" s="2"/>
    </row>
    <row r="835" spans="1:20" ht="28.5" customHeight="1" x14ac:dyDescent="0.25">
      <c r="A835" s="400"/>
      <c r="B835" s="402"/>
      <c r="C835" s="409">
        <v>2014</v>
      </c>
      <c r="D835" s="406">
        <f>SUM(D853+D854+D855+D856+D857)</f>
        <v>54654.5</v>
      </c>
      <c r="E835" s="406">
        <f t="shared" ref="E835:M835" si="237">SUM(E853+E854+E855+E856+E857)</f>
        <v>54654.5</v>
      </c>
      <c r="F835" s="406">
        <f t="shared" si="237"/>
        <v>18233.400000000001</v>
      </c>
      <c r="G835" s="406">
        <f t="shared" si="237"/>
        <v>18233.400000000001</v>
      </c>
      <c r="H835" s="406">
        <f t="shared" si="237"/>
        <v>26736.400000000001</v>
      </c>
      <c r="I835" s="406">
        <f t="shared" si="237"/>
        <v>26736.400000000001</v>
      </c>
      <c r="J835" s="406">
        <f t="shared" si="237"/>
        <v>6751.2000000000007</v>
      </c>
      <c r="K835" s="406">
        <f t="shared" si="237"/>
        <v>6751.2000000000007</v>
      </c>
      <c r="L835" s="406">
        <f t="shared" si="237"/>
        <v>2933.5</v>
      </c>
      <c r="M835" s="406">
        <f t="shared" si="237"/>
        <v>2933.5</v>
      </c>
      <c r="N835" s="406">
        <v>100</v>
      </c>
      <c r="O835" s="406">
        <v>100</v>
      </c>
      <c r="P835" s="27" t="s">
        <v>157</v>
      </c>
      <c r="Q835" s="59">
        <v>318.89999999999998</v>
      </c>
      <c r="R835" s="59">
        <v>318.89999999999998</v>
      </c>
      <c r="S835" s="59">
        <v>100</v>
      </c>
      <c r="T835" s="2"/>
    </row>
    <row r="836" spans="1:20" ht="39" customHeight="1" x14ac:dyDescent="0.25">
      <c r="A836" s="400"/>
      <c r="B836" s="402"/>
      <c r="C836" s="410"/>
      <c r="D836" s="408"/>
      <c r="E836" s="408"/>
      <c r="F836" s="408"/>
      <c r="G836" s="408"/>
      <c r="H836" s="408"/>
      <c r="I836" s="408"/>
      <c r="J836" s="408"/>
      <c r="K836" s="408"/>
      <c r="L836" s="408"/>
      <c r="M836" s="408"/>
      <c r="N836" s="408"/>
      <c r="O836" s="408"/>
      <c r="P836" s="27" t="s">
        <v>158</v>
      </c>
      <c r="Q836" s="59">
        <v>6.6</v>
      </c>
      <c r="R836" s="59">
        <v>6.6</v>
      </c>
      <c r="S836" s="59">
        <v>100</v>
      </c>
      <c r="T836" s="2"/>
    </row>
    <row r="837" spans="1:20" ht="27" customHeight="1" x14ac:dyDescent="0.25">
      <c r="A837" s="400"/>
      <c r="B837" s="402"/>
      <c r="C837" s="411"/>
      <c r="D837" s="407"/>
      <c r="E837" s="407"/>
      <c r="F837" s="407"/>
      <c r="G837" s="407"/>
      <c r="H837" s="407"/>
      <c r="I837" s="407"/>
      <c r="J837" s="407"/>
      <c r="K837" s="407"/>
      <c r="L837" s="407"/>
      <c r="M837" s="407"/>
      <c r="N837" s="407"/>
      <c r="O837" s="407"/>
      <c r="P837" s="27" t="s">
        <v>159</v>
      </c>
      <c r="Q837" s="59">
        <v>86.4</v>
      </c>
      <c r="R837" s="59">
        <v>86.4</v>
      </c>
      <c r="S837" s="59">
        <v>100</v>
      </c>
      <c r="T837" s="2"/>
    </row>
    <row r="838" spans="1:20" ht="27" customHeight="1" x14ac:dyDescent="0.25">
      <c r="A838" s="400"/>
      <c r="B838" s="402"/>
      <c r="C838" s="409">
        <v>2015</v>
      </c>
      <c r="D838" s="406">
        <f>SUM(D858:D863)</f>
        <v>154676</v>
      </c>
      <c r="E838" s="406">
        <f t="shared" ref="E838:M838" si="238">SUM(E858:E863)</f>
        <v>73766.5</v>
      </c>
      <c r="F838" s="406">
        <f t="shared" si="238"/>
        <v>46402</v>
      </c>
      <c r="G838" s="406">
        <f t="shared" si="238"/>
        <v>8540</v>
      </c>
      <c r="H838" s="406">
        <f t="shared" si="238"/>
        <v>77338</v>
      </c>
      <c r="I838" s="406">
        <f t="shared" si="238"/>
        <v>56902.430000000008</v>
      </c>
      <c r="J838" s="406">
        <f t="shared" si="238"/>
        <v>15467</v>
      </c>
      <c r="K838" s="406">
        <f t="shared" si="238"/>
        <v>2789.77</v>
      </c>
      <c r="L838" s="406">
        <f t="shared" si="238"/>
        <v>15469</v>
      </c>
      <c r="M838" s="406">
        <f t="shared" si="238"/>
        <v>5534.2999999999993</v>
      </c>
      <c r="N838" s="406">
        <v>100</v>
      </c>
      <c r="O838" s="406">
        <v>47.69</v>
      </c>
      <c r="P838" s="27" t="s">
        <v>157</v>
      </c>
      <c r="Q838" s="59">
        <v>318.89999999999998</v>
      </c>
      <c r="R838" s="59">
        <v>322</v>
      </c>
      <c r="S838" s="59">
        <v>101</v>
      </c>
      <c r="T838" s="2"/>
    </row>
    <row r="839" spans="1:20" ht="40.5" customHeight="1" x14ac:dyDescent="0.25">
      <c r="A839" s="400"/>
      <c r="B839" s="402"/>
      <c r="C839" s="410"/>
      <c r="D839" s="408"/>
      <c r="E839" s="408"/>
      <c r="F839" s="408"/>
      <c r="G839" s="408"/>
      <c r="H839" s="408"/>
      <c r="I839" s="408"/>
      <c r="J839" s="408"/>
      <c r="K839" s="408"/>
      <c r="L839" s="408"/>
      <c r="M839" s="408"/>
      <c r="N839" s="408"/>
      <c r="O839" s="408"/>
      <c r="P839" s="27" t="s">
        <v>158</v>
      </c>
      <c r="Q839" s="59">
        <v>6.7</v>
      </c>
      <c r="R839" s="59">
        <v>6.85</v>
      </c>
      <c r="S839" s="59">
        <v>102.2</v>
      </c>
      <c r="T839" s="2"/>
    </row>
    <row r="840" spans="1:20" ht="27" customHeight="1" x14ac:dyDescent="0.25">
      <c r="A840" s="400"/>
      <c r="B840" s="402"/>
      <c r="C840" s="411"/>
      <c r="D840" s="407"/>
      <c r="E840" s="407"/>
      <c r="F840" s="407"/>
      <c r="G840" s="407"/>
      <c r="H840" s="407"/>
      <c r="I840" s="407"/>
      <c r="J840" s="407"/>
      <c r="K840" s="407"/>
      <c r="L840" s="407"/>
      <c r="M840" s="407"/>
      <c r="N840" s="407"/>
      <c r="O840" s="407"/>
      <c r="P840" s="27" t="s">
        <v>159</v>
      </c>
      <c r="Q840" s="59">
        <v>86.6</v>
      </c>
      <c r="R840" s="59">
        <v>91.1</v>
      </c>
      <c r="S840" s="59">
        <v>105.2</v>
      </c>
      <c r="T840" s="2"/>
    </row>
    <row r="841" spans="1:20" ht="27" customHeight="1" x14ac:dyDescent="0.25">
      <c r="A841" s="400"/>
      <c r="B841" s="402"/>
      <c r="C841" s="409">
        <v>2016</v>
      </c>
      <c r="D841" s="406">
        <f t="shared" ref="D841:M841" si="239">SUM(D864+D866+D873)</f>
        <v>62088.5</v>
      </c>
      <c r="E841" s="406">
        <f t="shared" si="239"/>
        <v>62088.479999999996</v>
      </c>
      <c r="F841" s="406">
        <f t="shared" si="239"/>
        <v>10661.599999999999</v>
      </c>
      <c r="G841" s="406">
        <f t="shared" si="239"/>
        <v>10661.599999999999</v>
      </c>
      <c r="H841" s="406">
        <f t="shared" si="239"/>
        <v>41444.1</v>
      </c>
      <c r="I841" s="406">
        <f t="shared" si="239"/>
        <v>41444.1</v>
      </c>
      <c r="J841" s="406">
        <f t="shared" si="239"/>
        <v>9982.7999999999993</v>
      </c>
      <c r="K841" s="406">
        <f t="shared" si="239"/>
        <v>9982.7800000000007</v>
      </c>
      <c r="L841" s="406">
        <f t="shared" si="239"/>
        <v>0</v>
      </c>
      <c r="M841" s="406">
        <f t="shared" si="239"/>
        <v>0</v>
      </c>
      <c r="N841" s="406">
        <v>100</v>
      </c>
      <c r="O841" s="406">
        <v>100</v>
      </c>
      <c r="P841" s="27" t="s">
        <v>157</v>
      </c>
      <c r="Q841" s="144">
        <v>332.3</v>
      </c>
      <c r="R841" s="144">
        <v>332.3</v>
      </c>
      <c r="S841" s="144">
        <v>100</v>
      </c>
      <c r="T841" s="2"/>
    </row>
    <row r="842" spans="1:20" ht="42" customHeight="1" x14ac:dyDescent="0.25">
      <c r="A842" s="400"/>
      <c r="B842" s="402"/>
      <c r="C842" s="410"/>
      <c r="D842" s="408"/>
      <c r="E842" s="408"/>
      <c r="F842" s="408"/>
      <c r="G842" s="408"/>
      <c r="H842" s="408"/>
      <c r="I842" s="408"/>
      <c r="J842" s="408"/>
      <c r="K842" s="408"/>
      <c r="L842" s="408"/>
      <c r="M842" s="408"/>
      <c r="N842" s="408"/>
      <c r="O842" s="408"/>
      <c r="P842" s="27" t="s">
        <v>158</v>
      </c>
      <c r="Q842" s="144">
        <v>8.6999999999999993</v>
      </c>
      <c r="R842" s="144">
        <v>8.6999999999999993</v>
      </c>
      <c r="S842" s="144">
        <v>100</v>
      </c>
      <c r="T842" s="2"/>
    </row>
    <row r="843" spans="1:20" ht="27" customHeight="1" x14ac:dyDescent="0.25">
      <c r="A843" s="400"/>
      <c r="B843" s="402"/>
      <c r="C843" s="411"/>
      <c r="D843" s="407"/>
      <c r="E843" s="407"/>
      <c r="F843" s="407"/>
      <c r="G843" s="407"/>
      <c r="H843" s="407"/>
      <c r="I843" s="407"/>
      <c r="J843" s="407"/>
      <c r="K843" s="407"/>
      <c r="L843" s="407"/>
      <c r="M843" s="407"/>
      <c r="N843" s="407"/>
      <c r="O843" s="407"/>
      <c r="P843" s="27" t="s">
        <v>159</v>
      </c>
      <c r="Q843" s="144">
        <v>92.5</v>
      </c>
      <c r="R843" s="144">
        <v>92.5</v>
      </c>
      <c r="S843" s="144">
        <v>100</v>
      </c>
      <c r="T843" s="2"/>
    </row>
    <row r="844" spans="1:20" ht="27" customHeight="1" x14ac:dyDescent="0.25">
      <c r="A844" s="400"/>
      <c r="B844" s="402"/>
      <c r="C844" s="409">
        <v>2017</v>
      </c>
      <c r="D844" s="406">
        <f>SUM(D865+D867+D868+D869+D874)</f>
        <v>33174.400000000001</v>
      </c>
      <c r="E844" s="406">
        <f t="shared" ref="E844:M844" si="240">SUM(E865+E867+E868+E869+E874)</f>
        <v>33174.400000000001</v>
      </c>
      <c r="F844" s="406">
        <f t="shared" si="240"/>
        <v>1240.9000000000001</v>
      </c>
      <c r="G844" s="406">
        <f t="shared" si="240"/>
        <v>1240.9000000000001</v>
      </c>
      <c r="H844" s="406">
        <f t="shared" si="240"/>
        <v>12876.6</v>
      </c>
      <c r="I844" s="406">
        <f t="shared" si="240"/>
        <v>12876.2</v>
      </c>
      <c r="J844" s="406">
        <f t="shared" si="240"/>
        <v>19056.899999999998</v>
      </c>
      <c r="K844" s="406">
        <f t="shared" si="240"/>
        <v>19057.3</v>
      </c>
      <c r="L844" s="406">
        <f t="shared" si="240"/>
        <v>0</v>
      </c>
      <c r="M844" s="406">
        <f t="shared" si="240"/>
        <v>0</v>
      </c>
      <c r="N844" s="406">
        <v>100</v>
      </c>
      <c r="O844" s="406">
        <v>100</v>
      </c>
      <c r="P844" s="27" t="s">
        <v>157</v>
      </c>
      <c r="Q844" s="171">
        <v>337.9</v>
      </c>
      <c r="R844" s="171">
        <v>337.9</v>
      </c>
      <c r="S844" s="171">
        <v>100</v>
      </c>
      <c r="T844" s="2"/>
    </row>
    <row r="845" spans="1:20" ht="39.75" customHeight="1" x14ac:dyDescent="0.25">
      <c r="A845" s="400"/>
      <c r="B845" s="402"/>
      <c r="C845" s="410"/>
      <c r="D845" s="408"/>
      <c r="E845" s="408"/>
      <c r="F845" s="408"/>
      <c r="G845" s="408"/>
      <c r="H845" s="408"/>
      <c r="I845" s="408"/>
      <c r="J845" s="408"/>
      <c r="K845" s="408"/>
      <c r="L845" s="408"/>
      <c r="M845" s="408"/>
      <c r="N845" s="408"/>
      <c r="O845" s="408"/>
      <c r="P845" s="27" t="s">
        <v>158</v>
      </c>
      <c r="Q845" s="171">
        <v>8.8000000000000007</v>
      </c>
      <c r="R845" s="171">
        <v>8.8000000000000007</v>
      </c>
      <c r="S845" s="171">
        <v>100</v>
      </c>
      <c r="T845" s="2"/>
    </row>
    <row r="846" spans="1:20" ht="27" customHeight="1" x14ac:dyDescent="0.25">
      <c r="A846" s="400"/>
      <c r="B846" s="402"/>
      <c r="C846" s="411"/>
      <c r="D846" s="407"/>
      <c r="E846" s="407"/>
      <c r="F846" s="407"/>
      <c r="G846" s="407"/>
      <c r="H846" s="407"/>
      <c r="I846" s="407"/>
      <c r="J846" s="407"/>
      <c r="K846" s="407"/>
      <c r="L846" s="407"/>
      <c r="M846" s="407"/>
      <c r="N846" s="407"/>
      <c r="O846" s="407"/>
      <c r="P846" s="27" t="s">
        <v>159</v>
      </c>
      <c r="Q846" s="171">
        <v>94.3</v>
      </c>
      <c r="R846" s="171">
        <v>94.3</v>
      </c>
      <c r="S846" s="171">
        <v>100</v>
      </c>
      <c r="T846" s="2"/>
    </row>
    <row r="847" spans="1:20" ht="27" customHeight="1" x14ac:dyDescent="0.25">
      <c r="A847" s="400"/>
      <c r="B847" s="402"/>
      <c r="C847" s="409">
        <v>2018</v>
      </c>
      <c r="D847" s="406">
        <f>SUM(D870+D871)</f>
        <v>35408.199999999997</v>
      </c>
      <c r="E847" s="406">
        <f t="shared" ref="E847:M847" si="241">SUM(E870+E871)</f>
        <v>35408.199999999997</v>
      </c>
      <c r="F847" s="406">
        <f t="shared" si="241"/>
        <v>7233.7699999999995</v>
      </c>
      <c r="G847" s="406">
        <f t="shared" si="241"/>
        <v>7233.7699999999995</v>
      </c>
      <c r="H847" s="406">
        <f t="shared" si="241"/>
        <v>17536.810000000001</v>
      </c>
      <c r="I847" s="406">
        <f t="shared" si="241"/>
        <v>17536.810000000001</v>
      </c>
      <c r="J847" s="406">
        <f t="shared" si="241"/>
        <v>10637.619999999999</v>
      </c>
      <c r="K847" s="406">
        <f t="shared" si="241"/>
        <v>10637.619999999999</v>
      </c>
      <c r="L847" s="406">
        <f t="shared" si="241"/>
        <v>0</v>
      </c>
      <c r="M847" s="406">
        <f t="shared" si="241"/>
        <v>0</v>
      </c>
      <c r="N847" s="406">
        <v>100</v>
      </c>
      <c r="O847" s="406">
        <v>100</v>
      </c>
      <c r="P847" s="27" t="s">
        <v>157</v>
      </c>
      <c r="Q847" s="209">
        <v>339</v>
      </c>
      <c r="R847" s="209">
        <v>339</v>
      </c>
      <c r="S847" s="209">
        <v>100</v>
      </c>
      <c r="T847" s="2"/>
    </row>
    <row r="848" spans="1:20" ht="27" customHeight="1" x14ac:dyDescent="0.25">
      <c r="A848" s="400"/>
      <c r="B848" s="402"/>
      <c r="C848" s="410"/>
      <c r="D848" s="408"/>
      <c r="E848" s="408"/>
      <c r="F848" s="408"/>
      <c r="G848" s="408"/>
      <c r="H848" s="408"/>
      <c r="I848" s="408"/>
      <c r="J848" s="408"/>
      <c r="K848" s="408"/>
      <c r="L848" s="408"/>
      <c r="M848" s="408"/>
      <c r="N848" s="408"/>
      <c r="O848" s="408"/>
      <c r="P848" s="27" t="s">
        <v>158</v>
      </c>
      <c r="Q848" s="209">
        <v>8.8000000000000007</v>
      </c>
      <c r="R848" s="209">
        <v>8.8000000000000007</v>
      </c>
      <c r="S848" s="209">
        <v>100</v>
      </c>
      <c r="T848" s="2"/>
    </row>
    <row r="849" spans="1:20" ht="27" customHeight="1" x14ac:dyDescent="0.25">
      <c r="A849" s="400"/>
      <c r="B849" s="402"/>
      <c r="C849" s="411"/>
      <c r="D849" s="407"/>
      <c r="E849" s="407"/>
      <c r="F849" s="407"/>
      <c r="G849" s="407"/>
      <c r="H849" s="407"/>
      <c r="I849" s="407"/>
      <c r="J849" s="407"/>
      <c r="K849" s="407"/>
      <c r="L849" s="407"/>
      <c r="M849" s="407"/>
      <c r="N849" s="407"/>
      <c r="O849" s="407"/>
      <c r="P849" s="27" t="s">
        <v>159</v>
      </c>
      <c r="Q849" s="209">
        <v>95.1</v>
      </c>
      <c r="R849" s="209">
        <v>95.1</v>
      </c>
      <c r="S849" s="209">
        <v>100</v>
      </c>
      <c r="T849" s="2"/>
    </row>
    <row r="850" spans="1:20" ht="27" customHeight="1" x14ac:dyDescent="0.25">
      <c r="A850" s="400"/>
      <c r="B850" s="402"/>
      <c r="C850" s="409">
        <v>2019</v>
      </c>
      <c r="D850" s="406">
        <f>SUM(D872)</f>
        <v>47443.6</v>
      </c>
      <c r="E850" s="406">
        <f t="shared" ref="E850:M850" si="242">SUM(E872)</f>
        <v>47443.5</v>
      </c>
      <c r="F850" s="406">
        <f t="shared" si="242"/>
        <v>7918.2</v>
      </c>
      <c r="G850" s="406">
        <f t="shared" si="242"/>
        <v>7918.2</v>
      </c>
      <c r="H850" s="406">
        <f t="shared" si="242"/>
        <v>25150</v>
      </c>
      <c r="I850" s="406">
        <f t="shared" si="242"/>
        <v>25149.9</v>
      </c>
      <c r="J850" s="406">
        <f t="shared" si="242"/>
        <v>14375.4</v>
      </c>
      <c r="K850" s="406">
        <f t="shared" si="242"/>
        <v>14375.4</v>
      </c>
      <c r="L850" s="406">
        <f t="shared" si="242"/>
        <v>0</v>
      </c>
      <c r="M850" s="406">
        <f t="shared" si="242"/>
        <v>0</v>
      </c>
      <c r="N850" s="406">
        <v>100</v>
      </c>
      <c r="O850" s="406">
        <v>100</v>
      </c>
      <c r="P850" s="27" t="s">
        <v>157</v>
      </c>
      <c r="Q850" s="263">
        <v>339</v>
      </c>
      <c r="R850" s="263">
        <v>355.4</v>
      </c>
      <c r="S850" s="263">
        <v>104.84</v>
      </c>
      <c r="T850" s="2"/>
    </row>
    <row r="851" spans="1:20" ht="27" customHeight="1" x14ac:dyDescent="0.25">
      <c r="A851" s="400"/>
      <c r="B851" s="402"/>
      <c r="C851" s="410"/>
      <c r="D851" s="408"/>
      <c r="E851" s="408"/>
      <c r="F851" s="408"/>
      <c r="G851" s="408"/>
      <c r="H851" s="408"/>
      <c r="I851" s="408"/>
      <c r="J851" s="408"/>
      <c r="K851" s="408"/>
      <c r="L851" s="408"/>
      <c r="M851" s="408"/>
      <c r="N851" s="408"/>
      <c r="O851" s="408"/>
      <c r="P851" s="27" t="s">
        <v>158</v>
      </c>
      <c r="Q851" s="263">
        <v>8.9</v>
      </c>
      <c r="R851" s="263">
        <v>8</v>
      </c>
      <c r="S851" s="263">
        <v>89.89</v>
      </c>
      <c r="T851" s="2"/>
    </row>
    <row r="852" spans="1:20" ht="27" customHeight="1" x14ac:dyDescent="0.25">
      <c r="A852" s="435"/>
      <c r="B852" s="436"/>
      <c r="C852" s="411"/>
      <c r="D852" s="407"/>
      <c r="E852" s="407"/>
      <c r="F852" s="407"/>
      <c r="G852" s="407"/>
      <c r="H852" s="407"/>
      <c r="I852" s="407"/>
      <c r="J852" s="407"/>
      <c r="K852" s="407"/>
      <c r="L852" s="407"/>
      <c r="M852" s="407"/>
      <c r="N852" s="407"/>
      <c r="O852" s="407"/>
      <c r="P852" s="27" t="s">
        <v>159</v>
      </c>
      <c r="Q852" s="263">
        <v>95.2</v>
      </c>
      <c r="R852" s="263">
        <v>97</v>
      </c>
      <c r="S852" s="263">
        <v>101.89</v>
      </c>
      <c r="T852" s="2"/>
    </row>
    <row r="853" spans="1:20" ht="52.5" customHeight="1" x14ac:dyDescent="0.25">
      <c r="A853" s="10"/>
      <c r="B853" s="23" t="s">
        <v>190</v>
      </c>
      <c r="C853" s="23">
        <v>2014</v>
      </c>
      <c r="D853" s="24">
        <v>10444</v>
      </c>
      <c r="E853" s="24">
        <v>10444</v>
      </c>
      <c r="F853" s="24">
        <v>3472.5</v>
      </c>
      <c r="G853" s="24">
        <v>3472.5</v>
      </c>
      <c r="H853" s="24">
        <v>5066.6000000000004</v>
      </c>
      <c r="I853" s="24">
        <v>5066.6000000000004</v>
      </c>
      <c r="J853" s="24">
        <v>1364.3</v>
      </c>
      <c r="K853" s="24">
        <v>1364.3</v>
      </c>
      <c r="L853" s="24">
        <v>540.6</v>
      </c>
      <c r="M853" s="24">
        <v>540.6</v>
      </c>
      <c r="N853" s="24">
        <v>100</v>
      </c>
      <c r="O853" s="24">
        <v>100</v>
      </c>
      <c r="P853" s="5" t="s">
        <v>156</v>
      </c>
      <c r="Q853" s="10">
        <v>7.5119999999999996</v>
      </c>
      <c r="R853" s="10">
        <v>7.5119999999999996</v>
      </c>
      <c r="S853" s="10">
        <v>100</v>
      </c>
      <c r="T853" s="2"/>
    </row>
    <row r="854" spans="1:20" ht="54" customHeight="1" x14ac:dyDescent="0.25">
      <c r="A854" s="10"/>
      <c r="B854" s="23" t="s">
        <v>191</v>
      </c>
      <c r="C854" s="23">
        <v>2014</v>
      </c>
      <c r="D854" s="24">
        <v>16575.7</v>
      </c>
      <c r="E854" s="24">
        <v>16575.7</v>
      </c>
      <c r="F854" s="24">
        <v>5556.6</v>
      </c>
      <c r="G854" s="24">
        <v>5556.6</v>
      </c>
      <c r="H854" s="24">
        <v>8095.4</v>
      </c>
      <c r="I854" s="24">
        <v>8095.4</v>
      </c>
      <c r="J854" s="24">
        <v>2288</v>
      </c>
      <c r="K854" s="24">
        <v>2288</v>
      </c>
      <c r="L854" s="24">
        <v>635.70000000000005</v>
      </c>
      <c r="M854" s="24">
        <v>635.70000000000005</v>
      </c>
      <c r="N854" s="24">
        <v>100</v>
      </c>
      <c r="O854" s="24">
        <v>100</v>
      </c>
      <c r="P854" s="5" t="s">
        <v>156</v>
      </c>
      <c r="Q854" s="10">
        <v>9.8140000000000001</v>
      </c>
      <c r="R854" s="10">
        <v>9.8140000000000001</v>
      </c>
      <c r="S854" s="10">
        <v>100</v>
      </c>
      <c r="T854" s="2"/>
    </row>
    <row r="855" spans="1:20" ht="54" customHeight="1" x14ac:dyDescent="0.25">
      <c r="A855" s="10"/>
      <c r="B855" s="23" t="s">
        <v>192</v>
      </c>
      <c r="C855" s="23">
        <v>2014</v>
      </c>
      <c r="D855" s="24">
        <v>5047.8</v>
      </c>
      <c r="E855" s="24">
        <v>5047.8</v>
      </c>
      <c r="F855" s="24">
        <v>1692</v>
      </c>
      <c r="G855" s="24">
        <v>1692</v>
      </c>
      <c r="H855" s="24">
        <v>2465.4</v>
      </c>
      <c r="I855" s="24">
        <v>2465.4</v>
      </c>
      <c r="J855" s="24">
        <v>716.3</v>
      </c>
      <c r="K855" s="24">
        <v>716.3</v>
      </c>
      <c r="L855" s="24">
        <v>174.1</v>
      </c>
      <c r="M855" s="24">
        <v>174.1</v>
      </c>
      <c r="N855" s="24">
        <v>100</v>
      </c>
      <c r="O855" s="24">
        <v>100</v>
      </c>
      <c r="P855" s="5" t="s">
        <v>156</v>
      </c>
      <c r="Q855" s="10">
        <v>2.323</v>
      </c>
      <c r="R855" s="10">
        <v>2.323</v>
      </c>
      <c r="S855" s="10">
        <v>100</v>
      </c>
      <c r="T855" s="2"/>
    </row>
    <row r="856" spans="1:20" ht="51.75" customHeight="1" x14ac:dyDescent="0.25">
      <c r="A856" s="10"/>
      <c r="B856" s="23" t="s">
        <v>193</v>
      </c>
      <c r="C856" s="23">
        <v>2014</v>
      </c>
      <c r="D856" s="24">
        <v>16715</v>
      </c>
      <c r="E856" s="24">
        <v>16715</v>
      </c>
      <c r="F856" s="24">
        <v>5559.5</v>
      </c>
      <c r="G856" s="24">
        <v>5559.5</v>
      </c>
      <c r="H856" s="24">
        <v>8220.6</v>
      </c>
      <c r="I856" s="24">
        <v>8220.6</v>
      </c>
      <c r="J856" s="24">
        <v>1755.3</v>
      </c>
      <c r="K856" s="24">
        <v>1755.3</v>
      </c>
      <c r="L856" s="24">
        <v>1179.5999999999999</v>
      </c>
      <c r="M856" s="24">
        <v>1179.5999999999999</v>
      </c>
      <c r="N856" s="24">
        <v>100</v>
      </c>
      <c r="O856" s="24">
        <v>100</v>
      </c>
      <c r="P856" s="5" t="s">
        <v>156</v>
      </c>
      <c r="Q856" s="10">
        <v>9.76</v>
      </c>
      <c r="R856" s="10">
        <v>9.76</v>
      </c>
      <c r="S856" s="10">
        <v>100</v>
      </c>
      <c r="T856" s="2"/>
    </row>
    <row r="857" spans="1:20" ht="54" customHeight="1" x14ac:dyDescent="0.25">
      <c r="A857" s="10"/>
      <c r="B857" s="23" t="s">
        <v>194</v>
      </c>
      <c r="C857" s="23">
        <v>2014</v>
      </c>
      <c r="D857" s="24">
        <v>5872</v>
      </c>
      <c r="E857" s="24">
        <v>5872</v>
      </c>
      <c r="F857" s="24">
        <v>1952.8</v>
      </c>
      <c r="G857" s="24">
        <v>1952.8</v>
      </c>
      <c r="H857" s="24">
        <v>2888.4</v>
      </c>
      <c r="I857" s="24">
        <v>2888.4</v>
      </c>
      <c r="J857" s="24">
        <v>627.29999999999995</v>
      </c>
      <c r="K857" s="24">
        <v>627.29999999999995</v>
      </c>
      <c r="L857" s="24">
        <v>403.5</v>
      </c>
      <c r="M857" s="24">
        <v>403.5</v>
      </c>
      <c r="N857" s="24">
        <v>100</v>
      </c>
      <c r="O857" s="24">
        <v>100</v>
      </c>
      <c r="P857" s="5" t="s">
        <v>156</v>
      </c>
      <c r="Q857" s="10">
        <v>1.4379999999999999</v>
      </c>
      <c r="R857" s="10">
        <v>1.4379999999999999</v>
      </c>
      <c r="S857" s="10">
        <v>100</v>
      </c>
      <c r="T857" s="2"/>
    </row>
    <row r="858" spans="1:20" ht="54" customHeight="1" x14ac:dyDescent="0.25">
      <c r="A858" s="59"/>
      <c r="B858" s="23" t="s">
        <v>359</v>
      </c>
      <c r="C858" s="23">
        <v>2015</v>
      </c>
      <c r="D858" s="24">
        <v>54110</v>
      </c>
      <c r="E858" s="24">
        <v>20857.400000000001</v>
      </c>
      <c r="F858" s="24">
        <v>16233</v>
      </c>
      <c r="G858" s="24">
        <v>535</v>
      </c>
      <c r="H858" s="24">
        <v>27055</v>
      </c>
      <c r="I858" s="24">
        <v>19069.93</v>
      </c>
      <c r="J858" s="24">
        <v>5411</v>
      </c>
      <c r="K858" s="24">
        <v>620.97</v>
      </c>
      <c r="L858" s="24">
        <v>5411</v>
      </c>
      <c r="M858" s="24">
        <v>631.5</v>
      </c>
      <c r="N858" s="24">
        <v>100</v>
      </c>
      <c r="O858" s="24">
        <v>38.549999999999997</v>
      </c>
      <c r="P858" s="5" t="s">
        <v>156</v>
      </c>
      <c r="Q858" s="59">
        <v>20.782</v>
      </c>
      <c r="R858" s="59" t="s">
        <v>341</v>
      </c>
      <c r="S858" s="59" t="s">
        <v>360</v>
      </c>
      <c r="T858" s="2"/>
    </row>
    <row r="859" spans="1:20" ht="54" customHeight="1" x14ac:dyDescent="0.25">
      <c r="A859" s="59"/>
      <c r="B859" s="23" t="s">
        <v>361</v>
      </c>
      <c r="C859" s="23">
        <v>2015</v>
      </c>
      <c r="D859" s="24">
        <v>20206</v>
      </c>
      <c r="E859" s="24">
        <v>19507.599999999999</v>
      </c>
      <c r="F859" s="24">
        <v>6062</v>
      </c>
      <c r="G859" s="24">
        <v>2950</v>
      </c>
      <c r="H859" s="24">
        <v>10103</v>
      </c>
      <c r="I859" s="24">
        <v>13820.7</v>
      </c>
      <c r="J859" s="24">
        <v>2020.5</v>
      </c>
      <c r="K859" s="24">
        <v>935.7</v>
      </c>
      <c r="L859" s="24">
        <v>2020.5</v>
      </c>
      <c r="M859" s="24">
        <v>1801.2</v>
      </c>
      <c r="N859" s="24">
        <v>100</v>
      </c>
      <c r="O859" s="24">
        <v>96.54</v>
      </c>
      <c r="P859" s="5" t="s">
        <v>156</v>
      </c>
      <c r="Q859" s="59">
        <v>9.1180000000000003</v>
      </c>
      <c r="R859" s="59">
        <v>9.1180000000000003</v>
      </c>
      <c r="S859" s="59">
        <v>100</v>
      </c>
      <c r="T859" s="2"/>
    </row>
    <row r="860" spans="1:20" ht="54" customHeight="1" x14ac:dyDescent="0.25">
      <c r="A860" s="59"/>
      <c r="B860" s="23" t="s">
        <v>362</v>
      </c>
      <c r="C860" s="23">
        <v>2015</v>
      </c>
      <c r="D860" s="24">
        <v>7154</v>
      </c>
      <c r="E860" s="24">
        <v>7064.7</v>
      </c>
      <c r="F860" s="24">
        <v>2146</v>
      </c>
      <c r="G860" s="24">
        <v>1080</v>
      </c>
      <c r="H860" s="24">
        <v>3577</v>
      </c>
      <c r="I860" s="24">
        <v>5131</v>
      </c>
      <c r="J860" s="24">
        <v>715.5</v>
      </c>
      <c r="K860" s="24">
        <v>213</v>
      </c>
      <c r="L860" s="24">
        <v>715.5</v>
      </c>
      <c r="M860" s="24">
        <v>640.70000000000005</v>
      </c>
      <c r="N860" s="24">
        <v>100</v>
      </c>
      <c r="O860" s="24">
        <v>98.75</v>
      </c>
      <c r="P860" s="5" t="s">
        <v>156</v>
      </c>
      <c r="Q860" s="59">
        <v>2.3559999999999999</v>
      </c>
      <c r="R860" s="59">
        <v>2.3559999999999999</v>
      </c>
      <c r="S860" s="59">
        <v>100</v>
      </c>
      <c r="T860" s="2"/>
    </row>
    <row r="861" spans="1:20" ht="54" customHeight="1" x14ac:dyDescent="0.25">
      <c r="A861" s="59"/>
      <c r="B861" s="23" t="s">
        <v>363</v>
      </c>
      <c r="C861" s="23">
        <v>2015</v>
      </c>
      <c r="D861" s="24">
        <v>26190</v>
      </c>
      <c r="E861" s="24">
        <v>26336.799999999999</v>
      </c>
      <c r="F861" s="24">
        <v>7857</v>
      </c>
      <c r="G861" s="24">
        <v>3975</v>
      </c>
      <c r="H861" s="24">
        <v>13095</v>
      </c>
      <c r="I861" s="24">
        <v>18880.8</v>
      </c>
      <c r="J861" s="24">
        <v>2619</v>
      </c>
      <c r="K861" s="24">
        <v>1020.1</v>
      </c>
      <c r="L861" s="24">
        <v>2619</v>
      </c>
      <c r="M861" s="24">
        <v>2460.9</v>
      </c>
      <c r="N861" s="24">
        <v>100</v>
      </c>
      <c r="O861" s="24">
        <v>100.56</v>
      </c>
      <c r="P861" s="5" t="s">
        <v>156</v>
      </c>
      <c r="Q861" s="59">
        <v>11.378</v>
      </c>
      <c r="R861" s="59">
        <v>11.38</v>
      </c>
      <c r="S861" s="59">
        <v>100</v>
      </c>
      <c r="T861" s="2"/>
    </row>
    <row r="862" spans="1:20" ht="54" customHeight="1" x14ac:dyDescent="0.25">
      <c r="A862" s="59"/>
      <c r="B862" s="23" t="s">
        <v>364</v>
      </c>
      <c r="C862" s="23">
        <v>2015</v>
      </c>
      <c r="D862" s="24">
        <v>15231</v>
      </c>
      <c r="E862" s="24">
        <v>0</v>
      </c>
      <c r="F862" s="24">
        <v>4569</v>
      </c>
      <c r="G862" s="24">
        <v>0</v>
      </c>
      <c r="H862" s="24">
        <v>7615</v>
      </c>
      <c r="I862" s="24">
        <v>0</v>
      </c>
      <c r="J862" s="24">
        <v>1523</v>
      </c>
      <c r="K862" s="24">
        <v>0</v>
      </c>
      <c r="L862" s="24">
        <v>1524</v>
      </c>
      <c r="M862" s="24">
        <v>0</v>
      </c>
      <c r="N862" s="24">
        <v>100</v>
      </c>
      <c r="O862" s="24">
        <v>0</v>
      </c>
      <c r="P862" s="5" t="s">
        <v>156</v>
      </c>
      <c r="Q862" s="59">
        <v>5.9409999999999998</v>
      </c>
      <c r="R862" s="59">
        <v>0</v>
      </c>
      <c r="S862" s="59" t="s">
        <v>346</v>
      </c>
      <c r="T862" s="2"/>
    </row>
    <row r="863" spans="1:20" ht="54" customHeight="1" x14ac:dyDescent="0.25">
      <c r="A863" s="59"/>
      <c r="B863" s="23" t="s">
        <v>365</v>
      </c>
      <c r="C863" s="23">
        <v>2015</v>
      </c>
      <c r="D863" s="24">
        <v>31785</v>
      </c>
      <c r="E863" s="24">
        <v>0</v>
      </c>
      <c r="F863" s="24">
        <v>9535</v>
      </c>
      <c r="G863" s="24">
        <v>0</v>
      </c>
      <c r="H863" s="24">
        <v>15893</v>
      </c>
      <c r="I863" s="24">
        <v>0</v>
      </c>
      <c r="J863" s="24">
        <v>3178</v>
      </c>
      <c r="K863" s="24">
        <v>0</v>
      </c>
      <c r="L863" s="24">
        <v>3179</v>
      </c>
      <c r="M863" s="24">
        <v>0</v>
      </c>
      <c r="N863" s="24">
        <v>100</v>
      </c>
      <c r="O863" s="24">
        <v>0</v>
      </c>
      <c r="P863" s="5" t="s">
        <v>156</v>
      </c>
      <c r="Q863" s="59">
        <v>13.9</v>
      </c>
      <c r="R863" s="59">
        <v>0</v>
      </c>
      <c r="S863" s="59" t="s">
        <v>346</v>
      </c>
      <c r="T863" s="2"/>
    </row>
    <row r="864" spans="1:20" ht="33.75" customHeight="1" x14ac:dyDescent="0.25">
      <c r="A864" s="403"/>
      <c r="B864" s="380" t="s">
        <v>467</v>
      </c>
      <c r="C864" s="23">
        <v>2016</v>
      </c>
      <c r="D864" s="24">
        <v>30604</v>
      </c>
      <c r="E864" s="24">
        <v>30603.96</v>
      </c>
      <c r="F864" s="24">
        <v>5447.9</v>
      </c>
      <c r="G864" s="24">
        <v>5447.9</v>
      </c>
      <c r="H864" s="24">
        <v>21177.599999999999</v>
      </c>
      <c r="I864" s="24">
        <v>21177.599999999999</v>
      </c>
      <c r="J864" s="24">
        <v>3978.5</v>
      </c>
      <c r="K864" s="24">
        <v>3978.46</v>
      </c>
      <c r="L864" s="24">
        <v>0</v>
      </c>
      <c r="M864" s="24">
        <v>0</v>
      </c>
      <c r="N864" s="24">
        <v>100</v>
      </c>
      <c r="O864" s="24">
        <v>100</v>
      </c>
      <c r="P864" s="380" t="s">
        <v>156</v>
      </c>
      <c r="Q864" s="385">
        <v>20.782</v>
      </c>
      <c r="R864" s="385">
        <v>20.782</v>
      </c>
      <c r="S864" s="385">
        <v>100</v>
      </c>
      <c r="T864" s="2"/>
    </row>
    <row r="865" spans="1:20" ht="34.5" customHeight="1" x14ac:dyDescent="0.25">
      <c r="A865" s="404"/>
      <c r="B865" s="382"/>
      <c r="C865" s="23">
        <v>2017</v>
      </c>
      <c r="D865" s="24">
        <v>5233.6000000000004</v>
      </c>
      <c r="E865" s="24">
        <v>5233.6000000000004</v>
      </c>
      <c r="F865" s="24">
        <v>0</v>
      </c>
      <c r="G865" s="24">
        <v>0</v>
      </c>
      <c r="H865" s="24">
        <v>3472.5</v>
      </c>
      <c r="I865" s="24">
        <v>3472.5</v>
      </c>
      <c r="J865" s="24">
        <v>1761.1</v>
      </c>
      <c r="K865" s="24">
        <v>1761.1</v>
      </c>
      <c r="L865" s="24">
        <v>0</v>
      </c>
      <c r="M865" s="24">
        <v>0</v>
      </c>
      <c r="N865" s="24">
        <v>100</v>
      </c>
      <c r="O865" s="24">
        <v>100</v>
      </c>
      <c r="P865" s="382"/>
      <c r="Q865" s="387"/>
      <c r="R865" s="387"/>
      <c r="S865" s="387"/>
      <c r="T865" s="2"/>
    </row>
    <row r="866" spans="1:20" ht="64.5" customHeight="1" x14ac:dyDescent="0.25">
      <c r="A866" s="140"/>
      <c r="B866" s="8" t="s">
        <v>468</v>
      </c>
      <c r="C866" s="23">
        <v>2016</v>
      </c>
      <c r="D866" s="24">
        <v>29287.5</v>
      </c>
      <c r="E866" s="24">
        <v>29287.52</v>
      </c>
      <c r="F866" s="24">
        <v>5213.7</v>
      </c>
      <c r="G866" s="24">
        <v>5213.7</v>
      </c>
      <c r="H866" s="24">
        <v>20266.5</v>
      </c>
      <c r="I866" s="24">
        <v>20266.5</v>
      </c>
      <c r="J866" s="24">
        <v>3807.3</v>
      </c>
      <c r="K866" s="24">
        <v>3807.32</v>
      </c>
      <c r="L866" s="24">
        <v>0</v>
      </c>
      <c r="M866" s="24">
        <v>0</v>
      </c>
      <c r="N866" s="24">
        <v>100</v>
      </c>
      <c r="O866" s="24">
        <v>100</v>
      </c>
      <c r="P866" s="5" t="s">
        <v>156</v>
      </c>
      <c r="Q866" s="144">
        <v>10.3</v>
      </c>
      <c r="R866" s="144">
        <v>10.3</v>
      </c>
      <c r="S866" s="144">
        <v>100</v>
      </c>
      <c r="T866" s="2"/>
    </row>
    <row r="867" spans="1:20" ht="64.5" customHeight="1" x14ac:dyDescent="0.25">
      <c r="A867" s="168"/>
      <c r="B867" s="8" t="s">
        <v>521</v>
      </c>
      <c r="C867" s="23">
        <v>2017</v>
      </c>
      <c r="D867" s="24">
        <v>4729.3999999999996</v>
      </c>
      <c r="E867" s="24">
        <v>4729.3999999999996</v>
      </c>
      <c r="F867" s="24">
        <v>1240.9000000000001</v>
      </c>
      <c r="G867" s="24">
        <v>1240.9000000000001</v>
      </c>
      <c r="H867" s="24">
        <v>2225.1</v>
      </c>
      <c r="I867" s="24">
        <v>2224.6999999999998</v>
      </c>
      <c r="J867" s="24">
        <v>1263.4000000000001</v>
      </c>
      <c r="K867" s="24">
        <v>1263.8</v>
      </c>
      <c r="L867" s="24">
        <v>0</v>
      </c>
      <c r="M867" s="24">
        <v>0</v>
      </c>
      <c r="N867" s="24">
        <v>100</v>
      </c>
      <c r="O867" s="24">
        <v>100</v>
      </c>
      <c r="P867" s="5" t="s">
        <v>156</v>
      </c>
      <c r="Q867" s="171" t="s">
        <v>341</v>
      </c>
      <c r="R867" s="171" t="s">
        <v>341</v>
      </c>
      <c r="S867" s="171">
        <v>100</v>
      </c>
      <c r="T867" s="2"/>
    </row>
    <row r="868" spans="1:20" ht="78.75" customHeight="1" x14ac:dyDescent="0.25">
      <c r="A868" s="168"/>
      <c r="B868" s="8" t="s">
        <v>522</v>
      </c>
      <c r="C868" s="23">
        <v>2017</v>
      </c>
      <c r="D868" s="24">
        <v>12266</v>
      </c>
      <c r="E868" s="24">
        <v>12266</v>
      </c>
      <c r="F868" s="24">
        <v>0</v>
      </c>
      <c r="G868" s="24">
        <v>0</v>
      </c>
      <c r="H868" s="24">
        <v>0</v>
      </c>
      <c r="I868" s="24">
        <v>0</v>
      </c>
      <c r="J868" s="24">
        <v>12266</v>
      </c>
      <c r="K868" s="24">
        <v>12266</v>
      </c>
      <c r="L868" s="24">
        <v>0</v>
      </c>
      <c r="M868" s="24">
        <v>0</v>
      </c>
      <c r="N868" s="24">
        <v>100</v>
      </c>
      <c r="O868" s="24">
        <v>100</v>
      </c>
      <c r="P868" s="5" t="s">
        <v>156</v>
      </c>
      <c r="Q868" s="171">
        <v>6.6</v>
      </c>
      <c r="R868" s="171">
        <v>6.6</v>
      </c>
      <c r="S868" s="171">
        <v>100</v>
      </c>
      <c r="T868" s="2"/>
    </row>
    <row r="869" spans="1:20" ht="68.25" customHeight="1" x14ac:dyDescent="0.25">
      <c r="A869" s="168"/>
      <c r="B869" s="8" t="s">
        <v>564</v>
      </c>
      <c r="C869" s="23">
        <v>2017</v>
      </c>
      <c r="D869" s="24">
        <v>9970.7999999999993</v>
      </c>
      <c r="E869" s="24">
        <v>9970.7999999999993</v>
      </c>
      <c r="F869" s="24">
        <v>0</v>
      </c>
      <c r="G869" s="24">
        <v>0</v>
      </c>
      <c r="H869" s="24">
        <v>7179</v>
      </c>
      <c r="I869" s="24">
        <v>7179</v>
      </c>
      <c r="J869" s="24">
        <v>2791.8</v>
      </c>
      <c r="K869" s="24">
        <v>2791.8</v>
      </c>
      <c r="L869" s="24">
        <v>0</v>
      </c>
      <c r="M869" s="24">
        <v>0</v>
      </c>
      <c r="N869" s="24">
        <v>100</v>
      </c>
      <c r="O869" s="24">
        <v>100</v>
      </c>
      <c r="P869" s="5" t="s">
        <v>523</v>
      </c>
      <c r="Q869" s="171">
        <v>675</v>
      </c>
      <c r="R869" s="171">
        <v>675</v>
      </c>
      <c r="S869" s="171">
        <v>100</v>
      </c>
      <c r="T869" s="2"/>
    </row>
    <row r="870" spans="1:20" ht="68.25" customHeight="1" x14ac:dyDescent="0.25">
      <c r="A870" s="198"/>
      <c r="B870" s="8" t="s">
        <v>565</v>
      </c>
      <c r="C870" s="23">
        <v>2018</v>
      </c>
      <c r="D870" s="24">
        <v>30136.7</v>
      </c>
      <c r="E870" s="24">
        <v>30136.7</v>
      </c>
      <c r="F870" s="24">
        <v>6157.7</v>
      </c>
      <c r="G870" s="24">
        <v>6157.7</v>
      </c>
      <c r="H870" s="24">
        <v>14928.1</v>
      </c>
      <c r="I870" s="24">
        <v>14928.1</v>
      </c>
      <c r="J870" s="24">
        <v>9050.9</v>
      </c>
      <c r="K870" s="24">
        <v>9050.9</v>
      </c>
      <c r="L870" s="24">
        <v>0</v>
      </c>
      <c r="M870" s="24">
        <v>0</v>
      </c>
      <c r="N870" s="24">
        <v>100</v>
      </c>
      <c r="O870" s="24">
        <v>100</v>
      </c>
      <c r="P870" s="5" t="s">
        <v>156</v>
      </c>
      <c r="Q870" s="209">
        <v>13.901999999999999</v>
      </c>
      <c r="R870" s="209">
        <v>13.901999999999999</v>
      </c>
      <c r="S870" s="209">
        <v>100</v>
      </c>
      <c r="T870" s="2"/>
    </row>
    <row r="871" spans="1:20" ht="39" customHeight="1" x14ac:dyDescent="0.25">
      <c r="A871" s="403"/>
      <c r="B871" s="380" t="s">
        <v>566</v>
      </c>
      <c r="C871" s="23">
        <v>2018</v>
      </c>
      <c r="D871" s="24">
        <v>5271.5</v>
      </c>
      <c r="E871" s="24">
        <v>5271.5</v>
      </c>
      <c r="F871" s="24">
        <v>1076.07</v>
      </c>
      <c r="G871" s="24">
        <v>1076.07</v>
      </c>
      <c r="H871" s="24">
        <v>2608.71</v>
      </c>
      <c r="I871" s="24">
        <v>2608.71</v>
      </c>
      <c r="J871" s="24">
        <v>1586.72</v>
      </c>
      <c r="K871" s="24">
        <v>1586.72</v>
      </c>
      <c r="L871" s="24">
        <v>0</v>
      </c>
      <c r="M871" s="24">
        <v>0</v>
      </c>
      <c r="N871" s="24">
        <v>100</v>
      </c>
      <c r="O871" s="24">
        <v>100</v>
      </c>
      <c r="P871" s="380" t="s">
        <v>156</v>
      </c>
      <c r="Q871" s="198">
        <v>5</v>
      </c>
      <c r="R871" s="198">
        <v>5</v>
      </c>
      <c r="S871" s="198">
        <v>100</v>
      </c>
      <c r="T871" s="2"/>
    </row>
    <row r="872" spans="1:20" ht="29.25" customHeight="1" x14ac:dyDescent="0.25">
      <c r="A872" s="404"/>
      <c r="B872" s="382"/>
      <c r="C872" s="23">
        <v>2019</v>
      </c>
      <c r="D872" s="24">
        <f>SUM(F872+H872+J872+L872)</f>
        <v>47443.6</v>
      </c>
      <c r="E872" s="24">
        <f>SUM(G872+I872+K872+M872)</f>
        <v>47443.5</v>
      </c>
      <c r="F872" s="24">
        <v>7918.2</v>
      </c>
      <c r="G872" s="24">
        <v>7918.2</v>
      </c>
      <c r="H872" s="24">
        <v>25150</v>
      </c>
      <c r="I872" s="24">
        <v>25149.9</v>
      </c>
      <c r="J872" s="24">
        <v>14375.4</v>
      </c>
      <c r="K872" s="24">
        <v>14375.4</v>
      </c>
      <c r="L872" s="24">
        <v>0</v>
      </c>
      <c r="M872" s="24">
        <v>0</v>
      </c>
      <c r="N872" s="24">
        <v>100</v>
      </c>
      <c r="O872" s="24">
        <v>100</v>
      </c>
      <c r="P872" s="382"/>
      <c r="Q872" s="253">
        <v>16.443999999999999</v>
      </c>
      <c r="R872" s="253">
        <v>16.443999999999999</v>
      </c>
      <c r="S872" s="253">
        <v>100</v>
      </c>
      <c r="T872" s="2"/>
    </row>
    <row r="873" spans="1:20" ht="18" customHeight="1" x14ac:dyDescent="0.25">
      <c r="A873" s="403"/>
      <c r="B873" s="380" t="s">
        <v>474</v>
      </c>
      <c r="C873" s="23">
        <v>2016</v>
      </c>
      <c r="D873" s="24">
        <v>2197</v>
      </c>
      <c r="E873" s="24">
        <v>2197</v>
      </c>
      <c r="F873" s="24">
        <v>0</v>
      </c>
      <c r="G873" s="24">
        <v>0</v>
      </c>
      <c r="H873" s="24">
        <v>0</v>
      </c>
      <c r="I873" s="24">
        <v>0</v>
      </c>
      <c r="J873" s="24">
        <v>2197</v>
      </c>
      <c r="K873" s="24">
        <v>2197</v>
      </c>
      <c r="L873" s="24">
        <v>0</v>
      </c>
      <c r="M873" s="24">
        <v>0</v>
      </c>
      <c r="N873" s="24">
        <v>100</v>
      </c>
      <c r="O873" s="24">
        <v>100</v>
      </c>
      <c r="P873" s="385" t="s">
        <v>22</v>
      </c>
      <c r="Q873" s="385" t="s">
        <v>22</v>
      </c>
      <c r="R873" s="385" t="s">
        <v>22</v>
      </c>
      <c r="S873" s="385" t="s">
        <v>22</v>
      </c>
      <c r="T873" s="2"/>
    </row>
    <row r="874" spans="1:20" ht="18" customHeight="1" x14ac:dyDescent="0.25">
      <c r="A874" s="404"/>
      <c r="B874" s="382"/>
      <c r="C874" s="23">
        <v>2017</v>
      </c>
      <c r="D874" s="24">
        <v>974.6</v>
      </c>
      <c r="E874" s="24">
        <v>974.6</v>
      </c>
      <c r="F874" s="24">
        <v>0</v>
      </c>
      <c r="G874" s="24">
        <v>0</v>
      </c>
      <c r="H874" s="24">
        <v>0</v>
      </c>
      <c r="I874" s="24">
        <v>0</v>
      </c>
      <c r="J874" s="24">
        <v>974.6</v>
      </c>
      <c r="K874" s="24">
        <v>974.6</v>
      </c>
      <c r="L874" s="24">
        <v>0</v>
      </c>
      <c r="M874" s="24">
        <v>0</v>
      </c>
      <c r="N874" s="24">
        <v>100</v>
      </c>
      <c r="O874" s="24">
        <v>100</v>
      </c>
      <c r="P874" s="387"/>
      <c r="Q874" s="387"/>
      <c r="R874" s="387"/>
      <c r="S874" s="387"/>
      <c r="T874" s="2"/>
    </row>
    <row r="875" spans="1:20" ht="17.25" customHeight="1" x14ac:dyDescent="0.25">
      <c r="A875" s="399" t="s">
        <v>469</v>
      </c>
      <c r="B875" s="401" t="s">
        <v>366</v>
      </c>
      <c r="C875" s="63" t="s">
        <v>587</v>
      </c>
      <c r="D875" s="21">
        <f>SUM(D876:D887)</f>
        <v>12842.45</v>
      </c>
      <c r="E875" s="21">
        <f t="shared" ref="E875:M875" si="243">SUM(E876:E887)</f>
        <v>6842.5</v>
      </c>
      <c r="F875" s="21">
        <f t="shared" si="243"/>
        <v>4730</v>
      </c>
      <c r="G875" s="21">
        <f t="shared" si="243"/>
        <v>2930</v>
      </c>
      <c r="H875" s="21">
        <f t="shared" si="243"/>
        <v>5236</v>
      </c>
      <c r="I875" s="21">
        <f t="shared" si="243"/>
        <v>2836</v>
      </c>
      <c r="J875" s="21">
        <f t="shared" si="243"/>
        <v>1418</v>
      </c>
      <c r="K875" s="21">
        <f t="shared" si="243"/>
        <v>818</v>
      </c>
      <c r="L875" s="21">
        <f t="shared" si="243"/>
        <v>1458.45</v>
      </c>
      <c r="M875" s="21">
        <f t="shared" si="243"/>
        <v>258.5</v>
      </c>
      <c r="N875" s="21">
        <v>100</v>
      </c>
      <c r="O875" s="21">
        <v>52.92</v>
      </c>
      <c r="P875" s="19" t="s">
        <v>22</v>
      </c>
      <c r="Q875" s="19" t="s">
        <v>22</v>
      </c>
      <c r="R875" s="19" t="s">
        <v>22</v>
      </c>
      <c r="S875" s="19" t="s">
        <v>22</v>
      </c>
      <c r="T875" s="2"/>
    </row>
    <row r="876" spans="1:20" ht="24.75" customHeight="1" x14ac:dyDescent="0.25">
      <c r="A876" s="400"/>
      <c r="B876" s="402"/>
      <c r="C876" s="409">
        <v>2014</v>
      </c>
      <c r="D876" s="406">
        <v>0</v>
      </c>
      <c r="E876" s="406">
        <v>0</v>
      </c>
      <c r="F876" s="406">
        <v>0</v>
      </c>
      <c r="G876" s="406">
        <v>0</v>
      </c>
      <c r="H876" s="406">
        <v>0</v>
      </c>
      <c r="I876" s="406">
        <v>0</v>
      </c>
      <c r="J876" s="406">
        <v>0</v>
      </c>
      <c r="K876" s="406">
        <v>0</v>
      </c>
      <c r="L876" s="406">
        <v>0</v>
      </c>
      <c r="M876" s="406">
        <v>0</v>
      </c>
      <c r="N876" s="406">
        <v>0</v>
      </c>
      <c r="O876" s="406">
        <v>0</v>
      </c>
      <c r="P876" s="27" t="s">
        <v>367</v>
      </c>
      <c r="Q876" s="59">
        <v>1169.5999999999999</v>
      </c>
      <c r="R876" s="59">
        <v>1171.2</v>
      </c>
      <c r="S876" s="59">
        <v>100.14</v>
      </c>
      <c r="T876" s="2"/>
    </row>
    <row r="877" spans="1:20" ht="31.5" customHeight="1" x14ac:dyDescent="0.25">
      <c r="A877" s="400"/>
      <c r="B877" s="402"/>
      <c r="C877" s="410"/>
      <c r="D877" s="408"/>
      <c r="E877" s="408"/>
      <c r="F877" s="408"/>
      <c r="G877" s="408"/>
      <c r="H877" s="408"/>
      <c r="I877" s="408"/>
      <c r="J877" s="408"/>
      <c r="K877" s="408"/>
      <c r="L877" s="408"/>
      <c r="M877" s="408"/>
      <c r="N877" s="408"/>
      <c r="O877" s="408"/>
      <c r="P877" s="27" t="s">
        <v>368</v>
      </c>
      <c r="Q877" s="59">
        <v>24.4</v>
      </c>
      <c r="R877" s="59">
        <v>24.8</v>
      </c>
      <c r="S877" s="59">
        <v>101.64</v>
      </c>
      <c r="T877" s="2"/>
    </row>
    <row r="878" spans="1:20" ht="30" customHeight="1" x14ac:dyDescent="0.25">
      <c r="A878" s="400"/>
      <c r="B878" s="402"/>
      <c r="C878" s="411"/>
      <c r="D878" s="407"/>
      <c r="E878" s="407"/>
      <c r="F878" s="407"/>
      <c r="G878" s="407"/>
      <c r="H878" s="407"/>
      <c r="I878" s="407"/>
      <c r="J878" s="407"/>
      <c r="K878" s="407"/>
      <c r="L878" s="407"/>
      <c r="M878" s="407"/>
      <c r="N878" s="407"/>
      <c r="O878" s="407"/>
      <c r="P878" s="27" t="s">
        <v>369</v>
      </c>
      <c r="Q878" s="59">
        <v>89.8</v>
      </c>
      <c r="R878" s="59">
        <v>89.9</v>
      </c>
      <c r="S878" s="59">
        <v>100.11</v>
      </c>
      <c r="T878" s="2"/>
    </row>
    <row r="879" spans="1:20" ht="30" customHeight="1" x14ac:dyDescent="0.25">
      <c r="A879" s="400"/>
      <c r="B879" s="402"/>
      <c r="C879" s="409">
        <v>2015</v>
      </c>
      <c r="D879" s="406">
        <f>SUM(D888)</f>
        <v>6000</v>
      </c>
      <c r="E879" s="406">
        <f t="shared" ref="E879:M879" si="244">SUM(E888)</f>
        <v>0</v>
      </c>
      <c r="F879" s="406">
        <f t="shared" si="244"/>
        <v>1800</v>
      </c>
      <c r="G879" s="406">
        <f t="shared" si="244"/>
        <v>0</v>
      </c>
      <c r="H879" s="406">
        <f t="shared" si="244"/>
        <v>2400</v>
      </c>
      <c r="I879" s="406">
        <f t="shared" si="244"/>
        <v>0</v>
      </c>
      <c r="J879" s="406">
        <f t="shared" si="244"/>
        <v>600</v>
      </c>
      <c r="K879" s="406">
        <f t="shared" si="244"/>
        <v>0</v>
      </c>
      <c r="L879" s="406">
        <f t="shared" si="244"/>
        <v>1200</v>
      </c>
      <c r="M879" s="406">
        <f t="shared" si="244"/>
        <v>0</v>
      </c>
      <c r="N879" s="406">
        <v>100</v>
      </c>
      <c r="O879" s="406">
        <v>0</v>
      </c>
      <c r="P879" s="27" t="s">
        <v>367</v>
      </c>
      <c r="Q879" s="59">
        <v>1175.5999999999999</v>
      </c>
      <c r="R879" s="59">
        <v>1173.9000000000001</v>
      </c>
      <c r="S879" s="59">
        <v>99.86</v>
      </c>
      <c r="T879" s="2"/>
    </row>
    <row r="880" spans="1:20" ht="29.25" customHeight="1" x14ac:dyDescent="0.25">
      <c r="A880" s="400"/>
      <c r="B880" s="402"/>
      <c r="C880" s="410"/>
      <c r="D880" s="408"/>
      <c r="E880" s="408"/>
      <c r="F880" s="408"/>
      <c r="G880" s="408"/>
      <c r="H880" s="408"/>
      <c r="I880" s="408"/>
      <c r="J880" s="408"/>
      <c r="K880" s="408"/>
      <c r="L880" s="408"/>
      <c r="M880" s="408"/>
      <c r="N880" s="408"/>
      <c r="O880" s="408"/>
      <c r="P880" s="27" t="s">
        <v>368</v>
      </c>
      <c r="Q880" s="59">
        <v>24.7</v>
      </c>
      <c r="R880" s="95">
        <v>25</v>
      </c>
      <c r="S880" s="59">
        <v>101.21</v>
      </c>
      <c r="T880" s="2"/>
    </row>
    <row r="881" spans="1:20" ht="27" customHeight="1" x14ac:dyDescent="0.25">
      <c r="A881" s="400"/>
      <c r="B881" s="402"/>
      <c r="C881" s="411"/>
      <c r="D881" s="407"/>
      <c r="E881" s="407"/>
      <c r="F881" s="407"/>
      <c r="G881" s="407"/>
      <c r="H881" s="407"/>
      <c r="I881" s="407"/>
      <c r="J881" s="407"/>
      <c r="K881" s="407"/>
      <c r="L881" s="407"/>
      <c r="M881" s="407"/>
      <c r="N881" s="407"/>
      <c r="O881" s="407"/>
      <c r="P881" s="27" t="s">
        <v>369</v>
      </c>
      <c r="Q881" s="59">
        <v>89.9</v>
      </c>
      <c r="R881" s="59">
        <v>90</v>
      </c>
      <c r="S881" s="59">
        <v>100.11</v>
      </c>
      <c r="T881" s="2"/>
    </row>
    <row r="882" spans="1:20" ht="27" customHeight="1" x14ac:dyDescent="0.25">
      <c r="A882" s="400"/>
      <c r="B882" s="402"/>
      <c r="C882" s="409">
        <v>2016</v>
      </c>
      <c r="D882" s="406">
        <f>SUM(D889+D890+D891+D892)</f>
        <v>6842.45</v>
      </c>
      <c r="E882" s="406">
        <f t="shared" ref="E882:M882" si="245">SUM(E889+E890+E891+E892)</f>
        <v>6842.5</v>
      </c>
      <c r="F882" s="406">
        <f t="shared" si="245"/>
        <v>2930</v>
      </c>
      <c r="G882" s="406">
        <f t="shared" si="245"/>
        <v>2930</v>
      </c>
      <c r="H882" s="406">
        <f t="shared" si="245"/>
        <v>2836</v>
      </c>
      <c r="I882" s="406">
        <f t="shared" si="245"/>
        <v>2836</v>
      </c>
      <c r="J882" s="406">
        <f t="shared" si="245"/>
        <v>818</v>
      </c>
      <c r="K882" s="406">
        <f t="shared" si="245"/>
        <v>818</v>
      </c>
      <c r="L882" s="406">
        <f t="shared" si="245"/>
        <v>258.45</v>
      </c>
      <c r="M882" s="406">
        <f t="shared" si="245"/>
        <v>258.5</v>
      </c>
      <c r="N882" s="406">
        <v>100</v>
      </c>
      <c r="O882" s="406">
        <v>100</v>
      </c>
      <c r="P882" s="27" t="s">
        <v>367</v>
      </c>
      <c r="Q882" s="144">
        <v>1177.4000000000001</v>
      </c>
      <c r="R882" s="144">
        <v>1177.4000000000001</v>
      </c>
      <c r="S882" s="144">
        <v>100</v>
      </c>
      <c r="T882" s="2"/>
    </row>
    <row r="883" spans="1:20" ht="27" customHeight="1" x14ac:dyDescent="0.25">
      <c r="A883" s="400"/>
      <c r="B883" s="402"/>
      <c r="C883" s="410"/>
      <c r="D883" s="408"/>
      <c r="E883" s="408"/>
      <c r="F883" s="408"/>
      <c r="G883" s="408"/>
      <c r="H883" s="408"/>
      <c r="I883" s="408"/>
      <c r="J883" s="408"/>
      <c r="K883" s="408"/>
      <c r="L883" s="408"/>
      <c r="M883" s="408"/>
      <c r="N883" s="408"/>
      <c r="O883" s="408"/>
      <c r="P883" s="27" t="s">
        <v>368</v>
      </c>
      <c r="Q883" s="144">
        <v>28.4</v>
      </c>
      <c r="R883" s="144">
        <v>28.4</v>
      </c>
      <c r="S883" s="144">
        <v>100</v>
      </c>
      <c r="T883" s="2"/>
    </row>
    <row r="884" spans="1:20" ht="27" customHeight="1" x14ac:dyDescent="0.25">
      <c r="A884" s="400"/>
      <c r="B884" s="402"/>
      <c r="C884" s="411"/>
      <c r="D884" s="407"/>
      <c r="E884" s="407"/>
      <c r="F884" s="407"/>
      <c r="G884" s="407"/>
      <c r="H884" s="407"/>
      <c r="I884" s="407"/>
      <c r="J884" s="407"/>
      <c r="K884" s="407"/>
      <c r="L884" s="407"/>
      <c r="M884" s="407"/>
      <c r="N884" s="407"/>
      <c r="O884" s="407"/>
      <c r="P884" s="27" t="s">
        <v>369</v>
      </c>
      <c r="Q884" s="144">
        <v>90</v>
      </c>
      <c r="R884" s="144">
        <v>90</v>
      </c>
      <c r="S884" s="144">
        <v>100</v>
      </c>
      <c r="T884" s="2"/>
    </row>
    <row r="885" spans="1:20" ht="17.25" customHeight="1" x14ac:dyDescent="0.25">
      <c r="A885" s="400"/>
      <c r="B885" s="402"/>
      <c r="C885" s="167">
        <v>2017</v>
      </c>
      <c r="D885" s="166">
        <v>0</v>
      </c>
      <c r="E885" s="166">
        <v>0</v>
      </c>
      <c r="F885" s="166">
        <v>0</v>
      </c>
      <c r="G885" s="166">
        <v>0</v>
      </c>
      <c r="H885" s="166">
        <v>0</v>
      </c>
      <c r="I885" s="166">
        <v>0</v>
      </c>
      <c r="J885" s="166">
        <v>0</v>
      </c>
      <c r="K885" s="166">
        <v>0</v>
      </c>
      <c r="L885" s="166">
        <v>0</v>
      </c>
      <c r="M885" s="166">
        <v>0</v>
      </c>
      <c r="N885" s="166">
        <v>0</v>
      </c>
      <c r="O885" s="166">
        <v>0</v>
      </c>
      <c r="P885" s="27" t="s">
        <v>22</v>
      </c>
      <c r="Q885" s="171" t="s">
        <v>22</v>
      </c>
      <c r="R885" s="171" t="s">
        <v>22</v>
      </c>
      <c r="S885" s="171" t="s">
        <v>22</v>
      </c>
      <c r="T885" s="2"/>
    </row>
    <row r="886" spans="1:20" ht="18" customHeight="1" x14ac:dyDescent="0.25">
      <c r="A886" s="400"/>
      <c r="B886" s="402"/>
      <c r="C886" s="203">
        <v>2018</v>
      </c>
      <c r="D886" s="205">
        <v>0</v>
      </c>
      <c r="E886" s="205">
        <v>0</v>
      </c>
      <c r="F886" s="205">
        <v>0</v>
      </c>
      <c r="G886" s="205">
        <v>0</v>
      </c>
      <c r="H886" s="205">
        <v>0</v>
      </c>
      <c r="I886" s="205">
        <v>0</v>
      </c>
      <c r="J886" s="205">
        <v>0</v>
      </c>
      <c r="K886" s="205">
        <v>0</v>
      </c>
      <c r="L886" s="205">
        <v>0</v>
      </c>
      <c r="M886" s="205">
        <v>0</v>
      </c>
      <c r="N886" s="205">
        <v>0</v>
      </c>
      <c r="O886" s="205">
        <v>0</v>
      </c>
      <c r="P886" s="27" t="s">
        <v>22</v>
      </c>
      <c r="Q886" s="209" t="s">
        <v>22</v>
      </c>
      <c r="R886" s="209" t="s">
        <v>22</v>
      </c>
      <c r="S886" s="209" t="s">
        <v>22</v>
      </c>
      <c r="T886" s="2"/>
    </row>
    <row r="887" spans="1:20" ht="16.5" customHeight="1" x14ac:dyDescent="0.25">
      <c r="A887" s="435"/>
      <c r="B887" s="436"/>
      <c r="C887" s="257">
        <v>2019</v>
      </c>
      <c r="D887" s="256">
        <v>0</v>
      </c>
      <c r="E887" s="256">
        <v>0</v>
      </c>
      <c r="F887" s="256">
        <v>0</v>
      </c>
      <c r="G887" s="256">
        <v>0</v>
      </c>
      <c r="H887" s="256">
        <v>0</v>
      </c>
      <c r="I887" s="256">
        <v>0</v>
      </c>
      <c r="J887" s="256">
        <v>0</v>
      </c>
      <c r="K887" s="256">
        <v>0</v>
      </c>
      <c r="L887" s="256">
        <v>0</v>
      </c>
      <c r="M887" s="256">
        <v>0</v>
      </c>
      <c r="N887" s="256">
        <v>0</v>
      </c>
      <c r="O887" s="256">
        <v>0</v>
      </c>
      <c r="P887" s="27" t="s">
        <v>22</v>
      </c>
      <c r="Q887" s="263" t="s">
        <v>22</v>
      </c>
      <c r="R887" s="263" t="s">
        <v>22</v>
      </c>
      <c r="S887" s="263" t="s">
        <v>22</v>
      </c>
      <c r="T887" s="2"/>
    </row>
    <row r="888" spans="1:20" ht="40.5" customHeight="1" x14ac:dyDescent="0.25">
      <c r="A888" s="59"/>
      <c r="B888" s="37" t="s">
        <v>370</v>
      </c>
      <c r="C888" s="8">
        <v>2015</v>
      </c>
      <c r="D888" s="93">
        <v>6000</v>
      </c>
      <c r="E888" s="93">
        <v>0</v>
      </c>
      <c r="F888" s="93">
        <v>1800</v>
      </c>
      <c r="G888" s="93">
        <v>0</v>
      </c>
      <c r="H888" s="93">
        <v>2400</v>
      </c>
      <c r="I888" s="93">
        <v>0</v>
      </c>
      <c r="J888" s="93">
        <v>600</v>
      </c>
      <c r="K888" s="93">
        <v>0</v>
      </c>
      <c r="L888" s="93">
        <v>1200</v>
      </c>
      <c r="M888" s="93">
        <v>0</v>
      </c>
      <c r="N888" s="93">
        <v>100</v>
      </c>
      <c r="O888" s="93">
        <v>0</v>
      </c>
      <c r="P888" s="27" t="s">
        <v>371</v>
      </c>
      <c r="Q888" s="96">
        <v>6</v>
      </c>
      <c r="R888" s="38" t="s">
        <v>341</v>
      </c>
      <c r="S888" s="38" t="s">
        <v>346</v>
      </c>
      <c r="T888" s="2"/>
    </row>
    <row r="889" spans="1:20" ht="53.25" customHeight="1" x14ac:dyDescent="0.25">
      <c r="A889" s="140"/>
      <c r="B889" s="128" t="s">
        <v>470</v>
      </c>
      <c r="C889" s="8">
        <v>2016</v>
      </c>
      <c r="D889" s="93">
        <v>2116.8000000000002</v>
      </c>
      <c r="E889" s="93">
        <v>2116.8000000000002</v>
      </c>
      <c r="F889" s="93">
        <v>900</v>
      </c>
      <c r="G889" s="93">
        <v>900</v>
      </c>
      <c r="H889" s="93">
        <v>875</v>
      </c>
      <c r="I889" s="93">
        <v>875</v>
      </c>
      <c r="J889" s="93">
        <v>222</v>
      </c>
      <c r="K889" s="93">
        <v>222</v>
      </c>
      <c r="L889" s="93">
        <v>119.8</v>
      </c>
      <c r="M889" s="93">
        <v>119.8</v>
      </c>
      <c r="N889" s="93">
        <v>100</v>
      </c>
      <c r="O889" s="93">
        <v>100</v>
      </c>
      <c r="P889" s="27" t="s">
        <v>371</v>
      </c>
      <c r="Q889" s="97">
        <v>1.7010000000000001</v>
      </c>
      <c r="R889" s="97">
        <v>1.7010000000000001</v>
      </c>
      <c r="S889" s="136">
        <v>100</v>
      </c>
      <c r="T889" s="2"/>
    </row>
    <row r="890" spans="1:20" ht="42.75" customHeight="1" x14ac:dyDescent="0.25">
      <c r="A890" s="140"/>
      <c r="B890" s="128" t="s">
        <v>471</v>
      </c>
      <c r="C890" s="8">
        <v>2016</v>
      </c>
      <c r="D890" s="93">
        <v>2458.1999999999998</v>
      </c>
      <c r="E890" s="93">
        <v>2458.1999999999998</v>
      </c>
      <c r="F890" s="93">
        <v>1080</v>
      </c>
      <c r="G890" s="93">
        <v>1080</v>
      </c>
      <c r="H890" s="93">
        <v>1047</v>
      </c>
      <c r="I890" s="93">
        <v>1047</v>
      </c>
      <c r="J890" s="93">
        <v>266</v>
      </c>
      <c r="K890" s="93">
        <v>266</v>
      </c>
      <c r="L890" s="93">
        <v>65.2</v>
      </c>
      <c r="M890" s="93">
        <v>65.2</v>
      </c>
      <c r="N890" s="93">
        <v>100</v>
      </c>
      <c r="O890" s="93">
        <v>100</v>
      </c>
      <c r="P890" s="27" t="s">
        <v>371</v>
      </c>
      <c r="Q890" s="97">
        <v>1.9590000000000001</v>
      </c>
      <c r="R890" s="97">
        <v>1.9590000000000001</v>
      </c>
      <c r="S890" s="136">
        <v>100</v>
      </c>
      <c r="T890" s="2"/>
    </row>
    <row r="891" spans="1:20" ht="69.75" customHeight="1" x14ac:dyDescent="0.25">
      <c r="A891" s="140"/>
      <c r="B891" s="128" t="s">
        <v>472</v>
      </c>
      <c r="C891" s="8">
        <v>2016</v>
      </c>
      <c r="D891" s="93">
        <v>2170.4499999999998</v>
      </c>
      <c r="E891" s="93">
        <v>2170.5</v>
      </c>
      <c r="F891" s="93">
        <v>950</v>
      </c>
      <c r="G891" s="93">
        <v>950</v>
      </c>
      <c r="H891" s="93">
        <v>914</v>
      </c>
      <c r="I891" s="93">
        <v>914</v>
      </c>
      <c r="J891" s="93">
        <v>233</v>
      </c>
      <c r="K891" s="93">
        <v>233</v>
      </c>
      <c r="L891" s="93">
        <v>73.45</v>
      </c>
      <c r="M891" s="93">
        <v>73.5</v>
      </c>
      <c r="N891" s="93">
        <v>100</v>
      </c>
      <c r="O891" s="93">
        <v>100</v>
      </c>
      <c r="P891" s="27" t="s">
        <v>371</v>
      </c>
      <c r="Q891" s="97">
        <v>1.992</v>
      </c>
      <c r="R891" s="97">
        <v>1.992</v>
      </c>
      <c r="S891" s="136">
        <v>100</v>
      </c>
      <c r="T891" s="2"/>
    </row>
    <row r="892" spans="1:20" ht="18.75" customHeight="1" x14ac:dyDescent="0.25">
      <c r="A892" s="140"/>
      <c r="B892" s="124" t="s">
        <v>474</v>
      </c>
      <c r="C892" s="8">
        <v>2016</v>
      </c>
      <c r="D892" s="93">
        <v>97</v>
      </c>
      <c r="E892" s="93">
        <v>97</v>
      </c>
      <c r="F892" s="93">
        <v>0</v>
      </c>
      <c r="G892" s="93">
        <v>0</v>
      </c>
      <c r="H892" s="93">
        <v>0</v>
      </c>
      <c r="I892" s="93">
        <v>0</v>
      </c>
      <c r="J892" s="93">
        <v>97</v>
      </c>
      <c r="K892" s="93">
        <v>97</v>
      </c>
      <c r="L892" s="93">
        <v>0</v>
      </c>
      <c r="M892" s="93">
        <v>0</v>
      </c>
      <c r="N892" s="93">
        <v>100</v>
      </c>
      <c r="O892" s="93">
        <v>100</v>
      </c>
      <c r="P892" s="136" t="s">
        <v>22</v>
      </c>
      <c r="Q892" s="97" t="s">
        <v>22</v>
      </c>
      <c r="R892" s="97" t="s">
        <v>22</v>
      </c>
      <c r="S892" s="136" t="s">
        <v>22</v>
      </c>
      <c r="T892" s="2"/>
    </row>
    <row r="893" spans="1:20" ht="18.75" customHeight="1" x14ac:dyDescent="0.25">
      <c r="A893" s="399" t="s">
        <v>473</v>
      </c>
      <c r="B893" s="401" t="s">
        <v>372</v>
      </c>
      <c r="C893" s="63" t="s">
        <v>587</v>
      </c>
      <c r="D893" s="94">
        <f>SUM(D894+D896+D898+D899+D900+D901)</f>
        <v>11309</v>
      </c>
      <c r="E893" s="94">
        <f>SUM(E894+E896+E898+E899+E900+E901)</f>
        <v>0</v>
      </c>
      <c r="F893" s="94">
        <f t="shared" ref="F893:M893" si="246">SUM(F894+F896+F898+F899+F900+F901)</f>
        <v>0</v>
      </c>
      <c r="G893" s="94">
        <f t="shared" si="246"/>
        <v>0</v>
      </c>
      <c r="H893" s="94">
        <f t="shared" si="246"/>
        <v>8482</v>
      </c>
      <c r="I893" s="94">
        <f t="shared" si="246"/>
        <v>0</v>
      </c>
      <c r="J893" s="94">
        <f t="shared" si="246"/>
        <v>2489</v>
      </c>
      <c r="K893" s="94">
        <f t="shared" si="246"/>
        <v>0</v>
      </c>
      <c r="L893" s="94">
        <f t="shared" si="246"/>
        <v>338</v>
      </c>
      <c r="M893" s="94">
        <f t="shared" si="246"/>
        <v>0</v>
      </c>
      <c r="N893" s="94">
        <v>100</v>
      </c>
      <c r="O893" s="94">
        <v>0</v>
      </c>
      <c r="P893" s="38" t="s">
        <v>22</v>
      </c>
      <c r="Q893" s="96" t="s">
        <v>22</v>
      </c>
      <c r="R893" s="38" t="s">
        <v>22</v>
      </c>
      <c r="S893" s="38" t="s">
        <v>22</v>
      </c>
      <c r="T893" s="2"/>
    </row>
    <row r="894" spans="1:20" ht="27.75" customHeight="1" x14ac:dyDescent="0.25">
      <c r="A894" s="400"/>
      <c r="B894" s="402"/>
      <c r="C894" s="409">
        <v>2014</v>
      </c>
      <c r="D894" s="406">
        <v>0</v>
      </c>
      <c r="E894" s="406">
        <v>0</v>
      </c>
      <c r="F894" s="406">
        <v>0</v>
      </c>
      <c r="G894" s="406">
        <v>0</v>
      </c>
      <c r="H894" s="406">
        <v>0</v>
      </c>
      <c r="I894" s="406">
        <v>0</v>
      </c>
      <c r="J894" s="406">
        <v>0</v>
      </c>
      <c r="K894" s="406">
        <v>0</v>
      </c>
      <c r="L894" s="406">
        <v>0</v>
      </c>
      <c r="M894" s="406">
        <v>0</v>
      </c>
      <c r="N894" s="406">
        <v>0</v>
      </c>
      <c r="O894" s="406">
        <v>0</v>
      </c>
      <c r="P894" s="27" t="s">
        <v>373</v>
      </c>
      <c r="Q894" s="96">
        <v>767.9</v>
      </c>
      <c r="R894" s="38">
        <v>767.9</v>
      </c>
      <c r="S894" s="38">
        <v>100</v>
      </c>
      <c r="T894" s="2"/>
    </row>
    <row r="895" spans="1:20" ht="29.25" customHeight="1" x14ac:dyDescent="0.25">
      <c r="A895" s="400"/>
      <c r="B895" s="402"/>
      <c r="C895" s="410"/>
      <c r="D895" s="407"/>
      <c r="E895" s="407"/>
      <c r="F895" s="407"/>
      <c r="G895" s="407"/>
      <c r="H895" s="407"/>
      <c r="I895" s="407"/>
      <c r="J895" s="407"/>
      <c r="K895" s="407"/>
      <c r="L895" s="407"/>
      <c r="M895" s="407"/>
      <c r="N895" s="407"/>
      <c r="O895" s="407"/>
      <c r="P895" s="27" t="s">
        <v>374</v>
      </c>
      <c r="Q895" s="96">
        <v>16</v>
      </c>
      <c r="R895" s="38">
        <v>16</v>
      </c>
      <c r="S895" s="38">
        <v>100</v>
      </c>
      <c r="T895" s="2"/>
    </row>
    <row r="896" spans="1:20" ht="29.25" customHeight="1" x14ac:dyDescent="0.25">
      <c r="A896" s="400"/>
      <c r="B896" s="402"/>
      <c r="C896" s="409">
        <v>2015</v>
      </c>
      <c r="D896" s="406">
        <f>SUM(D902:D904)</f>
        <v>11309</v>
      </c>
      <c r="E896" s="406">
        <f t="shared" ref="E896:M896" si="247">SUM(E902:E904)</f>
        <v>0</v>
      </c>
      <c r="F896" s="406">
        <f t="shared" si="247"/>
        <v>0</v>
      </c>
      <c r="G896" s="406">
        <f t="shared" si="247"/>
        <v>0</v>
      </c>
      <c r="H896" s="406">
        <f t="shared" si="247"/>
        <v>8482</v>
      </c>
      <c r="I896" s="406">
        <f t="shared" si="247"/>
        <v>0</v>
      </c>
      <c r="J896" s="406">
        <f t="shared" si="247"/>
        <v>2489</v>
      </c>
      <c r="K896" s="406">
        <f t="shared" si="247"/>
        <v>0</v>
      </c>
      <c r="L896" s="406">
        <f t="shared" si="247"/>
        <v>338</v>
      </c>
      <c r="M896" s="406">
        <f t="shared" si="247"/>
        <v>0</v>
      </c>
      <c r="N896" s="406">
        <v>100</v>
      </c>
      <c r="O896" s="406">
        <v>0</v>
      </c>
      <c r="P896" s="27" t="s">
        <v>373</v>
      </c>
      <c r="Q896" s="96">
        <v>769.9</v>
      </c>
      <c r="R896" s="38">
        <v>779.7</v>
      </c>
      <c r="S896" s="38">
        <v>101.27</v>
      </c>
      <c r="T896" s="2"/>
    </row>
    <row r="897" spans="1:20" ht="31.5" customHeight="1" x14ac:dyDescent="0.25">
      <c r="A897" s="400"/>
      <c r="B897" s="402"/>
      <c r="C897" s="411"/>
      <c r="D897" s="407"/>
      <c r="E897" s="407"/>
      <c r="F897" s="407"/>
      <c r="G897" s="407"/>
      <c r="H897" s="407"/>
      <c r="I897" s="407"/>
      <c r="J897" s="407"/>
      <c r="K897" s="407"/>
      <c r="L897" s="407"/>
      <c r="M897" s="407"/>
      <c r="N897" s="407"/>
      <c r="O897" s="407"/>
      <c r="P897" s="27" t="s">
        <v>374</v>
      </c>
      <c r="Q897" s="96">
        <v>16.2</v>
      </c>
      <c r="R897" s="38">
        <v>16.600000000000001</v>
      </c>
      <c r="S897" s="38">
        <v>102.47</v>
      </c>
      <c r="T897" s="2"/>
    </row>
    <row r="898" spans="1:20" ht="15.75" customHeight="1" x14ac:dyDescent="0.25">
      <c r="A898" s="400"/>
      <c r="B898" s="402"/>
      <c r="C898" s="139">
        <v>2016</v>
      </c>
      <c r="D898" s="138">
        <v>0</v>
      </c>
      <c r="E898" s="138">
        <v>0</v>
      </c>
      <c r="F898" s="138">
        <v>0</v>
      </c>
      <c r="G898" s="138">
        <v>0</v>
      </c>
      <c r="H898" s="138">
        <v>0</v>
      </c>
      <c r="I898" s="138">
        <v>0</v>
      </c>
      <c r="J898" s="138">
        <v>0</v>
      </c>
      <c r="K898" s="138">
        <v>0</v>
      </c>
      <c r="L898" s="138">
        <v>0</v>
      </c>
      <c r="M898" s="138">
        <v>0</v>
      </c>
      <c r="N898" s="138">
        <v>0</v>
      </c>
      <c r="O898" s="138">
        <v>0</v>
      </c>
      <c r="P898" s="136" t="s">
        <v>22</v>
      </c>
      <c r="Q898" s="96" t="s">
        <v>22</v>
      </c>
      <c r="R898" s="136" t="s">
        <v>22</v>
      </c>
      <c r="S898" s="136" t="s">
        <v>22</v>
      </c>
      <c r="T898" s="2"/>
    </row>
    <row r="899" spans="1:20" ht="15.75" customHeight="1" x14ac:dyDescent="0.25">
      <c r="A899" s="400"/>
      <c r="B899" s="402"/>
      <c r="C899" s="167">
        <v>2017</v>
      </c>
      <c r="D899" s="166">
        <v>0</v>
      </c>
      <c r="E899" s="166">
        <v>0</v>
      </c>
      <c r="F899" s="166">
        <v>0</v>
      </c>
      <c r="G899" s="166">
        <v>0</v>
      </c>
      <c r="H899" s="166">
        <v>0</v>
      </c>
      <c r="I899" s="166">
        <v>0</v>
      </c>
      <c r="J899" s="166">
        <v>0</v>
      </c>
      <c r="K899" s="166">
        <v>0</v>
      </c>
      <c r="L899" s="166">
        <v>0</v>
      </c>
      <c r="M899" s="166">
        <v>0</v>
      </c>
      <c r="N899" s="166">
        <v>0</v>
      </c>
      <c r="O899" s="166">
        <v>0</v>
      </c>
      <c r="P899" s="175" t="s">
        <v>22</v>
      </c>
      <c r="Q899" s="96" t="s">
        <v>22</v>
      </c>
      <c r="R899" s="175" t="s">
        <v>22</v>
      </c>
      <c r="S899" s="175" t="s">
        <v>22</v>
      </c>
      <c r="T899" s="2"/>
    </row>
    <row r="900" spans="1:20" ht="15.75" customHeight="1" x14ac:dyDescent="0.25">
      <c r="A900" s="400"/>
      <c r="B900" s="402"/>
      <c r="C900" s="203">
        <v>2018</v>
      </c>
      <c r="D900" s="205">
        <v>0</v>
      </c>
      <c r="E900" s="205">
        <v>0</v>
      </c>
      <c r="F900" s="205">
        <v>0</v>
      </c>
      <c r="G900" s="205">
        <v>0</v>
      </c>
      <c r="H900" s="205">
        <v>0</v>
      </c>
      <c r="I900" s="205">
        <v>0</v>
      </c>
      <c r="J900" s="205">
        <v>0</v>
      </c>
      <c r="K900" s="205">
        <v>0</v>
      </c>
      <c r="L900" s="205">
        <v>0</v>
      </c>
      <c r="M900" s="205">
        <v>0</v>
      </c>
      <c r="N900" s="205">
        <v>0</v>
      </c>
      <c r="O900" s="205">
        <v>0</v>
      </c>
      <c r="P900" s="196" t="s">
        <v>22</v>
      </c>
      <c r="Q900" s="96" t="s">
        <v>22</v>
      </c>
      <c r="R900" s="196" t="s">
        <v>22</v>
      </c>
      <c r="S900" s="196" t="s">
        <v>22</v>
      </c>
      <c r="T900" s="2"/>
    </row>
    <row r="901" spans="1:20" ht="15.75" customHeight="1" x14ac:dyDescent="0.25">
      <c r="A901" s="435"/>
      <c r="B901" s="436"/>
      <c r="C901" s="257">
        <v>2019</v>
      </c>
      <c r="D901" s="256">
        <v>0</v>
      </c>
      <c r="E901" s="256">
        <v>0</v>
      </c>
      <c r="F901" s="256">
        <v>0</v>
      </c>
      <c r="G901" s="256">
        <v>0</v>
      </c>
      <c r="H901" s="256">
        <v>0</v>
      </c>
      <c r="I901" s="256">
        <v>0</v>
      </c>
      <c r="J901" s="256">
        <v>0</v>
      </c>
      <c r="K901" s="256">
        <v>0</v>
      </c>
      <c r="L901" s="256">
        <v>0</v>
      </c>
      <c r="M901" s="256">
        <v>0</v>
      </c>
      <c r="N901" s="256">
        <v>0</v>
      </c>
      <c r="O901" s="256">
        <v>0</v>
      </c>
      <c r="P901" s="260" t="s">
        <v>22</v>
      </c>
      <c r="Q901" s="96" t="s">
        <v>22</v>
      </c>
      <c r="R901" s="260" t="s">
        <v>22</v>
      </c>
      <c r="S901" s="260" t="s">
        <v>22</v>
      </c>
      <c r="T901" s="2"/>
    </row>
    <row r="902" spans="1:20" ht="40.5" customHeight="1" x14ac:dyDescent="0.25">
      <c r="A902" s="59"/>
      <c r="B902" s="37" t="s">
        <v>375</v>
      </c>
      <c r="C902" s="8">
        <v>2015</v>
      </c>
      <c r="D902" s="93">
        <v>2316</v>
      </c>
      <c r="E902" s="93">
        <v>0</v>
      </c>
      <c r="F902" s="93">
        <v>0</v>
      </c>
      <c r="G902" s="93">
        <v>0</v>
      </c>
      <c r="H902" s="93">
        <v>1737</v>
      </c>
      <c r="I902" s="93">
        <v>0</v>
      </c>
      <c r="J902" s="93">
        <v>510</v>
      </c>
      <c r="K902" s="93">
        <v>0</v>
      </c>
      <c r="L902" s="93">
        <v>69</v>
      </c>
      <c r="M902" s="93">
        <v>0</v>
      </c>
      <c r="N902" s="93">
        <v>100</v>
      </c>
      <c r="O902" s="93">
        <v>0</v>
      </c>
      <c r="P902" s="27" t="s">
        <v>376</v>
      </c>
      <c r="Q902" s="97">
        <v>1.5980000000000001</v>
      </c>
      <c r="R902" s="38" t="s">
        <v>341</v>
      </c>
      <c r="S902" s="38" t="s">
        <v>346</v>
      </c>
      <c r="T902" s="2"/>
    </row>
    <row r="903" spans="1:20" ht="53.25" customHeight="1" x14ac:dyDescent="0.25">
      <c r="A903" s="59"/>
      <c r="B903" s="37" t="s">
        <v>377</v>
      </c>
      <c r="C903" s="8">
        <v>2015</v>
      </c>
      <c r="D903" s="93">
        <v>3540</v>
      </c>
      <c r="E903" s="93">
        <v>0</v>
      </c>
      <c r="F903" s="93">
        <v>0</v>
      </c>
      <c r="G903" s="93">
        <v>0</v>
      </c>
      <c r="H903" s="93">
        <v>2655</v>
      </c>
      <c r="I903" s="93">
        <v>0</v>
      </c>
      <c r="J903" s="93">
        <v>779</v>
      </c>
      <c r="K903" s="93">
        <v>0</v>
      </c>
      <c r="L903" s="93">
        <v>106</v>
      </c>
      <c r="M903" s="93">
        <v>0</v>
      </c>
      <c r="N903" s="93">
        <v>100</v>
      </c>
      <c r="O903" s="93">
        <v>0</v>
      </c>
      <c r="P903" s="27" t="s">
        <v>376</v>
      </c>
      <c r="Q903" s="97">
        <v>3.1549999999999998</v>
      </c>
      <c r="R903" s="38" t="s">
        <v>341</v>
      </c>
      <c r="S903" s="38" t="s">
        <v>346</v>
      </c>
      <c r="T903" s="2"/>
    </row>
    <row r="904" spans="1:20" ht="53.25" customHeight="1" x14ac:dyDescent="0.25">
      <c r="A904" s="59"/>
      <c r="B904" s="37" t="s">
        <v>378</v>
      </c>
      <c r="C904" s="8">
        <v>2015</v>
      </c>
      <c r="D904" s="93">
        <v>5453</v>
      </c>
      <c r="E904" s="93">
        <v>0</v>
      </c>
      <c r="F904" s="93">
        <v>0</v>
      </c>
      <c r="G904" s="93">
        <v>0</v>
      </c>
      <c r="H904" s="93">
        <v>4090</v>
      </c>
      <c r="I904" s="93">
        <v>0</v>
      </c>
      <c r="J904" s="93">
        <v>1200</v>
      </c>
      <c r="K904" s="93">
        <v>0</v>
      </c>
      <c r="L904" s="93">
        <v>163</v>
      </c>
      <c r="M904" s="93">
        <v>0</v>
      </c>
      <c r="N904" s="93">
        <v>100</v>
      </c>
      <c r="O904" s="93">
        <v>0</v>
      </c>
      <c r="P904" s="27" t="s">
        <v>376</v>
      </c>
      <c r="Q904" s="97">
        <v>3.26</v>
      </c>
      <c r="R904" s="38" t="s">
        <v>341</v>
      </c>
      <c r="S904" s="38" t="s">
        <v>346</v>
      </c>
      <c r="T904" s="2"/>
    </row>
    <row r="905" spans="1:20" ht="18.75" customHeight="1" x14ac:dyDescent="0.25">
      <c r="A905" s="399" t="s">
        <v>475</v>
      </c>
      <c r="B905" s="401" t="s">
        <v>476</v>
      </c>
      <c r="C905" s="98" t="s">
        <v>587</v>
      </c>
      <c r="D905" s="21">
        <f>SUM(D906:D911)</f>
        <v>41793.83</v>
      </c>
      <c r="E905" s="21">
        <f t="shared" ref="E905:M905" si="248">SUM(E906:E911)</f>
        <v>42292.93</v>
      </c>
      <c r="F905" s="21">
        <f t="shared" si="248"/>
        <v>29781.09</v>
      </c>
      <c r="G905" s="21">
        <f t="shared" si="248"/>
        <v>29780.59</v>
      </c>
      <c r="H905" s="21">
        <f t="shared" si="248"/>
        <v>8452.61</v>
      </c>
      <c r="I905" s="21">
        <f t="shared" si="248"/>
        <v>2968.61</v>
      </c>
      <c r="J905" s="21">
        <f t="shared" si="248"/>
        <v>3560.13</v>
      </c>
      <c r="K905" s="21">
        <f t="shared" si="248"/>
        <v>9543.73</v>
      </c>
      <c r="L905" s="21">
        <f t="shared" si="248"/>
        <v>0</v>
      </c>
      <c r="M905" s="21">
        <f t="shared" si="248"/>
        <v>0</v>
      </c>
      <c r="N905" s="21">
        <v>100</v>
      </c>
      <c r="O905" s="21">
        <v>101.19</v>
      </c>
      <c r="P905" s="437" t="s">
        <v>22</v>
      </c>
      <c r="Q905" s="437" t="s">
        <v>22</v>
      </c>
      <c r="R905" s="437" t="s">
        <v>22</v>
      </c>
      <c r="S905" s="403" t="s">
        <v>22</v>
      </c>
      <c r="T905" s="2"/>
    </row>
    <row r="906" spans="1:20" ht="15.75" customHeight="1" x14ac:dyDescent="0.25">
      <c r="A906" s="400"/>
      <c r="B906" s="402"/>
      <c r="C906" s="98">
        <v>2014</v>
      </c>
      <c r="D906" s="21">
        <v>0</v>
      </c>
      <c r="E906" s="21">
        <v>0</v>
      </c>
      <c r="F906" s="21">
        <v>0</v>
      </c>
      <c r="G906" s="21">
        <v>0</v>
      </c>
      <c r="H906" s="21">
        <v>0</v>
      </c>
      <c r="I906" s="21">
        <v>0</v>
      </c>
      <c r="J906" s="21">
        <v>0</v>
      </c>
      <c r="K906" s="21">
        <v>0</v>
      </c>
      <c r="L906" s="21">
        <v>0</v>
      </c>
      <c r="M906" s="21">
        <v>0</v>
      </c>
      <c r="N906" s="21">
        <v>0</v>
      </c>
      <c r="O906" s="21">
        <v>0</v>
      </c>
      <c r="P906" s="438"/>
      <c r="Q906" s="438"/>
      <c r="R906" s="438"/>
      <c r="S906" s="405"/>
      <c r="T906" s="2"/>
    </row>
    <row r="907" spans="1:20" ht="15.75" customHeight="1" x14ac:dyDescent="0.25">
      <c r="A907" s="400"/>
      <c r="B907" s="402"/>
      <c r="C907" s="98">
        <v>2015</v>
      </c>
      <c r="D907" s="21">
        <f>SUM(D912)</f>
        <v>20630</v>
      </c>
      <c r="E907" s="21">
        <f t="shared" ref="E907:O908" si="249">SUM(E912)</f>
        <v>21129.1</v>
      </c>
      <c r="F907" s="21">
        <f t="shared" si="249"/>
        <v>12959</v>
      </c>
      <c r="G907" s="21">
        <f t="shared" si="249"/>
        <v>12958.5</v>
      </c>
      <c r="H907" s="21">
        <f t="shared" si="249"/>
        <v>5484</v>
      </c>
      <c r="I907" s="21">
        <f t="shared" si="249"/>
        <v>0</v>
      </c>
      <c r="J907" s="21">
        <f t="shared" si="249"/>
        <v>2187</v>
      </c>
      <c r="K907" s="21">
        <f t="shared" si="249"/>
        <v>8170.6</v>
      </c>
      <c r="L907" s="21">
        <f t="shared" si="249"/>
        <v>0</v>
      </c>
      <c r="M907" s="21">
        <f t="shared" si="249"/>
        <v>0</v>
      </c>
      <c r="N907" s="21">
        <f t="shared" si="249"/>
        <v>100</v>
      </c>
      <c r="O907" s="21">
        <f t="shared" si="249"/>
        <v>102.42</v>
      </c>
      <c r="P907" s="438"/>
      <c r="Q907" s="438"/>
      <c r="R907" s="438"/>
      <c r="S907" s="405"/>
      <c r="T907" s="2"/>
    </row>
    <row r="908" spans="1:20" ht="15.75" customHeight="1" x14ac:dyDescent="0.25">
      <c r="A908" s="400"/>
      <c r="B908" s="402"/>
      <c r="C908" s="98">
        <v>2016</v>
      </c>
      <c r="D908" s="21">
        <f>SUM(D913)</f>
        <v>740</v>
      </c>
      <c r="E908" s="21">
        <f t="shared" si="249"/>
        <v>740</v>
      </c>
      <c r="F908" s="21">
        <f t="shared" si="249"/>
        <v>0</v>
      </c>
      <c r="G908" s="21">
        <f t="shared" si="249"/>
        <v>0</v>
      </c>
      <c r="H908" s="21">
        <f t="shared" si="249"/>
        <v>0</v>
      </c>
      <c r="I908" s="21">
        <f t="shared" si="249"/>
        <v>0</v>
      </c>
      <c r="J908" s="21">
        <f t="shared" si="249"/>
        <v>740</v>
      </c>
      <c r="K908" s="21">
        <f t="shared" si="249"/>
        <v>740</v>
      </c>
      <c r="L908" s="21">
        <f t="shared" si="249"/>
        <v>0</v>
      </c>
      <c r="M908" s="21">
        <f t="shared" si="249"/>
        <v>0</v>
      </c>
      <c r="N908" s="21">
        <v>100</v>
      </c>
      <c r="O908" s="21">
        <v>100</v>
      </c>
      <c r="P908" s="438"/>
      <c r="Q908" s="438"/>
      <c r="R908" s="438"/>
      <c r="S908" s="405"/>
      <c r="T908" s="2"/>
    </row>
    <row r="909" spans="1:20" ht="15.75" customHeight="1" x14ac:dyDescent="0.25">
      <c r="A909" s="400"/>
      <c r="B909" s="402"/>
      <c r="C909" s="98">
        <v>2017</v>
      </c>
      <c r="D909" s="21">
        <v>0</v>
      </c>
      <c r="E909" s="21">
        <v>0</v>
      </c>
      <c r="F909" s="21">
        <v>0</v>
      </c>
      <c r="G909" s="21">
        <v>0</v>
      </c>
      <c r="H909" s="21">
        <v>0</v>
      </c>
      <c r="I909" s="21">
        <v>0</v>
      </c>
      <c r="J909" s="21">
        <v>0</v>
      </c>
      <c r="K909" s="21">
        <v>0</v>
      </c>
      <c r="L909" s="21">
        <v>0</v>
      </c>
      <c r="M909" s="21">
        <v>0</v>
      </c>
      <c r="N909" s="21">
        <v>0</v>
      </c>
      <c r="O909" s="21">
        <v>0</v>
      </c>
      <c r="P909" s="438"/>
      <c r="Q909" s="438"/>
      <c r="R909" s="438"/>
      <c r="S909" s="405"/>
      <c r="T909" s="2"/>
    </row>
    <row r="910" spans="1:20" ht="15.75" customHeight="1" x14ac:dyDescent="0.25">
      <c r="A910" s="400"/>
      <c r="B910" s="402"/>
      <c r="C910" s="98">
        <v>2018</v>
      </c>
      <c r="D910" s="21">
        <f>SUM(D914+D915)</f>
        <v>20423.830000000002</v>
      </c>
      <c r="E910" s="21">
        <f t="shared" ref="E910:M910" si="250">SUM(E914+E915)</f>
        <v>20423.830000000002</v>
      </c>
      <c r="F910" s="21">
        <f t="shared" si="250"/>
        <v>16822.09</v>
      </c>
      <c r="G910" s="21">
        <f t="shared" si="250"/>
        <v>16822.09</v>
      </c>
      <c r="H910" s="21">
        <f t="shared" si="250"/>
        <v>2968.61</v>
      </c>
      <c r="I910" s="21">
        <f t="shared" si="250"/>
        <v>2968.61</v>
      </c>
      <c r="J910" s="21">
        <f t="shared" si="250"/>
        <v>633.13</v>
      </c>
      <c r="K910" s="21">
        <f t="shared" si="250"/>
        <v>633.13</v>
      </c>
      <c r="L910" s="21">
        <f t="shared" si="250"/>
        <v>0</v>
      </c>
      <c r="M910" s="21">
        <f t="shared" si="250"/>
        <v>0</v>
      </c>
      <c r="N910" s="21">
        <v>100</v>
      </c>
      <c r="O910" s="21">
        <v>100</v>
      </c>
      <c r="P910" s="438"/>
      <c r="Q910" s="438"/>
      <c r="R910" s="438"/>
      <c r="S910" s="405"/>
      <c r="T910" s="2"/>
    </row>
    <row r="911" spans="1:20" ht="15.75" customHeight="1" x14ac:dyDescent="0.25">
      <c r="A911" s="435"/>
      <c r="B911" s="436"/>
      <c r="C911" s="98">
        <v>2019</v>
      </c>
      <c r="D911" s="21">
        <v>0</v>
      </c>
      <c r="E911" s="21">
        <v>0</v>
      </c>
      <c r="F911" s="21">
        <v>0</v>
      </c>
      <c r="G911" s="21">
        <v>0</v>
      </c>
      <c r="H911" s="21">
        <v>0</v>
      </c>
      <c r="I911" s="21">
        <v>0</v>
      </c>
      <c r="J911" s="21">
        <v>0</v>
      </c>
      <c r="K911" s="21">
        <v>0</v>
      </c>
      <c r="L911" s="21">
        <v>0</v>
      </c>
      <c r="M911" s="21">
        <v>0</v>
      </c>
      <c r="N911" s="21">
        <v>0</v>
      </c>
      <c r="O911" s="21">
        <v>0</v>
      </c>
      <c r="P911" s="439"/>
      <c r="Q911" s="439"/>
      <c r="R911" s="439"/>
      <c r="S911" s="404"/>
      <c r="T911" s="2"/>
    </row>
    <row r="912" spans="1:20" ht="27" customHeight="1" x14ac:dyDescent="0.25">
      <c r="A912" s="403"/>
      <c r="B912" s="388" t="s">
        <v>379</v>
      </c>
      <c r="C912" s="23">
        <v>2015</v>
      </c>
      <c r="D912" s="24">
        <v>20630</v>
      </c>
      <c r="E912" s="24">
        <v>21129.1</v>
      </c>
      <c r="F912" s="24">
        <v>12959</v>
      </c>
      <c r="G912" s="24">
        <v>12958.5</v>
      </c>
      <c r="H912" s="24">
        <v>5484</v>
      </c>
      <c r="I912" s="24">
        <v>0</v>
      </c>
      <c r="J912" s="24">
        <v>2187</v>
      </c>
      <c r="K912" s="24">
        <v>8170.6</v>
      </c>
      <c r="L912" s="24">
        <v>0</v>
      </c>
      <c r="M912" s="24">
        <v>0</v>
      </c>
      <c r="N912" s="24">
        <v>100</v>
      </c>
      <c r="O912" s="24">
        <v>102.42</v>
      </c>
      <c r="P912" s="380" t="s">
        <v>568</v>
      </c>
      <c r="Q912" s="385">
        <v>2.7324999999999999</v>
      </c>
      <c r="R912" s="385">
        <v>2.7324999999999999</v>
      </c>
      <c r="S912" s="385">
        <v>100</v>
      </c>
      <c r="T912" s="2"/>
    </row>
    <row r="913" spans="1:20" ht="28.5" customHeight="1" x14ac:dyDescent="0.25">
      <c r="A913" s="404"/>
      <c r="B913" s="390"/>
      <c r="C913" s="23">
        <v>2016</v>
      </c>
      <c r="D913" s="24">
        <v>740</v>
      </c>
      <c r="E913" s="24">
        <v>740</v>
      </c>
      <c r="F913" s="24">
        <v>0</v>
      </c>
      <c r="G913" s="24">
        <v>0</v>
      </c>
      <c r="H913" s="24">
        <v>0</v>
      </c>
      <c r="I913" s="24">
        <v>0</v>
      </c>
      <c r="J913" s="24">
        <v>740</v>
      </c>
      <c r="K913" s="24">
        <v>740</v>
      </c>
      <c r="L913" s="24">
        <v>0</v>
      </c>
      <c r="M913" s="24">
        <v>0</v>
      </c>
      <c r="N913" s="24">
        <v>100</v>
      </c>
      <c r="O913" s="24">
        <v>100</v>
      </c>
      <c r="P913" s="381"/>
      <c r="Q913" s="387"/>
      <c r="R913" s="387"/>
      <c r="S913" s="387"/>
      <c r="T913" s="2"/>
    </row>
    <row r="914" spans="1:20" ht="81.75" customHeight="1" x14ac:dyDescent="0.25">
      <c r="A914" s="209"/>
      <c r="B914" s="37" t="s">
        <v>567</v>
      </c>
      <c r="C914" s="8">
        <v>2018</v>
      </c>
      <c r="D914" s="93">
        <v>13458.66</v>
      </c>
      <c r="E914" s="93">
        <v>13458.66</v>
      </c>
      <c r="F914" s="93">
        <v>11085.23</v>
      </c>
      <c r="G914" s="93">
        <v>11085.23</v>
      </c>
      <c r="H914" s="93">
        <v>1956.22</v>
      </c>
      <c r="I914" s="93">
        <v>1956.22</v>
      </c>
      <c r="J914" s="93">
        <v>417.21</v>
      </c>
      <c r="K914" s="93">
        <v>417.21</v>
      </c>
      <c r="L914" s="93">
        <v>0</v>
      </c>
      <c r="M914" s="93">
        <v>0</v>
      </c>
      <c r="N914" s="93">
        <v>100</v>
      </c>
      <c r="O914" s="93">
        <v>100</v>
      </c>
      <c r="P914" s="381"/>
      <c r="Q914" s="196">
        <v>1.37</v>
      </c>
      <c r="R914" s="196">
        <v>1.37</v>
      </c>
      <c r="S914" s="196">
        <v>100</v>
      </c>
      <c r="T914" s="2"/>
    </row>
    <row r="915" spans="1:20" ht="66.75" customHeight="1" x14ac:dyDescent="0.25">
      <c r="A915" s="288"/>
      <c r="B915" s="279" t="s">
        <v>569</v>
      </c>
      <c r="C915" s="271">
        <v>2018</v>
      </c>
      <c r="D915" s="277">
        <v>6965.17</v>
      </c>
      <c r="E915" s="277">
        <v>6965.17</v>
      </c>
      <c r="F915" s="277">
        <v>5736.86</v>
      </c>
      <c r="G915" s="277">
        <v>5736.86</v>
      </c>
      <c r="H915" s="277">
        <v>1012.39</v>
      </c>
      <c r="I915" s="277">
        <v>1012.39</v>
      </c>
      <c r="J915" s="277">
        <v>215.92</v>
      </c>
      <c r="K915" s="277">
        <v>215.92</v>
      </c>
      <c r="L915" s="277">
        <v>0</v>
      </c>
      <c r="M915" s="277">
        <v>0</v>
      </c>
      <c r="N915" s="277">
        <v>100</v>
      </c>
      <c r="O915" s="277">
        <v>100</v>
      </c>
      <c r="P915" s="381"/>
      <c r="Q915" s="188">
        <v>0.64600000000000002</v>
      </c>
      <c r="R915" s="188">
        <v>0.64600000000000002</v>
      </c>
      <c r="S915" s="188">
        <v>100</v>
      </c>
      <c r="T915" s="2"/>
    </row>
    <row r="916" spans="1:20" ht="52.5" customHeight="1" x14ac:dyDescent="0.25">
      <c r="A916" s="15" t="s">
        <v>611</v>
      </c>
      <c r="B916" s="294" t="s">
        <v>612</v>
      </c>
      <c r="C916" s="294">
        <v>2020</v>
      </c>
      <c r="D916" s="332">
        <f>SUM(D917+D920)</f>
        <v>70902.2</v>
      </c>
      <c r="E916" s="332">
        <f t="shared" ref="E916:M916" si="251">SUM(E917+E920)</f>
        <v>70900.33</v>
      </c>
      <c r="F916" s="332">
        <f t="shared" si="251"/>
        <v>0</v>
      </c>
      <c r="G916" s="332">
        <f t="shared" si="251"/>
        <v>0</v>
      </c>
      <c r="H916" s="332">
        <f t="shared" si="251"/>
        <v>46939.700000000004</v>
      </c>
      <c r="I916" s="332">
        <f t="shared" si="251"/>
        <v>46939.519999999997</v>
      </c>
      <c r="J916" s="332">
        <f t="shared" si="251"/>
        <v>23962.500000000004</v>
      </c>
      <c r="K916" s="332">
        <f t="shared" si="251"/>
        <v>23960.81</v>
      </c>
      <c r="L916" s="332">
        <f t="shared" si="251"/>
        <v>0</v>
      </c>
      <c r="M916" s="332">
        <f t="shared" si="251"/>
        <v>0</v>
      </c>
      <c r="N916" s="332">
        <v>100</v>
      </c>
      <c r="O916" s="335">
        <f>E916/D916</f>
        <v>0.9999736256420817</v>
      </c>
      <c r="P916" s="15" t="s">
        <v>22</v>
      </c>
      <c r="Q916" s="15" t="s">
        <v>22</v>
      </c>
      <c r="R916" s="15" t="s">
        <v>22</v>
      </c>
      <c r="S916" s="15" t="s">
        <v>22</v>
      </c>
      <c r="T916" s="2"/>
    </row>
    <row r="917" spans="1:20" ht="55.5" customHeight="1" x14ac:dyDescent="0.25">
      <c r="A917" s="19" t="s">
        <v>614</v>
      </c>
      <c r="B917" s="333" t="s">
        <v>615</v>
      </c>
      <c r="C917" s="98">
        <v>2020</v>
      </c>
      <c r="D917" s="94">
        <f>SUM(D918+D919)</f>
        <v>69902.2</v>
      </c>
      <c r="E917" s="94">
        <f t="shared" ref="E917:M917" si="252">SUM(E918+E919)</f>
        <v>69900.33</v>
      </c>
      <c r="F917" s="94">
        <f t="shared" si="252"/>
        <v>0</v>
      </c>
      <c r="G917" s="94">
        <f t="shared" si="252"/>
        <v>0</v>
      </c>
      <c r="H917" s="94">
        <f t="shared" si="252"/>
        <v>46305.600000000006</v>
      </c>
      <c r="I917" s="94">
        <f t="shared" si="252"/>
        <v>46305.42</v>
      </c>
      <c r="J917" s="94">
        <f t="shared" si="252"/>
        <v>23596.600000000002</v>
      </c>
      <c r="K917" s="94">
        <f t="shared" si="252"/>
        <v>23594.91</v>
      </c>
      <c r="L917" s="94">
        <f t="shared" si="252"/>
        <v>0</v>
      </c>
      <c r="M917" s="94">
        <f t="shared" si="252"/>
        <v>0</v>
      </c>
      <c r="N917" s="94">
        <v>100</v>
      </c>
      <c r="O917" s="331">
        <f>E917/D917</f>
        <v>0.99997324833839285</v>
      </c>
      <c r="P917" s="19" t="s">
        <v>22</v>
      </c>
      <c r="Q917" s="19" t="s">
        <v>22</v>
      </c>
      <c r="R917" s="19" t="s">
        <v>22</v>
      </c>
      <c r="S917" s="19" t="s">
        <v>22</v>
      </c>
      <c r="T917" s="2"/>
    </row>
    <row r="918" spans="1:20" ht="66.75" customHeight="1" x14ac:dyDescent="0.25">
      <c r="A918" s="293"/>
      <c r="B918" s="280" t="s">
        <v>616</v>
      </c>
      <c r="C918" s="273">
        <v>2020</v>
      </c>
      <c r="D918" s="278">
        <v>2203.1999999999998</v>
      </c>
      <c r="E918" s="278">
        <f>SUM(G918+I918+K918)</f>
        <v>2203.11</v>
      </c>
      <c r="F918" s="278">
        <v>0</v>
      </c>
      <c r="G918" s="278">
        <v>0</v>
      </c>
      <c r="H918" s="278">
        <v>2077.3000000000002</v>
      </c>
      <c r="I918" s="278">
        <v>2077.21</v>
      </c>
      <c r="J918" s="278">
        <v>125.9</v>
      </c>
      <c r="K918" s="278">
        <v>125.9</v>
      </c>
      <c r="L918" s="278">
        <v>0</v>
      </c>
      <c r="M918" s="278">
        <v>0</v>
      </c>
      <c r="N918" s="278">
        <v>100</v>
      </c>
      <c r="O918" s="334">
        <f>E918/D918</f>
        <v>0.9999591503267975</v>
      </c>
      <c r="P918" s="291" t="s">
        <v>623</v>
      </c>
      <c r="Q918" s="281">
        <v>1</v>
      </c>
      <c r="R918" s="281">
        <v>1</v>
      </c>
      <c r="S918" s="281">
        <v>100</v>
      </c>
      <c r="T918" s="2"/>
    </row>
    <row r="919" spans="1:20" ht="105" customHeight="1" x14ac:dyDescent="0.25">
      <c r="A919" s="293"/>
      <c r="B919" s="286" t="s">
        <v>617</v>
      </c>
      <c r="C919" s="291">
        <v>2020</v>
      </c>
      <c r="D919" s="93">
        <v>67699</v>
      </c>
      <c r="E919" s="278">
        <f>SUM(G919+I919+K919)</f>
        <v>67697.22</v>
      </c>
      <c r="F919" s="93">
        <v>0</v>
      </c>
      <c r="G919" s="93">
        <v>0</v>
      </c>
      <c r="H919" s="93">
        <v>44228.3</v>
      </c>
      <c r="I919" s="93">
        <v>44228.21</v>
      </c>
      <c r="J919" s="93">
        <v>23470.7</v>
      </c>
      <c r="K919" s="93">
        <v>23469.01</v>
      </c>
      <c r="L919" s="93">
        <v>0</v>
      </c>
      <c r="M919" s="93">
        <v>0</v>
      </c>
      <c r="N919" s="93">
        <v>100</v>
      </c>
      <c r="O919" s="334">
        <f>E919/D919</f>
        <v>0.99997370714486178</v>
      </c>
      <c r="P919" s="272" t="s">
        <v>624</v>
      </c>
      <c r="Q919" s="275">
        <v>28</v>
      </c>
      <c r="R919" s="275">
        <v>28</v>
      </c>
      <c r="S919" s="275">
        <v>100</v>
      </c>
      <c r="T919" s="2"/>
    </row>
    <row r="920" spans="1:20" ht="38.25" customHeight="1" x14ac:dyDescent="0.25">
      <c r="A920" s="19" t="s">
        <v>618</v>
      </c>
      <c r="B920" s="333" t="s">
        <v>619</v>
      </c>
      <c r="C920" s="98">
        <v>2020</v>
      </c>
      <c r="D920" s="94">
        <f>SUM(D921)</f>
        <v>1000</v>
      </c>
      <c r="E920" s="94">
        <f t="shared" ref="E920:M920" si="253">SUM(E921)</f>
        <v>1000</v>
      </c>
      <c r="F920" s="94">
        <f t="shared" si="253"/>
        <v>0</v>
      </c>
      <c r="G920" s="94">
        <f t="shared" si="253"/>
        <v>0</v>
      </c>
      <c r="H920" s="94">
        <f t="shared" si="253"/>
        <v>634.1</v>
      </c>
      <c r="I920" s="94">
        <f t="shared" si="253"/>
        <v>634.1</v>
      </c>
      <c r="J920" s="94">
        <f t="shared" si="253"/>
        <v>365.9</v>
      </c>
      <c r="K920" s="94">
        <f t="shared" si="253"/>
        <v>365.9</v>
      </c>
      <c r="L920" s="94">
        <f t="shared" si="253"/>
        <v>0</v>
      </c>
      <c r="M920" s="94">
        <f t="shared" si="253"/>
        <v>0</v>
      </c>
      <c r="N920" s="94">
        <v>100</v>
      </c>
      <c r="O920" s="94">
        <v>100</v>
      </c>
      <c r="P920" s="19" t="s">
        <v>22</v>
      </c>
      <c r="Q920" s="19" t="s">
        <v>22</v>
      </c>
      <c r="R920" s="19" t="s">
        <v>22</v>
      </c>
      <c r="S920" s="19" t="s">
        <v>22</v>
      </c>
      <c r="T920" s="2"/>
    </row>
    <row r="921" spans="1:20" ht="58.5" customHeight="1" x14ac:dyDescent="0.25">
      <c r="A921" s="403"/>
      <c r="B921" s="280" t="s">
        <v>621</v>
      </c>
      <c r="C921" s="291">
        <v>2020</v>
      </c>
      <c r="D921" s="93">
        <v>1000</v>
      </c>
      <c r="E921" s="93">
        <v>1000</v>
      </c>
      <c r="F921" s="93">
        <v>0</v>
      </c>
      <c r="G921" s="93">
        <v>0</v>
      </c>
      <c r="H921" s="93">
        <v>634.1</v>
      </c>
      <c r="I921" s="93">
        <v>634.1</v>
      </c>
      <c r="J921" s="93">
        <v>365.9</v>
      </c>
      <c r="K921" s="93">
        <v>365.9</v>
      </c>
      <c r="L921" s="93">
        <v>0</v>
      </c>
      <c r="M921" s="93">
        <v>0</v>
      </c>
      <c r="N921" s="93">
        <v>100</v>
      </c>
      <c r="O921" s="93">
        <v>100</v>
      </c>
      <c r="P921" s="291" t="s">
        <v>622</v>
      </c>
      <c r="Q921" s="293">
        <v>0</v>
      </c>
      <c r="R921" s="293">
        <v>0</v>
      </c>
      <c r="S921" s="293">
        <v>100</v>
      </c>
      <c r="T921" s="2"/>
    </row>
    <row r="922" spans="1:20" ht="68.25" customHeight="1" x14ac:dyDescent="0.25">
      <c r="A922" s="404"/>
      <c r="B922" s="291" t="s">
        <v>620</v>
      </c>
      <c r="C922" s="291">
        <v>2020</v>
      </c>
      <c r="D922" s="93">
        <v>1000</v>
      </c>
      <c r="E922" s="93">
        <v>1000</v>
      </c>
      <c r="F922" s="93">
        <v>0</v>
      </c>
      <c r="G922" s="93">
        <v>0</v>
      </c>
      <c r="H922" s="93">
        <v>634.1</v>
      </c>
      <c r="I922" s="93">
        <v>634.1</v>
      </c>
      <c r="J922" s="93">
        <v>365.9</v>
      </c>
      <c r="K922" s="93">
        <v>365.9</v>
      </c>
      <c r="L922" s="93">
        <v>0</v>
      </c>
      <c r="M922" s="93">
        <v>0</v>
      </c>
      <c r="N922" s="93">
        <v>100</v>
      </c>
      <c r="O922" s="93">
        <v>100</v>
      </c>
      <c r="P922" s="291" t="s">
        <v>622</v>
      </c>
      <c r="Q922" s="293">
        <v>0</v>
      </c>
      <c r="R922" s="293">
        <v>0</v>
      </c>
      <c r="S922" s="293">
        <v>100</v>
      </c>
      <c r="T922" s="2"/>
    </row>
    <row r="923" spans="1:20" x14ac:dyDescent="0.25">
      <c r="A923" s="417" t="s">
        <v>146</v>
      </c>
      <c r="B923" s="420" t="s">
        <v>671</v>
      </c>
      <c r="C923" s="13" t="s">
        <v>610</v>
      </c>
      <c r="D923" s="14">
        <f>SUM(D924:D930)</f>
        <v>32019.870000000003</v>
      </c>
      <c r="E923" s="14">
        <f t="shared" ref="E923:M923" si="254">SUM(E924:E930)</f>
        <v>32433.06</v>
      </c>
      <c r="F923" s="14">
        <f t="shared" si="254"/>
        <v>0</v>
      </c>
      <c r="G923" s="14">
        <f t="shared" si="254"/>
        <v>473.75</v>
      </c>
      <c r="H923" s="14">
        <f t="shared" si="254"/>
        <v>1664.4</v>
      </c>
      <c r="I923" s="14">
        <f t="shared" si="254"/>
        <v>1603.94</v>
      </c>
      <c r="J923" s="14">
        <f t="shared" si="254"/>
        <v>30355.47</v>
      </c>
      <c r="K923" s="14">
        <f t="shared" si="254"/>
        <v>30355.370000000003</v>
      </c>
      <c r="L923" s="14">
        <f t="shared" si="254"/>
        <v>0</v>
      </c>
      <c r="M923" s="14">
        <f t="shared" si="254"/>
        <v>0</v>
      </c>
      <c r="N923" s="14">
        <v>100</v>
      </c>
      <c r="O923" s="322">
        <f>E923/D923</f>
        <v>1.0129041748139513</v>
      </c>
      <c r="P923" s="423" t="s">
        <v>22</v>
      </c>
      <c r="Q923" s="423" t="s">
        <v>22</v>
      </c>
      <c r="R923" s="423" t="s">
        <v>22</v>
      </c>
      <c r="S923" s="423" t="s">
        <v>22</v>
      </c>
      <c r="T923" s="2"/>
    </row>
    <row r="924" spans="1:20" x14ac:dyDescent="0.25">
      <c r="A924" s="418"/>
      <c r="B924" s="421"/>
      <c r="C924" s="99">
        <v>2014</v>
      </c>
      <c r="D924" s="100">
        <f>SUM(D932)</f>
        <v>323</v>
      </c>
      <c r="E924" s="100">
        <f t="shared" ref="E924:M924" si="255">SUM(E932)</f>
        <v>323</v>
      </c>
      <c r="F924" s="100">
        <f t="shared" si="255"/>
        <v>0</v>
      </c>
      <c r="G924" s="100">
        <f t="shared" si="255"/>
        <v>0</v>
      </c>
      <c r="H924" s="100">
        <f t="shared" si="255"/>
        <v>0</v>
      </c>
      <c r="I924" s="100">
        <f t="shared" si="255"/>
        <v>0</v>
      </c>
      <c r="J924" s="100">
        <f t="shared" si="255"/>
        <v>323</v>
      </c>
      <c r="K924" s="100">
        <f t="shared" si="255"/>
        <v>323</v>
      </c>
      <c r="L924" s="100">
        <f t="shared" si="255"/>
        <v>0</v>
      </c>
      <c r="M924" s="100">
        <f t="shared" si="255"/>
        <v>0</v>
      </c>
      <c r="N924" s="100">
        <v>100</v>
      </c>
      <c r="O924" s="100">
        <v>100</v>
      </c>
      <c r="P924" s="424"/>
      <c r="Q924" s="424"/>
      <c r="R924" s="424"/>
      <c r="S924" s="424"/>
      <c r="T924" s="2"/>
    </row>
    <row r="925" spans="1:20" x14ac:dyDescent="0.25">
      <c r="A925" s="418"/>
      <c r="B925" s="421"/>
      <c r="C925" s="99">
        <v>2015</v>
      </c>
      <c r="D925" s="100">
        <f t="shared" ref="D925:M925" si="256">SUM(D935+D950)</f>
        <v>329.31</v>
      </c>
      <c r="E925" s="100">
        <f t="shared" si="256"/>
        <v>828</v>
      </c>
      <c r="F925" s="100">
        <f t="shared" si="256"/>
        <v>0</v>
      </c>
      <c r="G925" s="100">
        <f t="shared" si="256"/>
        <v>473.75</v>
      </c>
      <c r="H925" s="100">
        <f t="shared" si="256"/>
        <v>0</v>
      </c>
      <c r="I925" s="100">
        <f t="shared" si="256"/>
        <v>24.94</v>
      </c>
      <c r="J925" s="100">
        <f t="shared" si="256"/>
        <v>329.31</v>
      </c>
      <c r="K925" s="100">
        <f t="shared" si="256"/>
        <v>329.31</v>
      </c>
      <c r="L925" s="100">
        <f t="shared" si="256"/>
        <v>0</v>
      </c>
      <c r="M925" s="100">
        <f t="shared" si="256"/>
        <v>0</v>
      </c>
      <c r="N925" s="100">
        <v>100</v>
      </c>
      <c r="O925" s="100">
        <v>251.43</v>
      </c>
      <c r="P925" s="424"/>
      <c r="Q925" s="424"/>
      <c r="R925" s="424"/>
      <c r="S925" s="424"/>
      <c r="T925" s="2"/>
    </row>
    <row r="926" spans="1:20" x14ac:dyDescent="0.25">
      <c r="A926" s="418"/>
      <c r="B926" s="421"/>
      <c r="C926" s="99">
        <v>2016</v>
      </c>
      <c r="D926" s="100">
        <f>SUM(D938)</f>
        <v>330</v>
      </c>
      <c r="E926" s="100">
        <f t="shared" ref="E926:M926" si="257">SUM(E938)</f>
        <v>330</v>
      </c>
      <c r="F926" s="100">
        <f t="shared" si="257"/>
        <v>0</v>
      </c>
      <c r="G926" s="100">
        <f t="shared" si="257"/>
        <v>0</v>
      </c>
      <c r="H926" s="100">
        <f t="shared" si="257"/>
        <v>0</v>
      </c>
      <c r="I926" s="100">
        <f t="shared" si="257"/>
        <v>0</v>
      </c>
      <c r="J926" s="100">
        <f t="shared" si="257"/>
        <v>330</v>
      </c>
      <c r="K926" s="100">
        <f t="shared" si="257"/>
        <v>330</v>
      </c>
      <c r="L926" s="100">
        <f t="shared" si="257"/>
        <v>0</v>
      </c>
      <c r="M926" s="100">
        <f t="shared" si="257"/>
        <v>0</v>
      </c>
      <c r="N926" s="100">
        <v>100</v>
      </c>
      <c r="O926" s="100">
        <v>100</v>
      </c>
      <c r="P926" s="424"/>
      <c r="Q926" s="424"/>
      <c r="R926" s="424"/>
      <c r="S926" s="424"/>
      <c r="T926" s="2"/>
    </row>
    <row r="927" spans="1:20" x14ac:dyDescent="0.25">
      <c r="A927" s="418"/>
      <c r="B927" s="421"/>
      <c r="C927" s="99">
        <v>2017</v>
      </c>
      <c r="D927" s="100">
        <f>SUM(D941)</f>
        <v>330</v>
      </c>
      <c r="E927" s="100">
        <f t="shared" ref="E927:M927" si="258">SUM(E941)</f>
        <v>330</v>
      </c>
      <c r="F927" s="100">
        <f t="shared" si="258"/>
        <v>0</v>
      </c>
      <c r="G927" s="100">
        <f t="shared" si="258"/>
        <v>0</v>
      </c>
      <c r="H927" s="100">
        <f t="shared" si="258"/>
        <v>0</v>
      </c>
      <c r="I927" s="100">
        <f t="shared" si="258"/>
        <v>0</v>
      </c>
      <c r="J927" s="100">
        <f t="shared" si="258"/>
        <v>330</v>
      </c>
      <c r="K927" s="100">
        <f t="shared" si="258"/>
        <v>330</v>
      </c>
      <c r="L927" s="100">
        <f t="shared" si="258"/>
        <v>0</v>
      </c>
      <c r="M927" s="100">
        <f t="shared" si="258"/>
        <v>0</v>
      </c>
      <c r="N927" s="100">
        <v>100</v>
      </c>
      <c r="O927" s="100">
        <v>100</v>
      </c>
      <c r="P927" s="424"/>
      <c r="Q927" s="424"/>
      <c r="R927" s="424"/>
      <c r="S927" s="424"/>
      <c r="T927" s="2"/>
    </row>
    <row r="928" spans="1:20" x14ac:dyDescent="0.25">
      <c r="A928" s="418"/>
      <c r="B928" s="421"/>
      <c r="C928" s="99">
        <v>2018</v>
      </c>
      <c r="D928" s="100">
        <f t="shared" ref="D928:M928" si="259">SUM(D944+D956)</f>
        <v>4489.5600000000004</v>
      </c>
      <c r="E928" s="100">
        <f t="shared" si="259"/>
        <v>4489.5600000000004</v>
      </c>
      <c r="F928" s="100">
        <f t="shared" si="259"/>
        <v>0</v>
      </c>
      <c r="G928" s="100">
        <f t="shared" si="259"/>
        <v>0</v>
      </c>
      <c r="H928" s="100">
        <f t="shared" si="259"/>
        <v>0</v>
      </c>
      <c r="I928" s="100">
        <f t="shared" si="259"/>
        <v>0</v>
      </c>
      <c r="J928" s="100">
        <f t="shared" si="259"/>
        <v>4489.5600000000004</v>
      </c>
      <c r="K928" s="100">
        <f t="shared" si="259"/>
        <v>4489.5600000000004</v>
      </c>
      <c r="L928" s="100">
        <f t="shared" si="259"/>
        <v>0</v>
      </c>
      <c r="M928" s="100">
        <f t="shared" si="259"/>
        <v>0</v>
      </c>
      <c r="N928" s="100">
        <v>100</v>
      </c>
      <c r="O928" s="100">
        <v>100</v>
      </c>
      <c r="P928" s="424"/>
      <c r="Q928" s="424"/>
      <c r="R928" s="424"/>
      <c r="S928" s="424"/>
      <c r="T928" s="2"/>
    </row>
    <row r="929" spans="1:20" x14ac:dyDescent="0.25">
      <c r="A929" s="418"/>
      <c r="B929" s="421"/>
      <c r="C929" s="99">
        <v>2019</v>
      </c>
      <c r="D929" s="100">
        <f t="shared" ref="D929:M929" si="260">SUM(D947+D953+D959)</f>
        <v>13330</v>
      </c>
      <c r="E929" s="100">
        <f t="shared" si="260"/>
        <v>13330</v>
      </c>
      <c r="F929" s="100">
        <f t="shared" si="260"/>
        <v>0</v>
      </c>
      <c r="G929" s="100">
        <f t="shared" si="260"/>
        <v>0</v>
      </c>
      <c r="H929" s="100">
        <f t="shared" si="260"/>
        <v>0</v>
      </c>
      <c r="I929" s="100">
        <f t="shared" si="260"/>
        <v>0</v>
      </c>
      <c r="J929" s="100">
        <f t="shared" si="260"/>
        <v>13330</v>
      </c>
      <c r="K929" s="100">
        <f t="shared" si="260"/>
        <v>13330</v>
      </c>
      <c r="L929" s="100">
        <f t="shared" si="260"/>
        <v>0</v>
      </c>
      <c r="M929" s="100">
        <f t="shared" si="260"/>
        <v>0</v>
      </c>
      <c r="N929" s="100">
        <v>100</v>
      </c>
      <c r="O929" s="100">
        <v>100</v>
      </c>
      <c r="P929" s="424"/>
      <c r="Q929" s="424"/>
      <c r="R929" s="424"/>
      <c r="S929" s="424"/>
      <c r="T929" s="2"/>
    </row>
    <row r="930" spans="1:20" x14ac:dyDescent="0.25">
      <c r="A930" s="419"/>
      <c r="B930" s="422"/>
      <c r="C930" s="99">
        <v>2020</v>
      </c>
      <c r="D930" s="100">
        <f>SUM(D962+D965+D966)</f>
        <v>12888</v>
      </c>
      <c r="E930" s="100">
        <f t="shared" ref="E930:M930" si="261">SUM(E962+E965+E966)</f>
        <v>12802.5</v>
      </c>
      <c r="F930" s="100">
        <f t="shared" si="261"/>
        <v>0</v>
      </c>
      <c r="G930" s="100">
        <f t="shared" si="261"/>
        <v>0</v>
      </c>
      <c r="H930" s="100">
        <f t="shared" si="261"/>
        <v>1664.4</v>
      </c>
      <c r="I930" s="100">
        <f t="shared" si="261"/>
        <v>1579</v>
      </c>
      <c r="J930" s="100">
        <f t="shared" si="261"/>
        <v>11223.6</v>
      </c>
      <c r="K930" s="100">
        <f t="shared" si="261"/>
        <v>11223.5</v>
      </c>
      <c r="L930" s="100">
        <f t="shared" si="261"/>
        <v>0</v>
      </c>
      <c r="M930" s="100">
        <f t="shared" si="261"/>
        <v>0</v>
      </c>
      <c r="N930" s="100">
        <v>100</v>
      </c>
      <c r="O930" s="368">
        <f>E930/D930</f>
        <v>0.99336592178770955</v>
      </c>
      <c r="P930" s="425"/>
      <c r="Q930" s="425"/>
      <c r="R930" s="425"/>
      <c r="S930" s="425"/>
      <c r="T930" s="2"/>
    </row>
    <row r="931" spans="1:20" ht="24" customHeight="1" x14ac:dyDescent="0.25">
      <c r="A931" s="385" t="s">
        <v>147</v>
      </c>
      <c r="B931" s="388" t="s">
        <v>162</v>
      </c>
      <c r="C931" s="77" t="s">
        <v>587</v>
      </c>
      <c r="D931" s="78">
        <f>SUM(D932+D935+D938+D941+D944+D947)</f>
        <v>1971</v>
      </c>
      <c r="E931" s="78">
        <f t="shared" ref="E931:M931" si="262">SUM(E932+E935+E938+E941+E944+E947)</f>
        <v>1971</v>
      </c>
      <c r="F931" s="78">
        <f t="shared" si="262"/>
        <v>0</v>
      </c>
      <c r="G931" s="78">
        <f t="shared" si="262"/>
        <v>0</v>
      </c>
      <c r="H931" s="78">
        <f t="shared" si="262"/>
        <v>0</v>
      </c>
      <c r="I931" s="78">
        <f t="shared" si="262"/>
        <v>0</v>
      </c>
      <c r="J931" s="78">
        <f t="shared" si="262"/>
        <v>1971</v>
      </c>
      <c r="K931" s="78">
        <f t="shared" si="262"/>
        <v>1971</v>
      </c>
      <c r="L931" s="78">
        <f t="shared" si="262"/>
        <v>0</v>
      </c>
      <c r="M931" s="78">
        <f t="shared" si="262"/>
        <v>0</v>
      </c>
      <c r="N931" s="78">
        <v>100</v>
      </c>
      <c r="O931" s="78">
        <v>100</v>
      </c>
      <c r="P931" s="79" t="s">
        <v>22</v>
      </c>
      <c r="Q931" s="79" t="s">
        <v>22</v>
      </c>
      <c r="R931" s="79" t="s">
        <v>22</v>
      </c>
      <c r="S931" s="79" t="s">
        <v>22</v>
      </c>
      <c r="T931" s="2"/>
    </row>
    <row r="932" spans="1:20" ht="89.25" customHeight="1" x14ac:dyDescent="0.25">
      <c r="A932" s="386"/>
      <c r="B932" s="389"/>
      <c r="C932" s="380">
        <v>2014</v>
      </c>
      <c r="D932" s="383">
        <v>323</v>
      </c>
      <c r="E932" s="383">
        <v>323</v>
      </c>
      <c r="F932" s="383">
        <v>0</v>
      </c>
      <c r="G932" s="383">
        <v>0</v>
      </c>
      <c r="H932" s="383">
        <v>0</v>
      </c>
      <c r="I932" s="383">
        <v>0</v>
      </c>
      <c r="J932" s="383">
        <v>323</v>
      </c>
      <c r="K932" s="383">
        <v>323</v>
      </c>
      <c r="L932" s="383">
        <v>0</v>
      </c>
      <c r="M932" s="383">
        <v>0</v>
      </c>
      <c r="N932" s="383">
        <v>100</v>
      </c>
      <c r="O932" s="383">
        <v>100</v>
      </c>
      <c r="P932" s="29" t="s">
        <v>223</v>
      </c>
      <c r="Q932" s="10">
        <v>12.9</v>
      </c>
      <c r="R932" s="10">
        <v>13</v>
      </c>
      <c r="S932" s="10">
        <v>100.78</v>
      </c>
      <c r="T932" s="2"/>
    </row>
    <row r="933" spans="1:20" ht="51" customHeight="1" x14ac:dyDescent="0.25">
      <c r="A933" s="386"/>
      <c r="B933" s="389"/>
      <c r="C933" s="381"/>
      <c r="D933" s="412"/>
      <c r="E933" s="412"/>
      <c r="F933" s="412"/>
      <c r="G933" s="412"/>
      <c r="H933" s="412"/>
      <c r="I933" s="412"/>
      <c r="J933" s="412"/>
      <c r="K933" s="412"/>
      <c r="L933" s="412"/>
      <c r="M933" s="412"/>
      <c r="N933" s="412"/>
      <c r="O933" s="412"/>
      <c r="P933" s="29" t="s">
        <v>224</v>
      </c>
      <c r="Q933" s="10">
        <v>9992</v>
      </c>
      <c r="R933" s="10">
        <v>10594</v>
      </c>
      <c r="S933" s="10">
        <v>106.02</v>
      </c>
      <c r="T933" s="2"/>
    </row>
    <row r="934" spans="1:20" ht="39.75" customHeight="1" x14ac:dyDescent="0.25">
      <c r="A934" s="386"/>
      <c r="B934" s="389"/>
      <c r="C934" s="382"/>
      <c r="D934" s="384"/>
      <c r="E934" s="384"/>
      <c r="F934" s="384"/>
      <c r="G934" s="384"/>
      <c r="H934" s="384"/>
      <c r="I934" s="384"/>
      <c r="J934" s="384"/>
      <c r="K934" s="384"/>
      <c r="L934" s="384"/>
      <c r="M934" s="384"/>
      <c r="N934" s="384"/>
      <c r="O934" s="384"/>
      <c r="P934" s="29" t="s">
        <v>225</v>
      </c>
      <c r="Q934" s="10">
        <v>3.5</v>
      </c>
      <c r="R934" s="10">
        <v>3.5</v>
      </c>
      <c r="S934" s="10">
        <v>100</v>
      </c>
      <c r="T934" s="2"/>
    </row>
    <row r="935" spans="1:20" ht="89.25" customHeight="1" x14ac:dyDescent="0.25">
      <c r="A935" s="386"/>
      <c r="B935" s="389"/>
      <c r="C935" s="380">
        <v>2015</v>
      </c>
      <c r="D935" s="393">
        <v>328</v>
      </c>
      <c r="E935" s="393">
        <v>328</v>
      </c>
      <c r="F935" s="393">
        <v>0</v>
      </c>
      <c r="G935" s="393">
        <v>0</v>
      </c>
      <c r="H935" s="393">
        <v>0</v>
      </c>
      <c r="I935" s="393">
        <v>0</v>
      </c>
      <c r="J935" s="393">
        <v>328</v>
      </c>
      <c r="K935" s="393">
        <v>328</v>
      </c>
      <c r="L935" s="393">
        <v>0</v>
      </c>
      <c r="M935" s="393">
        <v>0</v>
      </c>
      <c r="N935" s="393">
        <v>100</v>
      </c>
      <c r="O935" s="393">
        <v>100</v>
      </c>
      <c r="P935" s="29" t="s">
        <v>223</v>
      </c>
      <c r="Q935" s="59">
        <v>13.1</v>
      </c>
      <c r="R935" s="59">
        <v>14.1</v>
      </c>
      <c r="S935" s="59">
        <v>107.6</v>
      </c>
      <c r="T935" s="2"/>
    </row>
    <row r="936" spans="1:20" ht="50.25" customHeight="1" x14ac:dyDescent="0.25">
      <c r="A936" s="386"/>
      <c r="B936" s="389"/>
      <c r="C936" s="381"/>
      <c r="D936" s="396"/>
      <c r="E936" s="396"/>
      <c r="F936" s="396"/>
      <c r="G936" s="396"/>
      <c r="H936" s="396"/>
      <c r="I936" s="396"/>
      <c r="J936" s="396"/>
      <c r="K936" s="396"/>
      <c r="L936" s="396"/>
      <c r="M936" s="396"/>
      <c r="N936" s="396"/>
      <c r="O936" s="396"/>
      <c r="P936" s="29" t="s">
        <v>224</v>
      </c>
      <c r="Q936" s="59">
        <v>10910</v>
      </c>
      <c r="R936" s="59">
        <v>11545</v>
      </c>
      <c r="S936" s="59">
        <v>105.8</v>
      </c>
      <c r="T936" s="2"/>
    </row>
    <row r="937" spans="1:20" ht="42" customHeight="1" x14ac:dyDescent="0.25">
      <c r="A937" s="386"/>
      <c r="B937" s="389"/>
      <c r="C937" s="382"/>
      <c r="D937" s="394"/>
      <c r="E937" s="394"/>
      <c r="F937" s="394"/>
      <c r="G937" s="394"/>
      <c r="H937" s="394"/>
      <c r="I937" s="394"/>
      <c r="J937" s="394"/>
      <c r="K937" s="394"/>
      <c r="L937" s="394"/>
      <c r="M937" s="394"/>
      <c r="N937" s="394"/>
      <c r="O937" s="394"/>
      <c r="P937" s="29" t="s">
        <v>225</v>
      </c>
      <c r="Q937" s="59">
        <v>3.8</v>
      </c>
      <c r="R937" s="59">
        <v>3.8</v>
      </c>
      <c r="S937" s="59">
        <v>100</v>
      </c>
      <c r="T937" s="2"/>
    </row>
    <row r="938" spans="1:20" ht="87.75" customHeight="1" x14ac:dyDescent="0.25">
      <c r="A938" s="386"/>
      <c r="B938" s="389"/>
      <c r="C938" s="380">
        <v>2016</v>
      </c>
      <c r="D938" s="393">
        <v>330</v>
      </c>
      <c r="E938" s="393">
        <v>330</v>
      </c>
      <c r="F938" s="393">
        <v>0</v>
      </c>
      <c r="G938" s="393">
        <v>0</v>
      </c>
      <c r="H938" s="393">
        <v>0</v>
      </c>
      <c r="I938" s="393">
        <v>0</v>
      </c>
      <c r="J938" s="393">
        <v>330</v>
      </c>
      <c r="K938" s="393">
        <v>330</v>
      </c>
      <c r="L938" s="393">
        <v>0</v>
      </c>
      <c r="M938" s="393">
        <v>0</v>
      </c>
      <c r="N938" s="393">
        <v>100</v>
      </c>
      <c r="O938" s="393">
        <v>100</v>
      </c>
      <c r="P938" s="29" t="s">
        <v>223</v>
      </c>
      <c r="Q938" s="144">
        <v>14.1</v>
      </c>
      <c r="R938" s="144">
        <v>14.4</v>
      </c>
      <c r="S938" s="144">
        <v>102.1</v>
      </c>
      <c r="T938" s="2"/>
    </row>
    <row r="939" spans="1:20" ht="50.25" customHeight="1" x14ac:dyDescent="0.25">
      <c r="A939" s="386"/>
      <c r="B939" s="389"/>
      <c r="C939" s="381"/>
      <c r="D939" s="396"/>
      <c r="E939" s="396"/>
      <c r="F939" s="396"/>
      <c r="G939" s="396"/>
      <c r="H939" s="396"/>
      <c r="I939" s="396"/>
      <c r="J939" s="396"/>
      <c r="K939" s="396"/>
      <c r="L939" s="396"/>
      <c r="M939" s="396"/>
      <c r="N939" s="396"/>
      <c r="O939" s="396"/>
      <c r="P939" s="29" t="s">
        <v>224</v>
      </c>
      <c r="Q939" s="144">
        <v>12042</v>
      </c>
      <c r="R939" s="144">
        <v>12771.5</v>
      </c>
      <c r="S939" s="144">
        <v>106.1</v>
      </c>
      <c r="T939" s="2"/>
    </row>
    <row r="940" spans="1:20" ht="42" customHeight="1" x14ac:dyDescent="0.25">
      <c r="A940" s="386"/>
      <c r="B940" s="389"/>
      <c r="C940" s="382"/>
      <c r="D940" s="394"/>
      <c r="E940" s="394"/>
      <c r="F940" s="394"/>
      <c r="G940" s="394"/>
      <c r="H940" s="394"/>
      <c r="I940" s="394"/>
      <c r="J940" s="394"/>
      <c r="K940" s="394"/>
      <c r="L940" s="394"/>
      <c r="M940" s="394"/>
      <c r="N940" s="394"/>
      <c r="O940" s="394"/>
      <c r="P940" s="29" t="s">
        <v>225</v>
      </c>
      <c r="Q940" s="144">
        <v>4.4000000000000004</v>
      </c>
      <c r="R940" s="144">
        <v>4.4000000000000004</v>
      </c>
      <c r="S940" s="144">
        <v>100</v>
      </c>
      <c r="T940" s="2"/>
    </row>
    <row r="941" spans="1:20" ht="87.75" customHeight="1" x14ac:dyDescent="0.25">
      <c r="A941" s="386"/>
      <c r="B941" s="389"/>
      <c r="C941" s="380">
        <v>2017</v>
      </c>
      <c r="D941" s="393">
        <v>330</v>
      </c>
      <c r="E941" s="393">
        <v>330</v>
      </c>
      <c r="F941" s="393">
        <v>0</v>
      </c>
      <c r="G941" s="393">
        <v>0</v>
      </c>
      <c r="H941" s="393">
        <v>0</v>
      </c>
      <c r="I941" s="393">
        <v>0</v>
      </c>
      <c r="J941" s="393">
        <v>330</v>
      </c>
      <c r="K941" s="393">
        <v>330</v>
      </c>
      <c r="L941" s="393">
        <v>0</v>
      </c>
      <c r="M941" s="393">
        <v>0</v>
      </c>
      <c r="N941" s="393">
        <v>100</v>
      </c>
      <c r="O941" s="393">
        <v>100</v>
      </c>
      <c r="P941" s="29" t="s">
        <v>223</v>
      </c>
      <c r="Q941" s="171">
        <v>14.1</v>
      </c>
      <c r="R941" s="171">
        <v>14.1</v>
      </c>
      <c r="S941" s="171">
        <v>100</v>
      </c>
      <c r="T941" s="2"/>
    </row>
    <row r="942" spans="1:20" ht="51" customHeight="1" x14ac:dyDescent="0.25">
      <c r="A942" s="386"/>
      <c r="B942" s="389"/>
      <c r="C942" s="381"/>
      <c r="D942" s="396"/>
      <c r="E942" s="396"/>
      <c r="F942" s="396"/>
      <c r="G942" s="396"/>
      <c r="H942" s="396"/>
      <c r="I942" s="396"/>
      <c r="J942" s="396"/>
      <c r="K942" s="396"/>
      <c r="L942" s="396"/>
      <c r="M942" s="396"/>
      <c r="N942" s="396"/>
      <c r="O942" s="396"/>
      <c r="P942" s="29" t="s">
        <v>224</v>
      </c>
      <c r="Q942" s="171">
        <v>12644</v>
      </c>
      <c r="R942" s="171">
        <v>13310</v>
      </c>
      <c r="S942" s="171">
        <v>105.3</v>
      </c>
      <c r="T942" s="2"/>
    </row>
    <row r="943" spans="1:20" ht="42" customHeight="1" x14ac:dyDescent="0.25">
      <c r="A943" s="386"/>
      <c r="B943" s="389"/>
      <c r="C943" s="382"/>
      <c r="D943" s="394"/>
      <c r="E943" s="394"/>
      <c r="F943" s="394"/>
      <c r="G943" s="394"/>
      <c r="H943" s="394"/>
      <c r="I943" s="394"/>
      <c r="J943" s="394"/>
      <c r="K943" s="394"/>
      <c r="L943" s="394"/>
      <c r="M943" s="394"/>
      <c r="N943" s="394"/>
      <c r="O943" s="394"/>
      <c r="P943" s="29" t="s">
        <v>225</v>
      </c>
      <c r="Q943" s="171">
        <v>4.5</v>
      </c>
      <c r="R943" s="171">
        <v>3</v>
      </c>
      <c r="S943" s="171">
        <v>66.7</v>
      </c>
      <c r="T943" s="2"/>
    </row>
    <row r="944" spans="1:20" ht="87.75" customHeight="1" x14ac:dyDescent="0.25">
      <c r="A944" s="386"/>
      <c r="B944" s="389"/>
      <c r="C944" s="380">
        <v>2018</v>
      </c>
      <c r="D944" s="393">
        <v>330</v>
      </c>
      <c r="E944" s="393">
        <v>330</v>
      </c>
      <c r="F944" s="393">
        <v>0</v>
      </c>
      <c r="G944" s="393">
        <v>0</v>
      </c>
      <c r="H944" s="393">
        <v>0</v>
      </c>
      <c r="I944" s="393">
        <v>0</v>
      </c>
      <c r="J944" s="393">
        <v>330</v>
      </c>
      <c r="K944" s="393">
        <v>330</v>
      </c>
      <c r="L944" s="393">
        <v>0</v>
      </c>
      <c r="M944" s="393">
        <v>0</v>
      </c>
      <c r="N944" s="393">
        <v>100</v>
      </c>
      <c r="O944" s="393">
        <v>100</v>
      </c>
      <c r="P944" s="29" t="s">
        <v>223</v>
      </c>
      <c r="Q944" s="209">
        <v>13.88</v>
      </c>
      <c r="R944" s="209">
        <v>13.9</v>
      </c>
      <c r="S944" s="209">
        <v>100.1</v>
      </c>
      <c r="T944" s="2"/>
    </row>
    <row r="945" spans="1:20" ht="51" customHeight="1" x14ac:dyDescent="0.25">
      <c r="A945" s="386"/>
      <c r="B945" s="389"/>
      <c r="C945" s="381"/>
      <c r="D945" s="396"/>
      <c r="E945" s="396"/>
      <c r="F945" s="396"/>
      <c r="G945" s="396"/>
      <c r="H945" s="396"/>
      <c r="I945" s="396"/>
      <c r="J945" s="396"/>
      <c r="K945" s="396"/>
      <c r="L945" s="396"/>
      <c r="M945" s="396"/>
      <c r="N945" s="396"/>
      <c r="O945" s="396"/>
      <c r="P945" s="29" t="s">
        <v>224</v>
      </c>
      <c r="Q945" s="209">
        <v>13665</v>
      </c>
      <c r="R945" s="209">
        <v>14501</v>
      </c>
      <c r="S945" s="209">
        <v>106.1</v>
      </c>
      <c r="T945" s="2"/>
    </row>
    <row r="946" spans="1:20" ht="42" customHeight="1" x14ac:dyDescent="0.25">
      <c r="A946" s="386"/>
      <c r="B946" s="389"/>
      <c r="C946" s="382"/>
      <c r="D946" s="394"/>
      <c r="E946" s="394"/>
      <c r="F946" s="394"/>
      <c r="G946" s="394"/>
      <c r="H946" s="394"/>
      <c r="I946" s="394"/>
      <c r="J946" s="394"/>
      <c r="K946" s="394"/>
      <c r="L946" s="394"/>
      <c r="M946" s="394"/>
      <c r="N946" s="394"/>
      <c r="O946" s="394"/>
      <c r="P946" s="29" t="s">
        <v>225</v>
      </c>
      <c r="Q946" s="209">
        <v>3.9</v>
      </c>
      <c r="R946" s="209">
        <v>2.1</v>
      </c>
      <c r="S946" s="209">
        <v>53.8</v>
      </c>
      <c r="T946" s="2"/>
    </row>
    <row r="947" spans="1:20" ht="86.25" customHeight="1" x14ac:dyDescent="0.25">
      <c r="A947" s="386"/>
      <c r="B947" s="389"/>
      <c r="C947" s="380">
        <v>2019</v>
      </c>
      <c r="D947" s="393">
        <v>330</v>
      </c>
      <c r="E947" s="393">
        <v>330</v>
      </c>
      <c r="F947" s="393">
        <v>0</v>
      </c>
      <c r="G947" s="393">
        <v>0</v>
      </c>
      <c r="H947" s="393">
        <v>0</v>
      </c>
      <c r="I947" s="393">
        <v>0</v>
      </c>
      <c r="J947" s="393">
        <v>330</v>
      </c>
      <c r="K947" s="393">
        <v>330</v>
      </c>
      <c r="L947" s="393">
        <v>0</v>
      </c>
      <c r="M947" s="393">
        <v>0</v>
      </c>
      <c r="N947" s="393">
        <v>100</v>
      </c>
      <c r="O947" s="393">
        <v>100</v>
      </c>
      <c r="P947" s="29" t="s">
        <v>223</v>
      </c>
      <c r="Q947" s="263">
        <v>13.89</v>
      </c>
      <c r="R947" s="263">
        <v>14</v>
      </c>
      <c r="S947" s="263">
        <v>100.79</v>
      </c>
      <c r="T947" s="2"/>
    </row>
    <row r="948" spans="1:20" ht="52.5" customHeight="1" x14ac:dyDescent="0.25">
      <c r="A948" s="386"/>
      <c r="B948" s="389"/>
      <c r="C948" s="381"/>
      <c r="D948" s="396"/>
      <c r="E948" s="396"/>
      <c r="F948" s="396"/>
      <c r="G948" s="396"/>
      <c r="H948" s="396"/>
      <c r="I948" s="396"/>
      <c r="J948" s="396"/>
      <c r="K948" s="396"/>
      <c r="L948" s="396"/>
      <c r="M948" s="396"/>
      <c r="N948" s="396"/>
      <c r="O948" s="396"/>
      <c r="P948" s="29" t="s">
        <v>224</v>
      </c>
      <c r="Q948" s="263">
        <v>14758</v>
      </c>
      <c r="R948" s="263">
        <v>15371.1</v>
      </c>
      <c r="S948" s="263">
        <v>104.15</v>
      </c>
      <c r="T948" s="2"/>
    </row>
    <row r="949" spans="1:20" ht="42" customHeight="1" x14ac:dyDescent="0.25">
      <c r="A949" s="386"/>
      <c r="B949" s="389"/>
      <c r="C949" s="382"/>
      <c r="D949" s="394"/>
      <c r="E949" s="394"/>
      <c r="F949" s="394"/>
      <c r="G949" s="394"/>
      <c r="H949" s="394"/>
      <c r="I949" s="394"/>
      <c r="J949" s="394"/>
      <c r="K949" s="394"/>
      <c r="L949" s="394"/>
      <c r="M949" s="394"/>
      <c r="N949" s="394"/>
      <c r="O949" s="394"/>
      <c r="P949" s="29" t="s">
        <v>225</v>
      </c>
      <c r="Q949" s="263">
        <v>3.9</v>
      </c>
      <c r="R949" s="263">
        <v>2.2999999999999998</v>
      </c>
      <c r="S949" s="263">
        <v>58.97</v>
      </c>
      <c r="T949" s="2"/>
    </row>
    <row r="950" spans="1:20" ht="87" customHeight="1" x14ac:dyDescent="0.25">
      <c r="A950" s="385" t="s">
        <v>150</v>
      </c>
      <c r="B950" s="388" t="s">
        <v>381</v>
      </c>
      <c r="C950" s="391">
        <v>2015</v>
      </c>
      <c r="D950" s="393">
        <v>1.31</v>
      </c>
      <c r="E950" s="393">
        <v>500</v>
      </c>
      <c r="F950" s="393">
        <v>0</v>
      </c>
      <c r="G950" s="393">
        <v>473.75</v>
      </c>
      <c r="H950" s="393">
        <v>0</v>
      </c>
      <c r="I950" s="393">
        <v>24.94</v>
      </c>
      <c r="J950" s="393">
        <v>1.31</v>
      </c>
      <c r="K950" s="393">
        <v>1.31</v>
      </c>
      <c r="L950" s="393">
        <v>0</v>
      </c>
      <c r="M950" s="393">
        <v>0</v>
      </c>
      <c r="N950" s="393">
        <v>100</v>
      </c>
      <c r="O950" s="393" t="s">
        <v>414</v>
      </c>
      <c r="P950" s="29" t="s">
        <v>223</v>
      </c>
      <c r="Q950" s="59">
        <v>13.1</v>
      </c>
      <c r="R950" s="59">
        <v>14.1</v>
      </c>
      <c r="S950" s="59">
        <v>107.6</v>
      </c>
      <c r="T950" s="2"/>
    </row>
    <row r="951" spans="1:20" ht="51.75" customHeight="1" x14ac:dyDescent="0.25">
      <c r="A951" s="386"/>
      <c r="B951" s="389"/>
      <c r="C951" s="395"/>
      <c r="D951" s="396"/>
      <c r="E951" s="396"/>
      <c r="F951" s="396"/>
      <c r="G951" s="396"/>
      <c r="H951" s="396"/>
      <c r="I951" s="396"/>
      <c r="J951" s="396"/>
      <c r="K951" s="396"/>
      <c r="L951" s="396"/>
      <c r="M951" s="396"/>
      <c r="N951" s="396"/>
      <c r="O951" s="396"/>
      <c r="P951" s="29" t="s">
        <v>224</v>
      </c>
      <c r="Q951" s="59">
        <v>10910</v>
      </c>
      <c r="R951" s="59">
        <v>11545</v>
      </c>
      <c r="S951" s="59">
        <v>105.8</v>
      </c>
      <c r="T951" s="2"/>
    </row>
    <row r="952" spans="1:20" ht="39.75" customHeight="1" x14ac:dyDescent="0.25">
      <c r="A952" s="386"/>
      <c r="B952" s="389"/>
      <c r="C952" s="392"/>
      <c r="D952" s="394"/>
      <c r="E952" s="394"/>
      <c r="F952" s="394"/>
      <c r="G952" s="394"/>
      <c r="H952" s="394"/>
      <c r="I952" s="394"/>
      <c r="J952" s="394"/>
      <c r="K952" s="394"/>
      <c r="L952" s="394"/>
      <c r="M952" s="394"/>
      <c r="N952" s="394"/>
      <c r="O952" s="394"/>
      <c r="P952" s="29" t="s">
        <v>225</v>
      </c>
      <c r="Q952" s="59">
        <v>3.8</v>
      </c>
      <c r="R952" s="59">
        <v>3.8</v>
      </c>
      <c r="S952" s="59">
        <v>100</v>
      </c>
      <c r="T952" s="2"/>
    </row>
    <row r="953" spans="1:20" ht="87" customHeight="1" x14ac:dyDescent="0.25">
      <c r="A953" s="386"/>
      <c r="B953" s="389"/>
      <c r="C953" s="391">
        <v>2019</v>
      </c>
      <c r="D953" s="393">
        <v>966.6</v>
      </c>
      <c r="E953" s="393">
        <v>966.6</v>
      </c>
      <c r="F953" s="393">
        <v>0</v>
      </c>
      <c r="G953" s="393">
        <v>0</v>
      </c>
      <c r="H953" s="393">
        <v>0</v>
      </c>
      <c r="I953" s="393">
        <v>0</v>
      </c>
      <c r="J953" s="393">
        <v>966.6</v>
      </c>
      <c r="K953" s="393">
        <v>966.6</v>
      </c>
      <c r="L953" s="393">
        <v>0</v>
      </c>
      <c r="M953" s="393">
        <v>0</v>
      </c>
      <c r="N953" s="393">
        <v>100</v>
      </c>
      <c r="O953" s="393">
        <v>100</v>
      </c>
      <c r="P953" s="29" t="s">
        <v>223</v>
      </c>
      <c r="Q953" s="263">
        <v>13.89</v>
      </c>
      <c r="R953" s="263">
        <v>14</v>
      </c>
      <c r="S953" s="263">
        <v>100.79</v>
      </c>
      <c r="T953" s="2"/>
    </row>
    <row r="954" spans="1:20" ht="51" customHeight="1" x14ac:dyDescent="0.25">
      <c r="A954" s="386"/>
      <c r="B954" s="389"/>
      <c r="C954" s="395"/>
      <c r="D954" s="396"/>
      <c r="E954" s="396"/>
      <c r="F954" s="396"/>
      <c r="G954" s="396"/>
      <c r="H954" s="396"/>
      <c r="I954" s="396"/>
      <c r="J954" s="396"/>
      <c r="K954" s="396"/>
      <c r="L954" s="396"/>
      <c r="M954" s="396"/>
      <c r="N954" s="396"/>
      <c r="O954" s="396"/>
      <c r="P954" s="29" t="s">
        <v>224</v>
      </c>
      <c r="Q954" s="263">
        <v>14758</v>
      </c>
      <c r="R954" s="263">
        <v>15371.1</v>
      </c>
      <c r="S954" s="263">
        <v>104.15</v>
      </c>
      <c r="T954" s="2"/>
    </row>
    <row r="955" spans="1:20" ht="39.75" customHeight="1" x14ac:dyDescent="0.25">
      <c r="A955" s="387"/>
      <c r="B955" s="390"/>
      <c r="C955" s="392"/>
      <c r="D955" s="394"/>
      <c r="E955" s="394"/>
      <c r="F955" s="394"/>
      <c r="G955" s="394"/>
      <c r="H955" s="394"/>
      <c r="I955" s="394"/>
      <c r="J955" s="394"/>
      <c r="K955" s="394"/>
      <c r="L955" s="394"/>
      <c r="M955" s="394"/>
      <c r="N955" s="394"/>
      <c r="O955" s="394"/>
      <c r="P955" s="29" t="s">
        <v>225</v>
      </c>
      <c r="Q955" s="263">
        <v>3.9</v>
      </c>
      <c r="R955" s="263">
        <v>2.2999999999999998</v>
      </c>
      <c r="S955" s="263">
        <v>58.97</v>
      </c>
      <c r="T955" s="2"/>
    </row>
    <row r="956" spans="1:20" ht="87" customHeight="1" x14ac:dyDescent="0.25">
      <c r="A956" s="385" t="s">
        <v>570</v>
      </c>
      <c r="B956" s="388" t="s">
        <v>571</v>
      </c>
      <c r="C956" s="391">
        <v>2018</v>
      </c>
      <c r="D956" s="393">
        <v>4159.5600000000004</v>
      </c>
      <c r="E956" s="393">
        <v>4159.5600000000004</v>
      </c>
      <c r="F956" s="393">
        <v>0</v>
      </c>
      <c r="G956" s="393">
        <v>0</v>
      </c>
      <c r="H956" s="393">
        <v>0</v>
      </c>
      <c r="I956" s="393">
        <v>0</v>
      </c>
      <c r="J956" s="393">
        <v>4159.5600000000004</v>
      </c>
      <c r="K956" s="393">
        <v>4159.5600000000004</v>
      </c>
      <c r="L956" s="393">
        <v>0</v>
      </c>
      <c r="M956" s="393">
        <v>0</v>
      </c>
      <c r="N956" s="393">
        <v>100</v>
      </c>
      <c r="O956" s="393">
        <v>100</v>
      </c>
      <c r="P956" s="29" t="s">
        <v>223</v>
      </c>
      <c r="Q956" s="209">
        <v>13.88</v>
      </c>
      <c r="R956" s="209">
        <v>13.9</v>
      </c>
      <c r="S956" s="209">
        <v>100.1</v>
      </c>
      <c r="T956" s="2"/>
    </row>
    <row r="957" spans="1:20" ht="51.75" customHeight="1" x14ac:dyDescent="0.25">
      <c r="A957" s="386"/>
      <c r="B957" s="389"/>
      <c r="C957" s="395"/>
      <c r="D957" s="396"/>
      <c r="E957" s="396"/>
      <c r="F957" s="396"/>
      <c r="G957" s="396"/>
      <c r="H957" s="396"/>
      <c r="I957" s="396"/>
      <c r="J957" s="396"/>
      <c r="K957" s="396"/>
      <c r="L957" s="396"/>
      <c r="M957" s="396"/>
      <c r="N957" s="396"/>
      <c r="O957" s="396"/>
      <c r="P957" s="29" t="s">
        <v>224</v>
      </c>
      <c r="Q957" s="209">
        <v>13665</v>
      </c>
      <c r="R957" s="209">
        <v>14501</v>
      </c>
      <c r="S957" s="209">
        <v>106.1</v>
      </c>
      <c r="T957" s="2"/>
    </row>
    <row r="958" spans="1:20" ht="39.75" customHeight="1" x14ac:dyDescent="0.25">
      <c r="A958" s="386"/>
      <c r="B958" s="389"/>
      <c r="C958" s="392"/>
      <c r="D958" s="394"/>
      <c r="E958" s="394"/>
      <c r="F958" s="394"/>
      <c r="G958" s="394"/>
      <c r="H958" s="394"/>
      <c r="I958" s="394"/>
      <c r="J958" s="394"/>
      <c r="K958" s="394"/>
      <c r="L958" s="394"/>
      <c r="M958" s="394"/>
      <c r="N958" s="394"/>
      <c r="O958" s="394"/>
      <c r="P958" s="29" t="s">
        <v>225</v>
      </c>
      <c r="Q958" s="209">
        <v>3.9</v>
      </c>
      <c r="R958" s="209">
        <v>2.1</v>
      </c>
      <c r="S958" s="209">
        <v>53.8</v>
      </c>
      <c r="T958" s="2"/>
    </row>
    <row r="959" spans="1:20" ht="89.25" customHeight="1" x14ac:dyDescent="0.25">
      <c r="A959" s="386"/>
      <c r="B959" s="389"/>
      <c r="C959" s="391">
        <v>2019</v>
      </c>
      <c r="D959" s="393">
        <v>12033.4</v>
      </c>
      <c r="E959" s="393">
        <v>12033.4</v>
      </c>
      <c r="F959" s="393">
        <v>0</v>
      </c>
      <c r="G959" s="393">
        <v>0</v>
      </c>
      <c r="H959" s="393">
        <v>0</v>
      </c>
      <c r="I959" s="393">
        <v>0</v>
      </c>
      <c r="J959" s="393">
        <v>12033.4</v>
      </c>
      <c r="K959" s="393">
        <v>12033.4</v>
      </c>
      <c r="L959" s="393">
        <v>0</v>
      </c>
      <c r="M959" s="393">
        <v>0</v>
      </c>
      <c r="N959" s="393">
        <v>100</v>
      </c>
      <c r="O959" s="393">
        <v>100</v>
      </c>
      <c r="P959" s="29" t="s">
        <v>223</v>
      </c>
      <c r="Q959" s="263">
        <v>13.89</v>
      </c>
      <c r="R959" s="263">
        <v>14</v>
      </c>
      <c r="S959" s="263">
        <v>100.79</v>
      </c>
      <c r="T959" s="2"/>
    </row>
    <row r="960" spans="1:20" ht="51.75" customHeight="1" x14ac:dyDescent="0.25">
      <c r="A960" s="386"/>
      <c r="B960" s="389"/>
      <c r="C960" s="395"/>
      <c r="D960" s="396"/>
      <c r="E960" s="396"/>
      <c r="F960" s="396"/>
      <c r="G960" s="396"/>
      <c r="H960" s="396"/>
      <c r="I960" s="396"/>
      <c r="J960" s="396"/>
      <c r="K960" s="396"/>
      <c r="L960" s="396"/>
      <c r="M960" s="396"/>
      <c r="N960" s="396"/>
      <c r="O960" s="396"/>
      <c r="P960" s="29" t="s">
        <v>224</v>
      </c>
      <c r="Q960" s="263">
        <v>14758</v>
      </c>
      <c r="R960" s="263">
        <v>15371.1</v>
      </c>
      <c r="S960" s="263">
        <v>104.15</v>
      </c>
      <c r="T960" s="2"/>
    </row>
    <row r="961" spans="1:20" ht="39.75" customHeight="1" x14ac:dyDescent="0.25">
      <c r="A961" s="386"/>
      <c r="B961" s="389"/>
      <c r="C961" s="392"/>
      <c r="D961" s="394"/>
      <c r="E961" s="394"/>
      <c r="F961" s="394"/>
      <c r="G961" s="394"/>
      <c r="H961" s="394"/>
      <c r="I961" s="394"/>
      <c r="J961" s="394"/>
      <c r="K961" s="394"/>
      <c r="L961" s="394"/>
      <c r="M961" s="394"/>
      <c r="N961" s="394"/>
      <c r="O961" s="394"/>
      <c r="P961" s="29" t="s">
        <v>225</v>
      </c>
      <c r="Q961" s="263">
        <v>3.9</v>
      </c>
      <c r="R961" s="263">
        <v>2.2999999999999998</v>
      </c>
      <c r="S961" s="263">
        <v>58.97</v>
      </c>
      <c r="T961" s="2"/>
    </row>
    <row r="962" spans="1:20" ht="84.75" customHeight="1" x14ac:dyDescent="0.25">
      <c r="A962" s="386"/>
      <c r="B962" s="389"/>
      <c r="C962" s="391">
        <v>2020</v>
      </c>
      <c r="D962" s="393">
        <v>10650</v>
      </c>
      <c r="E962" s="393">
        <v>10650</v>
      </c>
      <c r="F962" s="393">
        <v>0</v>
      </c>
      <c r="G962" s="393">
        <v>0</v>
      </c>
      <c r="H962" s="393">
        <v>0</v>
      </c>
      <c r="I962" s="393">
        <v>0</v>
      </c>
      <c r="J962" s="393">
        <v>10650</v>
      </c>
      <c r="K962" s="393">
        <v>10650</v>
      </c>
      <c r="L962" s="393">
        <v>0</v>
      </c>
      <c r="M962" s="393">
        <v>0</v>
      </c>
      <c r="N962" s="393">
        <v>100</v>
      </c>
      <c r="O962" s="393">
        <v>100</v>
      </c>
      <c r="P962" s="29" t="s">
        <v>223</v>
      </c>
      <c r="Q962" s="348">
        <v>11.19</v>
      </c>
      <c r="R962" s="348">
        <v>12.1</v>
      </c>
      <c r="S962" s="367">
        <f>R962/Q962</f>
        <v>1.0813226094727435</v>
      </c>
      <c r="T962" s="2"/>
    </row>
    <row r="963" spans="1:20" ht="50.25" customHeight="1" x14ac:dyDescent="0.25">
      <c r="A963" s="386"/>
      <c r="B963" s="389"/>
      <c r="C963" s="395"/>
      <c r="D963" s="396"/>
      <c r="E963" s="396"/>
      <c r="F963" s="396"/>
      <c r="G963" s="396"/>
      <c r="H963" s="396"/>
      <c r="I963" s="396"/>
      <c r="J963" s="396"/>
      <c r="K963" s="396"/>
      <c r="L963" s="396"/>
      <c r="M963" s="396"/>
      <c r="N963" s="396"/>
      <c r="O963" s="396"/>
      <c r="P963" s="29" t="s">
        <v>224</v>
      </c>
      <c r="Q963" s="348">
        <v>15791</v>
      </c>
      <c r="R963" s="348">
        <v>15791</v>
      </c>
      <c r="S963" s="348">
        <v>100</v>
      </c>
      <c r="T963" s="2"/>
    </row>
    <row r="964" spans="1:20" ht="39.75" customHeight="1" x14ac:dyDescent="0.25">
      <c r="A964" s="387"/>
      <c r="B964" s="390"/>
      <c r="C964" s="392"/>
      <c r="D964" s="394"/>
      <c r="E964" s="394"/>
      <c r="F964" s="394"/>
      <c r="G964" s="394"/>
      <c r="H964" s="394"/>
      <c r="I964" s="394"/>
      <c r="J964" s="394"/>
      <c r="K964" s="394"/>
      <c r="L964" s="394"/>
      <c r="M964" s="394"/>
      <c r="N964" s="394"/>
      <c r="O964" s="394"/>
      <c r="P964" s="29" t="s">
        <v>225</v>
      </c>
      <c r="Q964" s="348">
        <v>1.8</v>
      </c>
      <c r="R964" s="348">
        <v>1.8</v>
      </c>
      <c r="S964" s="348">
        <v>100</v>
      </c>
      <c r="T964" s="2"/>
    </row>
    <row r="965" spans="1:20" ht="96.75" customHeight="1" x14ac:dyDescent="0.25">
      <c r="A965" s="344" t="s">
        <v>653</v>
      </c>
      <c r="B965" s="347" t="s">
        <v>654</v>
      </c>
      <c r="C965" s="349">
        <v>2020</v>
      </c>
      <c r="D965" s="345">
        <v>350</v>
      </c>
      <c r="E965" s="345">
        <v>350</v>
      </c>
      <c r="F965" s="345">
        <v>0</v>
      </c>
      <c r="G965" s="345">
        <v>0</v>
      </c>
      <c r="H965" s="345">
        <v>0</v>
      </c>
      <c r="I965" s="345">
        <v>0</v>
      </c>
      <c r="J965" s="345">
        <v>350</v>
      </c>
      <c r="K965" s="345">
        <v>350</v>
      </c>
      <c r="L965" s="345">
        <v>0</v>
      </c>
      <c r="M965" s="345">
        <v>0</v>
      </c>
      <c r="N965" s="345">
        <v>100</v>
      </c>
      <c r="O965" s="345">
        <v>100</v>
      </c>
      <c r="P965" s="366" t="s">
        <v>655</v>
      </c>
      <c r="Q965" s="336">
        <v>2274.1</v>
      </c>
      <c r="R965" s="336">
        <v>2450.4</v>
      </c>
      <c r="S965" s="336">
        <v>107.8</v>
      </c>
      <c r="T965" s="2"/>
    </row>
    <row r="966" spans="1:20" ht="75.75" customHeight="1" x14ac:dyDescent="0.25">
      <c r="A966" s="385" t="s">
        <v>656</v>
      </c>
      <c r="B966" s="380" t="s">
        <v>659</v>
      </c>
      <c r="C966" s="391">
        <v>2020</v>
      </c>
      <c r="D966" s="393">
        <v>1888</v>
      </c>
      <c r="E966" s="393">
        <v>1802.5</v>
      </c>
      <c r="F966" s="393">
        <v>0</v>
      </c>
      <c r="G966" s="393">
        <v>0</v>
      </c>
      <c r="H966" s="393">
        <v>1664.4</v>
      </c>
      <c r="I966" s="393">
        <v>1579</v>
      </c>
      <c r="J966" s="393">
        <v>223.6</v>
      </c>
      <c r="K966" s="393">
        <v>223.5</v>
      </c>
      <c r="L966" s="393">
        <v>0</v>
      </c>
      <c r="M966" s="393">
        <v>0</v>
      </c>
      <c r="N966" s="393">
        <v>100</v>
      </c>
      <c r="O966" s="393">
        <v>95.47</v>
      </c>
      <c r="P966" s="366" t="s">
        <v>657</v>
      </c>
      <c r="Q966" s="336">
        <v>100</v>
      </c>
      <c r="R966" s="336">
        <v>100</v>
      </c>
      <c r="S966" s="336">
        <v>100</v>
      </c>
      <c r="T966" s="2"/>
    </row>
    <row r="967" spans="1:20" ht="75.75" customHeight="1" x14ac:dyDescent="0.25">
      <c r="A967" s="387"/>
      <c r="B967" s="382"/>
      <c r="C967" s="392"/>
      <c r="D967" s="394"/>
      <c r="E967" s="394"/>
      <c r="F967" s="394"/>
      <c r="G967" s="394"/>
      <c r="H967" s="394"/>
      <c r="I967" s="394"/>
      <c r="J967" s="394"/>
      <c r="K967" s="394"/>
      <c r="L967" s="394"/>
      <c r="M967" s="394"/>
      <c r="N967" s="394"/>
      <c r="O967" s="394"/>
      <c r="P967" s="366" t="s">
        <v>658</v>
      </c>
      <c r="Q967" s="336">
        <v>1143</v>
      </c>
      <c r="R967" s="336">
        <v>1143</v>
      </c>
      <c r="S967" s="336">
        <v>100</v>
      </c>
      <c r="T967" s="2"/>
    </row>
    <row r="968" spans="1:20" x14ac:dyDescent="0.25">
      <c r="A968" s="417" t="s">
        <v>160</v>
      </c>
      <c r="B968" s="420" t="s">
        <v>672</v>
      </c>
      <c r="C968" s="13" t="s">
        <v>610</v>
      </c>
      <c r="D968" s="14">
        <f>SUM(D969:D975)</f>
        <v>376028.3</v>
      </c>
      <c r="E968" s="14">
        <f t="shared" ref="E968:M968" si="263">SUM(E969:E975)</f>
        <v>391842.47000000003</v>
      </c>
      <c r="F968" s="14">
        <f t="shared" si="263"/>
        <v>0</v>
      </c>
      <c r="G968" s="14">
        <f t="shared" si="263"/>
        <v>8419</v>
      </c>
      <c r="H968" s="14">
        <f t="shared" si="263"/>
        <v>138166.1</v>
      </c>
      <c r="I968" s="14">
        <f t="shared" si="263"/>
        <v>141153.60000000001</v>
      </c>
      <c r="J968" s="14">
        <f t="shared" si="263"/>
        <v>237862.19999999998</v>
      </c>
      <c r="K968" s="14">
        <f t="shared" si="263"/>
        <v>238121.87</v>
      </c>
      <c r="L968" s="14">
        <f t="shared" si="263"/>
        <v>0</v>
      </c>
      <c r="M968" s="14">
        <f t="shared" si="263"/>
        <v>4148</v>
      </c>
      <c r="N968" s="14">
        <v>100</v>
      </c>
      <c r="O968" s="322">
        <f>E968/D968</f>
        <v>1.0420557973961004</v>
      </c>
      <c r="P968" s="423" t="s">
        <v>22</v>
      </c>
      <c r="Q968" s="423" t="s">
        <v>22</v>
      </c>
      <c r="R968" s="423" t="s">
        <v>22</v>
      </c>
      <c r="S968" s="423" t="s">
        <v>22</v>
      </c>
      <c r="T968" s="2"/>
    </row>
    <row r="969" spans="1:20" x14ac:dyDescent="0.25">
      <c r="A969" s="418"/>
      <c r="B969" s="421"/>
      <c r="C969" s="12">
        <v>2014</v>
      </c>
      <c r="D969" s="14">
        <f t="shared" ref="D969:D975" si="264">SUM(D977+D1002)</f>
        <v>1800</v>
      </c>
      <c r="E969" s="14">
        <f t="shared" ref="E969:M969" si="265">SUM(E977+E1002)</f>
        <v>1800</v>
      </c>
      <c r="F969" s="14">
        <f t="shared" si="265"/>
        <v>0</v>
      </c>
      <c r="G969" s="14">
        <f t="shared" si="265"/>
        <v>0</v>
      </c>
      <c r="H969" s="14">
        <f t="shared" si="265"/>
        <v>0</v>
      </c>
      <c r="I969" s="14">
        <f t="shared" si="265"/>
        <v>0</v>
      </c>
      <c r="J969" s="14">
        <f t="shared" si="265"/>
        <v>1800</v>
      </c>
      <c r="K969" s="14">
        <f t="shared" si="265"/>
        <v>1800</v>
      </c>
      <c r="L969" s="14">
        <f t="shared" si="265"/>
        <v>0</v>
      </c>
      <c r="M969" s="14">
        <f t="shared" si="265"/>
        <v>0</v>
      </c>
      <c r="N969" s="14">
        <v>100</v>
      </c>
      <c r="O969" s="14">
        <v>100</v>
      </c>
      <c r="P969" s="424"/>
      <c r="Q969" s="424"/>
      <c r="R969" s="424"/>
      <c r="S969" s="424"/>
      <c r="T969" s="2"/>
    </row>
    <row r="970" spans="1:20" x14ac:dyDescent="0.25">
      <c r="A970" s="418"/>
      <c r="B970" s="421"/>
      <c r="C970" s="12">
        <v>2015</v>
      </c>
      <c r="D970" s="14">
        <f t="shared" si="264"/>
        <v>1800</v>
      </c>
      <c r="E970" s="14">
        <f t="shared" ref="E970:M970" si="266">SUM(E978+E1003)</f>
        <v>17678</v>
      </c>
      <c r="F970" s="14">
        <f t="shared" si="266"/>
        <v>0</v>
      </c>
      <c r="G970" s="14">
        <f t="shared" si="266"/>
        <v>8419</v>
      </c>
      <c r="H970" s="14">
        <f t="shared" si="266"/>
        <v>0</v>
      </c>
      <c r="I970" s="14">
        <f t="shared" si="266"/>
        <v>3051</v>
      </c>
      <c r="J970" s="14">
        <f t="shared" si="266"/>
        <v>1800</v>
      </c>
      <c r="K970" s="14">
        <f t="shared" si="266"/>
        <v>2060</v>
      </c>
      <c r="L970" s="14">
        <f t="shared" si="266"/>
        <v>0</v>
      </c>
      <c r="M970" s="14">
        <f t="shared" si="266"/>
        <v>4148</v>
      </c>
      <c r="N970" s="14">
        <v>100</v>
      </c>
      <c r="O970" s="14" t="s">
        <v>385</v>
      </c>
      <c r="P970" s="424"/>
      <c r="Q970" s="424"/>
      <c r="R970" s="424"/>
      <c r="S970" s="424"/>
      <c r="T970" s="2"/>
    </row>
    <row r="971" spans="1:20" x14ac:dyDescent="0.25">
      <c r="A971" s="418"/>
      <c r="B971" s="421"/>
      <c r="C971" s="12">
        <v>2016</v>
      </c>
      <c r="D971" s="14">
        <f t="shared" si="264"/>
        <v>62493.100000000006</v>
      </c>
      <c r="E971" s="14">
        <f t="shared" ref="E971:M971" si="267">SUM(E979+E1004)</f>
        <v>62451.7</v>
      </c>
      <c r="F971" s="14">
        <f t="shared" si="267"/>
        <v>0</v>
      </c>
      <c r="G971" s="14">
        <f t="shared" si="267"/>
        <v>0</v>
      </c>
      <c r="H971" s="14">
        <f t="shared" si="267"/>
        <v>60000</v>
      </c>
      <c r="I971" s="14">
        <f t="shared" si="267"/>
        <v>59958.7</v>
      </c>
      <c r="J971" s="14">
        <f t="shared" si="267"/>
        <v>2493.1</v>
      </c>
      <c r="K971" s="14">
        <f t="shared" si="267"/>
        <v>2493</v>
      </c>
      <c r="L971" s="14">
        <f t="shared" si="267"/>
        <v>0</v>
      </c>
      <c r="M971" s="14">
        <f t="shared" si="267"/>
        <v>0</v>
      </c>
      <c r="N971" s="14">
        <v>100</v>
      </c>
      <c r="O971" s="14">
        <v>99.93</v>
      </c>
      <c r="P971" s="424"/>
      <c r="Q971" s="424"/>
      <c r="R971" s="424"/>
      <c r="S971" s="424"/>
      <c r="T971" s="2"/>
    </row>
    <row r="972" spans="1:20" x14ac:dyDescent="0.25">
      <c r="A972" s="418"/>
      <c r="B972" s="421"/>
      <c r="C972" s="12">
        <v>2017</v>
      </c>
      <c r="D972" s="14">
        <f t="shared" si="264"/>
        <v>49286.299999999996</v>
      </c>
      <c r="E972" s="14">
        <f t="shared" ref="E972:M972" si="268">SUM(E980+E1005)</f>
        <v>49286.299999999996</v>
      </c>
      <c r="F972" s="14">
        <f t="shared" si="268"/>
        <v>0</v>
      </c>
      <c r="G972" s="14">
        <f t="shared" si="268"/>
        <v>0</v>
      </c>
      <c r="H972" s="14">
        <f t="shared" si="268"/>
        <v>0</v>
      </c>
      <c r="I972" s="14">
        <f t="shared" si="268"/>
        <v>0</v>
      </c>
      <c r="J972" s="14">
        <f t="shared" si="268"/>
        <v>49286.299999999996</v>
      </c>
      <c r="K972" s="14">
        <f t="shared" si="268"/>
        <v>49286.299999999996</v>
      </c>
      <c r="L972" s="14">
        <f t="shared" si="268"/>
        <v>0</v>
      </c>
      <c r="M972" s="14">
        <f t="shared" si="268"/>
        <v>0</v>
      </c>
      <c r="N972" s="14">
        <v>100</v>
      </c>
      <c r="O972" s="14">
        <v>100</v>
      </c>
      <c r="P972" s="424"/>
      <c r="Q972" s="424"/>
      <c r="R972" s="424"/>
      <c r="S972" s="424"/>
      <c r="T972" s="2"/>
    </row>
    <row r="973" spans="1:20" x14ac:dyDescent="0.25">
      <c r="A973" s="418"/>
      <c r="B973" s="421"/>
      <c r="C973" s="12">
        <v>2018</v>
      </c>
      <c r="D973" s="14">
        <f t="shared" si="264"/>
        <v>48141.9</v>
      </c>
      <c r="E973" s="14">
        <f t="shared" ref="E973:M973" si="269">SUM(E981+E1006)</f>
        <v>48141.9</v>
      </c>
      <c r="F973" s="14">
        <f t="shared" si="269"/>
        <v>0</v>
      </c>
      <c r="G973" s="14">
        <f t="shared" si="269"/>
        <v>0</v>
      </c>
      <c r="H973" s="14">
        <f t="shared" si="269"/>
        <v>0</v>
      </c>
      <c r="I973" s="14">
        <f t="shared" si="269"/>
        <v>0</v>
      </c>
      <c r="J973" s="14">
        <f t="shared" si="269"/>
        <v>48141.9</v>
      </c>
      <c r="K973" s="14">
        <f t="shared" si="269"/>
        <v>48141.9</v>
      </c>
      <c r="L973" s="14">
        <f t="shared" si="269"/>
        <v>0</v>
      </c>
      <c r="M973" s="14">
        <f t="shared" si="269"/>
        <v>0</v>
      </c>
      <c r="N973" s="14">
        <v>100</v>
      </c>
      <c r="O973" s="14">
        <v>100</v>
      </c>
      <c r="P973" s="424"/>
      <c r="Q973" s="424"/>
      <c r="R973" s="424"/>
      <c r="S973" s="424"/>
      <c r="T973" s="2"/>
    </row>
    <row r="974" spans="1:20" x14ac:dyDescent="0.25">
      <c r="A974" s="418"/>
      <c r="B974" s="421"/>
      <c r="C974" s="12">
        <v>2019</v>
      </c>
      <c r="D974" s="14">
        <f t="shared" si="264"/>
        <v>106541.5</v>
      </c>
      <c r="E974" s="14">
        <f t="shared" ref="E974:M974" si="270">SUM(E982+E1007)</f>
        <v>106520</v>
      </c>
      <c r="F974" s="14">
        <f t="shared" si="270"/>
        <v>0</v>
      </c>
      <c r="G974" s="14">
        <f t="shared" si="270"/>
        <v>0</v>
      </c>
      <c r="H974" s="14">
        <f t="shared" si="270"/>
        <v>39831.199999999997</v>
      </c>
      <c r="I974" s="14">
        <f t="shared" si="270"/>
        <v>39809.800000000003</v>
      </c>
      <c r="J974" s="14">
        <f t="shared" si="270"/>
        <v>66710.3</v>
      </c>
      <c r="K974" s="14">
        <f t="shared" si="270"/>
        <v>66710.2</v>
      </c>
      <c r="L974" s="14">
        <f t="shared" si="270"/>
        <v>0</v>
      </c>
      <c r="M974" s="14">
        <f t="shared" si="270"/>
        <v>0</v>
      </c>
      <c r="N974" s="14">
        <v>100</v>
      </c>
      <c r="O974" s="14">
        <v>99.98</v>
      </c>
      <c r="P974" s="424"/>
      <c r="Q974" s="424"/>
      <c r="R974" s="424"/>
      <c r="S974" s="424"/>
      <c r="T974" s="2"/>
    </row>
    <row r="975" spans="1:20" x14ac:dyDescent="0.25">
      <c r="A975" s="419"/>
      <c r="B975" s="422"/>
      <c r="C975" s="12">
        <v>2020</v>
      </c>
      <c r="D975" s="14">
        <f t="shared" si="264"/>
        <v>105965.5</v>
      </c>
      <c r="E975" s="14">
        <f t="shared" ref="E975:M975" si="271">SUM(E983+E1008)</f>
        <v>105964.57</v>
      </c>
      <c r="F975" s="14">
        <f t="shared" si="271"/>
        <v>0</v>
      </c>
      <c r="G975" s="14">
        <f t="shared" si="271"/>
        <v>0</v>
      </c>
      <c r="H975" s="14">
        <f t="shared" si="271"/>
        <v>38334.9</v>
      </c>
      <c r="I975" s="14">
        <f t="shared" si="271"/>
        <v>38334.1</v>
      </c>
      <c r="J975" s="14">
        <f t="shared" si="271"/>
        <v>67630.600000000006</v>
      </c>
      <c r="K975" s="14">
        <f t="shared" si="271"/>
        <v>67630.47</v>
      </c>
      <c r="L975" s="14">
        <f t="shared" si="271"/>
        <v>0</v>
      </c>
      <c r="M975" s="14">
        <f t="shared" si="271"/>
        <v>0</v>
      </c>
      <c r="N975" s="14">
        <v>100</v>
      </c>
      <c r="O975" s="322">
        <f>E975/D975</f>
        <v>0.99999122355861114</v>
      </c>
      <c r="P975" s="425"/>
      <c r="Q975" s="425"/>
      <c r="R975" s="425"/>
      <c r="S975" s="425"/>
      <c r="T975" s="2"/>
    </row>
    <row r="976" spans="1:20" ht="15" customHeight="1" x14ac:dyDescent="0.25">
      <c r="A976" s="426" t="s">
        <v>161</v>
      </c>
      <c r="B976" s="429" t="s">
        <v>673</v>
      </c>
      <c r="C976" s="17" t="s">
        <v>610</v>
      </c>
      <c r="D976" s="18">
        <f>SUM(D977:D983)</f>
        <v>10493</v>
      </c>
      <c r="E976" s="18">
        <f t="shared" ref="E976:M976" si="272">SUM(E977:E983)</f>
        <v>26370.969999999998</v>
      </c>
      <c r="F976" s="18">
        <f t="shared" si="272"/>
        <v>0</v>
      </c>
      <c r="G976" s="18">
        <f t="shared" si="272"/>
        <v>8419</v>
      </c>
      <c r="H976" s="18">
        <f t="shared" si="272"/>
        <v>0</v>
      </c>
      <c r="I976" s="18">
        <f t="shared" si="272"/>
        <v>3051</v>
      </c>
      <c r="J976" s="18">
        <f t="shared" si="272"/>
        <v>10493</v>
      </c>
      <c r="K976" s="18">
        <f t="shared" si="272"/>
        <v>10752.970000000001</v>
      </c>
      <c r="L976" s="18">
        <f t="shared" si="272"/>
        <v>0</v>
      </c>
      <c r="M976" s="18">
        <f t="shared" si="272"/>
        <v>4148</v>
      </c>
      <c r="N976" s="18">
        <v>100</v>
      </c>
      <c r="O976" s="319">
        <f>E976/D976</f>
        <v>2.5131964166587246</v>
      </c>
      <c r="P976" s="432" t="s">
        <v>22</v>
      </c>
      <c r="Q976" s="432" t="s">
        <v>22</v>
      </c>
      <c r="R976" s="432" t="s">
        <v>22</v>
      </c>
      <c r="S976" s="432" t="s">
        <v>22</v>
      </c>
      <c r="T976" s="2"/>
    </row>
    <row r="977" spans="1:20" x14ac:dyDescent="0.25">
      <c r="A977" s="427"/>
      <c r="B977" s="430"/>
      <c r="C977" s="66">
        <v>2014</v>
      </c>
      <c r="D977" s="76">
        <f>SUM(D984)</f>
        <v>1700</v>
      </c>
      <c r="E977" s="76">
        <f t="shared" ref="E977:M977" si="273">SUM(E984)</f>
        <v>1700</v>
      </c>
      <c r="F977" s="76">
        <f t="shared" si="273"/>
        <v>0</v>
      </c>
      <c r="G977" s="76">
        <f t="shared" si="273"/>
        <v>0</v>
      </c>
      <c r="H977" s="76">
        <f t="shared" si="273"/>
        <v>0</v>
      </c>
      <c r="I977" s="76">
        <f t="shared" si="273"/>
        <v>0</v>
      </c>
      <c r="J977" s="76">
        <f t="shared" si="273"/>
        <v>1700</v>
      </c>
      <c r="K977" s="76">
        <f t="shared" si="273"/>
        <v>1700</v>
      </c>
      <c r="L977" s="76">
        <f t="shared" si="273"/>
        <v>0</v>
      </c>
      <c r="M977" s="76">
        <f t="shared" si="273"/>
        <v>0</v>
      </c>
      <c r="N977" s="76">
        <v>100</v>
      </c>
      <c r="O977" s="76">
        <v>100</v>
      </c>
      <c r="P977" s="433"/>
      <c r="Q977" s="433"/>
      <c r="R977" s="433"/>
      <c r="S977" s="433"/>
      <c r="T977" s="2"/>
    </row>
    <row r="978" spans="1:20" x14ac:dyDescent="0.25">
      <c r="A978" s="427"/>
      <c r="B978" s="430"/>
      <c r="C978" s="66">
        <v>2015</v>
      </c>
      <c r="D978" s="76">
        <f>SUM(D987)</f>
        <v>1700</v>
      </c>
      <c r="E978" s="76">
        <f t="shared" ref="E978:M978" si="274">SUM(E987)</f>
        <v>17578</v>
      </c>
      <c r="F978" s="76">
        <f t="shared" si="274"/>
        <v>0</v>
      </c>
      <c r="G978" s="76">
        <f t="shared" si="274"/>
        <v>8419</v>
      </c>
      <c r="H978" s="76">
        <f t="shared" si="274"/>
        <v>0</v>
      </c>
      <c r="I978" s="76">
        <f t="shared" si="274"/>
        <v>3051</v>
      </c>
      <c r="J978" s="76">
        <f t="shared" si="274"/>
        <v>1700</v>
      </c>
      <c r="K978" s="76">
        <f t="shared" si="274"/>
        <v>1960</v>
      </c>
      <c r="L978" s="76">
        <f t="shared" si="274"/>
        <v>0</v>
      </c>
      <c r="M978" s="76">
        <f t="shared" si="274"/>
        <v>4148</v>
      </c>
      <c r="N978" s="76">
        <v>100</v>
      </c>
      <c r="O978" s="76" t="s">
        <v>382</v>
      </c>
      <c r="P978" s="433"/>
      <c r="Q978" s="433"/>
      <c r="R978" s="433"/>
      <c r="S978" s="433"/>
      <c r="T978" s="2"/>
    </row>
    <row r="979" spans="1:20" x14ac:dyDescent="0.25">
      <c r="A979" s="427"/>
      <c r="B979" s="430"/>
      <c r="C979" s="66">
        <v>2016</v>
      </c>
      <c r="D979" s="76">
        <f>SUM(D990)</f>
        <v>0</v>
      </c>
      <c r="E979" s="76">
        <f t="shared" ref="E979:M979" si="275">SUM(E990)</f>
        <v>0</v>
      </c>
      <c r="F979" s="76">
        <f t="shared" si="275"/>
        <v>0</v>
      </c>
      <c r="G979" s="76">
        <f t="shared" si="275"/>
        <v>0</v>
      </c>
      <c r="H979" s="76">
        <f t="shared" si="275"/>
        <v>0</v>
      </c>
      <c r="I979" s="76">
        <f t="shared" si="275"/>
        <v>0</v>
      </c>
      <c r="J979" s="76">
        <f t="shared" si="275"/>
        <v>0</v>
      </c>
      <c r="K979" s="76">
        <f t="shared" si="275"/>
        <v>0</v>
      </c>
      <c r="L979" s="76">
        <f t="shared" si="275"/>
        <v>0</v>
      </c>
      <c r="M979" s="76">
        <f t="shared" si="275"/>
        <v>0</v>
      </c>
      <c r="N979" s="76">
        <v>0</v>
      </c>
      <c r="O979" s="76">
        <v>0</v>
      </c>
      <c r="P979" s="433"/>
      <c r="Q979" s="433"/>
      <c r="R979" s="433"/>
      <c r="S979" s="433"/>
      <c r="T979" s="2"/>
    </row>
    <row r="980" spans="1:20" x14ac:dyDescent="0.25">
      <c r="A980" s="427"/>
      <c r="B980" s="430"/>
      <c r="C980" s="66">
        <v>2017</v>
      </c>
      <c r="D980" s="76">
        <f>SUM(D991)</f>
        <v>2252.6</v>
      </c>
      <c r="E980" s="76">
        <f t="shared" ref="E980:M980" si="276">SUM(E991)</f>
        <v>2252.6</v>
      </c>
      <c r="F980" s="76">
        <f t="shared" si="276"/>
        <v>0</v>
      </c>
      <c r="G980" s="76">
        <f t="shared" si="276"/>
        <v>0</v>
      </c>
      <c r="H980" s="76">
        <f t="shared" si="276"/>
        <v>0</v>
      </c>
      <c r="I980" s="76">
        <f t="shared" si="276"/>
        <v>0</v>
      </c>
      <c r="J980" s="76">
        <f t="shared" si="276"/>
        <v>2252.6</v>
      </c>
      <c r="K980" s="76">
        <f t="shared" si="276"/>
        <v>2252.6</v>
      </c>
      <c r="L980" s="76">
        <f t="shared" si="276"/>
        <v>0</v>
      </c>
      <c r="M980" s="76">
        <f t="shared" si="276"/>
        <v>0</v>
      </c>
      <c r="N980" s="76">
        <v>100</v>
      </c>
      <c r="O980" s="76">
        <v>100</v>
      </c>
      <c r="P980" s="433"/>
      <c r="Q980" s="433"/>
      <c r="R980" s="433"/>
      <c r="S980" s="433"/>
      <c r="T980" s="2"/>
    </row>
    <row r="981" spans="1:20" x14ac:dyDescent="0.25">
      <c r="A981" s="427"/>
      <c r="B981" s="430"/>
      <c r="C981" s="66">
        <v>2018</v>
      </c>
      <c r="D981" s="76">
        <f>SUM(D994)</f>
        <v>2160</v>
      </c>
      <c r="E981" s="76">
        <f t="shared" ref="E981:M981" si="277">SUM(E994)</f>
        <v>2160</v>
      </c>
      <c r="F981" s="76">
        <f t="shared" si="277"/>
        <v>0</v>
      </c>
      <c r="G981" s="76">
        <f t="shared" si="277"/>
        <v>0</v>
      </c>
      <c r="H981" s="76">
        <f t="shared" si="277"/>
        <v>0</v>
      </c>
      <c r="I981" s="76">
        <f t="shared" si="277"/>
        <v>0</v>
      </c>
      <c r="J981" s="76">
        <f t="shared" si="277"/>
        <v>2160</v>
      </c>
      <c r="K981" s="76">
        <f t="shared" si="277"/>
        <v>2160</v>
      </c>
      <c r="L981" s="76">
        <f t="shared" si="277"/>
        <v>0</v>
      </c>
      <c r="M981" s="76">
        <f t="shared" si="277"/>
        <v>0</v>
      </c>
      <c r="N981" s="76">
        <v>100</v>
      </c>
      <c r="O981" s="76">
        <v>100</v>
      </c>
      <c r="P981" s="433"/>
      <c r="Q981" s="433"/>
      <c r="R981" s="433"/>
      <c r="S981" s="433"/>
      <c r="T981" s="2"/>
    </row>
    <row r="982" spans="1:20" x14ac:dyDescent="0.25">
      <c r="A982" s="427"/>
      <c r="B982" s="430"/>
      <c r="C982" s="66">
        <v>2019</v>
      </c>
      <c r="D982" s="76">
        <f>SUM(D997)</f>
        <v>2640.1</v>
      </c>
      <c r="E982" s="76">
        <f t="shared" ref="E982:M982" si="278">SUM(E997)</f>
        <v>2640.1</v>
      </c>
      <c r="F982" s="76">
        <f t="shared" si="278"/>
        <v>0</v>
      </c>
      <c r="G982" s="76">
        <f t="shared" si="278"/>
        <v>0</v>
      </c>
      <c r="H982" s="76">
        <f t="shared" si="278"/>
        <v>0</v>
      </c>
      <c r="I982" s="76">
        <f t="shared" si="278"/>
        <v>0</v>
      </c>
      <c r="J982" s="76">
        <f t="shared" si="278"/>
        <v>2640.1</v>
      </c>
      <c r="K982" s="76">
        <f t="shared" si="278"/>
        <v>2640.1</v>
      </c>
      <c r="L982" s="76">
        <f t="shared" si="278"/>
        <v>0</v>
      </c>
      <c r="M982" s="76">
        <f t="shared" si="278"/>
        <v>0</v>
      </c>
      <c r="N982" s="76">
        <v>100</v>
      </c>
      <c r="O982" s="76">
        <v>100</v>
      </c>
      <c r="P982" s="433"/>
      <c r="Q982" s="433"/>
      <c r="R982" s="433"/>
      <c r="S982" s="433"/>
      <c r="T982" s="2"/>
    </row>
    <row r="983" spans="1:20" x14ac:dyDescent="0.25">
      <c r="A983" s="428"/>
      <c r="B983" s="431"/>
      <c r="C983" s="66">
        <v>2020</v>
      </c>
      <c r="D983" s="76">
        <f>SUM(D1000)</f>
        <v>40.299999999999997</v>
      </c>
      <c r="E983" s="76">
        <f t="shared" ref="E983:M983" si="279">SUM(E1000)</f>
        <v>40.270000000000003</v>
      </c>
      <c r="F983" s="76">
        <f t="shared" si="279"/>
        <v>0</v>
      </c>
      <c r="G983" s="76">
        <f t="shared" si="279"/>
        <v>0</v>
      </c>
      <c r="H983" s="76">
        <f t="shared" si="279"/>
        <v>0</v>
      </c>
      <c r="I983" s="76">
        <f t="shared" si="279"/>
        <v>0</v>
      </c>
      <c r="J983" s="76">
        <f t="shared" si="279"/>
        <v>40.299999999999997</v>
      </c>
      <c r="K983" s="76">
        <f t="shared" si="279"/>
        <v>40.270000000000003</v>
      </c>
      <c r="L983" s="76">
        <f t="shared" si="279"/>
        <v>0</v>
      </c>
      <c r="M983" s="76">
        <f t="shared" si="279"/>
        <v>0</v>
      </c>
      <c r="N983" s="76">
        <v>100</v>
      </c>
      <c r="O983" s="318">
        <f>E983/D983</f>
        <v>0.99925558312655105</v>
      </c>
      <c r="P983" s="434"/>
      <c r="Q983" s="434"/>
      <c r="R983" s="434"/>
      <c r="S983" s="434"/>
      <c r="T983" s="2"/>
    </row>
    <row r="984" spans="1:20" ht="40.5" customHeight="1" x14ac:dyDescent="0.25">
      <c r="A984" s="385" t="s">
        <v>477</v>
      </c>
      <c r="B984" s="388" t="s">
        <v>166</v>
      </c>
      <c r="C984" s="380">
        <v>2014</v>
      </c>
      <c r="D984" s="383">
        <v>1700</v>
      </c>
      <c r="E984" s="383">
        <v>1700</v>
      </c>
      <c r="F984" s="383">
        <v>0</v>
      </c>
      <c r="G984" s="383">
        <v>0</v>
      </c>
      <c r="H984" s="383">
        <v>0</v>
      </c>
      <c r="I984" s="383">
        <v>0</v>
      </c>
      <c r="J984" s="383">
        <v>1700</v>
      </c>
      <c r="K984" s="383">
        <v>1700</v>
      </c>
      <c r="L984" s="383">
        <v>0</v>
      </c>
      <c r="M984" s="383">
        <v>0</v>
      </c>
      <c r="N984" s="383">
        <v>100</v>
      </c>
      <c r="O984" s="383">
        <v>100</v>
      </c>
      <c r="P984" s="27" t="s">
        <v>167</v>
      </c>
      <c r="Q984" s="10">
        <v>1</v>
      </c>
      <c r="R984" s="10">
        <v>1</v>
      </c>
      <c r="S984" s="10">
        <v>100</v>
      </c>
      <c r="T984" s="2"/>
    </row>
    <row r="985" spans="1:20" ht="25.5" customHeight="1" x14ac:dyDescent="0.25">
      <c r="A985" s="386"/>
      <c r="B985" s="389"/>
      <c r="C985" s="381"/>
      <c r="D985" s="412"/>
      <c r="E985" s="412"/>
      <c r="F985" s="412"/>
      <c r="G985" s="412"/>
      <c r="H985" s="412"/>
      <c r="I985" s="412"/>
      <c r="J985" s="412"/>
      <c r="K985" s="412"/>
      <c r="L985" s="412"/>
      <c r="M985" s="412"/>
      <c r="N985" s="412"/>
      <c r="O985" s="412"/>
      <c r="P985" s="30" t="s">
        <v>169</v>
      </c>
      <c r="Q985" s="26">
        <v>10</v>
      </c>
      <c r="R985" s="26">
        <v>10</v>
      </c>
      <c r="S985" s="26">
        <v>100</v>
      </c>
      <c r="T985" s="2"/>
    </row>
    <row r="986" spans="1:20" ht="40.5" customHeight="1" x14ac:dyDescent="0.25">
      <c r="A986" s="386"/>
      <c r="B986" s="389"/>
      <c r="C986" s="382"/>
      <c r="D986" s="384"/>
      <c r="E986" s="384"/>
      <c r="F986" s="384"/>
      <c r="G986" s="384"/>
      <c r="H986" s="384"/>
      <c r="I986" s="384"/>
      <c r="J986" s="384"/>
      <c r="K986" s="384"/>
      <c r="L986" s="384"/>
      <c r="M986" s="384"/>
      <c r="N986" s="384"/>
      <c r="O986" s="384"/>
      <c r="P986" s="31" t="s">
        <v>170</v>
      </c>
      <c r="Q986" s="26">
        <v>10</v>
      </c>
      <c r="R986" s="26">
        <v>10</v>
      </c>
      <c r="S986" s="26">
        <v>100</v>
      </c>
      <c r="T986" s="2"/>
    </row>
    <row r="987" spans="1:20" ht="40.5" customHeight="1" x14ac:dyDescent="0.25">
      <c r="A987" s="386"/>
      <c r="B987" s="389"/>
      <c r="C987" s="380">
        <v>2015</v>
      </c>
      <c r="D987" s="383">
        <v>1700</v>
      </c>
      <c r="E987" s="383">
        <v>17578</v>
      </c>
      <c r="F987" s="383">
        <v>0</v>
      </c>
      <c r="G987" s="383">
        <v>8419</v>
      </c>
      <c r="H987" s="383">
        <v>0</v>
      </c>
      <c r="I987" s="383">
        <v>3051</v>
      </c>
      <c r="J987" s="383">
        <v>1700</v>
      </c>
      <c r="K987" s="383">
        <v>1960</v>
      </c>
      <c r="L987" s="383">
        <v>0</v>
      </c>
      <c r="M987" s="383">
        <v>4148</v>
      </c>
      <c r="N987" s="383">
        <v>100</v>
      </c>
      <c r="O987" s="383" t="s">
        <v>382</v>
      </c>
      <c r="P987" s="27" t="s">
        <v>167</v>
      </c>
      <c r="Q987" s="85">
        <v>1</v>
      </c>
      <c r="R987" s="85">
        <v>8</v>
      </c>
      <c r="S987" s="85" t="s">
        <v>383</v>
      </c>
      <c r="T987" s="2"/>
    </row>
    <row r="988" spans="1:20" ht="27" customHeight="1" x14ac:dyDescent="0.25">
      <c r="A988" s="386"/>
      <c r="B988" s="389"/>
      <c r="C988" s="381"/>
      <c r="D988" s="412"/>
      <c r="E988" s="412"/>
      <c r="F988" s="412"/>
      <c r="G988" s="412"/>
      <c r="H988" s="412"/>
      <c r="I988" s="412"/>
      <c r="J988" s="412"/>
      <c r="K988" s="412"/>
      <c r="L988" s="412"/>
      <c r="M988" s="412"/>
      <c r="N988" s="412"/>
      <c r="O988" s="412"/>
      <c r="P988" s="30" t="s">
        <v>169</v>
      </c>
      <c r="Q988" s="85">
        <v>5</v>
      </c>
      <c r="R988" s="85">
        <v>5</v>
      </c>
      <c r="S988" s="85">
        <v>100</v>
      </c>
      <c r="T988" s="2"/>
    </row>
    <row r="989" spans="1:20" ht="40.5" customHeight="1" x14ac:dyDescent="0.25">
      <c r="A989" s="386"/>
      <c r="B989" s="389"/>
      <c r="C989" s="382"/>
      <c r="D989" s="384"/>
      <c r="E989" s="384"/>
      <c r="F989" s="384"/>
      <c r="G989" s="384"/>
      <c r="H989" s="384"/>
      <c r="I989" s="384"/>
      <c r="J989" s="384"/>
      <c r="K989" s="384"/>
      <c r="L989" s="384"/>
      <c r="M989" s="384"/>
      <c r="N989" s="384"/>
      <c r="O989" s="384"/>
      <c r="P989" s="31" t="s">
        <v>170</v>
      </c>
      <c r="Q989" s="85">
        <v>2</v>
      </c>
      <c r="R989" s="85">
        <v>2</v>
      </c>
      <c r="S989" s="85">
        <v>100</v>
      </c>
      <c r="T989" s="2"/>
    </row>
    <row r="990" spans="1:20" ht="40.5" customHeight="1" x14ac:dyDescent="0.25">
      <c r="A990" s="386"/>
      <c r="B990" s="389"/>
      <c r="C990" s="125">
        <v>2016</v>
      </c>
      <c r="D990" s="134">
        <v>0</v>
      </c>
      <c r="E990" s="134">
        <v>0</v>
      </c>
      <c r="F990" s="134">
        <v>0</v>
      </c>
      <c r="G990" s="134">
        <v>0</v>
      </c>
      <c r="H990" s="134">
        <v>0</v>
      </c>
      <c r="I990" s="134">
        <v>0</v>
      </c>
      <c r="J990" s="134">
        <v>0</v>
      </c>
      <c r="K990" s="134">
        <v>0</v>
      </c>
      <c r="L990" s="134">
        <v>0</v>
      </c>
      <c r="M990" s="134">
        <v>0</v>
      </c>
      <c r="N990" s="134">
        <v>0</v>
      </c>
      <c r="O990" s="134">
        <v>0</v>
      </c>
      <c r="P990" s="154" t="s">
        <v>341</v>
      </c>
      <c r="Q990" s="140" t="s">
        <v>341</v>
      </c>
      <c r="R990" s="140" t="s">
        <v>341</v>
      </c>
      <c r="S990" s="140" t="s">
        <v>341</v>
      </c>
      <c r="T990" s="2"/>
    </row>
    <row r="991" spans="1:20" ht="40.5" customHeight="1" x14ac:dyDescent="0.25">
      <c r="A991" s="386"/>
      <c r="B991" s="389"/>
      <c r="C991" s="380">
        <v>2017</v>
      </c>
      <c r="D991" s="383">
        <v>2252.6</v>
      </c>
      <c r="E991" s="383">
        <v>2252.6</v>
      </c>
      <c r="F991" s="383">
        <v>0</v>
      </c>
      <c r="G991" s="383">
        <v>0</v>
      </c>
      <c r="H991" s="383">
        <v>0</v>
      </c>
      <c r="I991" s="383">
        <v>0</v>
      </c>
      <c r="J991" s="383">
        <v>2252.6</v>
      </c>
      <c r="K991" s="383">
        <v>2252.6</v>
      </c>
      <c r="L991" s="383">
        <v>0</v>
      </c>
      <c r="M991" s="383">
        <v>0</v>
      </c>
      <c r="N991" s="383">
        <v>100</v>
      </c>
      <c r="O991" s="383">
        <v>100</v>
      </c>
      <c r="P991" s="27" t="s">
        <v>167</v>
      </c>
      <c r="Q991" s="171">
        <v>1</v>
      </c>
      <c r="R991" s="171">
        <v>1</v>
      </c>
      <c r="S991" s="171">
        <v>100</v>
      </c>
      <c r="T991" s="2"/>
    </row>
    <row r="992" spans="1:20" ht="28.5" customHeight="1" x14ac:dyDescent="0.25">
      <c r="A992" s="386"/>
      <c r="B992" s="389"/>
      <c r="C992" s="381"/>
      <c r="D992" s="412"/>
      <c r="E992" s="412"/>
      <c r="F992" s="412"/>
      <c r="G992" s="412"/>
      <c r="H992" s="412"/>
      <c r="I992" s="412"/>
      <c r="J992" s="412"/>
      <c r="K992" s="412"/>
      <c r="L992" s="412"/>
      <c r="M992" s="412"/>
      <c r="N992" s="412"/>
      <c r="O992" s="412"/>
      <c r="P992" s="30" t="s">
        <v>169</v>
      </c>
      <c r="Q992" s="171">
        <v>10</v>
      </c>
      <c r="R992" s="171">
        <v>10</v>
      </c>
      <c r="S992" s="171">
        <v>100</v>
      </c>
      <c r="T992" s="2"/>
    </row>
    <row r="993" spans="1:20" ht="40.5" customHeight="1" x14ac:dyDescent="0.25">
      <c r="A993" s="386"/>
      <c r="B993" s="389"/>
      <c r="C993" s="382"/>
      <c r="D993" s="384"/>
      <c r="E993" s="384"/>
      <c r="F993" s="384"/>
      <c r="G993" s="384"/>
      <c r="H993" s="384"/>
      <c r="I993" s="384"/>
      <c r="J993" s="384"/>
      <c r="K993" s="384"/>
      <c r="L993" s="384"/>
      <c r="M993" s="384"/>
      <c r="N993" s="384"/>
      <c r="O993" s="384"/>
      <c r="P993" s="31" t="s">
        <v>170</v>
      </c>
      <c r="Q993" s="171">
        <v>10</v>
      </c>
      <c r="R993" s="171">
        <v>10</v>
      </c>
      <c r="S993" s="171">
        <v>100</v>
      </c>
      <c r="T993" s="2"/>
    </row>
    <row r="994" spans="1:20" ht="40.5" customHeight="1" x14ac:dyDescent="0.25">
      <c r="A994" s="386"/>
      <c r="B994" s="389"/>
      <c r="C994" s="380">
        <v>2018</v>
      </c>
      <c r="D994" s="383">
        <v>2160</v>
      </c>
      <c r="E994" s="383">
        <v>2160</v>
      </c>
      <c r="F994" s="383">
        <v>0</v>
      </c>
      <c r="G994" s="383">
        <v>0</v>
      </c>
      <c r="H994" s="383">
        <v>0</v>
      </c>
      <c r="I994" s="383">
        <v>0</v>
      </c>
      <c r="J994" s="383">
        <v>2160</v>
      </c>
      <c r="K994" s="383">
        <v>2160</v>
      </c>
      <c r="L994" s="383">
        <v>0</v>
      </c>
      <c r="M994" s="383">
        <v>0</v>
      </c>
      <c r="N994" s="383">
        <v>100</v>
      </c>
      <c r="O994" s="383">
        <v>100</v>
      </c>
      <c r="P994" s="27" t="s">
        <v>167</v>
      </c>
      <c r="Q994" s="209">
        <v>1</v>
      </c>
      <c r="R994" s="209">
        <v>1</v>
      </c>
      <c r="S994" s="209">
        <v>100</v>
      </c>
      <c r="T994" s="2"/>
    </row>
    <row r="995" spans="1:20" ht="28.5" customHeight="1" x14ac:dyDescent="0.25">
      <c r="A995" s="386"/>
      <c r="B995" s="389"/>
      <c r="C995" s="381"/>
      <c r="D995" s="412"/>
      <c r="E995" s="412"/>
      <c r="F995" s="412"/>
      <c r="G995" s="412"/>
      <c r="H995" s="412"/>
      <c r="I995" s="412"/>
      <c r="J995" s="412"/>
      <c r="K995" s="412"/>
      <c r="L995" s="412"/>
      <c r="M995" s="412"/>
      <c r="N995" s="412"/>
      <c r="O995" s="412"/>
      <c r="P995" s="30" t="s">
        <v>169</v>
      </c>
      <c r="Q995" s="209">
        <v>10</v>
      </c>
      <c r="R995" s="209">
        <v>10</v>
      </c>
      <c r="S995" s="209">
        <v>100</v>
      </c>
      <c r="T995" s="2"/>
    </row>
    <row r="996" spans="1:20" ht="40.5" customHeight="1" x14ac:dyDescent="0.25">
      <c r="A996" s="386"/>
      <c r="B996" s="389"/>
      <c r="C996" s="382"/>
      <c r="D996" s="384"/>
      <c r="E996" s="384"/>
      <c r="F996" s="384"/>
      <c r="G996" s="384"/>
      <c r="H996" s="384"/>
      <c r="I996" s="384"/>
      <c r="J996" s="384"/>
      <c r="K996" s="384"/>
      <c r="L996" s="384"/>
      <c r="M996" s="384"/>
      <c r="N996" s="384"/>
      <c r="O996" s="384"/>
      <c r="P996" s="31" t="s">
        <v>170</v>
      </c>
      <c r="Q996" s="209">
        <v>10</v>
      </c>
      <c r="R996" s="209">
        <v>10</v>
      </c>
      <c r="S996" s="209">
        <v>100</v>
      </c>
      <c r="T996" s="2"/>
    </row>
    <row r="997" spans="1:20" ht="40.5" customHeight="1" x14ac:dyDescent="0.25">
      <c r="A997" s="386"/>
      <c r="B997" s="389"/>
      <c r="C997" s="380">
        <v>2019</v>
      </c>
      <c r="D997" s="383">
        <v>2640.1</v>
      </c>
      <c r="E997" s="383">
        <v>2640.1</v>
      </c>
      <c r="F997" s="383">
        <v>0</v>
      </c>
      <c r="G997" s="383">
        <v>0</v>
      </c>
      <c r="H997" s="383">
        <v>0</v>
      </c>
      <c r="I997" s="383">
        <v>0</v>
      </c>
      <c r="J997" s="383">
        <v>2640.1</v>
      </c>
      <c r="K997" s="383">
        <v>2640.1</v>
      </c>
      <c r="L997" s="383">
        <v>0</v>
      </c>
      <c r="M997" s="383">
        <v>0</v>
      </c>
      <c r="N997" s="383">
        <v>100</v>
      </c>
      <c r="O997" s="383">
        <v>100</v>
      </c>
      <c r="P997" s="27" t="s">
        <v>167</v>
      </c>
      <c r="Q997" s="263">
        <v>1</v>
      </c>
      <c r="R997" s="263">
        <v>1</v>
      </c>
      <c r="S997" s="263">
        <v>100</v>
      </c>
      <c r="T997" s="2"/>
    </row>
    <row r="998" spans="1:20" ht="32.25" customHeight="1" x14ac:dyDescent="0.25">
      <c r="A998" s="386"/>
      <c r="B998" s="389"/>
      <c r="C998" s="381"/>
      <c r="D998" s="412"/>
      <c r="E998" s="412"/>
      <c r="F998" s="412"/>
      <c r="G998" s="412"/>
      <c r="H998" s="412"/>
      <c r="I998" s="412"/>
      <c r="J998" s="412"/>
      <c r="K998" s="412"/>
      <c r="L998" s="412"/>
      <c r="M998" s="412"/>
      <c r="N998" s="412"/>
      <c r="O998" s="412"/>
      <c r="P998" s="30" t="s">
        <v>169</v>
      </c>
      <c r="Q998" s="263">
        <v>10</v>
      </c>
      <c r="R998" s="263">
        <v>10</v>
      </c>
      <c r="S998" s="263">
        <v>100</v>
      </c>
      <c r="T998" s="2"/>
    </row>
    <row r="999" spans="1:20" ht="40.5" customHeight="1" x14ac:dyDescent="0.25">
      <c r="A999" s="387"/>
      <c r="B999" s="390"/>
      <c r="C999" s="382"/>
      <c r="D999" s="384"/>
      <c r="E999" s="384"/>
      <c r="F999" s="384"/>
      <c r="G999" s="384"/>
      <c r="H999" s="384"/>
      <c r="I999" s="384"/>
      <c r="J999" s="384"/>
      <c r="K999" s="384"/>
      <c r="L999" s="384"/>
      <c r="M999" s="384"/>
      <c r="N999" s="384"/>
      <c r="O999" s="384"/>
      <c r="P999" s="31" t="s">
        <v>170</v>
      </c>
      <c r="Q999" s="263">
        <v>10</v>
      </c>
      <c r="R999" s="263">
        <v>10</v>
      </c>
      <c r="S999" s="263">
        <v>100</v>
      </c>
      <c r="T999" s="2"/>
    </row>
    <row r="1000" spans="1:20" ht="40.5" customHeight="1" x14ac:dyDescent="0.25">
      <c r="A1000" s="297" t="s">
        <v>625</v>
      </c>
      <c r="B1000" s="303" t="s">
        <v>626</v>
      </c>
      <c r="C1000" s="300">
        <v>2020</v>
      </c>
      <c r="D1000" s="302">
        <v>40.299999999999997</v>
      </c>
      <c r="E1000" s="302">
        <v>40.270000000000003</v>
      </c>
      <c r="F1000" s="302">
        <v>0</v>
      </c>
      <c r="G1000" s="302">
        <v>0</v>
      </c>
      <c r="H1000" s="302">
        <v>0</v>
      </c>
      <c r="I1000" s="302">
        <v>0</v>
      </c>
      <c r="J1000" s="302">
        <v>40.299999999999997</v>
      </c>
      <c r="K1000" s="302">
        <v>40.270000000000003</v>
      </c>
      <c r="L1000" s="302">
        <v>0</v>
      </c>
      <c r="M1000" s="302">
        <v>0</v>
      </c>
      <c r="N1000" s="302">
        <v>100</v>
      </c>
      <c r="O1000" s="334">
        <f>E1000/D1000</f>
        <v>0.99925558312655105</v>
      </c>
      <c r="P1000" s="351" t="s">
        <v>627</v>
      </c>
      <c r="Q1000" s="306">
        <v>3895</v>
      </c>
      <c r="R1000" s="306">
        <v>2938.4</v>
      </c>
      <c r="S1000" s="352">
        <f>R1000/Q1000</f>
        <v>0.75440308087291397</v>
      </c>
      <c r="T1000" s="2"/>
    </row>
    <row r="1001" spans="1:20" ht="15" customHeight="1" x14ac:dyDescent="0.25">
      <c r="A1001" s="426" t="s">
        <v>380</v>
      </c>
      <c r="B1001" s="429" t="s">
        <v>674</v>
      </c>
      <c r="C1001" s="17" t="s">
        <v>610</v>
      </c>
      <c r="D1001" s="18">
        <f>SUM(D1002:D1008)</f>
        <v>365535.3</v>
      </c>
      <c r="E1001" s="18">
        <f t="shared" ref="E1001:M1001" si="280">SUM(E1002:E1008)</f>
        <v>365471.5</v>
      </c>
      <c r="F1001" s="18">
        <f t="shared" si="280"/>
        <v>0</v>
      </c>
      <c r="G1001" s="18">
        <f t="shared" si="280"/>
        <v>0</v>
      </c>
      <c r="H1001" s="18">
        <f t="shared" si="280"/>
        <v>138166.1</v>
      </c>
      <c r="I1001" s="18">
        <f t="shared" si="280"/>
        <v>138102.6</v>
      </c>
      <c r="J1001" s="18">
        <f t="shared" si="280"/>
        <v>227369.2</v>
      </c>
      <c r="K1001" s="18">
        <f t="shared" si="280"/>
        <v>227368.90000000002</v>
      </c>
      <c r="L1001" s="18">
        <f t="shared" si="280"/>
        <v>0</v>
      </c>
      <c r="M1001" s="18">
        <f t="shared" si="280"/>
        <v>0</v>
      </c>
      <c r="N1001" s="18">
        <v>100</v>
      </c>
      <c r="O1001" s="319">
        <f>E1001/D1001</f>
        <v>0.99982546145338091</v>
      </c>
      <c r="P1001" s="432" t="s">
        <v>22</v>
      </c>
      <c r="Q1001" s="432" t="s">
        <v>22</v>
      </c>
      <c r="R1001" s="432" t="s">
        <v>22</v>
      </c>
      <c r="S1001" s="432" t="s">
        <v>22</v>
      </c>
      <c r="T1001" s="2"/>
    </row>
    <row r="1002" spans="1:20" x14ac:dyDescent="0.25">
      <c r="A1002" s="427"/>
      <c r="B1002" s="430"/>
      <c r="C1002" s="66">
        <v>2014</v>
      </c>
      <c r="D1002" s="76">
        <f>SUM(D1010)</f>
        <v>100</v>
      </c>
      <c r="E1002" s="76">
        <f t="shared" ref="E1002:M1002" si="281">SUM(E1010)</f>
        <v>100</v>
      </c>
      <c r="F1002" s="76">
        <f t="shared" si="281"/>
        <v>0</v>
      </c>
      <c r="G1002" s="76">
        <f t="shared" si="281"/>
        <v>0</v>
      </c>
      <c r="H1002" s="76">
        <f t="shared" si="281"/>
        <v>0</v>
      </c>
      <c r="I1002" s="76">
        <f t="shared" si="281"/>
        <v>0</v>
      </c>
      <c r="J1002" s="76">
        <f t="shared" si="281"/>
        <v>100</v>
      </c>
      <c r="K1002" s="76">
        <f t="shared" si="281"/>
        <v>100</v>
      </c>
      <c r="L1002" s="76">
        <f t="shared" si="281"/>
        <v>0</v>
      </c>
      <c r="M1002" s="76">
        <f t="shared" si="281"/>
        <v>0</v>
      </c>
      <c r="N1002" s="76">
        <v>100</v>
      </c>
      <c r="O1002" s="76">
        <v>100</v>
      </c>
      <c r="P1002" s="433"/>
      <c r="Q1002" s="433"/>
      <c r="R1002" s="433"/>
      <c r="S1002" s="433"/>
      <c r="T1002" s="2"/>
    </row>
    <row r="1003" spans="1:20" x14ac:dyDescent="0.25">
      <c r="A1003" s="427"/>
      <c r="B1003" s="430"/>
      <c r="C1003" s="66">
        <v>2015</v>
      </c>
      <c r="D1003" s="76">
        <f>SUM(D1012)</f>
        <v>100</v>
      </c>
      <c r="E1003" s="76">
        <f t="shared" ref="E1003:M1003" si="282">SUM(E1012)</f>
        <v>100</v>
      </c>
      <c r="F1003" s="76">
        <f t="shared" si="282"/>
        <v>0</v>
      </c>
      <c r="G1003" s="76">
        <f t="shared" si="282"/>
        <v>0</v>
      </c>
      <c r="H1003" s="76">
        <f t="shared" si="282"/>
        <v>0</v>
      </c>
      <c r="I1003" s="76">
        <f t="shared" si="282"/>
        <v>0</v>
      </c>
      <c r="J1003" s="76">
        <f t="shared" si="282"/>
        <v>100</v>
      </c>
      <c r="K1003" s="76">
        <f t="shared" si="282"/>
        <v>100</v>
      </c>
      <c r="L1003" s="76">
        <f t="shared" si="282"/>
        <v>0</v>
      </c>
      <c r="M1003" s="76">
        <f t="shared" si="282"/>
        <v>0</v>
      </c>
      <c r="N1003" s="76">
        <v>100</v>
      </c>
      <c r="O1003" s="76">
        <v>100</v>
      </c>
      <c r="P1003" s="433"/>
      <c r="Q1003" s="433"/>
      <c r="R1003" s="433"/>
      <c r="S1003" s="433"/>
      <c r="T1003" s="2"/>
    </row>
    <row r="1004" spans="1:20" x14ac:dyDescent="0.25">
      <c r="A1004" s="427"/>
      <c r="B1004" s="430"/>
      <c r="C1004" s="66">
        <v>2016</v>
      </c>
      <c r="D1004" s="76">
        <f>SUM(D1014+D1027+D1032)</f>
        <v>62493.100000000006</v>
      </c>
      <c r="E1004" s="76">
        <f t="shared" ref="E1004:M1004" si="283">SUM(E1014+E1027+E1032)</f>
        <v>62451.7</v>
      </c>
      <c r="F1004" s="76">
        <f t="shared" si="283"/>
        <v>0</v>
      </c>
      <c r="G1004" s="76">
        <f t="shared" si="283"/>
        <v>0</v>
      </c>
      <c r="H1004" s="76">
        <f t="shared" si="283"/>
        <v>60000</v>
      </c>
      <c r="I1004" s="76">
        <f t="shared" si="283"/>
        <v>59958.7</v>
      </c>
      <c r="J1004" s="76">
        <f t="shared" si="283"/>
        <v>2493.1</v>
      </c>
      <c r="K1004" s="76">
        <f t="shared" si="283"/>
        <v>2493</v>
      </c>
      <c r="L1004" s="76">
        <f t="shared" si="283"/>
        <v>0</v>
      </c>
      <c r="M1004" s="76">
        <f t="shared" si="283"/>
        <v>0</v>
      </c>
      <c r="N1004" s="76">
        <v>100</v>
      </c>
      <c r="O1004" s="76">
        <v>99.93</v>
      </c>
      <c r="P1004" s="433"/>
      <c r="Q1004" s="433"/>
      <c r="R1004" s="433"/>
      <c r="S1004" s="433"/>
      <c r="T1004" s="2"/>
    </row>
    <row r="1005" spans="1:20" x14ac:dyDescent="0.25">
      <c r="A1005" s="427"/>
      <c r="B1005" s="430"/>
      <c r="C1005" s="66">
        <v>2017</v>
      </c>
      <c r="D1005" s="76">
        <f>SUM(D1016+D1028+D1033)</f>
        <v>47033.7</v>
      </c>
      <c r="E1005" s="76">
        <f t="shared" ref="E1005:M1005" si="284">SUM(E1016+E1028+E1033)</f>
        <v>47033.7</v>
      </c>
      <c r="F1005" s="76">
        <f t="shared" si="284"/>
        <v>0</v>
      </c>
      <c r="G1005" s="76">
        <f t="shared" si="284"/>
        <v>0</v>
      </c>
      <c r="H1005" s="76">
        <f t="shared" si="284"/>
        <v>0</v>
      </c>
      <c r="I1005" s="76">
        <f t="shared" si="284"/>
        <v>0</v>
      </c>
      <c r="J1005" s="76">
        <f t="shared" si="284"/>
        <v>47033.7</v>
      </c>
      <c r="K1005" s="76">
        <f t="shared" si="284"/>
        <v>47033.7</v>
      </c>
      <c r="L1005" s="76">
        <f t="shared" si="284"/>
        <v>0</v>
      </c>
      <c r="M1005" s="76">
        <f t="shared" si="284"/>
        <v>0</v>
      </c>
      <c r="N1005" s="76">
        <v>100</v>
      </c>
      <c r="O1005" s="76">
        <v>100</v>
      </c>
      <c r="P1005" s="433"/>
      <c r="Q1005" s="433"/>
      <c r="R1005" s="433"/>
      <c r="S1005" s="433"/>
      <c r="T1005" s="2"/>
    </row>
    <row r="1006" spans="1:20" x14ac:dyDescent="0.25">
      <c r="A1006" s="427"/>
      <c r="B1006" s="430"/>
      <c r="C1006" s="66">
        <v>2018</v>
      </c>
      <c r="D1006" s="76">
        <f>SUM(D1018+D1029+D1034)</f>
        <v>45981.9</v>
      </c>
      <c r="E1006" s="76">
        <f t="shared" ref="E1006:M1006" si="285">SUM(E1018+E1029+E1034)</f>
        <v>45981.9</v>
      </c>
      <c r="F1006" s="76">
        <f t="shared" si="285"/>
        <v>0</v>
      </c>
      <c r="G1006" s="76">
        <f t="shared" si="285"/>
        <v>0</v>
      </c>
      <c r="H1006" s="76">
        <f t="shared" si="285"/>
        <v>0</v>
      </c>
      <c r="I1006" s="76">
        <f t="shared" si="285"/>
        <v>0</v>
      </c>
      <c r="J1006" s="76">
        <f t="shared" si="285"/>
        <v>45981.9</v>
      </c>
      <c r="K1006" s="76">
        <f t="shared" si="285"/>
        <v>45981.9</v>
      </c>
      <c r="L1006" s="76">
        <f t="shared" si="285"/>
        <v>0</v>
      </c>
      <c r="M1006" s="76">
        <f t="shared" si="285"/>
        <v>0</v>
      </c>
      <c r="N1006" s="76">
        <v>100</v>
      </c>
      <c r="O1006" s="76">
        <v>100</v>
      </c>
      <c r="P1006" s="433"/>
      <c r="Q1006" s="433"/>
      <c r="R1006" s="433"/>
      <c r="S1006" s="433"/>
      <c r="T1006" s="2"/>
    </row>
    <row r="1007" spans="1:20" x14ac:dyDescent="0.25">
      <c r="A1007" s="427"/>
      <c r="B1007" s="430"/>
      <c r="C1007" s="66">
        <v>2019</v>
      </c>
      <c r="D1007" s="76">
        <f>SUM(D1021+D1030)</f>
        <v>103901.4</v>
      </c>
      <c r="E1007" s="76">
        <f t="shared" ref="E1007:M1007" si="286">SUM(E1021+E1030)</f>
        <v>103879.9</v>
      </c>
      <c r="F1007" s="76">
        <f t="shared" si="286"/>
        <v>0</v>
      </c>
      <c r="G1007" s="76">
        <f t="shared" si="286"/>
        <v>0</v>
      </c>
      <c r="H1007" s="76">
        <f t="shared" si="286"/>
        <v>39831.199999999997</v>
      </c>
      <c r="I1007" s="76">
        <f t="shared" si="286"/>
        <v>39809.800000000003</v>
      </c>
      <c r="J1007" s="76">
        <f t="shared" si="286"/>
        <v>64070.2</v>
      </c>
      <c r="K1007" s="76">
        <f t="shared" si="286"/>
        <v>64070.1</v>
      </c>
      <c r="L1007" s="76">
        <f t="shared" si="286"/>
        <v>0</v>
      </c>
      <c r="M1007" s="76">
        <f t="shared" si="286"/>
        <v>0</v>
      </c>
      <c r="N1007" s="76">
        <v>100</v>
      </c>
      <c r="O1007" s="76">
        <v>99.98</v>
      </c>
      <c r="P1007" s="433"/>
      <c r="Q1007" s="433"/>
      <c r="R1007" s="433"/>
      <c r="S1007" s="433"/>
      <c r="T1007" s="2"/>
    </row>
    <row r="1008" spans="1:20" x14ac:dyDescent="0.25">
      <c r="A1008" s="428"/>
      <c r="B1008" s="431"/>
      <c r="C1008" s="66">
        <v>2020</v>
      </c>
      <c r="D1008" s="76">
        <f>SUM(D1024+D1031)</f>
        <v>105925.2</v>
      </c>
      <c r="E1008" s="76">
        <f t="shared" ref="E1008:M1008" si="287">SUM(E1024+E1031)</f>
        <v>105924.3</v>
      </c>
      <c r="F1008" s="76">
        <f t="shared" si="287"/>
        <v>0</v>
      </c>
      <c r="G1008" s="76">
        <f t="shared" si="287"/>
        <v>0</v>
      </c>
      <c r="H1008" s="76">
        <f t="shared" si="287"/>
        <v>38334.9</v>
      </c>
      <c r="I1008" s="76">
        <f t="shared" si="287"/>
        <v>38334.1</v>
      </c>
      <c r="J1008" s="76">
        <f t="shared" si="287"/>
        <v>67590.3</v>
      </c>
      <c r="K1008" s="76">
        <f t="shared" si="287"/>
        <v>67590.2</v>
      </c>
      <c r="L1008" s="76">
        <f t="shared" si="287"/>
        <v>0</v>
      </c>
      <c r="M1008" s="76">
        <f t="shared" si="287"/>
        <v>0</v>
      </c>
      <c r="N1008" s="76">
        <v>100</v>
      </c>
      <c r="O1008" s="353">
        <f>E1008/D1008</f>
        <v>0.99999150343827536</v>
      </c>
      <c r="P1008" s="434"/>
      <c r="Q1008" s="434"/>
      <c r="R1008" s="434"/>
      <c r="S1008" s="434"/>
      <c r="T1008" s="2"/>
    </row>
    <row r="1009" spans="1:20" ht="22.5" customHeight="1" x14ac:dyDescent="0.25">
      <c r="A1009" s="385" t="s">
        <v>478</v>
      </c>
      <c r="B1009" s="380" t="s">
        <v>524</v>
      </c>
      <c r="C1009" s="77" t="s">
        <v>610</v>
      </c>
      <c r="D1009" s="78">
        <f>SUM(D1010+D1012+D1014+D1016+D1018+D1021+D1024)</f>
        <v>3188.6</v>
      </c>
      <c r="E1009" s="78">
        <f t="shared" ref="E1009:M1009" si="288">SUM(E1010+E1012+E1014+E1016+E1018+E1021+E1024)</f>
        <v>3188.6</v>
      </c>
      <c r="F1009" s="78">
        <f t="shared" si="288"/>
        <v>0</v>
      </c>
      <c r="G1009" s="78">
        <f t="shared" si="288"/>
        <v>0</v>
      </c>
      <c r="H1009" s="78">
        <f t="shared" si="288"/>
        <v>0</v>
      </c>
      <c r="I1009" s="78">
        <f t="shared" si="288"/>
        <v>0</v>
      </c>
      <c r="J1009" s="78">
        <f t="shared" si="288"/>
        <v>3188.6</v>
      </c>
      <c r="K1009" s="78">
        <f t="shared" si="288"/>
        <v>3188.6</v>
      </c>
      <c r="L1009" s="78">
        <f t="shared" si="288"/>
        <v>0</v>
      </c>
      <c r="M1009" s="78">
        <f t="shared" si="288"/>
        <v>0</v>
      </c>
      <c r="N1009" s="78">
        <v>100</v>
      </c>
      <c r="O1009" s="78">
        <v>100</v>
      </c>
      <c r="P1009" s="79" t="s">
        <v>22</v>
      </c>
      <c r="Q1009" s="79" t="s">
        <v>22</v>
      </c>
      <c r="R1009" s="79" t="s">
        <v>22</v>
      </c>
      <c r="S1009" s="79" t="s">
        <v>22</v>
      </c>
      <c r="T1009" s="2"/>
    </row>
    <row r="1010" spans="1:20" ht="42.75" customHeight="1" x14ac:dyDescent="0.25">
      <c r="A1010" s="386"/>
      <c r="B1010" s="381"/>
      <c r="C1010" s="380">
        <v>2014</v>
      </c>
      <c r="D1010" s="383">
        <v>100</v>
      </c>
      <c r="E1010" s="383">
        <v>100</v>
      </c>
      <c r="F1010" s="383">
        <v>0</v>
      </c>
      <c r="G1010" s="383">
        <v>0</v>
      </c>
      <c r="H1010" s="383">
        <v>0</v>
      </c>
      <c r="I1010" s="383">
        <v>0</v>
      </c>
      <c r="J1010" s="383">
        <v>100</v>
      </c>
      <c r="K1010" s="383">
        <v>100</v>
      </c>
      <c r="L1010" s="383">
        <v>0</v>
      </c>
      <c r="M1010" s="383">
        <v>0</v>
      </c>
      <c r="N1010" s="383">
        <v>100</v>
      </c>
      <c r="O1010" s="383">
        <v>100</v>
      </c>
      <c r="P1010" s="32" t="s">
        <v>185</v>
      </c>
      <c r="Q1010" s="33">
        <v>2.5</v>
      </c>
      <c r="R1010" s="10">
        <v>2.5</v>
      </c>
      <c r="S1010" s="10">
        <v>100</v>
      </c>
      <c r="T1010" s="2"/>
    </row>
    <row r="1011" spans="1:20" ht="24" customHeight="1" x14ac:dyDescent="0.25">
      <c r="A1011" s="386"/>
      <c r="B1011" s="381"/>
      <c r="C1011" s="382"/>
      <c r="D1011" s="384"/>
      <c r="E1011" s="384"/>
      <c r="F1011" s="384"/>
      <c r="G1011" s="384"/>
      <c r="H1011" s="384"/>
      <c r="I1011" s="384"/>
      <c r="J1011" s="384"/>
      <c r="K1011" s="384"/>
      <c r="L1011" s="384"/>
      <c r="M1011" s="384"/>
      <c r="N1011" s="384"/>
      <c r="O1011" s="384"/>
      <c r="P1011" s="34" t="s">
        <v>184</v>
      </c>
      <c r="Q1011" s="35">
        <v>250</v>
      </c>
      <c r="R1011" s="26">
        <v>250</v>
      </c>
      <c r="S1011" s="26">
        <v>100</v>
      </c>
      <c r="T1011" s="2"/>
    </row>
    <row r="1012" spans="1:20" ht="33" customHeight="1" x14ac:dyDescent="0.25">
      <c r="A1012" s="386"/>
      <c r="B1012" s="381"/>
      <c r="C1012" s="380">
        <v>2015</v>
      </c>
      <c r="D1012" s="383">
        <v>100</v>
      </c>
      <c r="E1012" s="383">
        <v>100</v>
      </c>
      <c r="F1012" s="383">
        <v>0</v>
      </c>
      <c r="G1012" s="383">
        <v>0</v>
      </c>
      <c r="H1012" s="383">
        <v>0</v>
      </c>
      <c r="I1012" s="383">
        <v>0</v>
      </c>
      <c r="J1012" s="383">
        <v>100</v>
      </c>
      <c r="K1012" s="383">
        <v>100</v>
      </c>
      <c r="L1012" s="383">
        <v>0</v>
      </c>
      <c r="M1012" s="383">
        <v>0</v>
      </c>
      <c r="N1012" s="383">
        <v>100</v>
      </c>
      <c r="O1012" s="383">
        <v>100</v>
      </c>
      <c r="P1012" s="32" t="s">
        <v>384</v>
      </c>
      <c r="Q1012" s="35">
        <v>2.5</v>
      </c>
      <c r="R1012" s="85">
        <v>5.8</v>
      </c>
      <c r="S1012" s="85">
        <v>232</v>
      </c>
      <c r="T1012" s="2"/>
    </row>
    <row r="1013" spans="1:20" ht="25.5" customHeight="1" x14ac:dyDescent="0.25">
      <c r="A1013" s="386"/>
      <c r="B1013" s="381"/>
      <c r="C1013" s="382"/>
      <c r="D1013" s="384"/>
      <c r="E1013" s="384"/>
      <c r="F1013" s="384"/>
      <c r="G1013" s="384"/>
      <c r="H1013" s="384"/>
      <c r="I1013" s="384"/>
      <c r="J1013" s="384"/>
      <c r="K1013" s="384"/>
      <c r="L1013" s="384"/>
      <c r="M1013" s="384"/>
      <c r="N1013" s="384"/>
      <c r="O1013" s="384"/>
      <c r="P1013" s="34" t="s">
        <v>184</v>
      </c>
      <c r="Q1013" s="35">
        <v>250</v>
      </c>
      <c r="R1013" s="85">
        <v>250</v>
      </c>
      <c r="S1013" s="85">
        <v>100</v>
      </c>
      <c r="T1013" s="2"/>
    </row>
    <row r="1014" spans="1:20" ht="25.5" customHeight="1" x14ac:dyDescent="0.25">
      <c r="A1014" s="386"/>
      <c r="B1014" s="381"/>
      <c r="C1014" s="380">
        <v>2016</v>
      </c>
      <c r="D1014" s="383">
        <v>105.4</v>
      </c>
      <c r="E1014" s="383">
        <v>105.4</v>
      </c>
      <c r="F1014" s="383">
        <v>0</v>
      </c>
      <c r="G1014" s="383">
        <v>0</v>
      </c>
      <c r="H1014" s="383">
        <v>0</v>
      </c>
      <c r="I1014" s="383">
        <v>0</v>
      </c>
      <c r="J1014" s="383">
        <v>105.4</v>
      </c>
      <c r="K1014" s="383">
        <v>105.4</v>
      </c>
      <c r="L1014" s="383">
        <v>0</v>
      </c>
      <c r="M1014" s="383">
        <v>0</v>
      </c>
      <c r="N1014" s="383">
        <v>100</v>
      </c>
      <c r="O1014" s="383">
        <v>100</v>
      </c>
      <c r="P1014" s="32" t="s">
        <v>384</v>
      </c>
      <c r="Q1014" s="35">
        <v>2.5</v>
      </c>
      <c r="R1014" s="144">
        <v>29.7</v>
      </c>
      <c r="S1014" s="144" t="s">
        <v>479</v>
      </c>
      <c r="T1014" s="2"/>
    </row>
    <row r="1015" spans="1:20" ht="25.5" customHeight="1" x14ac:dyDescent="0.25">
      <c r="A1015" s="386"/>
      <c r="B1015" s="381"/>
      <c r="C1015" s="382"/>
      <c r="D1015" s="384"/>
      <c r="E1015" s="384"/>
      <c r="F1015" s="384"/>
      <c r="G1015" s="384"/>
      <c r="H1015" s="384"/>
      <c r="I1015" s="384"/>
      <c r="J1015" s="384"/>
      <c r="K1015" s="384"/>
      <c r="L1015" s="384"/>
      <c r="M1015" s="384"/>
      <c r="N1015" s="384"/>
      <c r="O1015" s="384"/>
      <c r="P1015" s="34" t="s">
        <v>184</v>
      </c>
      <c r="Q1015" s="35">
        <v>250</v>
      </c>
      <c r="R1015" s="144">
        <v>250</v>
      </c>
      <c r="S1015" s="144">
        <v>100</v>
      </c>
      <c r="T1015" s="2"/>
    </row>
    <row r="1016" spans="1:20" ht="25.5" customHeight="1" x14ac:dyDescent="0.25">
      <c r="A1016" s="386"/>
      <c r="B1016" s="381"/>
      <c r="C1016" s="380">
        <v>2017</v>
      </c>
      <c r="D1016" s="383">
        <v>711.2</v>
      </c>
      <c r="E1016" s="383">
        <v>711.2</v>
      </c>
      <c r="F1016" s="383">
        <v>0</v>
      </c>
      <c r="G1016" s="383">
        <v>0</v>
      </c>
      <c r="H1016" s="383">
        <v>0</v>
      </c>
      <c r="I1016" s="383">
        <v>0</v>
      </c>
      <c r="J1016" s="383">
        <v>711.2</v>
      </c>
      <c r="K1016" s="383">
        <v>711.2</v>
      </c>
      <c r="L1016" s="383">
        <v>0</v>
      </c>
      <c r="M1016" s="383">
        <v>0</v>
      </c>
      <c r="N1016" s="383">
        <v>100</v>
      </c>
      <c r="O1016" s="383">
        <v>100</v>
      </c>
      <c r="P1016" s="32" t="s">
        <v>384</v>
      </c>
      <c r="Q1016" s="35">
        <v>2.5</v>
      </c>
      <c r="R1016" s="171">
        <v>7.6</v>
      </c>
      <c r="S1016" s="171">
        <v>304</v>
      </c>
      <c r="T1016" s="2"/>
    </row>
    <row r="1017" spans="1:20" ht="25.5" customHeight="1" x14ac:dyDescent="0.25">
      <c r="A1017" s="386"/>
      <c r="B1017" s="381"/>
      <c r="C1017" s="382"/>
      <c r="D1017" s="384"/>
      <c r="E1017" s="384"/>
      <c r="F1017" s="384"/>
      <c r="G1017" s="384"/>
      <c r="H1017" s="384"/>
      <c r="I1017" s="384"/>
      <c r="J1017" s="384"/>
      <c r="K1017" s="384"/>
      <c r="L1017" s="384"/>
      <c r="M1017" s="384"/>
      <c r="N1017" s="384"/>
      <c r="O1017" s="384"/>
      <c r="P1017" s="34" t="s">
        <v>184</v>
      </c>
      <c r="Q1017" s="35">
        <v>250</v>
      </c>
      <c r="R1017" s="171">
        <v>250</v>
      </c>
      <c r="S1017" s="171">
        <v>100</v>
      </c>
      <c r="T1017" s="2"/>
    </row>
    <row r="1018" spans="1:20" ht="29.25" customHeight="1" x14ac:dyDescent="0.25">
      <c r="A1018" s="386"/>
      <c r="B1018" s="381"/>
      <c r="C1018" s="380">
        <v>2018</v>
      </c>
      <c r="D1018" s="383">
        <v>645</v>
      </c>
      <c r="E1018" s="383">
        <v>645</v>
      </c>
      <c r="F1018" s="383">
        <v>0</v>
      </c>
      <c r="G1018" s="383">
        <v>0</v>
      </c>
      <c r="H1018" s="383">
        <v>0</v>
      </c>
      <c r="I1018" s="383">
        <v>0</v>
      </c>
      <c r="J1018" s="383">
        <v>645</v>
      </c>
      <c r="K1018" s="383">
        <v>645</v>
      </c>
      <c r="L1018" s="383">
        <v>0</v>
      </c>
      <c r="M1018" s="383">
        <v>0</v>
      </c>
      <c r="N1018" s="383">
        <v>100</v>
      </c>
      <c r="O1018" s="383">
        <v>100</v>
      </c>
      <c r="P1018" s="32" t="s">
        <v>384</v>
      </c>
      <c r="Q1018" s="197">
        <v>2.5</v>
      </c>
      <c r="R1018" s="198">
        <v>19.5</v>
      </c>
      <c r="S1018" s="198" t="s">
        <v>573</v>
      </c>
      <c r="T1018" s="2"/>
    </row>
    <row r="1019" spans="1:20" ht="17.25" customHeight="1" x14ac:dyDescent="0.25">
      <c r="A1019" s="386"/>
      <c r="B1019" s="381"/>
      <c r="C1019" s="381"/>
      <c r="D1019" s="412"/>
      <c r="E1019" s="412"/>
      <c r="F1019" s="412"/>
      <c r="G1019" s="412"/>
      <c r="H1019" s="412"/>
      <c r="I1019" s="412"/>
      <c r="J1019" s="412"/>
      <c r="K1019" s="412"/>
      <c r="L1019" s="412"/>
      <c r="M1019" s="412"/>
      <c r="N1019" s="412"/>
      <c r="O1019" s="412"/>
      <c r="P1019" s="34" t="s">
        <v>184</v>
      </c>
      <c r="Q1019" s="197">
        <v>250</v>
      </c>
      <c r="R1019" s="198">
        <v>250</v>
      </c>
      <c r="S1019" s="198">
        <v>100</v>
      </c>
      <c r="T1019" s="2"/>
    </row>
    <row r="1020" spans="1:20" ht="37.5" customHeight="1" x14ac:dyDescent="0.25">
      <c r="A1020" s="386"/>
      <c r="B1020" s="381"/>
      <c r="C1020" s="382"/>
      <c r="D1020" s="384"/>
      <c r="E1020" s="384"/>
      <c r="F1020" s="384"/>
      <c r="G1020" s="384"/>
      <c r="H1020" s="384"/>
      <c r="I1020" s="384"/>
      <c r="J1020" s="384"/>
      <c r="K1020" s="384"/>
      <c r="L1020" s="384"/>
      <c r="M1020" s="384"/>
      <c r="N1020" s="384"/>
      <c r="O1020" s="384"/>
      <c r="P1020" s="225" t="s">
        <v>572</v>
      </c>
      <c r="Q1020" s="197">
        <v>100</v>
      </c>
      <c r="R1020" s="198">
        <v>100</v>
      </c>
      <c r="S1020" s="198">
        <v>100</v>
      </c>
      <c r="T1020" s="2"/>
    </row>
    <row r="1021" spans="1:20" ht="30" customHeight="1" x14ac:dyDescent="0.25">
      <c r="A1021" s="386"/>
      <c r="B1021" s="381"/>
      <c r="C1021" s="380">
        <v>2019</v>
      </c>
      <c r="D1021" s="383">
        <v>754</v>
      </c>
      <c r="E1021" s="383">
        <v>754</v>
      </c>
      <c r="F1021" s="383">
        <v>0</v>
      </c>
      <c r="G1021" s="383">
        <v>0</v>
      </c>
      <c r="H1021" s="383">
        <v>0</v>
      </c>
      <c r="I1021" s="383">
        <v>0</v>
      </c>
      <c r="J1021" s="383">
        <v>754</v>
      </c>
      <c r="K1021" s="383">
        <v>754</v>
      </c>
      <c r="L1021" s="383">
        <v>0</v>
      </c>
      <c r="M1021" s="383">
        <v>0</v>
      </c>
      <c r="N1021" s="383">
        <v>100</v>
      </c>
      <c r="O1021" s="383">
        <v>100</v>
      </c>
      <c r="P1021" s="32" t="s">
        <v>384</v>
      </c>
      <c r="Q1021" s="261">
        <v>2.5</v>
      </c>
      <c r="R1021" s="253">
        <v>4</v>
      </c>
      <c r="S1021" s="253">
        <v>160</v>
      </c>
      <c r="T1021" s="2"/>
    </row>
    <row r="1022" spans="1:20" ht="19.5" customHeight="1" x14ac:dyDescent="0.25">
      <c r="A1022" s="386"/>
      <c r="B1022" s="381"/>
      <c r="C1022" s="381"/>
      <c r="D1022" s="412"/>
      <c r="E1022" s="412"/>
      <c r="F1022" s="412"/>
      <c r="G1022" s="412"/>
      <c r="H1022" s="412"/>
      <c r="I1022" s="412"/>
      <c r="J1022" s="412"/>
      <c r="K1022" s="412"/>
      <c r="L1022" s="412"/>
      <c r="M1022" s="412"/>
      <c r="N1022" s="412"/>
      <c r="O1022" s="412"/>
      <c r="P1022" s="34" t="s">
        <v>184</v>
      </c>
      <c r="Q1022" s="261">
        <v>250</v>
      </c>
      <c r="R1022" s="253">
        <v>300</v>
      </c>
      <c r="S1022" s="253">
        <v>120</v>
      </c>
      <c r="T1022" s="2"/>
    </row>
    <row r="1023" spans="1:20" ht="37.5" customHeight="1" x14ac:dyDescent="0.25">
      <c r="A1023" s="386"/>
      <c r="B1023" s="381"/>
      <c r="C1023" s="382"/>
      <c r="D1023" s="384"/>
      <c r="E1023" s="384"/>
      <c r="F1023" s="384"/>
      <c r="G1023" s="384"/>
      <c r="H1023" s="384"/>
      <c r="I1023" s="384"/>
      <c r="J1023" s="384"/>
      <c r="K1023" s="384"/>
      <c r="L1023" s="384"/>
      <c r="M1023" s="384"/>
      <c r="N1023" s="384"/>
      <c r="O1023" s="384"/>
      <c r="P1023" s="225" t="s">
        <v>572</v>
      </c>
      <c r="Q1023" s="261">
        <v>100</v>
      </c>
      <c r="R1023" s="253">
        <v>100</v>
      </c>
      <c r="S1023" s="253">
        <v>100</v>
      </c>
      <c r="T1023" s="2"/>
    </row>
    <row r="1024" spans="1:20" ht="31.5" customHeight="1" x14ac:dyDescent="0.25">
      <c r="A1024" s="386"/>
      <c r="B1024" s="381"/>
      <c r="C1024" s="380">
        <v>2020</v>
      </c>
      <c r="D1024" s="383">
        <v>773</v>
      </c>
      <c r="E1024" s="383">
        <v>773</v>
      </c>
      <c r="F1024" s="383">
        <v>0</v>
      </c>
      <c r="G1024" s="383">
        <v>0</v>
      </c>
      <c r="H1024" s="383">
        <v>0</v>
      </c>
      <c r="I1024" s="383">
        <v>0</v>
      </c>
      <c r="J1024" s="383">
        <v>773</v>
      </c>
      <c r="K1024" s="383">
        <v>773</v>
      </c>
      <c r="L1024" s="383">
        <v>0</v>
      </c>
      <c r="M1024" s="383">
        <v>0</v>
      </c>
      <c r="N1024" s="383">
        <v>100</v>
      </c>
      <c r="O1024" s="383">
        <v>100</v>
      </c>
      <c r="P1024" s="32" t="s">
        <v>384</v>
      </c>
      <c r="Q1024" s="305">
        <v>4</v>
      </c>
      <c r="R1024" s="306">
        <v>18</v>
      </c>
      <c r="S1024" s="306" t="s">
        <v>628</v>
      </c>
      <c r="T1024" s="2"/>
    </row>
    <row r="1025" spans="1:20" ht="18.75" customHeight="1" x14ac:dyDescent="0.25">
      <c r="A1025" s="386"/>
      <c r="B1025" s="381"/>
      <c r="C1025" s="381"/>
      <c r="D1025" s="412"/>
      <c r="E1025" s="412"/>
      <c r="F1025" s="412"/>
      <c r="G1025" s="412"/>
      <c r="H1025" s="412"/>
      <c r="I1025" s="412"/>
      <c r="J1025" s="412"/>
      <c r="K1025" s="412"/>
      <c r="L1025" s="412"/>
      <c r="M1025" s="412"/>
      <c r="N1025" s="412"/>
      <c r="O1025" s="412"/>
      <c r="P1025" s="34" t="s">
        <v>184</v>
      </c>
      <c r="Q1025" s="305">
        <v>300</v>
      </c>
      <c r="R1025" s="306">
        <v>300</v>
      </c>
      <c r="S1025" s="306">
        <v>100</v>
      </c>
      <c r="T1025" s="2"/>
    </row>
    <row r="1026" spans="1:20" ht="37.5" customHeight="1" x14ac:dyDescent="0.25">
      <c r="A1026" s="387"/>
      <c r="B1026" s="382"/>
      <c r="C1026" s="382"/>
      <c r="D1026" s="384"/>
      <c r="E1026" s="384"/>
      <c r="F1026" s="384"/>
      <c r="G1026" s="384"/>
      <c r="H1026" s="384"/>
      <c r="I1026" s="384"/>
      <c r="J1026" s="384"/>
      <c r="K1026" s="384"/>
      <c r="L1026" s="384"/>
      <c r="M1026" s="384"/>
      <c r="N1026" s="384"/>
      <c r="O1026" s="384"/>
      <c r="P1026" s="225" t="s">
        <v>572</v>
      </c>
      <c r="Q1026" s="305">
        <v>100</v>
      </c>
      <c r="R1026" s="306">
        <v>100</v>
      </c>
      <c r="S1026" s="306">
        <v>100</v>
      </c>
      <c r="T1026" s="2"/>
    </row>
    <row r="1027" spans="1:20" ht="21" customHeight="1" x14ac:dyDescent="0.25">
      <c r="A1027" s="385" t="s">
        <v>480</v>
      </c>
      <c r="B1027" s="380" t="s">
        <v>481</v>
      </c>
      <c r="C1027" s="125">
        <v>2016</v>
      </c>
      <c r="D1027" s="134">
        <v>22387.7</v>
      </c>
      <c r="E1027" s="134">
        <v>22346.3</v>
      </c>
      <c r="F1027" s="134">
        <v>0</v>
      </c>
      <c r="G1027" s="134">
        <v>0</v>
      </c>
      <c r="H1027" s="134">
        <v>20000</v>
      </c>
      <c r="I1027" s="134">
        <v>19958.7</v>
      </c>
      <c r="J1027" s="134">
        <v>2387.6999999999998</v>
      </c>
      <c r="K1027" s="134">
        <v>2387.6</v>
      </c>
      <c r="L1027" s="134">
        <v>0</v>
      </c>
      <c r="M1027" s="134">
        <v>0</v>
      </c>
      <c r="N1027" s="134">
        <v>100</v>
      </c>
      <c r="O1027" s="134">
        <v>99.82</v>
      </c>
      <c r="P1027" s="491" t="s">
        <v>483</v>
      </c>
      <c r="Q1027" s="155">
        <v>32</v>
      </c>
      <c r="R1027" s="140">
        <v>32</v>
      </c>
      <c r="S1027" s="140">
        <v>100</v>
      </c>
      <c r="T1027" s="2"/>
    </row>
    <row r="1028" spans="1:20" ht="20.25" customHeight="1" x14ac:dyDescent="0.25">
      <c r="A1028" s="386"/>
      <c r="B1028" s="381"/>
      <c r="C1028" s="162">
        <v>2017</v>
      </c>
      <c r="D1028" s="158">
        <v>46279.5</v>
      </c>
      <c r="E1028" s="158">
        <v>46279.5</v>
      </c>
      <c r="F1028" s="158">
        <v>0</v>
      </c>
      <c r="G1028" s="158">
        <v>0</v>
      </c>
      <c r="H1028" s="158">
        <v>0</v>
      </c>
      <c r="I1028" s="158">
        <v>0</v>
      </c>
      <c r="J1028" s="158">
        <v>46279.5</v>
      </c>
      <c r="K1028" s="158">
        <v>46279.5</v>
      </c>
      <c r="L1028" s="158">
        <v>0</v>
      </c>
      <c r="M1028" s="158">
        <v>0</v>
      </c>
      <c r="N1028" s="158">
        <v>100</v>
      </c>
      <c r="O1028" s="158">
        <v>100</v>
      </c>
      <c r="P1028" s="492"/>
      <c r="Q1028" s="155">
        <v>100</v>
      </c>
      <c r="R1028" s="168">
        <v>120</v>
      </c>
      <c r="S1028" s="168">
        <v>120</v>
      </c>
      <c r="T1028" s="2"/>
    </row>
    <row r="1029" spans="1:20" ht="18.75" customHeight="1" x14ac:dyDescent="0.25">
      <c r="A1029" s="386"/>
      <c r="B1029" s="381"/>
      <c r="C1029" s="190">
        <v>2018</v>
      </c>
      <c r="D1029" s="193">
        <v>45336.9</v>
      </c>
      <c r="E1029" s="193">
        <v>45336.9</v>
      </c>
      <c r="F1029" s="193">
        <v>0</v>
      </c>
      <c r="G1029" s="193">
        <v>0</v>
      </c>
      <c r="H1029" s="193">
        <v>0</v>
      </c>
      <c r="I1029" s="193">
        <v>0</v>
      </c>
      <c r="J1029" s="193">
        <v>45336.9</v>
      </c>
      <c r="K1029" s="193">
        <v>45336.9</v>
      </c>
      <c r="L1029" s="193">
        <v>0</v>
      </c>
      <c r="M1029" s="193">
        <v>0</v>
      </c>
      <c r="N1029" s="193">
        <v>100</v>
      </c>
      <c r="O1029" s="193">
        <v>100</v>
      </c>
      <c r="P1029" s="492"/>
      <c r="Q1029" s="197">
        <v>200</v>
      </c>
      <c r="R1029" s="198">
        <v>230</v>
      </c>
      <c r="S1029" s="198">
        <v>115</v>
      </c>
      <c r="T1029" s="2"/>
    </row>
    <row r="1030" spans="1:20" ht="18.75" customHeight="1" x14ac:dyDescent="0.25">
      <c r="A1030" s="386"/>
      <c r="B1030" s="381"/>
      <c r="C1030" s="250">
        <v>2019</v>
      </c>
      <c r="D1030" s="252">
        <v>103147.4</v>
      </c>
      <c r="E1030" s="252">
        <v>103125.9</v>
      </c>
      <c r="F1030" s="252">
        <v>0</v>
      </c>
      <c r="G1030" s="252">
        <v>0</v>
      </c>
      <c r="H1030" s="252">
        <v>39831.199999999997</v>
      </c>
      <c r="I1030" s="252">
        <v>39809.800000000003</v>
      </c>
      <c r="J1030" s="252">
        <v>63316.2</v>
      </c>
      <c r="K1030" s="252">
        <v>63316.1</v>
      </c>
      <c r="L1030" s="252">
        <v>0</v>
      </c>
      <c r="M1030" s="252">
        <v>0</v>
      </c>
      <c r="N1030" s="252">
        <v>100</v>
      </c>
      <c r="O1030" s="252">
        <v>99.98</v>
      </c>
      <c r="P1030" s="492"/>
      <c r="Q1030" s="261">
        <v>200</v>
      </c>
      <c r="R1030" s="253">
        <v>210</v>
      </c>
      <c r="S1030" s="253">
        <v>105</v>
      </c>
      <c r="T1030" s="2"/>
    </row>
    <row r="1031" spans="1:20" ht="18.75" customHeight="1" x14ac:dyDescent="0.25">
      <c r="A1031" s="387"/>
      <c r="B1031" s="382"/>
      <c r="C1031" s="300">
        <v>2020</v>
      </c>
      <c r="D1031" s="302">
        <v>105152.2</v>
      </c>
      <c r="E1031" s="302">
        <v>105151.3</v>
      </c>
      <c r="F1031" s="302">
        <v>0</v>
      </c>
      <c r="G1031" s="302">
        <v>0</v>
      </c>
      <c r="H1031" s="302">
        <v>38334.9</v>
      </c>
      <c r="I1031" s="302">
        <v>38334.1</v>
      </c>
      <c r="J1031" s="302">
        <v>66817.3</v>
      </c>
      <c r="K1031" s="302">
        <v>66817.2</v>
      </c>
      <c r="L1031" s="302">
        <v>0</v>
      </c>
      <c r="M1031" s="302">
        <v>0</v>
      </c>
      <c r="N1031" s="302">
        <v>100</v>
      </c>
      <c r="O1031" s="334">
        <f>E1031/D1031</f>
        <v>0.99999144097793491</v>
      </c>
      <c r="P1031" s="493"/>
      <c r="Q1031" s="305">
        <v>210</v>
      </c>
      <c r="R1031" s="306">
        <v>234.8</v>
      </c>
      <c r="S1031" s="352">
        <f>R1031/Q1031</f>
        <v>1.1180952380952383</v>
      </c>
      <c r="T1031" s="2"/>
    </row>
    <row r="1032" spans="1:20" ht="16.5" customHeight="1" x14ac:dyDescent="0.25">
      <c r="A1032" s="385" t="s">
        <v>482</v>
      </c>
      <c r="B1032" s="380" t="s">
        <v>514</v>
      </c>
      <c r="C1032" s="125">
        <v>2016</v>
      </c>
      <c r="D1032" s="134">
        <v>40000</v>
      </c>
      <c r="E1032" s="134">
        <v>40000</v>
      </c>
      <c r="F1032" s="134">
        <v>0</v>
      </c>
      <c r="G1032" s="134">
        <v>0</v>
      </c>
      <c r="H1032" s="134">
        <v>40000</v>
      </c>
      <c r="I1032" s="134">
        <v>40000</v>
      </c>
      <c r="J1032" s="134">
        <v>0</v>
      </c>
      <c r="K1032" s="134">
        <v>0</v>
      </c>
      <c r="L1032" s="134">
        <v>0</v>
      </c>
      <c r="M1032" s="134">
        <v>0</v>
      </c>
      <c r="N1032" s="134">
        <v>100</v>
      </c>
      <c r="O1032" s="134">
        <v>100</v>
      </c>
      <c r="P1032" s="491" t="s">
        <v>484</v>
      </c>
      <c r="Q1032" s="494">
        <v>60</v>
      </c>
      <c r="R1032" s="403">
        <v>60</v>
      </c>
      <c r="S1032" s="403">
        <v>100</v>
      </c>
      <c r="T1032" s="2"/>
    </row>
    <row r="1033" spans="1:20" ht="20.25" customHeight="1" x14ac:dyDescent="0.25">
      <c r="A1033" s="386"/>
      <c r="B1033" s="381"/>
      <c r="C1033" s="162">
        <v>2017</v>
      </c>
      <c r="D1033" s="158">
        <v>43</v>
      </c>
      <c r="E1033" s="158">
        <v>43</v>
      </c>
      <c r="F1033" s="158">
        <v>0</v>
      </c>
      <c r="G1033" s="158">
        <v>0</v>
      </c>
      <c r="H1033" s="158">
        <v>0</v>
      </c>
      <c r="I1033" s="158">
        <v>0</v>
      </c>
      <c r="J1033" s="158">
        <v>43</v>
      </c>
      <c r="K1033" s="158">
        <v>43</v>
      </c>
      <c r="L1033" s="158">
        <v>0</v>
      </c>
      <c r="M1033" s="158">
        <v>0</v>
      </c>
      <c r="N1033" s="158">
        <v>100</v>
      </c>
      <c r="O1033" s="158">
        <v>100</v>
      </c>
      <c r="P1033" s="492"/>
      <c r="Q1033" s="495"/>
      <c r="R1033" s="404"/>
      <c r="S1033" s="404"/>
      <c r="T1033" s="2"/>
    </row>
    <row r="1034" spans="1:20" ht="20.25" customHeight="1" x14ac:dyDescent="0.25">
      <c r="A1034" s="387"/>
      <c r="B1034" s="382"/>
      <c r="C1034" s="190">
        <v>2018</v>
      </c>
      <c r="D1034" s="193">
        <v>0</v>
      </c>
      <c r="E1034" s="193">
        <v>0</v>
      </c>
      <c r="F1034" s="193">
        <v>0</v>
      </c>
      <c r="G1034" s="193">
        <v>0</v>
      </c>
      <c r="H1034" s="193">
        <v>0</v>
      </c>
      <c r="I1034" s="193">
        <v>0</v>
      </c>
      <c r="J1034" s="193">
        <v>0</v>
      </c>
      <c r="K1034" s="193">
        <v>0</v>
      </c>
      <c r="L1034" s="193">
        <v>0</v>
      </c>
      <c r="M1034" s="193">
        <v>0</v>
      </c>
      <c r="N1034" s="193">
        <v>0</v>
      </c>
      <c r="O1034" s="193">
        <v>0</v>
      </c>
      <c r="P1034" s="493"/>
      <c r="Q1034" s="226" t="s">
        <v>341</v>
      </c>
      <c r="R1034" s="202" t="s">
        <v>341</v>
      </c>
      <c r="S1034" s="202" t="s">
        <v>341</v>
      </c>
      <c r="T1034" s="2"/>
    </row>
    <row r="1035" spans="1:20" ht="15" customHeight="1" x14ac:dyDescent="0.25">
      <c r="A1035" s="417" t="s">
        <v>163</v>
      </c>
      <c r="B1035" s="420" t="s">
        <v>173</v>
      </c>
      <c r="C1035" s="13" t="s">
        <v>610</v>
      </c>
      <c r="D1035" s="14">
        <f>SUM(D1036:D1042)</f>
        <v>577416.20000000007</v>
      </c>
      <c r="E1035" s="14">
        <f t="shared" ref="E1035:M1035" si="289">SUM(E1036:E1042)</f>
        <v>577396.79999999993</v>
      </c>
      <c r="F1035" s="14">
        <f t="shared" si="289"/>
        <v>2443.4</v>
      </c>
      <c r="G1035" s="14">
        <f t="shared" si="289"/>
        <v>2443.4</v>
      </c>
      <c r="H1035" s="14">
        <f t="shared" si="289"/>
        <v>4767</v>
      </c>
      <c r="I1035" s="14">
        <f t="shared" si="289"/>
        <v>4767</v>
      </c>
      <c r="J1035" s="14">
        <f t="shared" si="289"/>
        <v>570205.80000000005</v>
      </c>
      <c r="K1035" s="14">
        <f t="shared" si="289"/>
        <v>570186.4</v>
      </c>
      <c r="L1035" s="14">
        <f t="shared" si="289"/>
        <v>0</v>
      </c>
      <c r="M1035" s="14">
        <f t="shared" si="289"/>
        <v>0</v>
      </c>
      <c r="N1035" s="14">
        <v>100</v>
      </c>
      <c r="O1035" s="322">
        <f>E1035/D1035</f>
        <v>0.9999664020510679</v>
      </c>
      <c r="P1035" s="423" t="s">
        <v>22</v>
      </c>
      <c r="Q1035" s="423" t="s">
        <v>22</v>
      </c>
      <c r="R1035" s="423" t="s">
        <v>22</v>
      </c>
      <c r="S1035" s="423" t="s">
        <v>22</v>
      </c>
      <c r="T1035" s="2"/>
    </row>
    <row r="1036" spans="1:20" x14ac:dyDescent="0.25">
      <c r="A1036" s="418"/>
      <c r="B1036" s="421"/>
      <c r="C1036" s="12">
        <v>2014</v>
      </c>
      <c r="D1036" s="14">
        <f t="shared" ref="D1036:D1042" si="290">SUM(D1044+D1059+D1074+D1094+D1117+D1131)</f>
        <v>58224</v>
      </c>
      <c r="E1036" s="14">
        <f t="shared" ref="E1036:M1036" si="291">SUM(E1044+E1059+E1074+E1094+E1117+E1131)</f>
        <v>58221.700000000004</v>
      </c>
      <c r="F1036" s="14">
        <f t="shared" si="291"/>
        <v>0</v>
      </c>
      <c r="G1036" s="14">
        <f t="shared" si="291"/>
        <v>0</v>
      </c>
      <c r="H1036" s="14">
        <f t="shared" si="291"/>
        <v>0</v>
      </c>
      <c r="I1036" s="14">
        <f t="shared" si="291"/>
        <v>0</v>
      </c>
      <c r="J1036" s="14">
        <f t="shared" si="291"/>
        <v>58224</v>
      </c>
      <c r="K1036" s="14">
        <f t="shared" si="291"/>
        <v>58221.700000000004</v>
      </c>
      <c r="L1036" s="14">
        <f t="shared" si="291"/>
        <v>0</v>
      </c>
      <c r="M1036" s="14">
        <f t="shared" si="291"/>
        <v>0</v>
      </c>
      <c r="N1036" s="14">
        <v>100</v>
      </c>
      <c r="O1036" s="14">
        <v>100</v>
      </c>
      <c r="P1036" s="424"/>
      <c r="Q1036" s="424"/>
      <c r="R1036" s="424"/>
      <c r="S1036" s="424"/>
      <c r="T1036" s="2"/>
    </row>
    <row r="1037" spans="1:20" x14ac:dyDescent="0.25">
      <c r="A1037" s="418"/>
      <c r="B1037" s="421"/>
      <c r="C1037" s="12">
        <v>2015</v>
      </c>
      <c r="D1037" s="14">
        <f t="shared" si="290"/>
        <v>63959.700000000004</v>
      </c>
      <c r="E1037" s="14">
        <f t="shared" ref="E1037:M1037" si="292">SUM(E1045+E1060+E1075+E1095+E1118+E1132)</f>
        <v>63957.599999999999</v>
      </c>
      <c r="F1037" s="14">
        <f t="shared" si="292"/>
        <v>0</v>
      </c>
      <c r="G1037" s="14">
        <f t="shared" si="292"/>
        <v>0</v>
      </c>
      <c r="H1037" s="14">
        <f t="shared" si="292"/>
        <v>55.9</v>
      </c>
      <c r="I1037" s="14">
        <f t="shared" si="292"/>
        <v>55.9</v>
      </c>
      <c r="J1037" s="14">
        <f t="shared" si="292"/>
        <v>63903.8</v>
      </c>
      <c r="K1037" s="14">
        <f t="shared" si="292"/>
        <v>63901.700000000004</v>
      </c>
      <c r="L1037" s="14">
        <f t="shared" si="292"/>
        <v>0</v>
      </c>
      <c r="M1037" s="14">
        <f t="shared" si="292"/>
        <v>0</v>
      </c>
      <c r="N1037" s="14">
        <v>100</v>
      </c>
      <c r="O1037" s="14">
        <v>100</v>
      </c>
      <c r="P1037" s="424"/>
      <c r="Q1037" s="424"/>
      <c r="R1037" s="424"/>
      <c r="S1037" s="424"/>
      <c r="T1037" s="2"/>
    </row>
    <row r="1038" spans="1:20" x14ac:dyDescent="0.25">
      <c r="A1038" s="418"/>
      <c r="B1038" s="421"/>
      <c r="C1038" s="12">
        <v>2016</v>
      </c>
      <c r="D1038" s="14">
        <f t="shared" si="290"/>
        <v>77169.2</v>
      </c>
      <c r="E1038" s="14">
        <f t="shared" ref="E1038:M1038" si="293">SUM(E1046+E1061+E1076+E1096+E1119+E1133)</f>
        <v>77166.8</v>
      </c>
      <c r="F1038" s="14">
        <f t="shared" si="293"/>
        <v>50</v>
      </c>
      <c r="G1038" s="14">
        <f t="shared" si="293"/>
        <v>50</v>
      </c>
      <c r="H1038" s="14">
        <f t="shared" si="293"/>
        <v>40</v>
      </c>
      <c r="I1038" s="14">
        <f t="shared" si="293"/>
        <v>40</v>
      </c>
      <c r="J1038" s="14">
        <f t="shared" si="293"/>
        <v>77079.199999999997</v>
      </c>
      <c r="K1038" s="14">
        <f t="shared" si="293"/>
        <v>77076.800000000003</v>
      </c>
      <c r="L1038" s="14">
        <f t="shared" si="293"/>
        <v>0</v>
      </c>
      <c r="M1038" s="14">
        <f t="shared" si="293"/>
        <v>0</v>
      </c>
      <c r="N1038" s="14">
        <v>100</v>
      </c>
      <c r="O1038" s="14">
        <v>100</v>
      </c>
      <c r="P1038" s="424"/>
      <c r="Q1038" s="424"/>
      <c r="R1038" s="424"/>
      <c r="S1038" s="424"/>
      <c r="T1038" s="2"/>
    </row>
    <row r="1039" spans="1:20" x14ac:dyDescent="0.25">
      <c r="A1039" s="418"/>
      <c r="B1039" s="421"/>
      <c r="C1039" s="12">
        <v>2017</v>
      </c>
      <c r="D1039" s="14">
        <f t="shared" si="290"/>
        <v>130948.90000000001</v>
      </c>
      <c r="E1039" s="14">
        <f t="shared" ref="E1039:M1039" si="294">SUM(E1047+E1062+E1077+E1097+E1120+E1134)</f>
        <v>130947</v>
      </c>
      <c r="F1039" s="14">
        <f t="shared" si="294"/>
        <v>0</v>
      </c>
      <c r="G1039" s="14">
        <f t="shared" si="294"/>
        <v>0</v>
      </c>
      <c r="H1039" s="14">
        <f t="shared" si="294"/>
        <v>1346.2</v>
      </c>
      <c r="I1039" s="14">
        <f t="shared" si="294"/>
        <v>1346.2</v>
      </c>
      <c r="J1039" s="14">
        <f t="shared" si="294"/>
        <v>129602.70000000001</v>
      </c>
      <c r="K1039" s="14">
        <f t="shared" si="294"/>
        <v>129600.80000000002</v>
      </c>
      <c r="L1039" s="14">
        <f t="shared" si="294"/>
        <v>0</v>
      </c>
      <c r="M1039" s="14">
        <f t="shared" si="294"/>
        <v>0</v>
      </c>
      <c r="N1039" s="14">
        <v>100</v>
      </c>
      <c r="O1039" s="14">
        <v>100</v>
      </c>
      <c r="P1039" s="424"/>
      <c r="Q1039" s="424"/>
      <c r="R1039" s="424"/>
      <c r="S1039" s="424"/>
      <c r="T1039" s="2"/>
    </row>
    <row r="1040" spans="1:20" x14ac:dyDescent="0.25">
      <c r="A1040" s="418"/>
      <c r="B1040" s="421"/>
      <c r="C1040" s="12">
        <v>2018</v>
      </c>
      <c r="D1040" s="14">
        <f t="shared" si="290"/>
        <v>76270.000000000015</v>
      </c>
      <c r="E1040" s="14">
        <f t="shared" ref="E1040:M1040" si="295">SUM(E1048+E1063+E1078+E1098+E1121+E1135)</f>
        <v>76266.7</v>
      </c>
      <c r="F1040" s="14">
        <f t="shared" si="295"/>
        <v>31</v>
      </c>
      <c r="G1040" s="14">
        <f t="shared" si="295"/>
        <v>31</v>
      </c>
      <c r="H1040" s="14">
        <f t="shared" si="295"/>
        <v>230</v>
      </c>
      <c r="I1040" s="14">
        <f t="shared" si="295"/>
        <v>230</v>
      </c>
      <c r="J1040" s="14">
        <f t="shared" si="295"/>
        <v>76009.000000000015</v>
      </c>
      <c r="K1040" s="14">
        <f t="shared" si="295"/>
        <v>76005.7</v>
      </c>
      <c r="L1040" s="14">
        <f t="shared" si="295"/>
        <v>0</v>
      </c>
      <c r="M1040" s="14">
        <f t="shared" si="295"/>
        <v>0</v>
      </c>
      <c r="N1040" s="14">
        <v>100</v>
      </c>
      <c r="O1040" s="14">
        <v>100</v>
      </c>
      <c r="P1040" s="424"/>
      <c r="Q1040" s="424"/>
      <c r="R1040" s="424"/>
      <c r="S1040" s="424"/>
      <c r="T1040" s="2"/>
    </row>
    <row r="1041" spans="1:20" x14ac:dyDescent="0.25">
      <c r="A1041" s="418"/>
      <c r="B1041" s="421"/>
      <c r="C1041" s="12">
        <v>2019</v>
      </c>
      <c r="D1041" s="14">
        <f t="shared" si="290"/>
        <v>82361.700000000012</v>
      </c>
      <c r="E1041" s="14">
        <f t="shared" ref="E1041:M1041" si="296">SUM(E1049+E1064+E1079+E1099+E1122+E1136)</f>
        <v>82357.899999999994</v>
      </c>
      <c r="F1041" s="14">
        <f t="shared" si="296"/>
        <v>2281.5</v>
      </c>
      <c r="G1041" s="14">
        <f t="shared" si="296"/>
        <v>2281.5</v>
      </c>
      <c r="H1041" s="14">
        <f t="shared" si="296"/>
        <v>317.39999999999998</v>
      </c>
      <c r="I1041" s="14">
        <f t="shared" si="296"/>
        <v>317.39999999999998</v>
      </c>
      <c r="J1041" s="14">
        <f t="shared" si="296"/>
        <v>79762.8</v>
      </c>
      <c r="K1041" s="14">
        <f t="shared" si="296"/>
        <v>79759</v>
      </c>
      <c r="L1041" s="14">
        <f t="shared" si="296"/>
        <v>0</v>
      </c>
      <c r="M1041" s="14">
        <f t="shared" si="296"/>
        <v>0</v>
      </c>
      <c r="N1041" s="14">
        <v>100</v>
      </c>
      <c r="O1041" s="14">
        <v>100</v>
      </c>
      <c r="P1041" s="424"/>
      <c r="Q1041" s="424"/>
      <c r="R1041" s="424"/>
      <c r="S1041" s="424"/>
      <c r="T1041" s="2"/>
    </row>
    <row r="1042" spans="1:20" x14ac:dyDescent="0.25">
      <c r="A1042" s="419"/>
      <c r="B1042" s="422"/>
      <c r="C1042" s="12">
        <v>2020</v>
      </c>
      <c r="D1042" s="14">
        <f t="shared" si="290"/>
        <v>88482.7</v>
      </c>
      <c r="E1042" s="14">
        <f t="shared" ref="E1042:M1042" si="297">SUM(E1050+E1065+E1080+E1100+E1123+E1137)</f>
        <v>88479.1</v>
      </c>
      <c r="F1042" s="14">
        <f t="shared" si="297"/>
        <v>80.900000000000006</v>
      </c>
      <c r="G1042" s="14">
        <f t="shared" si="297"/>
        <v>80.900000000000006</v>
      </c>
      <c r="H1042" s="14">
        <f t="shared" si="297"/>
        <v>2777.5</v>
      </c>
      <c r="I1042" s="14">
        <f t="shared" si="297"/>
        <v>2777.5</v>
      </c>
      <c r="J1042" s="14">
        <f t="shared" si="297"/>
        <v>85624.3</v>
      </c>
      <c r="K1042" s="14">
        <f t="shared" si="297"/>
        <v>85620.700000000012</v>
      </c>
      <c r="L1042" s="14">
        <f t="shared" si="297"/>
        <v>0</v>
      </c>
      <c r="M1042" s="14">
        <f t="shared" si="297"/>
        <v>0</v>
      </c>
      <c r="N1042" s="14">
        <v>100</v>
      </c>
      <c r="O1042" s="322">
        <f>E1042/D1042</f>
        <v>0.99995931408060568</v>
      </c>
      <c r="P1042" s="425"/>
      <c r="Q1042" s="425"/>
      <c r="R1042" s="425"/>
      <c r="S1042" s="425"/>
      <c r="T1042" s="2"/>
    </row>
    <row r="1043" spans="1:20" ht="15" customHeight="1" x14ac:dyDescent="0.25">
      <c r="A1043" s="426" t="s">
        <v>164</v>
      </c>
      <c r="B1043" s="429" t="s">
        <v>175</v>
      </c>
      <c r="C1043" s="17" t="s">
        <v>610</v>
      </c>
      <c r="D1043" s="18">
        <f>SUM(D1044:D1050)</f>
        <v>101174.6</v>
      </c>
      <c r="E1043" s="18">
        <f t="shared" ref="E1043:M1043" si="298">SUM(E1044:E1050)</f>
        <v>101169.4</v>
      </c>
      <c r="F1043" s="18">
        <f t="shared" si="298"/>
        <v>373.4</v>
      </c>
      <c r="G1043" s="18">
        <f t="shared" si="298"/>
        <v>373.4</v>
      </c>
      <c r="H1043" s="18">
        <f t="shared" si="298"/>
        <v>2743.5</v>
      </c>
      <c r="I1043" s="18">
        <f t="shared" si="298"/>
        <v>2743.5</v>
      </c>
      <c r="J1043" s="18">
        <f t="shared" si="298"/>
        <v>98057.7</v>
      </c>
      <c r="K1043" s="18">
        <f t="shared" si="298"/>
        <v>98052.5</v>
      </c>
      <c r="L1043" s="18">
        <f t="shared" si="298"/>
        <v>0</v>
      </c>
      <c r="M1043" s="18">
        <f t="shared" si="298"/>
        <v>0</v>
      </c>
      <c r="N1043" s="18">
        <v>100</v>
      </c>
      <c r="O1043" s="319">
        <f>E1043/D1043</f>
        <v>0.99994860370092875</v>
      </c>
      <c r="P1043" s="432" t="s">
        <v>22</v>
      </c>
      <c r="Q1043" s="432" t="s">
        <v>22</v>
      </c>
      <c r="R1043" s="432" t="s">
        <v>22</v>
      </c>
      <c r="S1043" s="432" t="s">
        <v>22</v>
      </c>
      <c r="T1043" s="2"/>
    </row>
    <row r="1044" spans="1:20" x14ac:dyDescent="0.25">
      <c r="A1044" s="427"/>
      <c r="B1044" s="430"/>
      <c r="C1044" s="16">
        <v>2014</v>
      </c>
      <c r="D1044" s="18">
        <f t="shared" ref="D1044:M1050" si="299">SUM(D1051)</f>
        <v>8913</v>
      </c>
      <c r="E1044" s="18">
        <f t="shared" ref="E1044:M1044" si="300">SUM(E1051)</f>
        <v>8911.9</v>
      </c>
      <c r="F1044" s="18">
        <f t="shared" si="300"/>
        <v>0</v>
      </c>
      <c r="G1044" s="18">
        <f t="shared" si="300"/>
        <v>0</v>
      </c>
      <c r="H1044" s="18">
        <f t="shared" si="300"/>
        <v>0</v>
      </c>
      <c r="I1044" s="18">
        <f t="shared" si="300"/>
        <v>0</v>
      </c>
      <c r="J1044" s="18">
        <f t="shared" si="300"/>
        <v>8913</v>
      </c>
      <c r="K1044" s="18">
        <f t="shared" si="300"/>
        <v>8911.9</v>
      </c>
      <c r="L1044" s="18">
        <f t="shared" si="300"/>
        <v>0</v>
      </c>
      <c r="M1044" s="18">
        <f t="shared" si="300"/>
        <v>0</v>
      </c>
      <c r="N1044" s="18">
        <v>100</v>
      </c>
      <c r="O1044" s="18">
        <v>100</v>
      </c>
      <c r="P1044" s="433"/>
      <c r="Q1044" s="433"/>
      <c r="R1044" s="433"/>
      <c r="S1044" s="433"/>
      <c r="T1044" s="2"/>
    </row>
    <row r="1045" spans="1:20" x14ac:dyDescent="0.25">
      <c r="A1045" s="427"/>
      <c r="B1045" s="430"/>
      <c r="C1045" s="16">
        <v>2015</v>
      </c>
      <c r="D1045" s="18">
        <f t="shared" si="299"/>
        <v>8181</v>
      </c>
      <c r="E1045" s="18">
        <f t="shared" ref="E1045:M1045" si="301">SUM(E1052)</f>
        <v>8180.4</v>
      </c>
      <c r="F1045" s="18">
        <f t="shared" si="301"/>
        <v>0</v>
      </c>
      <c r="G1045" s="18">
        <f t="shared" si="301"/>
        <v>0</v>
      </c>
      <c r="H1045" s="18">
        <f t="shared" si="301"/>
        <v>55.9</v>
      </c>
      <c r="I1045" s="18">
        <f t="shared" si="301"/>
        <v>55.9</v>
      </c>
      <c r="J1045" s="18">
        <f t="shared" si="301"/>
        <v>8125.1</v>
      </c>
      <c r="K1045" s="18">
        <f t="shared" si="301"/>
        <v>8124.5</v>
      </c>
      <c r="L1045" s="18">
        <f t="shared" si="301"/>
        <v>0</v>
      </c>
      <c r="M1045" s="18">
        <f t="shared" si="301"/>
        <v>0</v>
      </c>
      <c r="N1045" s="18">
        <v>100</v>
      </c>
      <c r="O1045" s="18">
        <v>100</v>
      </c>
      <c r="P1045" s="433"/>
      <c r="Q1045" s="433"/>
      <c r="R1045" s="433"/>
      <c r="S1045" s="433"/>
      <c r="T1045" s="2"/>
    </row>
    <row r="1046" spans="1:20" x14ac:dyDescent="0.25">
      <c r="A1046" s="427"/>
      <c r="B1046" s="430"/>
      <c r="C1046" s="16">
        <v>2016</v>
      </c>
      <c r="D1046" s="18">
        <f t="shared" si="299"/>
        <v>7980.8</v>
      </c>
      <c r="E1046" s="18">
        <f t="shared" ref="E1046:M1046" si="302">SUM(E1053)</f>
        <v>7980.3</v>
      </c>
      <c r="F1046" s="18">
        <f t="shared" si="302"/>
        <v>50</v>
      </c>
      <c r="G1046" s="18">
        <f t="shared" si="302"/>
        <v>50</v>
      </c>
      <c r="H1046" s="18">
        <f t="shared" si="302"/>
        <v>0</v>
      </c>
      <c r="I1046" s="18">
        <f t="shared" si="302"/>
        <v>0</v>
      </c>
      <c r="J1046" s="18">
        <f t="shared" si="302"/>
        <v>7930.8</v>
      </c>
      <c r="K1046" s="18">
        <f t="shared" si="302"/>
        <v>7930.3</v>
      </c>
      <c r="L1046" s="18">
        <f t="shared" si="302"/>
        <v>0</v>
      </c>
      <c r="M1046" s="18">
        <f t="shared" si="302"/>
        <v>0</v>
      </c>
      <c r="N1046" s="18">
        <v>100</v>
      </c>
      <c r="O1046" s="18">
        <v>100</v>
      </c>
      <c r="P1046" s="433"/>
      <c r="Q1046" s="433"/>
      <c r="R1046" s="433"/>
      <c r="S1046" s="433"/>
      <c r="T1046" s="2"/>
    </row>
    <row r="1047" spans="1:20" x14ac:dyDescent="0.25">
      <c r="A1047" s="427"/>
      <c r="B1047" s="430"/>
      <c r="C1047" s="16">
        <v>2017</v>
      </c>
      <c r="D1047" s="18">
        <f t="shared" si="299"/>
        <v>9156.4</v>
      </c>
      <c r="E1047" s="18">
        <f t="shared" ref="E1047:M1047" si="303">SUM(E1054)</f>
        <v>9156</v>
      </c>
      <c r="F1047" s="18">
        <f t="shared" si="303"/>
        <v>0</v>
      </c>
      <c r="G1047" s="18">
        <f t="shared" si="303"/>
        <v>0</v>
      </c>
      <c r="H1047" s="18">
        <f t="shared" si="303"/>
        <v>37.200000000000003</v>
      </c>
      <c r="I1047" s="18">
        <f t="shared" si="303"/>
        <v>37.200000000000003</v>
      </c>
      <c r="J1047" s="18">
        <f t="shared" si="303"/>
        <v>9119.2000000000007</v>
      </c>
      <c r="K1047" s="18">
        <f t="shared" si="303"/>
        <v>9118.7999999999993</v>
      </c>
      <c r="L1047" s="18">
        <f t="shared" si="303"/>
        <v>0</v>
      </c>
      <c r="M1047" s="18">
        <f t="shared" si="303"/>
        <v>0</v>
      </c>
      <c r="N1047" s="18">
        <v>100</v>
      </c>
      <c r="O1047" s="18">
        <v>100</v>
      </c>
      <c r="P1047" s="433"/>
      <c r="Q1047" s="433"/>
      <c r="R1047" s="433"/>
      <c r="S1047" s="433"/>
      <c r="T1047" s="2"/>
    </row>
    <row r="1048" spans="1:20" x14ac:dyDescent="0.25">
      <c r="A1048" s="427"/>
      <c r="B1048" s="430"/>
      <c r="C1048" s="16">
        <v>2018</v>
      </c>
      <c r="D1048" s="18">
        <f t="shared" si="299"/>
        <v>19908.5</v>
      </c>
      <c r="E1048" s="18">
        <f t="shared" ref="E1048:M1048" si="304">SUM(E1055)</f>
        <v>19907.5</v>
      </c>
      <c r="F1048" s="18">
        <f t="shared" si="304"/>
        <v>31</v>
      </c>
      <c r="G1048" s="18">
        <f t="shared" si="304"/>
        <v>31</v>
      </c>
      <c r="H1048" s="18">
        <f t="shared" si="304"/>
        <v>5.5</v>
      </c>
      <c r="I1048" s="18">
        <f t="shared" si="304"/>
        <v>5.5</v>
      </c>
      <c r="J1048" s="18">
        <f t="shared" si="304"/>
        <v>19872</v>
      </c>
      <c r="K1048" s="18">
        <f t="shared" si="304"/>
        <v>19871</v>
      </c>
      <c r="L1048" s="18">
        <f t="shared" si="304"/>
        <v>0</v>
      </c>
      <c r="M1048" s="18">
        <f t="shared" si="304"/>
        <v>0</v>
      </c>
      <c r="N1048" s="18">
        <v>100</v>
      </c>
      <c r="O1048" s="18">
        <v>100</v>
      </c>
      <c r="P1048" s="433"/>
      <c r="Q1048" s="433"/>
      <c r="R1048" s="433"/>
      <c r="S1048" s="433"/>
      <c r="T1048" s="2"/>
    </row>
    <row r="1049" spans="1:20" x14ac:dyDescent="0.25">
      <c r="A1049" s="427"/>
      <c r="B1049" s="430"/>
      <c r="C1049" s="16">
        <v>2019</v>
      </c>
      <c r="D1049" s="18">
        <f t="shared" si="299"/>
        <v>21796.3</v>
      </c>
      <c r="E1049" s="18">
        <f t="shared" ref="E1049:M1049" si="305">SUM(E1056)</f>
        <v>21795.7</v>
      </c>
      <c r="F1049" s="18">
        <f t="shared" si="305"/>
        <v>211.5</v>
      </c>
      <c r="G1049" s="18">
        <f t="shared" si="305"/>
        <v>211.5</v>
      </c>
      <c r="H1049" s="18">
        <f t="shared" si="305"/>
        <v>137.4</v>
      </c>
      <c r="I1049" s="18">
        <f t="shared" si="305"/>
        <v>137.4</v>
      </c>
      <c r="J1049" s="18">
        <f t="shared" si="305"/>
        <v>21447.4</v>
      </c>
      <c r="K1049" s="18">
        <f t="shared" si="305"/>
        <v>21446.799999999999</v>
      </c>
      <c r="L1049" s="18">
        <f t="shared" si="305"/>
        <v>0</v>
      </c>
      <c r="M1049" s="18">
        <f t="shared" si="305"/>
        <v>0</v>
      </c>
      <c r="N1049" s="18">
        <v>100</v>
      </c>
      <c r="O1049" s="18">
        <v>100</v>
      </c>
      <c r="P1049" s="433"/>
      <c r="Q1049" s="433"/>
      <c r="R1049" s="433"/>
      <c r="S1049" s="433"/>
      <c r="T1049" s="2"/>
    </row>
    <row r="1050" spans="1:20" x14ac:dyDescent="0.25">
      <c r="A1050" s="428"/>
      <c r="B1050" s="431"/>
      <c r="C1050" s="16">
        <v>2020</v>
      </c>
      <c r="D1050" s="18">
        <f t="shared" si="299"/>
        <v>25238.6</v>
      </c>
      <c r="E1050" s="18">
        <f t="shared" si="299"/>
        <v>25237.599999999999</v>
      </c>
      <c r="F1050" s="18">
        <f t="shared" si="299"/>
        <v>80.900000000000006</v>
      </c>
      <c r="G1050" s="18">
        <f t="shared" si="299"/>
        <v>80.900000000000006</v>
      </c>
      <c r="H1050" s="18">
        <f t="shared" si="299"/>
        <v>2507.5</v>
      </c>
      <c r="I1050" s="18">
        <f t="shared" si="299"/>
        <v>2507.5</v>
      </c>
      <c r="J1050" s="18">
        <f t="shared" si="299"/>
        <v>22650.2</v>
      </c>
      <c r="K1050" s="18">
        <f t="shared" si="299"/>
        <v>22649.200000000001</v>
      </c>
      <c r="L1050" s="18">
        <f t="shared" si="299"/>
        <v>0</v>
      </c>
      <c r="M1050" s="18">
        <f t="shared" si="299"/>
        <v>0</v>
      </c>
      <c r="N1050" s="18">
        <v>100</v>
      </c>
      <c r="O1050" s="18">
        <v>100</v>
      </c>
      <c r="P1050" s="434"/>
      <c r="Q1050" s="434"/>
      <c r="R1050" s="434"/>
      <c r="S1050" s="434"/>
      <c r="T1050" s="2"/>
    </row>
    <row r="1051" spans="1:20" ht="21.75" customHeight="1" x14ac:dyDescent="0.25">
      <c r="A1051" s="385" t="s">
        <v>165</v>
      </c>
      <c r="B1051" s="380" t="s">
        <v>525</v>
      </c>
      <c r="C1051" s="23">
        <v>2014</v>
      </c>
      <c r="D1051" s="24">
        <v>8913</v>
      </c>
      <c r="E1051" s="24">
        <v>8911.9</v>
      </c>
      <c r="F1051" s="24">
        <v>0</v>
      </c>
      <c r="G1051" s="24">
        <v>0</v>
      </c>
      <c r="H1051" s="24">
        <v>0</v>
      </c>
      <c r="I1051" s="24">
        <v>0</v>
      </c>
      <c r="J1051" s="24">
        <v>8913</v>
      </c>
      <c r="K1051" s="24">
        <v>8911.9</v>
      </c>
      <c r="L1051" s="24">
        <v>0</v>
      </c>
      <c r="M1051" s="24">
        <v>0</v>
      </c>
      <c r="N1051" s="24">
        <v>100</v>
      </c>
      <c r="O1051" s="24">
        <v>100</v>
      </c>
      <c r="P1051" s="380" t="s">
        <v>176</v>
      </c>
      <c r="Q1051" s="10">
        <v>88</v>
      </c>
      <c r="R1051" s="10">
        <v>91.4</v>
      </c>
      <c r="S1051" s="10">
        <v>103.86</v>
      </c>
      <c r="T1051" s="2"/>
    </row>
    <row r="1052" spans="1:20" ht="21" customHeight="1" x14ac:dyDescent="0.25">
      <c r="A1052" s="386"/>
      <c r="B1052" s="381"/>
      <c r="C1052" s="23">
        <v>2015</v>
      </c>
      <c r="D1052" s="24">
        <v>8181</v>
      </c>
      <c r="E1052" s="24">
        <v>8180.4</v>
      </c>
      <c r="F1052" s="24">
        <v>0</v>
      </c>
      <c r="G1052" s="24">
        <v>0</v>
      </c>
      <c r="H1052" s="24">
        <v>55.9</v>
      </c>
      <c r="I1052" s="24">
        <v>55.9</v>
      </c>
      <c r="J1052" s="24">
        <v>8125.1</v>
      </c>
      <c r="K1052" s="24">
        <v>8124.5</v>
      </c>
      <c r="L1052" s="24">
        <v>0</v>
      </c>
      <c r="M1052" s="24">
        <v>0</v>
      </c>
      <c r="N1052" s="24">
        <v>100</v>
      </c>
      <c r="O1052" s="24">
        <v>100</v>
      </c>
      <c r="P1052" s="381"/>
      <c r="Q1052" s="85">
        <v>88.1</v>
      </c>
      <c r="R1052" s="95">
        <v>91.4</v>
      </c>
      <c r="S1052" s="85">
        <v>103.7</v>
      </c>
      <c r="T1052" s="2"/>
    </row>
    <row r="1053" spans="1:20" ht="18.75" customHeight="1" x14ac:dyDescent="0.25">
      <c r="A1053" s="386"/>
      <c r="B1053" s="381"/>
      <c r="C1053" s="23">
        <v>2016</v>
      </c>
      <c r="D1053" s="24">
        <v>7980.8</v>
      </c>
      <c r="E1053" s="24">
        <v>7980.3</v>
      </c>
      <c r="F1053" s="24">
        <v>50</v>
      </c>
      <c r="G1053" s="24">
        <v>50</v>
      </c>
      <c r="H1053" s="24">
        <v>0</v>
      </c>
      <c r="I1053" s="24">
        <v>0</v>
      </c>
      <c r="J1053" s="24">
        <v>7930.8</v>
      </c>
      <c r="K1053" s="24">
        <v>7930.3</v>
      </c>
      <c r="L1053" s="24">
        <v>0</v>
      </c>
      <c r="M1053" s="24">
        <v>0</v>
      </c>
      <c r="N1053" s="24">
        <v>100</v>
      </c>
      <c r="O1053" s="24">
        <v>100</v>
      </c>
      <c r="P1053" s="381"/>
      <c r="Q1053" s="144">
        <v>88.15</v>
      </c>
      <c r="R1053" s="95">
        <v>90.2</v>
      </c>
      <c r="S1053" s="144">
        <v>102.3</v>
      </c>
      <c r="T1053" s="2"/>
    </row>
    <row r="1054" spans="1:20" ht="18" customHeight="1" x14ac:dyDescent="0.25">
      <c r="A1054" s="386"/>
      <c r="B1054" s="381"/>
      <c r="C1054" s="23">
        <v>2017</v>
      </c>
      <c r="D1054" s="24">
        <v>9156.4</v>
      </c>
      <c r="E1054" s="24">
        <v>9156</v>
      </c>
      <c r="F1054" s="24">
        <v>0</v>
      </c>
      <c r="G1054" s="24">
        <v>0</v>
      </c>
      <c r="H1054" s="24">
        <v>37.200000000000003</v>
      </c>
      <c r="I1054" s="24">
        <v>37.200000000000003</v>
      </c>
      <c r="J1054" s="24">
        <v>9119.2000000000007</v>
      </c>
      <c r="K1054" s="24">
        <v>9118.7999999999993</v>
      </c>
      <c r="L1054" s="24">
        <v>0</v>
      </c>
      <c r="M1054" s="24">
        <v>0</v>
      </c>
      <c r="N1054" s="24">
        <v>100</v>
      </c>
      <c r="O1054" s="24">
        <v>100</v>
      </c>
      <c r="P1054" s="381"/>
      <c r="Q1054" s="168">
        <v>88.2</v>
      </c>
      <c r="R1054" s="182">
        <v>84</v>
      </c>
      <c r="S1054" s="168">
        <v>95</v>
      </c>
      <c r="T1054" s="2"/>
    </row>
    <row r="1055" spans="1:20" ht="18" customHeight="1" x14ac:dyDescent="0.25">
      <c r="A1055" s="386"/>
      <c r="B1055" s="381"/>
      <c r="C1055" s="23">
        <v>2018</v>
      </c>
      <c r="D1055" s="24">
        <v>19908.5</v>
      </c>
      <c r="E1055" s="24">
        <v>19907.5</v>
      </c>
      <c r="F1055" s="24">
        <v>31</v>
      </c>
      <c r="G1055" s="24">
        <v>31</v>
      </c>
      <c r="H1055" s="24">
        <v>5.5</v>
      </c>
      <c r="I1055" s="24">
        <v>5.5</v>
      </c>
      <c r="J1055" s="24">
        <v>19872</v>
      </c>
      <c r="K1055" s="24">
        <v>19871</v>
      </c>
      <c r="L1055" s="24">
        <v>0</v>
      </c>
      <c r="M1055" s="24">
        <v>0</v>
      </c>
      <c r="N1055" s="24">
        <v>100</v>
      </c>
      <c r="O1055" s="24">
        <v>100</v>
      </c>
      <c r="P1055" s="381"/>
      <c r="Q1055" s="210">
        <v>88.3</v>
      </c>
      <c r="R1055" s="182">
        <v>86.7</v>
      </c>
      <c r="S1055" s="210">
        <v>98.2</v>
      </c>
      <c r="T1055" s="2"/>
    </row>
    <row r="1056" spans="1:20" ht="18" customHeight="1" x14ac:dyDescent="0.25">
      <c r="A1056" s="386"/>
      <c r="B1056" s="381"/>
      <c r="C1056" s="23">
        <v>2019</v>
      </c>
      <c r="D1056" s="24">
        <v>21796.3</v>
      </c>
      <c r="E1056" s="24">
        <v>21795.7</v>
      </c>
      <c r="F1056" s="24">
        <v>211.5</v>
      </c>
      <c r="G1056" s="24">
        <v>211.5</v>
      </c>
      <c r="H1056" s="24">
        <v>137.4</v>
      </c>
      <c r="I1056" s="24">
        <v>137.4</v>
      </c>
      <c r="J1056" s="24">
        <v>21447.4</v>
      </c>
      <c r="K1056" s="24">
        <v>21446.799999999999</v>
      </c>
      <c r="L1056" s="24">
        <v>0</v>
      </c>
      <c r="M1056" s="24">
        <v>0</v>
      </c>
      <c r="N1056" s="24">
        <v>100</v>
      </c>
      <c r="O1056" s="24">
        <v>100</v>
      </c>
      <c r="P1056" s="381"/>
      <c r="Q1056" s="253">
        <v>88.4</v>
      </c>
      <c r="R1056" s="182">
        <v>88.4</v>
      </c>
      <c r="S1056" s="253">
        <v>100</v>
      </c>
      <c r="T1056" s="2"/>
    </row>
    <row r="1057" spans="1:20" ht="18" customHeight="1" x14ac:dyDescent="0.25">
      <c r="A1057" s="387"/>
      <c r="B1057" s="382"/>
      <c r="C1057" s="23">
        <v>2020</v>
      </c>
      <c r="D1057" s="24">
        <v>25238.6</v>
      </c>
      <c r="E1057" s="24">
        <v>25237.599999999999</v>
      </c>
      <c r="F1057" s="24">
        <v>80.900000000000006</v>
      </c>
      <c r="G1057" s="24">
        <v>80.900000000000006</v>
      </c>
      <c r="H1057" s="24">
        <v>2507.5</v>
      </c>
      <c r="I1057" s="24">
        <v>2507.5</v>
      </c>
      <c r="J1057" s="24">
        <v>22650.2</v>
      </c>
      <c r="K1057" s="24">
        <v>22649.200000000001</v>
      </c>
      <c r="L1057" s="24">
        <v>0</v>
      </c>
      <c r="M1057" s="24">
        <v>0</v>
      </c>
      <c r="N1057" s="24">
        <v>100</v>
      </c>
      <c r="O1057" s="354">
        <f>E1057/D1057</f>
        <v>0.99996037815092753</v>
      </c>
      <c r="P1057" s="382"/>
      <c r="Q1057" s="306">
        <v>88.5</v>
      </c>
      <c r="R1057" s="182">
        <v>58</v>
      </c>
      <c r="S1057" s="306">
        <v>65.5</v>
      </c>
      <c r="T1057" s="2"/>
    </row>
    <row r="1058" spans="1:20" ht="15" customHeight="1" x14ac:dyDescent="0.25">
      <c r="A1058" s="426" t="s">
        <v>168</v>
      </c>
      <c r="B1058" s="429" t="s">
        <v>177</v>
      </c>
      <c r="C1058" s="17" t="s">
        <v>610</v>
      </c>
      <c r="D1058" s="18">
        <f>SUM(D1059:D1065)</f>
        <v>51230.299999999996</v>
      </c>
      <c r="E1058" s="18">
        <f t="shared" ref="E1058:M1058" si="306">SUM(E1059:E1065)</f>
        <v>51226.8</v>
      </c>
      <c r="F1058" s="18">
        <f t="shared" si="306"/>
        <v>0</v>
      </c>
      <c r="G1058" s="18">
        <f t="shared" si="306"/>
        <v>0</v>
      </c>
      <c r="H1058" s="18">
        <f t="shared" si="306"/>
        <v>0</v>
      </c>
      <c r="I1058" s="18">
        <f t="shared" si="306"/>
        <v>0</v>
      </c>
      <c r="J1058" s="18">
        <f t="shared" si="306"/>
        <v>51230.299999999996</v>
      </c>
      <c r="K1058" s="18">
        <f t="shared" si="306"/>
        <v>51226.8</v>
      </c>
      <c r="L1058" s="18">
        <f t="shared" si="306"/>
        <v>0</v>
      </c>
      <c r="M1058" s="18">
        <f t="shared" si="306"/>
        <v>0</v>
      </c>
      <c r="N1058" s="18">
        <v>100</v>
      </c>
      <c r="O1058" s="319">
        <f>E1058/D1058</f>
        <v>0.99993168105593777</v>
      </c>
      <c r="P1058" s="432" t="s">
        <v>22</v>
      </c>
      <c r="Q1058" s="432" t="s">
        <v>22</v>
      </c>
      <c r="R1058" s="432" t="s">
        <v>22</v>
      </c>
      <c r="S1058" s="432" t="s">
        <v>22</v>
      </c>
      <c r="T1058" s="2"/>
    </row>
    <row r="1059" spans="1:20" x14ac:dyDescent="0.25">
      <c r="A1059" s="427"/>
      <c r="B1059" s="430"/>
      <c r="C1059" s="16">
        <v>2014</v>
      </c>
      <c r="D1059" s="18">
        <f t="shared" ref="D1059:M1065" si="307">SUM(D1066)</f>
        <v>3969.5</v>
      </c>
      <c r="E1059" s="18">
        <f t="shared" ref="E1059:M1059" si="308">SUM(E1066)</f>
        <v>3968.9</v>
      </c>
      <c r="F1059" s="18">
        <f t="shared" si="308"/>
        <v>0</v>
      </c>
      <c r="G1059" s="18">
        <f t="shared" si="308"/>
        <v>0</v>
      </c>
      <c r="H1059" s="18">
        <f t="shared" si="308"/>
        <v>0</v>
      </c>
      <c r="I1059" s="18">
        <f t="shared" si="308"/>
        <v>0</v>
      </c>
      <c r="J1059" s="18">
        <f t="shared" si="308"/>
        <v>3969.5</v>
      </c>
      <c r="K1059" s="18">
        <f t="shared" si="308"/>
        <v>3968.9</v>
      </c>
      <c r="L1059" s="18">
        <f t="shared" si="308"/>
        <v>0</v>
      </c>
      <c r="M1059" s="18">
        <f t="shared" si="308"/>
        <v>0</v>
      </c>
      <c r="N1059" s="18">
        <v>100</v>
      </c>
      <c r="O1059" s="18">
        <v>99.98</v>
      </c>
      <c r="P1059" s="433"/>
      <c r="Q1059" s="433"/>
      <c r="R1059" s="433"/>
      <c r="S1059" s="433"/>
      <c r="T1059" s="2"/>
    </row>
    <row r="1060" spans="1:20" x14ac:dyDescent="0.25">
      <c r="A1060" s="427"/>
      <c r="B1060" s="430"/>
      <c r="C1060" s="16">
        <v>2015</v>
      </c>
      <c r="D1060" s="18">
        <f t="shared" si="307"/>
        <v>5674</v>
      </c>
      <c r="E1060" s="18">
        <f t="shared" ref="E1060:M1060" si="309">SUM(E1067)</f>
        <v>5673.4</v>
      </c>
      <c r="F1060" s="18">
        <f t="shared" si="309"/>
        <v>0</v>
      </c>
      <c r="G1060" s="18">
        <f t="shared" si="309"/>
        <v>0</v>
      </c>
      <c r="H1060" s="18">
        <f t="shared" si="309"/>
        <v>0</v>
      </c>
      <c r="I1060" s="18">
        <f t="shared" si="309"/>
        <v>0</v>
      </c>
      <c r="J1060" s="18">
        <f t="shared" si="309"/>
        <v>5674</v>
      </c>
      <c r="K1060" s="18">
        <f t="shared" si="309"/>
        <v>5673.4</v>
      </c>
      <c r="L1060" s="18">
        <f t="shared" si="309"/>
        <v>0</v>
      </c>
      <c r="M1060" s="18">
        <f t="shared" si="309"/>
        <v>0</v>
      </c>
      <c r="N1060" s="18">
        <v>100</v>
      </c>
      <c r="O1060" s="18">
        <v>99.99</v>
      </c>
      <c r="P1060" s="433"/>
      <c r="Q1060" s="433"/>
      <c r="R1060" s="433"/>
      <c r="S1060" s="433"/>
      <c r="T1060" s="2"/>
    </row>
    <row r="1061" spans="1:20" x14ac:dyDescent="0.25">
      <c r="A1061" s="427"/>
      <c r="B1061" s="430"/>
      <c r="C1061" s="16">
        <v>2016</v>
      </c>
      <c r="D1061" s="18">
        <f t="shared" si="307"/>
        <v>15877.1</v>
      </c>
      <c r="E1061" s="18">
        <f t="shared" ref="E1061:M1061" si="310">SUM(E1068)</f>
        <v>15876.5</v>
      </c>
      <c r="F1061" s="18">
        <f t="shared" si="310"/>
        <v>0</v>
      </c>
      <c r="G1061" s="18">
        <f t="shared" si="310"/>
        <v>0</v>
      </c>
      <c r="H1061" s="18">
        <f t="shared" si="310"/>
        <v>0</v>
      </c>
      <c r="I1061" s="18">
        <f t="shared" si="310"/>
        <v>0</v>
      </c>
      <c r="J1061" s="18">
        <f t="shared" si="310"/>
        <v>15877.1</v>
      </c>
      <c r="K1061" s="18">
        <f t="shared" si="310"/>
        <v>15876.5</v>
      </c>
      <c r="L1061" s="18">
        <f t="shared" si="310"/>
        <v>0</v>
      </c>
      <c r="M1061" s="18">
        <f t="shared" si="310"/>
        <v>0</v>
      </c>
      <c r="N1061" s="18">
        <v>100</v>
      </c>
      <c r="O1061" s="18">
        <v>100</v>
      </c>
      <c r="P1061" s="433"/>
      <c r="Q1061" s="433"/>
      <c r="R1061" s="433"/>
      <c r="S1061" s="433"/>
      <c r="T1061" s="2"/>
    </row>
    <row r="1062" spans="1:20" x14ac:dyDescent="0.25">
      <c r="A1062" s="427"/>
      <c r="B1062" s="430"/>
      <c r="C1062" s="16">
        <v>2017</v>
      </c>
      <c r="D1062" s="18">
        <f t="shared" si="307"/>
        <v>6652.6</v>
      </c>
      <c r="E1062" s="18">
        <f t="shared" ref="E1062:M1062" si="311">SUM(E1069)</f>
        <v>6652.2</v>
      </c>
      <c r="F1062" s="18">
        <f t="shared" si="311"/>
        <v>0</v>
      </c>
      <c r="G1062" s="18">
        <f t="shared" si="311"/>
        <v>0</v>
      </c>
      <c r="H1062" s="18">
        <f t="shared" si="311"/>
        <v>0</v>
      </c>
      <c r="I1062" s="18">
        <f t="shared" si="311"/>
        <v>0</v>
      </c>
      <c r="J1062" s="18">
        <f t="shared" si="311"/>
        <v>6652.6</v>
      </c>
      <c r="K1062" s="18">
        <f t="shared" si="311"/>
        <v>6652.2</v>
      </c>
      <c r="L1062" s="18">
        <f t="shared" si="311"/>
        <v>0</v>
      </c>
      <c r="M1062" s="18">
        <f t="shared" si="311"/>
        <v>0</v>
      </c>
      <c r="N1062" s="18">
        <v>100</v>
      </c>
      <c r="O1062" s="18">
        <v>100</v>
      </c>
      <c r="P1062" s="433"/>
      <c r="Q1062" s="433"/>
      <c r="R1062" s="433"/>
      <c r="S1062" s="433"/>
      <c r="T1062" s="2"/>
    </row>
    <row r="1063" spans="1:20" x14ac:dyDescent="0.25">
      <c r="A1063" s="427"/>
      <c r="B1063" s="430"/>
      <c r="C1063" s="16">
        <v>2018</v>
      </c>
      <c r="D1063" s="18">
        <f t="shared" si="307"/>
        <v>7278.9</v>
      </c>
      <c r="E1063" s="18">
        <f t="shared" ref="E1063:M1063" si="312">SUM(E1070)</f>
        <v>7278.5</v>
      </c>
      <c r="F1063" s="18">
        <f t="shared" si="312"/>
        <v>0</v>
      </c>
      <c r="G1063" s="18">
        <f t="shared" si="312"/>
        <v>0</v>
      </c>
      <c r="H1063" s="18">
        <f t="shared" si="312"/>
        <v>0</v>
      </c>
      <c r="I1063" s="18">
        <f t="shared" si="312"/>
        <v>0</v>
      </c>
      <c r="J1063" s="18">
        <f t="shared" si="312"/>
        <v>7278.9</v>
      </c>
      <c r="K1063" s="18">
        <f t="shared" si="312"/>
        <v>7278.5</v>
      </c>
      <c r="L1063" s="18">
        <f t="shared" si="312"/>
        <v>0</v>
      </c>
      <c r="M1063" s="18">
        <f t="shared" si="312"/>
        <v>0</v>
      </c>
      <c r="N1063" s="18">
        <v>100</v>
      </c>
      <c r="O1063" s="18">
        <v>100</v>
      </c>
      <c r="P1063" s="433"/>
      <c r="Q1063" s="433"/>
      <c r="R1063" s="433"/>
      <c r="S1063" s="433"/>
      <c r="T1063" s="2"/>
    </row>
    <row r="1064" spans="1:20" x14ac:dyDescent="0.25">
      <c r="A1064" s="427"/>
      <c r="B1064" s="430"/>
      <c r="C1064" s="16">
        <v>2019</v>
      </c>
      <c r="D1064" s="18">
        <f t="shared" si="307"/>
        <v>5985.2</v>
      </c>
      <c r="E1064" s="18">
        <f t="shared" ref="E1064:M1064" si="313">SUM(E1071)</f>
        <v>5984.8</v>
      </c>
      <c r="F1064" s="18">
        <f t="shared" si="313"/>
        <v>0</v>
      </c>
      <c r="G1064" s="18">
        <f t="shared" si="313"/>
        <v>0</v>
      </c>
      <c r="H1064" s="18">
        <f t="shared" si="313"/>
        <v>0</v>
      </c>
      <c r="I1064" s="18">
        <f t="shared" si="313"/>
        <v>0</v>
      </c>
      <c r="J1064" s="18">
        <f t="shared" si="313"/>
        <v>5985.2</v>
      </c>
      <c r="K1064" s="18">
        <f t="shared" si="313"/>
        <v>5984.8</v>
      </c>
      <c r="L1064" s="18">
        <f t="shared" si="313"/>
        <v>0</v>
      </c>
      <c r="M1064" s="18">
        <f t="shared" si="313"/>
        <v>0</v>
      </c>
      <c r="N1064" s="18">
        <v>100</v>
      </c>
      <c r="O1064" s="18">
        <v>99.99</v>
      </c>
      <c r="P1064" s="433"/>
      <c r="Q1064" s="433"/>
      <c r="R1064" s="433"/>
      <c r="S1064" s="433"/>
      <c r="T1064" s="2"/>
    </row>
    <row r="1065" spans="1:20" x14ac:dyDescent="0.25">
      <c r="A1065" s="428"/>
      <c r="B1065" s="431"/>
      <c r="C1065" s="16">
        <v>2020</v>
      </c>
      <c r="D1065" s="18">
        <f t="shared" si="307"/>
        <v>5793</v>
      </c>
      <c r="E1065" s="18">
        <f t="shared" si="307"/>
        <v>5792.5</v>
      </c>
      <c r="F1065" s="18">
        <f t="shared" si="307"/>
        <v>0</v>
      </c>
      <c r="G1065" s="18">
        <f t="shared" si="307"/>
        <v>0</v>
      </c>
      <c r="H1065" s="18">
        <f t="shared" si="307"/>
        <v>0</v>
      </c>
      <c r="I1065" s="18">
        <f t="shared" si="307"/>
        <v>0</v>
      </c>
      <c r="J1065" s="18">
        <f t="shared" si="307"/>
        <v>5793</v>
      </c>
      <c r="K1065" s="18">
        <f t="shared" si="307"/>
        <v>5792.5</v>
      </c>
      <c r="L1065" s="18">
        <f t="shared" si="307"/>
        <v>0</v>
      </c>
      <c r="M1065" s="18">
        <f t="shared" si="307"/>
        <v>0</v>
      </c>
      <c r="N1065" s="18">
        <v>100</v>
      </c>
      <c r="O1065" s="319">
        <f>E1065/D1065</f>
        <v>0.9999136889349215</v>
      </c>
      <c r="P1065" s="434"/>
      <c r="Q1065" s="434"/>
      <c r="R1065" s="434"/>
      <c r="S1065" s="434"/>
      <c r="T1065" s="2"/>
    </row>
    <row r="1066" spans="1:20" ht="21.75" customHeight="1" x14ac:dyDescent="0.25">
      <c r="A1066" s="385" t="s">
        <v>171</v>
      </c>
      <c r="B1066" s="380" t="s">
        <v>526</v>
      </c>
      <c r="C1066" s="23">
        <v>2014</v>
      </c>
      <c r="D1066" s="24">
        <v>3969.5</v>
      </c>
      <c r="E1066" s="24">
        <v>3968.9</v>
      </c>
      <c r="F1066" s="24">
        <v>0</v>
      </c>
      <c r="G1066" s="24">
        <v>0</v>
      </c>
      <c r="H1066" s="24">
        <v>0</v>
      </c>
      <c r="I1066" s="24">
        <v>0</v>
      </c>
      <c r="J1066" s="24">
        <v>3969.5</v>
      </c>
      <c r="K1066" s="24">
        <v>3968.9</v>
      </c>
      <c r="L1066" s="24">
        <v>0</v>
      </c>
      <c r="M1066" s="24">
        <v>0</v>
      </c>
      <c r="N1066" s="24">
        <v>100</v>
      </c>
      <c r="O1066" s="24">
        <v>99.98</v>
      </c>
      <c r="P1066" s="380" t="s">
        <v>178</v>
      </c>
      <c r="Q1066" s="26">
        <v>4</v>
      </c>
      <c r="R1066" s="26">
        <v>5.7</v>
      </c>
      <c r="S1066" s="26">
        <v>142.5</v>
      </c>
      <c r="T1066" s="2"/>
    </row>
    <row r="1067" spans="1:20" ht="18.75" customHeight="1" x14ac:dyDescent="0.25">
      <c r="A1067" s="386"/>
      <c r="B1067" s="381"/>
      <c r="C1067" s="23">
        <v>2015</v>
      </c>
      <c r="D1067" s="24">
        <v>5674</v>
      </c>
      <c r="E1067" s="24">
        <v>5673.4</v>
      </c>
      <c r="F1067" s="24">
        <v>0</v>
      </c>
      <c r="G1067" s="24">
        <v>0</v>
      </c>
      <c r="H1067" s="24">
        <v>0</v>
      </c>
      <c r="I1067" s="24">
        <v>0</v>
      </c>
      <c r="J1067" s="24">
        <v>5674</v>
      </c>
      <c r="K1067" s="24">
        <v>5673.4</v>
      </c>
      <c r="L1067" s="24">
        <v>0</v>
      </c>
      <c r="M1067" s="24">
        <v>0</v>
      </c>
      <c r="N1067" s="24">
        <v>100</v>
      </c>
      <c r="O1067" s="24">
        <v>99.99</v>
      </c>
      <c r="P1067" s="381"/>
      <c r="Q1067" s="85">
        <v>4.3</v>
      </c>
      <c r="R1067" s="85">
        <v>5.7</v>
      </c>
      <c r="S1067" s="85">
        <v>132.6</v>
      </c>
      <c r="T1067" s="2"/>
    </row>
    <row r="1068" spans="1:20" ht="20.25" customHeight="1" x14ac:dyDescent="0.25">
      <c r="A1068" s="386"/>
      <c r="B1068" s="381"/>
      <c r="C1068" s="23">
        <v>2016</v>
      </c>
      <c r="D1068" s="24">
        <v>15877.1</v>
      </c>
      <c r="E1068" s="24">
        <v>15876.5</v>
      </c>
      <c r="F1068" s="24">
        <v>0</v>
      </c>
      <c r="G1068" s="24">
        <v>0</v>
      </c>
      <c r="H1068" s="24">
        <v>0</v>
      </c>
      <c r="I1068" s="24">
        <v>0</v>
      </c>
      <c r="J1068" s="24">
        <v>15877.1</v>
      </c>
      <c r="K1068" s="24">
        <v>15876.5</v>
      </c>
      <c r="L1068" s="24">
        <v>0</v>
      </c>
      <c r="M1068" s="24">
        <v>0</v>
      </c>
      <c r="N1068" s="24">
        <v>100</v>
      </c>
      <c r="O1068" s="24">
        <v>100</v>
      </c>
      <c r="P1068" s="381"/>
      <c r="Q1068" s="140">
        <v>3.9</v>
      </c>
      <c r="R1068" s="140">
        <v>4</v>
      </c>
      <c r="S1068" s="140">
        <v>100</v>
      </c>
      <c r="T1068" s="2"/>
    </row>
    <row r="1069" spans="1:20" ht="18.75" customHeight="1" x14ac:dyDescent="0.25">
      <c r="A1069" s="386"/>
      <c r="B1069" s="381"/>
      <c r="C1069" s="23">
        <v>2017</v>
      </c>
      <c r="D1069" s="24">
        <v>6652.6</v>
      </c>
      <c r="E1069" s="24">
        <v>6652.2</v>
      </c>
      <c r="F1069" s="24">
        <v>0</v>
      </c>
      <c r="G1069" s="24">
        <v>0</v>
      </c>
      <c r="H1069" s="24">
        <v>0</v>
      </c>
      <c r="I1069" s="24">
        <v>0</v>
      </c>
      <c r="J1069" s="24">
        <v>6652.6</v>
      </c>
      <c r="K1069" s="24">
        <v>6652.2</v>
      </c>
      <c r="L1069" s="24">
        <v>0</v>
      </c>
      <c r="M1069" s="24">
        <v>0</v>
      </c>
      <c r="N1069" s="24">
        <v>100</v>
      </c>
      <c r="O1069" s="24">
        <v>100</v>
      </c>
      <c r="P1069" s="381"/>
      <c r="Q1069" s="168">
        <v>4</v>
      </c>
      <c r="R1069" s="168">
        <v>4.8</v>
      </c>
      <c r="S1069" s="168">
        <v>120</v>
      </c>
      <c r="T1069" s="2"/>
    </row>
    <row r="1070" spans="1:20" ht="18.75" customHeight="1" x14ac:dyDescent="0.25">
      <c r="A1070" s="386"/>
      <c r="B1070" s="381"/>
      <c r="C1070" s="23">
        <v>2018</v>
      </c>
      <c r="D1070" s="24">
        <v>7278.9</v>
      </c>
      <c r="E1070" s="24">
        <v>7278.5</v>
      </c>
      <c r="F1070" s="24">
        <v>0</v>
      </c>
      <c r="G1070" s="24">
        <v>0</v>
      </c>
      <c r="H1070" s="24">
        <v>0</v>
      </c>
      <c r="I1070" s="24">
        <v>0</v>
      </c>
      <c r="J1070" s="24">
        <v>7278.9</v>
      </c>
      <c r="K1070" s="24">
        <v>7278.5</v>
      </c>
      <c r="L1070" s="24">
        <v>0</v>
      </c>
      <c r="M1070" s="24">
        <v>0</v>
      </c>
      <c r="N1070" s="24">
        <v>100</v>
      </c>
      <c r="O1070" s="24">
        <v>100</v>
      </c>
      <c r="P1070" s="381"/>
      <c r="Q1070" s="210">
        <v>4.0999999999999996</v>
      </c>
      <c r="R1070" s="210">
        <v>4.8</v>
      </c>
      <c r="S1070" s="210">
        <v>117.1</v>
      </c>
      <c r="T1070" s="2"/>
    </row>
    <row r="1071" spans="1:20" ht="18.75" customHeight="1" x14ac:dyDescent="0.25">
      <c r="A1071" s="386"/>
      <c r="B1071" s="381"/>
      <c r="C1071" s="23">
        <v>2019</v>
      </c>
      <c r="D1071" s="24">
        <v>5985.2</v>
      </c>
      <c r="E1071" s="24">
        <v>5984.8</v>
      </c>
      <c r="F1071" s="24">
        <v>0</v>
      </c>
      <c r="G1071" s="24">
        <v>0</v>
      </c>
      <c r="H1071" s="24">
        <v>0</v>
      </c>
      <c r="I1071" s="24">
        <v>0</v>
      </c>
      <c r="J1071" s="24">
        <v>5985.2</v>
      </c>
      <c r="K1071" s="24">
        <v>5984.8</v>
      </c>
      <c r="L1071" s="24">
        <v>0</v>
      </c>
      <c r="M1071" s="24">
        <v>0</v>
      </c>
      <c r="N1071" s="24">
        <v>100</v>
      </c>
      <c r="O1071" s="24">
        <v>99.99</v>
      </c>
      <c r="P1071" s="381"/>
      <c r="Q1071" s="253">
        <v>4.2</v>
      </c>
      <c r="R1071" s="253">
        <v>5.8</v>
      </c>
      <c r="S1071" s="253">
        <v>138.1</v>
      </c>
      <c r="T1071" s="2"/>
    </row>
    <row r="1072" spans="1:20" ht="18.75" customHeight="1" x14ac:dyDescent="0.25">
      <c r="A1072" s="387"/>
      <c r="B1072" s="382"/>
      <c r="C1072" s="23">
        <v>2020</v>
      </c>
      <c r="D1072" s="24">
        <v>5793</v>
      </c>
      <c r="E1072" s="24">
        <v>5792.5</v>
      </c>
      <c r="F1072" s="24">
        <v>0</v>
      </c>
      <c r="G1072" s="24">
        <v>0</v>
      </c>
      <c r="H1072" s="24">
        <v>0</v>
      </c>
      <c r="I1072" s="24">
        <v>0</v>
      </c>
      <c r="J1072" s="24">
        <v>5793</v>
      </c>
      <c r="K1072" s="24">
        <v>5792.5</v>
      </c>
      <c r="L1072" s="24">
        <v>0</v>
      </c>
      <c r="M1072" s="24">
        <v>0</v>
      </c>
      <c r="N1072" s="24">
        <v>100</v>
      </c>
      <c r="O1072" s="354">
        <f>E1072/D1072</f>
        <v>0.9999136889349215</v>
      </c>
      <c r="P1072" s="382"/>
      <c r="Q1072" s="306">
        <v>7</v>
      </c>
      <c r="R1072" s="306">
        <v>2.81</v>
      </c>
      <c r="S1072" s="306">
        <v>40.1</v>
      </c>
      <c r="T1072" s="2"/>
    </row>
    <row r="1073" spans="1:20" ht="15" customHeight="1" x14ac:dyDescent="0.25">
      <c r="A1073" s="426" t="s">
        <v>485</v>
      </c>
      <c r="B1073" s="429" t="s">
        <v>179</v>
      </c>
      <c r="C1073" s="17" t="s">
        <v>610</v>
      </c>
      <c r="D1073" s="18">
        <f>SUM(D1074:D1080)</f>
        <v>335349.99999999994</v>
      </c>
      <c r="E1073" s="18">
        <f t="shared" ref="E1073:M1073" si="314">SUM(E1074:E1080)</f>
        <v>335341.3</v>
      </c>
      <c r="F1073" s="18">
        <f t="shared" si="314"/>
        <v>2070</v>
      </c>
      <c r="G1073" s="18">
        <f t="shared" si="314"/>
        <v>2070</v>
      </c>
      <c r="H1073" s="18">
        <f t="shared" si="314"/>
        <v>999.5</v>
      </c>
      <c r="I1073" s="18">
        <f t="shared" si="314"/>
        <v>999.5</v>
      </c>
      <c r="J1073" s="18">
        <f t="shared" si="314"/>
        <v>332280.49999999994</v>
      </c>
      <c r="K1073" s="18">
        <f t="shared" si="314"/>
        <v>332271.8</v>
      </c>
      <c r="L1073" s="18">
        <f t="shared" si="314"/>
        <v>0</v>
      </c>
      <c r="M1073" s="18">
        <f t="shared" si="314"/>
        <v>0</v>
      </c>
      <c r="N1073" s="18">
        <v>100</v>
      </c>
      <c r="O1073" s="319">
        <f>E1073/D1073</f>
        <v>0.99997405695541985</v>
      </c>
      <c r="P1073" s="432" t="s">
        <v>22</v>
      </c>
      <c r="Q1073" s="432" t="s">
        <v>22</v>
      </c>
      <c r="R1073" s="432" t="s">
        <v>22</v>
      </c>
      <c r="S1073" s="432" t="s">
        <v>22</v>
      </c>
      <c r="T1073" s="2"/>
    </row>
    <row r="1074" spans="1:20" x14ac:dyDescent="0.25">
      <c r="A1074" s="427"/>
      <c r="B1074" s="430"/>
      <c r="C1074" s="16">
        <v>2014</v>
      </c>
      <c r="D1074" s="18">
        <f>SUM(D1081)</f>
        <v>42891</v>
      </c>
      <c r="E1074" s="18">
        <f t="shared" ref="E1074:M1074" si="315">SUM(E1081)</f>
        <v>42890.5</v>
      </c>
      <c r="F1074" s="18">
        <f t="shared" si="315"/>
        <v>0</v>
      </c>
      <c r="G1074" s="18">
        <f t="shared" si="315"/>
        <v>0</v>
      </c>
      <c r="H1074" s="18">
        <f t="shared" si="315"/>
        <v>0</v>
      </c>
      <c r="I1074" s="18">
        <f t="shared" si="315"/>
        <v>0</v>
      </c>
      <c r="J1074" s="18">
        <f t="shared" si="315"/>
        <v>42891</v>
      </c>
      <c r="K1074" s="18">
        <f t="shared" si="315"/>
        <v>42890.5</v>
      </c>
      <c r="L1074" s="18">
        <f t="shared" si="315"/>
        <v>0</v>
      </c>
      <c r="M1074" s="18">
        <f t="shared" si="315"/>
        <v>0</v>
      </c>
      <c r="N1074" s="18">
        <v>100</v>
      </c>
      <c r="O1074" s="18">
        <v>100</v>
      </c>
      <c r="P1074" s="433"/>
      <c r="Q1074" s="433"/>
      <c r="R1074" s="433"/>
      <c r="S1074" s="433"/>
      <c r="T1074" s="2"/>
    </row>
    <row r="1075" spans="1:20" x14ac:dyDescent="0.25">
      <c r="A1075" s="427"/>
      <c r="B1075" s="430"/>
      <c r="C1075" s="16">
        <v>2015</v>
      </c>
      <c r="D1075" s="18">
        <f>SUM(D1082)</f>
        <v>47755.9</v>
      </c>
      <c r="E1075" s="18">
        <f t="shared" ref="E1075:M1075" si="316">SUM(E1082)</f>
        <v>47755.4</v>
      </c>
      <c r="F1075" s="18">
        <f t="shared" si="316"/>
        <v>0</v>
      </c>
      <c r="G1075" s="18">
        <f t="shared" si="316"/>
        <v>0</v>
      </c>
      <c r="H1075" s="18">
        <f t="shared" si="316"/>
        <v>0</v>
      </c>
      <c r="I1075" s="18">
        <f t="shared" si="316"/>
        <v>0</v>
      </c>
      <c r="J1075" s="18">
        <f t="shared" si="316"/>
        <v>47755.9</v>
      </c>
      <c r="K1075" s="18">
        <f t="shared" si="316"/>
        <v>47755.4</v>
      </c>
      <c r="L1075" s="18">
        <f t="shared" si="316"/>
        <v>0</v>
      </c>
      <c r="M1075" s="18">
        <f t="shared" si="316"/>
        <v>0</v>
      </c>
      <c r="N1075" s="18">
        <v>100</v>
      </c>
      <c r="O1075" s="18">
        <v>100</v>
      </c>
      <c r="P1075" s="433"/>
      <c r="Q1075" s="433"/>
      <c r="R1075" s="433"/>
      <c r="S1075" s="433"/>
      <c r="T1075" s="2"/>
    </row>
    <row r="1076" spans="1:20" x14ac:dyDescent="0.25">
      <c r="A1076" s="427"/>
      <c r="B1076" s="430"/>
      <c r="C1076" s="16">
        <v>2016</v>
      </c>
      <c r="D1076" s="18">
        <f>SUM(D1084)</f>
        <v>39490.400000000001</v>
      </c>
      <c r="E1076" s="18">
        <f t="shared" ref="E1076:M1076" si="317">SUM(E1084)</f>
        <v>39489.699999999997</v>
      </c>
      <c r="F1076" s="18">
        <f t="shared" si="317"/>
        <v>0</v>
      </c>
      <c r="G1076" s="18">
        <f t="shared" si="317"/>
        <v>0</v>
      </c>
      <c r="H1076" s="18">
        <f t="shared" si="317"/>
        <v>40</v>
      </c>
      <c r="I1076" s="18">
        <f t="shared" si="317"/>
        <v>40</v>
      </c>
      <c r="J1076" s="18">
        <f t="shared" si="317"/>
        <v>39450.400000000001</v>
      </c>
      <c r="K1076" s="18">
        <f t="shared" si="317"/>
        <v>39449.699999999997</v>
      </c>
      <c r="L1076" s="18">
        <f t="shared" si="317"/>
        <v>0</v>
      </c>
      <c r="M1076" s="18">
        <f t="shared" si="317"/>
        <v>0</v>
      </c>
      <c r="N1076" s="18">
        <v>100</v>
      </c>
      <c r="O1076" s="18">
        <v>100</v>
      </c>
      <c r="P1076" s="433"/>
      <c r="Q1076" s="433"/>
      <c r="R1076" s="433"/>
      <c r="S1076" s="433"/>
      <c r="T1076" s="2"/>
    </row>
    <row r="1077" spans="1:20" x14ac:dyDescent="0.25">
      <c r="A1077" s="427"/>
      <c r="B1077" s="430"/>
      <c r="C1077" s="16">
        <v>2017</v>
      </c>
      <c r="D1077" s="18">
        <f>SUM(D1086)</f>
        <v>47203</v>
      </c>
      <c r="E1077" s="18">
        <f t="shared" ref="E1077:M1077" si="318">SUM(E1086)</f>
        <v>47202.5</v>
      </c>
      <c r="F1077" s="18">
        <f t="shared" si="318"/>
        <v>0</v>
      </c>
      <c r="G1077" s="18">
        <f t="shared" si="318"/>
        <v>0</v>
      </c>
      <c r="H1077" s="18">
        <f t="shared" si="318"/>
        <v>285</v>
      </c>
      <c r="I1077" s="18">
        <f t="shared" si="318"/>
        <v>285</v>
      </c>
      <c r="J1077" s="18">
        <f t="shared" si="318"/>
        <v>46918</v>
      </c>
      <c r="K1077" s="18">
        <f t="shared" si="318"/>
        <v>46917.5</v>
      </c>
      <c r="L1077" s="18">
        <f t="shared" si="318"/>
        <v>0</v>
      </c>
      <c r="M1077" s="18">
        <f t="shared" si="318"/>
        <v>0</v>
      </c>
      <c r="N1077" s="18">
        <v>100</v>
      </c>
      <c r="O1077" s="18">
        <v>100</v>
      </c>
      <c r="P1077" s="433"/>
      <c r="Q1077" s="433"/>
      <c r="R1077" s="433"/>
      <c r="S1077" s="433"/>
      <c r="T1077" s="2"/>
    </row>
    <row r="1078" spans="1:20" x14ac:dyDescent="0.25">
      <c r="A1078" s="427"/>
      <c r="B1078" s="430"/>
      <c r="C1078" s="16">
        <v>2018</v>
      </c>
      <c r="D1078" s="18">
        <f>SUM(D1088)</f>
        <v>48154.8</v>
      </c>
      <c r="E1078" s="18">
        <f t="shared" ref="E1078:M1078" si="319">SUM(E1088)</f>
        <v>48152.9</v>
      </c>
      <c r="F1078" s="18">
        <f t="shared" si="319"/>
        <v>0</v>
      </c>
      <c r="G1078" s="18">
        <f t="shared" si="319"/>
        <v>0</v>
      </c>
      <c r="H1078" s="18">
        <f t="shared" si="319"/>
        <v>224.5</v>
      </c>
      <c r="I1078" s="18">
        <f t="shared" si="319"/>
        <v>224.5</v>
      </c>
      <c r="J1078" s="18">
        <f t="shared" si="319"/>
        <v>47930.3</v>
      </c>
      <c r="K1078" s="18">
        <f t="shared" si="319"/>
        <v>47928.4</v>
      </c>
      <c r="L1078" s="18">
        <f t="shared" si="319"/>
        <v>0</v>
      </c>
      <c r="M1078" s="18">
        <f t="shared" si="319"/>
        <v>0</v>
      </c>
      <c r="N1078" s="18">
        <v>100</v>
      </c>
      <c r="O1078" s="18">
        <v>100</v>
      </c>
      <c r="P1078" s="433"/>
      <c r="Q1078" s="433"/>
      <c r="R1078" s="433"/>
      <c r="S1078" s="433"/>
      <c r="T1078" s="2"/>
    </row>
    <row r="1079" spans="1:20" x14ac:dyDescent="0.25">
      <c r="A1079" s="427"/>
      <c r="B1079" s="430"/>
      <c r="C1079" s="16">
        <v>2019</v>
      </c>
      <c r="D1079" s="18">
        <f>SUM(D1089)</f>
        <v>52957.1</v>
      </c>
      <c r="E1079" s="18">
        <f t="shared" ref="E1079:M1079" si="320">SUM(E1089)</f>
        <v>52954.400000000001</v>
      </c>
      <c r="F1079" s="18">
        <f t="shared" si="320"/>
        <v>2070</v>
      </c>
      <c r="G1079" s="18">
        <f t="shared" si="320"/>
        <v>2070</v>
      </c>
      <c r="H1079" s="18">
        <f t="shared" si="320"/>
        <v>180</v>
      </c>
      <c r="I1079" s="18">
        <f t="shared" si="320"/>
        <v>180</v>
      </c>
      <c r="J1079" s="18">
        <f t="shared" si="320"/>
        <v>50707.1</v>
      </c>
      <c r="K1079" s="18">
        <f t="shared" si="320"/>
        <v>50704.4</v>
      </c>
      <c r="L1079" s="18">
        <f t="shared" si="320"/>
        <v>0</v>
      </c>
      <c r="M1079" s="18">
        <f t="shared" si="320"/>
        <v>0</v>
      </c>
      <c r="N1079" s="18">
        <v>100</v>
      </c>
      <c r="O1079" s="18">
        <v>99.99</v>
      </c>
      <c r="P1079" s="433"/>
      <c r="Q1079" s="433"/>
      <c r="R1079" s="433"/>
      <c r="S1079" s="433"/>
      <c r="T1079" s="2"/>
    </row>
    <row r="1080" spans="1:20" x14ac:dyDescent="0.25">
      <c r="A1080" s="428"/>
      <c r="B1080" s="431"/>
      <c r="C1080" s="16">
        <v>2020</v>
      </c>
      <c r="D1080" s="18">
        <f>SUM(D1091)</f>
        <v>56897.8</v>
      </c>
      <c r="E1080" s="18">
        <f t="shared" ref="E1080:M1080" si="321">SUM(E1091)</f>
        <v>56895.9</v>
      </c>
      <c r="F1080" s="18">
        <f t="shared" si="321"/>
        <v>0</v>
      </c>
      <c r="G1080" s="18">
        <f t="shared" si="321"/>
        <v>0</v>
      </c>
      <c r="H1080" s="18">
        <f t="shared" si="321"/>
        <v>270</v>
      </c>
      <c r="I1080" s="18">
        <f t="shared" si="321"/>
        <v>270</v>
      </c>
      <c r="J1080" s="18">
        <f t="shared" si="321"/>
        <v>56627.8</v>
      </c>
      <c r="K1080" s="18">
        <f t="shared" si="321"/>
        <v>56625.9</v>
      </c>
      <c r="L1080" s="18">
        <f t="shared" si="321"/>
        <v>0</v>
      </c>
      <c r="M1080" s="18">
        <f t="shared" si="321"/>
        <v>0</v>
      </c>
      <c r="N1080" s="18">
        <v>100</v>
      </c>
      <c r="O1080" s="319">
        <f>E1080/D1080</f>
        <v>0.99996660679323279</v>
      </c>
      <c r="P1080" s="434"/>
      <c r="Q1080" s="434"/>
      <c r="R1080" s="434"/>
      <c r="S1080" s="434"/>
      <c r="T1080" s="2"/>
    </row>
    <row r="1081" spans="1:20" ht="49.5" customHeight="1" x14ac:dyDescent="0.25">
      <c r="A1081" s="385" t="s">
        <v>486</v>
      </c>
      <c r="B1081" s="380" t="s">
        <v>527</v>
      </c>
      <c r="C1081" s="8">
        <v>2014</v>
      </c>
      <c r="D1081" s="90">
        <v>42891</v>
      </c>
      <c r="E1081" s="90">
        <v>42890.5</v>
      </c>
      <c r="F1081" s="90">
        <v>0</v>
      </c>
      <c r="G1081" s="90">
        <v>0</v>
      </c>
      <c r="H1081" s="90">
        <v>0</v>
      </c>
      <c r="I1081" s="90">
        <v>0</v>
      </c>
      <c r="J1081" s="90">
        <v>42891</v>
      </c>
      <c r="K1081" s="90">
        <v>42890.5</v>
      </c>
      <c r="L1081" s="90">
        <v>0</v>
      </c>
      <c r="M1081" s="90">
        <v>0</v>
      </c>
      <c r="N1081" s="90">
        <v>100</v>
      </c>
      <c r="O1081" s="90">
        <v>100</v>
      </c>
      <c r="P1081" s="29" t="s">
        <v>180</v>
      </c>
      <c r="Q1081" s="26">
        <v>1282</v>
      </c>
      <c r="R1081" s="26">
        <v>1282</v>
      </c>
      <c r="S1081" s="26">
        <v>100</v>
      </c>
      <c r="T1081" s="2"/>
    </row>
    <row r="1082" spans="1:20" ht="49.5" customHeight="1" x14ac:dyDescent="0.25">
      <c r="A1082" s="386"/>
      <c r="B1082" s="381"/>
      <c r="C1082" s="380">
        <v>2015</v>
      </c>
      <c r="D1082" s="383">
        <v>47755.9</v>
      </c>
      <c r="E1082" s="383">
        <v>47755.4</v>
      </c>
      <c r="F1082" s="383">
        <v>0</v>
      </c>
      <c r="G1082" s="383">
        <v>0</v>
      </c>
      <c r="H1082" s="383">
        <v>0</v>
      </c>
      <c r="I1082" s="383">
        <v>0</v>
      </c>
      <c r="J1082" s="383">
        <v>47755.9</v>
      </c>
      <c r="K1082" s="383">
        <v>47755.4</v>
      </c>
      <c r="L1082" s="383">
        <v>0</v>
      </c>
      <c r="M1082" s="383">
        <v>0</v>
      </c>
      <c r="N1082" s="383">
        <v>100</v>
      </c>
      <c r="O1082" s="383">
        <v>100</v>
      </c>
      <c r="P1082" s="29" t="s">
        <v>180</v>
      </c>
      <c r="Q1082" s="85">
        <v>1287</v>
      </c>
      <c r="R1082" s="85">
        <v>1340</v>
      </c>
      <c r="S1082" s="85">
        <v>104.12</v>
      </c>
      <c r="T1082" s="2"/>
    </row>
    <row r="1083" spans="1:20" ht="144.75" customHeight="1" x14ac:dyDescent="0.25">
      <c r="A1083" s="386"/>
      <c r="B1083" s="381"/>
      <c r="C1083" s="382"/>
      <c r="D1083" s="384"/>
      <c r="E1083" s="384"/>
      <c r="F1083" s="384"/>
      <c r="G1083" s="384"/>
      <c r="H1083" s="384"/>
      <c r="I1083" s="384"/>
      <c r="J1083" s="384"/>
      <c r="K1083" s="384"/>
      <c r="L1083" s="384"/>
      <c r="M1083" s="384"/>
      <c r="N1083" s="384"/>
      <c r="O1083" s="384"/>
      <c r="P1083" s="29" t="s">
        <v>386</v>
      </c>
      <c r="Q1083" s="104">
        <v>1</v>
      </c>
      <c r="R1083" s="104">
        <v>1</v>
      </c>
      <c r="S1083" s="85">
        <v>100</v>
      </c>
      <c r="T1083" s="2"/>
    </row>
    <row r="1084" spans="1:20" ht="51" customHeight="1" x14ac:dyDescent="0.25">
      <c r="A1084" s="386"/>
      <c r="B1084" s="381"/>
      <c r="C1084" s="380">
        <v>2016</v>
      </c>
      <c r="D1084" s="383">
        <v>39490.400000000001</v>
      </c>
      <c r="E1084" s="383">
        <v>39489.699999999997</v>
      </c>
      <c r="F1084" s="383">
        <v>0</v>
      </c>
      <c r="G1084" s="383">
        <v>0</v>
      </c>
      <c r="H1084" s="383">
        <v>40</v>
      </c>
      <c r="I1084" s="383">
        <v>40</v>
      </c>
      <c r="J1084" s="383">
        <v>39450.400000000001</v>
      </c>
      <c r="K1084" s="383">
        <v>39449.699999999997</v>
      </c>
      <c r="L1084" s="383">
        <v>0</v>
      </c>
      <c r="M1084" s="383">
        <v>0</v>
      </c>
      <c r="N1084" s="383">
        <v>100</v>
      </c>
      <c r="O1084" s="383">
        <v>100</v>
      </c>
      <c r="P1084" s="29" t="s">
        <v>180</v>
      </c>
      <c r="Q1084" s="144">
        <v>1293</v>
      </c>
      <c r="R1084" s="144">
        <v>1364</v>
      </c>
      <c r="S1084" s="144">
        <v>105</v>
      </c>
      <c r="T1084" s="2"/>
    </row>
    <row r="1085" spans="1:20" ht="144.75" customHeight="1" x14ac:dyDescent="0.25">
      <c r="A1085" s="386"/>
      <c r="B1085" s="381"/>
      <c r="C1085" s="382"/>
      <c r="D1085" s="384"/>
      <c r="E1085" s="384"/>
      <c r="F1085" s="384"/>
      <c r="G1085" s="384"/>
      <c r="H1085" s="384"/>
      <c r="I1085" s="384"/>
      <c r="J1085" s="384"/>
      <c r="K1085" s="384"/>
      <c r="L1085" s="384"/>
      <c r="M1085" s="384"/>
      <c r="N1085" s="384"/>
      <c r="O1085" s="384"/>
      <c r="P1085" s="29" t="s">
        <v>386</v>
      </c>
      <c r="Q1085" s="104">
        <v>1</v>
      </c>
      <c r="R1085" s="104">
        <v>1</v>
      </c>
      <c r="S1085" s="144">
        <v>100</v>
      </c>
      <c r="T1085" s="2"/>
    </row>
    <row r="1086" spans="1:20" ht="50.25" customHeight="1" x14ac:dyDescent="0.25">
      <c r="A1086" s="386"/>
      <c r="B1086" s="381"/>
      <c r="C1086" s="380">
        <v>2017</v>
      </c>
      <c r="D1086" s="383">
        <v>47203</v>
      </c>
      <c r="E1086" s="383">
        <v>47202.5</v>
      </c>
      <c r="F1086" s="383">
        <v>0</v>
      </c>
      <c r="G1086" s="383">
        <v>0</v>
      </c>
      <c r="H1086" s="383">
        <v>285</v>
      </c>
      <c r="I1086" s="383">
        <v>285</v>
      </c>
      <c r="J1086" s="383">
        <v>46918</v>
      </c>
      <c r="K1086" s="383">
        <v>46917.5</v>
      </c>
      <c r="L1086" s="383">
        <v>0</v>
      </c>
      <c r="M1086" s="383">
        <v>0</v>
      </c>
      <c r="N1086" s="383">
        <v>100</v>
      </c>
      <c r="O1086" s="383">
        <v>100</v>
      </c>
      <c r="P1086" s="29" t="s">
        <v>180</v>
      </c>
      <c r="Q1086" s="171">
        <v>1298</v>
      </c>
      <c r="R1086" s="171">
        <v>1519</v>
      </c>
      <c r="S1086" s="171">
        <v>117</v>
      </c>
      <c r="T1086" s="2"/>
    </row>
    <row r="1087" spans="1:20" ht="144.75" customHeight="1" x14ac:dyDescent="0.25">
      <c r="A1087" s="386"/>
      <c r="B1087" s="381"/>
      <c r="C1087" s="382"/>
      <c r="D1087" s="384"/>
      <c r="E1087" s="384"/>
      <c r="F1087" s="384"/>
      <c r="G1087" s="384"/>
      <c r="H1087" s="384"/>
      <c r="I1087" s="384"/>
      <c r="J1087" s="384"/>
      <c r="K1087" s="384"/>
      <c r="L1087" s="384"/>
      <c r="M1087" s="384"/>
      <c r="N1087" s="384"/>
      <c r="O1087" s="384"/>
      <c r="P1087" s="29" t="s">
        <v>386</v>
      </c>
      <c r="Q1087" s="104">
        <v>1</v>
      </c>
      <c r="R1087" s="104">
        <v>1</v>
      </c>
      <c r="S1087" s="171">
        <v>100</v>
      </c>
      <c r="T1087" s="2"/>
    </row>
    <row r="1088" spans="1:20" ht="49.5" customHeight="1" x14ac:dyDescent="0.25">
      <c r="A1088" s="386"/>
      <c r="B1088" s="381"/>
      <c r="C1088" s="215">
        <v>2018</v>
      </c>
      <c r="D1088" s="216">
        <v>48154.8</v>
      </c>
      <c r="E1088" s="216">
        <v>48152.9</v>
      </c>
      <c r="F1088" s="216">
        <v>0</v>
      </c>
      <c r="G1088" s="216">
        <v>0</v>
      </c>
      <c r="H1088" s="216">
        <v>224.5</v>
      </c>
      <c r="I1088" s="216">
        <v>224.5</v>
      </c>
      <c r="J1088" s="216">
        <v>47930.3</v>
      </c>
      <c r="K1088" s="216">
        <v>47928.4</v>
      </c>
      <c r="L1088" s="216">
        <v>0</v>
      </c>
      <c r="M1088" s="216">
        <v>0</v>
      </c>
      <c r="N1088" s="216">
        <v>100</v>
      </c>
      <c r="O1088" s="216">
        <v>100</v>
      </c>
      <c r="P1088" s="29" t="s">
        <v>180</v>
      </c>
      <c r="Q1088" s="147">
        <v>1303</v>
      </c>
      <c r="R1088" s="147">
        <v>1618</v>
      </c>
      <c r="S1088" s="210">
        <v>124.2</v>
      </c>
      <c r="T1088" s="2"/>
    </row>
    <row r="1089" spans="1:20" ht="49.5" customHeight="1" x14ac:dyDescent="0.25">
      <c r="A1089" s="386"/>
      <c r="B1089" s="381"/>
      <c r="C1089" s="380">
        <v>2019</v>
      </c>
      <c r="D1089" s="383">
        <v>52957.1</v>
      </c>
      <c r="E1089" s="383">
        <v>52954.400000000001</v>
      </c>
      <c r="F1089" s="383">
        <v>2070</v>
      </c>
      <c r="G1089" s="383">
        <v>2070</v>
      </c>
      <c r="H1089" s="383">
        <v>180</v>
      </c>
      <c r="I1089" s="383">
        <v>180</v>
      </c>
      <c r="J1089" s="383">
        <v>50707.1</v>
      </c>
      <c r="K1089" s="383">
        <v>50704.4</v>
      </c>
      <c r="L1089" s="383">
        <v>0</v>
      </c>
      <c r="M1089" s="383">
        <v>0</v>
      </c>
      <c r="N1089" s="383">
        <v>100</v>
      </c>
      <c r="O1089" s="383">
        <v>99.99</v>
      </c>
      <c r="P1089" s="29" t="s">
        <v>180</v>
      </c>
      <c r="Q1089" s="263">
        <v>1308</v>
      </c>
      <c r="R1089" s="263">
        <v>1532</v>
      </c>
      <c r="S1089" s="263">
        <v>117.13</v>
      </c>
      <c r="T1089" s="2"/>
    </row>
    <row r="1090" spans="1:20" ht="145.5" customHeight="1" x14ac:dyDescent="0.25">
      <c r="A1090" s="386"/>
      <c r="B1090" s="381"/>
      <c r="C1090" s="382"/>
      <c r="D1090" s="384"/>
      <c r="E1090" s="384"/>
      <c r="F1090" s="384"/>
      <c r="G1090" s="384"/>
      <c r="H1090" s="384"/>
      <c r="I1090" s="384"/>
      <c r="J1090" s="384"/>
      <c r="K1090" s="384"/>
      <c r="L1090" s="384"/>
      <c r="M1090" s="384"/>
      <c r="N1090" s="384"/>
      <c r="O1090" s="384"/>
      <c r="P1090" s="29" t="s">
        <v>386</v>
      </c>
      <c r="Q1090" s="104">
        <v>1</v>
      </c>
      <c r="R1090" s="104">
        <v>1</v>
      </c>
      <c r="S1090" s="263">
        <v>100</v>
      </c>
      <c r="T1090" s="2"/>
    </row>
    <row r="1091" spans="1:20" ht="48" x14ac:dyDescent="0.25">
      <c r="A1091" s="386"/>
      <c r="B1091" s="381"/>
      <c r="C1091" s="380">
        <v>2020</v>
      </c>
      <c r="D1091" s="383">
        <v>56897.8</v>
      </c>
      <c r="E1091" s="383">
        <v>56895.9</v>
      </c>
      <c r="F1091" s="383">
        <v>0</v>
      </c>
      <c r="G1091" s="383">
        <v>0</v>
      </c>
      <c r="H1091" s="383">
        <v>270</v>
      </c>
      <c r="I1091" s="383">
        <v>270</v>
      </c>
      <c r="J1091" s="383">
        <v>56627.8</v>
      </c>
      <c r="K1091" s="383">
        <v>56625.9</v>
      </c>
      <c r="L1091" s="383">
        <v>0</v>
      </c>
      <c r="M1091" s="383">
        <v>0</v>
      </c>
      <c r="N1091" s="383">
        <v>100</v>
      </c>
      <c r="O1091" s="496">
        <f>E1091/D1091</f>
        <v>0.99996660679323279</v>
      </c>
      <c r="P1091" s="29" t="s">
        <v>180</v>
      </c>
      <c r="Q1091" s="311">
        <v>1310</v>
      </c>
      <c r="R1091" s="311">
        <v>1524</v>
      </c>
      <c r="S1091" s="311">
        <v>116.3</v>
      </c>
      <c r="T1091" s="2"/>
    </row>
    <row r="1092" spans="1:20" ht="144" x14ac:dyDescent="0.25">
      <c r="A1092" s="387"/>
      <c r="B1092" s="382"/>
      <c r="C1092" s="382"/>
      <c r="D1092" s="384"/>
      <c r="E1092" s="384"/>
      <c r="F1092" s="384"/>
      <c r="G1092" s="384"/>
      <c r="H1092" s="384"/>
      <c r="I1092" s="384"/>
      <c r="J1092" s="384"/>
      <c r="K1092" s="384"/>
      <c r="L1092" s="384"/>
      <c r="M1092" s="384"/>
      <c r="N1092" s="384"/>
      <c r="O1092" s="497"/>
      <c r="P1092" s="29" t="s">
        <v>386</v>
      </c>
      <c r="Q1092" s="104">
        <v>1</v>
      </c>
      <c r="R1092" s="104">
        <v>1</v>
      </c>
      <c r="S1092" s="311">
        <v>100</v>
      </c>
      <c r="T1092" s="2"/>
    </row>
    <row r="1093" spans="1:20" ht="15" customHeight="1" x14ac:dyDescent="0.25">
      <c r="A1093" s="426" t="s">
        <v>487</v>
      </c>
      <c r="B1093" s="429" t="s">
        <v>181</v>
      </c>
      <c r="C1093" s="17" t="s">
        <v>610</v>
      </c>
      <c r="D1093" s="18">
        <f>SUM(D1094:D1100)</f>
        <v>11715.199999999999</v>
      </c>
      <c r="E1093" s="18">
        <f t="shared" ref="E1093:M1093" si="322">SUM(E1094:E1100)</f>
        <v>11713.4</v>
      </c>
      <c r="F1093" s="18">
        <f t="shared" si="322"/>
        <v>0</v>
      </c>
      <c r="G1093" s="18">
        <f t="shared" si="322"/>
        <v>0</v>
      </c>
      <c r="H1093" s="18">
        <f t="shared" si="322"/>
        <v>24</v>
      </c>
      <c r="I1093" s="18">
        <f t="shared" si="322"/>
        <v>24</v>
      </c>
      <c r="J1093" s="18">
        <f t="shared" si="322"/>
        <v>11691.199999999999</v>
      </c>
      <c r="K1093" s="18">
        <f t="shared" si="322"/>
        <v>11689.4</v>
      </c>
      <c r="L1093" s="18">
        <f t="shared" si="322"/>
        <v>0</v>
      </c>
      <c r="M1093" s="18">
        <f t="shared" si="322"/>
        <v>0</v>
      </c>
      <c r="N1093" s="18">
        <v>100</v>
      </c>
      <c r="O1093" s="319">
        <f>E1093/D1093</f>
        <v>0.99984635345534012</v>
      </c>
      <c r="P1093" s="432" t="s">
        <v>22</v>
      </c>
      <c r="Q1093" s="432" t="s">
        <v>22</v>
      </c>
      <c r="R1093" s="432" t="s">
        <v>22</v>
      </c>
      <c r="S1093" s="432" t="s">
        <v>22</v>
      </c>
      <c r="T1093" s="2"/>
    </row>
    <row r="1094" spans="1:20" x14ac:dyDescent="0.25">
      <c r="A1094" s="427"/>
      <c r="B1094" s="430"/>
      <c r="C1094" s="66">
        <v>2014</v>
      </c>
      <c r="D1094" s="76">
        <f>SUM(D1101)</f>
        <v>2450.5</v>
      </c>
      <c r="E1094" s="76">
        <f t="shared" ref="E1094:M1094" si="323">SUM(E1101)</f>
        <v>2450.4</v>
      </c>
      <c r="F1094" s="76">
        <f t="shared" si="323"/>
        <v>0</v>
      </c>
      <c r="G1094" s="76">
        <f t="shared" si="323"/>
        <v>0</v>
      </c>
      <c r="H1094" s="76">
        <f t="shared" si="323"/>
        <v>0</v>
      </c>
      <c r="I1094" s="76">
        <f t="shared" si="323"/>
        <v>0</v>
      </c>
      <c r="J1094" s="76">
        <f t="shared" si="323"/>
        <v>2450.5</v>
      </c>
      <c r="K1094" s="76">
        <f t="shared" si="323"/>
        <v>2450.4</v>
      </c>
      <c r="L1094" s="76">
        <f t="shared" si="323"/>
        <v>0</v>
      </c>
      <c r="M1094" s="76">
        <f t="shared" si="323"/>
        <v>0</v>
      </c>
      <c r="N1094" s="76">
        <v>100</v>
      </c>
      <c r="O1094" s="76">
        <v>100</v>
      </c>
      <c r="P1094" s="433"/>
      <c r="Q1094" s="433"/>
      <c r="R1094" s="433"/>
      <c r="S1094" s="433"/>
      <c r="T1094" s="2"/>
    </row>
    <row r="1095" spans="1:20" x14ac:dyDescent="0.25">
      <c r="A1095" s="427"/>
      <c r="B1095" s="430"/>
      <c r="C1095" s="66">
        <v>2015</v>
      </c>
      <c r="D1095" s="76">
        <f>SUM(D1103)</f>
        <v>2348.8000000000002</v>
      </c>
      <c r="E1095" s="76">
        <f t="shared" ref="E1095:M1095" si="324">SUM(E1103)</f>
        <v>2348.4</v>
      </c>
      <c r="F1095" s="76">
        <f t="shared" si="324"/>
        <v>0</v>
      </c>
      <c r="G1095" s="76">
        <f t="shared" si="324"/>
        <v>0</v>
      </c>
      <c r="H1095" s="76">
        <f t="shared" si="324"/>
        <v>0</v>
      </c>
      <c r="I1095" s="76">
        <f t="shared" si="324"/>
        <v>0</v>
      </c>
      <c r="J1095" s="76">
        <f t="shared" si="324"/>
        <v>2348.8000000000002</v>
      </c>
      <c r="K1095" s="76">
        <f t="shared" si="324"/>
        <v>2348.4</v>
      </c>
      <c r="L1095" s="76">
        <f t="shared" si="324"/>
        <v>0</v>
      </c>
      <c r="M1095" s="76">
        <f t="shared" si="324"/>
        <v>0</v>
      </c>
      <c r="N1095" s="76">
        <v>100</v>
      </c>
      <c r="O1095" s="76">
        <v>99.98</v>
      </c>
      <c r="P1095" s="433"/>
      <c r="Q1095" s="433"/>
      <c r="R1095" s="433"/>
      <c r="S1095" s="433"/>
      <c r="T1095" s="2"/>
    </row>
    <row r="1096" spans="1:20" x14ac:dyDescent="0.25">
      <c r="A1096" s="427"/>
      <c r="B1096" s="430"/>
      <c r="C1096" s="66">
        <v>2016</v>
      </c>
      <c r="D1096" s="76">
        <f>SUM(D1105)</f>
        <v>2468.9</v>
      </c>
      <c r="E1096" s="76">
        <f t="shared" ref="E1096:M1096" si="325">SUM(E1105)</f>
        <v>2468.3000000000002</v>
      </c>
      <c r="F1096" s="76">
        <f t="shared" si="325"/>
        <v>0</v>
      </c>
      <c r="G1096" s="76">
        <f t="shared" si="325"/>
        <v>0</v>
      </c>
      <c r="H1096" s="76">
        <f t="shared" si="325"/>
        <v>0</v>
      </c>
      <c r="I1096" s="76">
        <f t="shared" si="325"/>
        <v>0</v>
      </c>
      <c r="J1096" s="76">
        <f t="shared" si="325"/>
        <v>2468.9</v>
      </c>
      <c r="K1096" s="76">
        <f t="shared" si="325"/>
        <v>2468.3000000000002</v>
      </c>
      <c r="L1096" s="76">
        <f t="shared" si="325"/>
        <v>0</v>
      </c>
      <c r="M1096" s="76">
        <f t="shared" si="325"/>
        <v>0</v>
      </c>
      <c r="N1096" s="76">
        <v>100</v>
      </c>
      <c r="O1096" s="76">
        <v>99.98</v>
      </c>
      <c r="P1096" s="433"/>
      <c r="Q1096" s="433"/>
      <c r="R1096" s="433"/>
      <c r="S1096" s="433"/>
      <c r="T1096" s="2"/>
    </row>
    <row r="1097" spans="1:20" x14ac:dyDescent="0.25">
      <c r="A1097" s="427"/>
      <c r="B1097" s="430"/>
      <c r="C1097" s="66">
        <v>2017</v>
      </c>
      <c r="D1097" s="76">
        <f>SUM(D1107+D1109)</f>
        <v>1342.8000000000002</v>
      </c>
      <c r="E1097" s="76">
        <f t="shared" ref="E1097:M1097" si="326">SUM(E1107+E1109)</f>
        <v>1342.4</v>
      </c>
      <c r="F1097" s="76">
        <f t="shared" si="326"/>
        <v>0</v>
      </c>
      <c r="G1097" s="76">
        <f t="shared" si="326"/>
        <v>0</v>
      </c>
      <c r="H1097" s="76">
        <f t="shared" si="326"/>
        <v>24</v>
      </c>
      <c r="I1097" s="76">
        <f t="shared" si="326"/>
        <v>24</v>
      </c>
      <c r="J1097" s="76">
        <f t="shared" si="326"/>
        <v>1318.8000000000002</v>
      </c>
      <c r="K1097" s="76">
        <f t="shared" si="326"/>
        <v>1318.4</v>
      </c>
      <c r="L1097" s="76">
        <f t="shared" si="326"/>
        <v>0</v>
      </c>
      <c r="M1097" s="76">
        <f t="shared" si="326"/>
        <v>0</v>
      </c>
      <c r="N1097" s="76">
        <v>100</v>
      </c>
      <c r="O1097" s="76">
        <v>100</v>
      </c>
      <c r="P1097" s="433"/>
      <c r="Q1097" s="433"/>
      <c r="R1097" s="433"/>
      <c r="S1097" s="433"/>
      <c r="T1097" s="2"/>
    </row>
    <row r="1098" spans="1:20" x14ac:dyDescent="0.25">
      <c r="A1098" s="427"/>
      <c r="B1098" s="430"/>
      <c r="C1098" s="66">
        <v>2018</v>
      </c>
      <c r="D1098" s="76">
        <f>SUM(D1111)</f>
        <v>927.8</v>
      </c>
      <c r="E1098" s="76">
        <f t="shared" ref="E1098:M1098" si="327">SUM(E1111)</f>
        <v>927.8</v>
      </c>
      <c r="F1098" s="76">
        <f t="shared" si="327"/>
        <v>0</v>
      </c>
      <c r="G1098" s="76">
        <f t="shared" si="327"/>
        <v>0</v>
      </c>
      <c r="H1098" s="76">
        <f t="shared" si="327"/>
        <v>0</v>
      </c>
      <c r="I1098" s="76">
        <f t="shared" si="327"/>
        <v>0</v>
      </c>
      <c r="J1098" s="76">
        <f t="shared" si="327"/>
        <v>927.8</v>
      </c>
      <c r="K1098" s="76">
        <f t="shared" si="327"/>
        <v>927.8</v>
      </c>
      <c r="L1098" s="76">
        <f t="shared" si="327"/>
        <v>0</v>
      </c>
      <c r="M1098" s="76">
        <f t="shared" si="327"/>
        <v>0</v>
      </c>
      <c r="N1098" s="76">
        <v>100</v>
      </c>
      <c r="O1098" s="76">
        <v>100</v>
      </c>
      <c r="P1098" s="433"/>
      <c r="Q1098" s="433"/>
      <c r="R1098" s="433"/>
      <c r="S1098" s="433"/>
      <c r="T1098" s="2"/>
    </row>
    <row r="1099" spans="1:20" x14ac:dyDescent="0.25">
      <c r="A1099" s="427"/>
      <c r="B1099" s="430"/>
      <c r="C1099" s="66">
        <v>2019</v>
      </c>
      <c r="D1099" s="76">
        <f>SUM(D1112)</f>
        <v>1623.1</v>
      </c>
      <c r="E1099" s="76">
        <f t="shared" ref="E1099:M1099" si="328">SUM(E1112)</f>
        <v>1623</v>
      </c>
      <c r="F1099" s="76">
        <f t="shared" si="328"/>
        <v>0</v>
      </c>
      <c r="G1099" s="76">
        <f t="shared" si="328"/>
        <v>0</v>
      </c>
      <c r="H1099" s="76">
        <f t="shared" si="328"/>
        <v>0</v>
      </c>
      <c r="I1099" s="76">
        <f t="shared" si="328"/>
        <v>0</v>
      </c>
      <c r="J1099" s="76">
        <f t="shared" si="328"/>
        <v>1623.1</v>
      </c>
      <c r="K1099" s="76">
        <f t="shared" si="328"/>
        <v>1623</v>
      </c>
      <c r="L1099" s="76">
        <f t="shared" si="328"/>
        <v>0</v>
      </c>
      <c r="M1099" s="76">
        <f t="shared" si="328"/>
        <v>0</v>
      </c>
      <c r="N1099" s="76">
        <v>100</v>
      </c>
      <c r="O1099" s="76">
        <v>100</v>
      </c>
      <c r="P1099" s="433"/>
      <c r="Q1099" s="433"/>
      <c r="R1099" s="433"/>
      <c r="S1099" s="433"/>
      <c r="T1099" s="2"/>
    </row>
    <row r="1100" spans="1:20" x14ac:dyDescent="0.25">
      <c r="A1100" s="428"/>
      <c r="B1100" s="431"/>
      <c r="C1100" s="66">
        <v>2020</v>
      </c>
      <c r="D1100" s="76">
        <f>SUM(D1114)</f>
        <v>553.29999999999995</v>
      </c>
      <c r="E1100" s="76">
        <f t="shared" ref="E1100:M1100" si="329">SUM(E1114)</f>
        <v>553.1</v>
      </c>
      <c r="F1100" s="76">
        <f t="shared" si="329"/>
        <v>0</v>
      </c>
      <c r="G1100" s="76">
        <f t="shared" si="329"/>
        <v>0</v>
      </c>
      <c r="H1100" s="76">
        <f t="shared" si="329"/>
        <v>0</v>
      </c>
      <c r="I1100" s="76">
        <f t="shared" si="329"/>
        <v>0</v>
      </c>
      <c r="J1100" s="76">
        <f t="shared" si="329"/>
        <v>553.29999999999995</v>
      </c>
      <c r="K1100" s="76">
        <f t="shared" si="329"/>
        <v>553.1</v>
      </c>
      <c r="L1100" s="76">
        <f t="shared" si="329"/>
        <v>0</v>
      </c>
      <c r="M1100" s="76">
        <f t="shared" si="329"/>
        <v>0</v>
      </c>
      <c r="N1100" s="76">
        <v>100</v>
      </c>
      <c r="O1100" s="353">
        <f>E1100/D1100</f>
        <v>0.99963853244171352</v>
      </c>
      <c r="P1100" s="434"/>
      <c r="Q1100" s="434"/>
      <c r="R1100" s="434"/>
      <c r="S1100" s="434"/>
      <c r="T1100" s="2"/>
    </row>
    <row r="1101" spans="1:20" ht="51" customHeight="1" x14ac:dyDescent="0.25">
      <c r="A1101" s="385" t="s">
        <v>488</v>
      </c>
      <c r="B1101" s="380" t="s">
        <v>528</v>
      </c>
      <c r="C1101" s="380">
        <v>2014</v>
      </c>
      <c r="D1101" s="383">
        <v>2450.5</v>
      </c>
      <c r="E1101" s="383">
        <v>2450.4</v>
      </c>
      <c r="F1101" s="383">
        <v>0</v>
      </c>
      <c r="G1101" s="383">
        <v>0</v>
      </c>
      <c r="H1101" s="383">
        <v>0</v>
      </c>
      <c r="I1101" s="383">
        <v>0</v>
      </c>
      <c r="J1101" s="383">
        <v>2450.5</v>
      </c>
      <c r="K1101" s="383">
        <v>2450.4</v>
      </c>
      <c r="L1101" s="383">
        <v>0</v>
      </c>
      <c r="M1101" s="383">
        <v>0</v>
      </c>
      <c r="N1101" s="383">
        <v>100</v>
      </c>
      <c r="O1101" s="383">
        <v>100</v>
      </c>
      <c r="P1101" s="27" t="s">
        <v>182</v>
      </c>
      <c r="Q1101" s="26">
        <v>10</v>
      </c>
      <c r="R1101" s="26">
        <v>10</v>
      </c>
      <c r="S1101" s="26">
        <v>100</v>
      </c>
      <c r="T1101" s="2"/>
    </row>
    <row r="1102" spans="1:20" ht="28.5" customHeight="1" x14ac:dyDescent="0.25">
      <c r="A1102" s="386"/>
      <c r="B1102" s="381"/>
      <c r="C1102" s="382"/>
      <c r="D1102" s="384"/>
      <c r="E1102" s="384"/>
      <c r="F1102" s="384"/>
      <c r="G1102" s="384"/>
      <c r="H1102" s="384"/>
      <c r="I1102" s="384"/>
      <c r="J1102" s="384"/>
      <c r="K1102" s="384"/>
      <c r="L1102" s="384"/>
      <c r="M1102" s="384"/>
      <c r="N1102" s="384"/>
      <c r="O1102" s="384"/>
      <c r="P1102" s="27" t="s">
        <v>183</v>
      </c>
      <c r="Q1102" s="10">
        <v>0</v>
      </c>
      <c r="R1102" s="10">
        <v>0</v>
      </c>
      <c r="S1102" s="10">
        <v>100</v>
      </c>
      <c r="T1102" s="2"/>
    </row>
    <row r="1103" spans="1:20" ht="54" customHeight="1" x14ac:dyDescent="0.25">
      <c r="A1103" s="386"/>
      <c r="B1103" s="381"/>
      <c r="C1103" s="380">
        <v>2015</v>
      </c>
      <c r="D1103" s="383">
        <v>2348.8000000000002</v>
      </c>
      <c r="E1103" s="383">
        <v>2348.4</v>
      </c>
      <c r="F1103" s="383">
        <v>0</v>
      </c>
      <c r="G1103" s="383">
        <v>0</v>
      </c>
      <c r="H1103" s="383">
        <v>0</v>
      </c>
      <c r="I1103" s="383">
        <v>0</v>
      </c>
      <c r="J1103" s="383">
        <v>2348.8000000000002</v>
      </c>
      <c r="K1103" s="383">
        <v>2348.4</v>
      </c>
      <c r="L1103" s="383">
        <v>0</v>
      </c>
      <c r="M1103" s="383">
        <v>0</v>
      </c>
      <c r="N1103" s="383">
        <v>100</v>
      </c>
      <c r="O1103" s="383">
        <v>99.98</v>
      </c>
      <c r="P1103" s="27" t="s">
        <v>182</v>
      </c>
      <c r="Q1103" s="85">
        <v>10</v>
      </c>
      <c r="R1103" s="85">
        <v>10</v>
      </c>
      <c r="S1103" s="85">
        <v>100</v>
      </c>
      <c r="T1103" s="2"/>
    </row>
    <row r="1104" spans="1:20" ht="28.5" customHeight="1" x14ac:dyDescent="0.25">
      <c r="A1104" s="386"/>
      <c r="B1104" s="381"/>
      <c r="C1104" s="382"/>
      <c r="D1104" s="384"/>
      <c r="E1104" s="384"/>
      <c r="F1104" s="384"/>
      <c r="G1104" s="384"/>
      <c r="H1104" s="384"/>
      <c r="I1104" s="384"/>
      <c r="J1104" s="384"/>
      <c r="K1104" s="384"/>
      <c r="L1104" s="384"/>
      <c r="M1104" s="384"/>
      <c r="N1104" s="384"/>
      <c r="O1104" s="384"/>
      <c r="P1104" s="27" t="s">
        <v>183</v>
      </c>
      <c r="Q1104" s="85">
        <v>0</v>
      </c>
      <c r="R1104" s="85">
        <v>0</v>
      </c>
      <c r="S1104" s="85">
        <v>100</v>
      </c>
      <c r="T1104" s="2"/>
    </row>
    <row r="1105" spans="1:20" ht="28.5" customHeight="1" x14ac:dyDescent="0.25">
      <c r="A1105" s="386"/>
      <c r="B1105" s="381"/>
      <c r="C1105" s="380">
        <v>2016</v>
      </c>
      <c r="D1105" s="383">
        <v>2468.9</v>
      </c>
      <c r="E1105" s="383">
        <v>2468.3000000000002</v>
      </c>
      <c r="F1105" s="383">
        <v>0</v>
      </c>
      <c r="G1105" s="383">
        <v>0</v>
      </c>
      <c r="H1105" s="383">
        <v>0</v>
      </c>
      <c r="I1105" s="383">
        <v>0</v>
      </c>
      <c r="J1105" s="383">
        <v>2468.9</v>
      </c>
      <c r="K1105" s="383">
        <v>2468.3000000000002</v>
      </c>
      <c r="L1105" s="383">
        <v>0</v>
      </c>
      <c r="M1105" s="383">
        <v>0</v>
      </c>
      <c r="N1105" s="383">
        <v>100</v>
      </c>
      <c r="O1105" s="383">
        <v>99.98</v>
      </c>
      <c r="P1105" s="27" t="s">
        <v>182</v>
      </c>
      <c r="Q1105" s="144">
        <v>10</v>
      </c>
      <c r="R1105" s="144">
        <v>10</v>
      </c>
      <c r="S1105" s="144">
        <v>100</v>
      </c>
      <c r="T1105" s="2"/>
    </row>
    <row r="1106" spans="1:20" ht="28.5" customHeight="1" x14ac:dyDescent="0.25">
      <c r="A1106" s="386"/>
      <c r="B1106" s="381"/>
      <c r="C1106" s="382"/>
      <c r="D1106" s="384"/>
      <c r="E1106" s="384"/>
      <c r="F1106" s="384"/>
      <c r="G1106" s="384"/>
      <c r="H1106" s="384"/>
      <c r="I1106" s="384"/>
      <c r="J1106" s="384"/>
      <c r="K1106" s="384"/>
      <c r="L1106" s="384"/>
      <c r="M1106" s="384"/>
      <c r="N1106" s="384"/>
      <c r="O1106" s="384"/>
      <c r="P1106" s="27" t="s">
        <v>183</v>
      </c>
      <c r="Q1106" s="144">
        <v>0</v>
      </c>
      <c r="R1106" s="144">
        <v>0</v>
      </c>
      <c r="S1106" s="144">
        <v>100</v>
      </c>
      <c r="T1106" s="2"/>
    </row>
    <row r="1107" spans="1:20" ht="28.5" customHeight="1" x14ac:dyDescent="0.25">
      <c r="A1107" s="386"/>
      <c r="B1107" s="381"/>
      <c r="C1107" s="380">
        <v>2017</v>
      </c>
      <c r="D1107" s="383">
        <v>284.39999999999998</v>
      </c>
      <c r="E1107" s="383">
        <v>284.10000000000002</v>
      </c>
      <c r="F1107" s="383">
        <v>0</v>
      </c>
      <c r="G1107" s="383">
        <v>0</v>
      </c>
      <c r="H1107" s="383">
        <v>0</v>
      </c>
      <c r="I1107" s="383">
        <v>0</v>
      </c>
      <c r="J1107" s="383">
        <v>284.39999999999998</v>
      </c>
      <c r="K1107" s="383">
        <v>284.10000000000002</v>
      </c>
      <c r="L1107" s="383">
        <v>0</v>
      </c>
      <c r="M1107" s="383">
        <v>0</v>
      </c>
      <c r="N1107" s="383">
        <v>100</v>
      </c>
      <c r="O1107" s="383">
        <v>100</v>
      </c>
      <c r="P1107" s="27" t="s">
        <v>182</v>
      </c>
      <c r="Q1107" s="171">
        <v>10</v>
      </c>
      <c r="R1107" s="171">
        <v>58</v>
      </c>
      <c r="S1107" s="171">
        <v>580</v>
      </c>
      <c r="T1107" s="2"/>
    </row>
    <row r="1108" spans="1:20" ht="28.5" customHeight="1" x14ac:dyDescent="0.25">
      <c r="A1108" s="386"/>
      <c r="B1108" s="382"/>
      <c r="C1108" s="382"/>
      <c r="D1108" s="384"/>
      <c r="E1108" s="384"/>
      <c r="F1108" s="384"/>
      <c r="G1108" s="384"/>
      <c r="H1108" s="384"/>
      <c r="I1108" s="384"/>
      <c r="J1108" s="384"/>
      <c r="K1108" s="384"/>
      <c r="L1108" s="384"/>
      <c r="M1108" s="384"/>
      <c r="N1108" s="384"/>
      <c r="O1108" s="384"/>
      <c r="P1108" s="27" t="s">
        <v>183</v>
      </c>
      <c r="Q1108" s="171">
        <v>0</v>
      </c>
      <c r="R1108" s="171">
        <v>0</v>
      </c>
      <c r="S1108" s="171">
        <v>100</v>
      </c>
      <c r="T1108" s="2"/>
    </row>
    <row r="1109" spans="1:20" ht="28.5" customHeight="1" x14ac:dyDescent="0.25">
      <c r="A1109" s="386"/>
      <c r="B1109" s="380" t="s">
        <v>529</v>
      </c>
      <c r="C1109" s="380">
        <v>2017</v>
      </c>
      <c r="D1109" s="383">
        <v>1058.4000000000001</v>
      </c>
      <c r="E1109" s="383">
        <v>1058.3</v>
      </c>
      <c r="F1109" s="383">
        <v>0</v>
      </c>
      <c r="G1109" s="383">
        <v>0</v>
      </c>
      <c r="H1109" s="383">
        <v>24</v>
      </c>
      <c r="I1109" s="383">
        <v>24</v>
      </c>
      <c r="J1109" s="383">
        <v>1034.4000000000001</v>
      </c>
      <c r="K1109" s="383">
        <v>1034.3</v>
      </c>
      <c r="L1109" s="383">
        <v>0</v>
      </c>
      <c r="M1109" s="383">
        <v>0</v>
      </c>
      <c r="N1109" s="383">
        <v>100</v>
      </c>
      <c r="O1109" s="383">
        <v>100</v>
      </c>
      <c r="P1109" s="27" t="s">
        <v>182</v>
      </c>
      <c r="Q1109" s="171">
        <v>10</v>
      </c>
      <c r="R1109" s="171">
        <v>58</v>
      </c>
      <c r="S1109" s="171">
        <v>580</v>
      </c>
      <c r="T1109" s="2"/>
    </row>
    <row r="1110" spans="1:20" ht="28.5" customHeight="1" x14ac:dyDescent="0.25">
      <c r="A1110" s="386"/>
      <c r="B1110" s="381"/>
      <c r="C1110" s="382"/>
      <c r="D1110" s="384"/>
      <c r="E1110" s="384"/>
      <c r="F1110" s="384"/>
      <c r="G1110" s="384"/>
      <c r="H1110" s="384"/>
      <c r="I1110" s="384"/>
      <c r="J1110" s="384"/>
      <c r="K1110" s="384"/>
      <c r="L1110" s="384"/>
      <c r="M1110" s="384"/>
      <c r="N1110" s="384"/>
      <c r="O1110" s="384"/>
      <c r="P1110" s="27" t="s">
        <v>183</v>
      </c>
      <c r="Q1110" s="171">
        <v>0</v>
      </c>
      <c r="R1110" s="171">
        <v>0</v>
      </c>
      <c r="S1110" s="171">
        <v>100</v>
      </c>
      <c r="T1110" s="2"/>
    </row>
    <row r="1111" spans="1:20" ht="28.5" customHeight="1" x14ac:dyDescent="0.25">
      <c r="A1111" s="386"/>
      <c r="B1111" s="381"/>
      <c r="C1111" s="215">
        <v>2018</v>
      </c>
      <c r="D1111" s="216">
        <v>927.8</v>
      </c>
      <c r="E1111" s="216">
        <v>927.8</v>
      </c>
      <c r="F1111" s="216">
        <v>0</v>
      </c>
      <c r="G1111" s="216">
        <v>0</v>
      </c>
      <c r="H1111" s="216">
        <v>0</v>
      </c>
      <c r="I1111" s="216">
        <v>0</v>
      </c>
      <c r="J1111" s="216">
        <v>927.8</v>
      </c>
      <c r="K1111" s="216">
        <v>927.8</v>
      </c>
      <c r="L1111" s="216">
        <v>0</v>
      </c>
      <c r="M1111" s="216">
        <v>0</v>
      </c>
      <c r="N1111" s="216">
        <v>100</v>
      </c>
      <c r="O1111" s="216">
        <v>100</v>
      </c>
      <c r="P1111" s="27" t="s">
        <v>183</v>
      </c>
      <c r="Q1111" s="217">
        <v>0</v>
      </c>
      <c r="R1111" s="217">
        <v>0</v>
      </c>
      <c r="S1111" s="217">
        <v>100</v>
      </c>
      <c r="T1111" s="2"/>
    </row>
    <row r="1112" spans="1:20" ht="28.5" customHeight="1" x14ac:dyDescent="0.25">
      <c r="A1112" s="386"/>
      <c r="B1112" s="381"/>
      <c r="C1112" s="380">
        <v>2019</v>
      </c>
      <c r="D1112" s="383">
        <v>1623.1</v>
      </c>
      <c r="E1112" s="383">
        <v>1623</v>
      </c>
      <c r="F1112" s="383">
        <v>0</v>
      </c>
      <c r="G1112" s="383">
        <v>0</v>
      </c>
      <c r="H1112" s="383">
        <v>0</v>
      </c>
      <c r="I1112" s="383">
        <v>0</v>
      </c>
      <c r="J1112" s="383">
        <v>1623.1</v>
      </c>
      <c r="K1112" s="383">
        <v>1623</v>
      </c>
      <c r="L1112" s="383">
        <v>0</v>
      </c>
      <c r="M1112" s="383">
        <v>0</v>
      </c>
      <c r="N1112" s="383">
        <v>100</v>
      </c>
      <c r="O1112" s="383">
        <v>100</v>
      </c>
      <c r="P1112" s="27" t="s">
        <v>182</v>
      </c>
      <c r="Q1112" s="263">
        <v>10</v>
      </c>
      <c r="R1112" s="263">
        <v>21</v>
      </c>
      <c r="S1112" s="263">
        <v>210</v>
      </c>
      <c r="T1112" s="2"/>
    </row>
    <row r="1113" spans="1:20" ht="28.5" customHeight="1" x14ac:dyDescent="0.25">
      <c r="A1113" s="386"/>
      <c r="B1113" s="381"/>
      <c r="C1113" s="382"/>
      <c r="D1113" s="384"/>
      <c r="E1113" s="384"/>
      <c r="F1113" s="384"/>
      <c r="G1113" s="384"/>
      <c r="H1113" s="384"/>
      <c r="I1113" s="384"/>
      <c r="J1113" s="384"/>
      <c r="K1113" s="384"/>
      <c r="L1113" s="384"/>
      <c r="M1113" s="384"/>
      <c r="N1113" s="384"/>
      <c r="O1113" s="384"/>
      <c r="P1113" s="27" t="s">
        <v>183</v>
      </c>
      <c r="Q1113" s="263">
        <v>0</v>
      </c>
      <c r="R1113" s="263">
        <v>0</v>
      </c>
      <c r="S1113" s="263">
        <v>100</v>
      </c>
      <c r="T1113" s="2"/>
    </row>
    <row r="1114" spans="1:20" ht="28.5" customHeight="1" x14ac:dyDescent="0.25">
      <c r="A1114" s="386"/>
      <c r="B1114" s="381"/>
      <c r="C1114" s="380">
        <v>2020</v>
      </c>
      <c r="D1114" s="383">
        <v>553.29999999999995</v>
      </c>
      <c r="E1114" s="383">
        <v>553.1</v>
      </c>
      <c r="F1114" s="383">
        <v>0</v>
      </c>
      <c r="G1114" s="383">
        <v>0</v>
      </c>
      <c r="H1114" s="383">
        <v>0</v>
      </c>
      <c r="I1114" s="383">
        <v>0</v>
      </c>
      <c r="J1114" s="383">
        <v>553.29999999999995</v>
      </c>
      <c r="K1114" s="383">
        <v>553.1</v>
      </c>
      <c r="L1114" s="383">
        <v>0</v>
      </c>
      <c r="M1114" s="383">
        <v>0</v>
      </c>
      <c r="N1114" s="383">
        <v>100</v>
      </c>
      <c r="O1114" s="496">
        <f>E1114/D1114</f>
        <v>0.99963853244171352</v>
      </c>
      <c r="P1114" s="27" t="s">
        <v>182</v>
      </c>
      <c r="Q1114" s="311">
        <v>10</v>
      </c>
      <c r="R1114" s="311">
        <v>21</v>
      </c>
      <c r="S1114" s="311">
        <v>210</v>
      </c>
      <c r="T1114" s="2"/>
    </row>
    <row r="1115" spans="1:20" ht="28.5" customHeight="1" x14ac:dyDescent="0.25">
      <c r="A1115" s="387"/>
      <c r="B1115" s="382"/>
      <c r="C1115" s="382"/>
      <c r="D1115" s="384"/>
      <c r="E1115" s="384"/>
      <c r="F1115" s="384"/>
      <c r="G1115" s="384"/>
      <c r="H1115" s="384"/>
      <c r="I1115" s="384"/>
      <c r="J1115" s="384"/>
      <c r="K1115" s="384"/>
      <c r="L1115" s="384"/>
      <c r="M1115" s="384"/>
      <c r="N1115" s="384"/>
      <c r="O1115" s="497"/>
      <c r="P1115" s="27" t="s">
        <v>183</v>
      </c>
      <c r="Q1115" s="311">
        <v>0</v>
      </c>
      <c r="R1115" s="311">
        <v>0</v>
      </c>
      <c r="S1115" s="311">
        <v>100</v>
      </c>
      <c r="T1115" s="2"/>
    </row>
    <row r="1116" spans="1:20" ht="15" customHeight="1" x14ac:dyDescent="0.25">
      <c r="A1116" s="426" t="s">
        <v>489</v>
      </c>
      <c r="B1116" s="429" t="s">
        <v>490</v>
      </c>
      <c r="C1116" s="17" t="s">
        <v>610</v>
      </c>
      <c r="D1116" s="18">
        <f>SUM(D1117:D1123)</f>
        <v>77944.5</v>
      </c>
      <c r="E1116" s="18">
        <f t="shared" ref="E1116:M1116" si="330">SUM(E1117:E1123)</f>
        <v>77944.3</v>
      </c>
      <c r="F1116" s="18">
        <f t="shared" si="330"/>
        <v>0</v>
      </c>
      <c r="G1116" s="18">
        <f t="shared" si="330"/>
        <v>0</v>
      </c>
      <c r="H1116" s="18">
        <f t="shared" si="330"/>
        <v>1000</v>
      </c>
      <c r="I1116" s="18">
        <f t="shared" si="330"/>
        <v>1000</v>
      </c>
      <c r="J1116" s="18">
        <f t="shared" si="330"/>
        <v>76944.5</v>
      </c>
      <c r="K1116" s="18">
        <f t="shared" si="330"/>
        <v>76944.3</v>
      </c>
      <c r="L1116" s="18">
        <f t="shared" si="330"/>
        <v>0</v>
      </c>
      <c r="M1116" s="18">
        <f t="shared" si="330"/>
        <v>0</v>
      </c>
      <c r="N1116" s="18">
        <v>100</v>
      </c>
      <c r="O1116" s="18">
        <v>100</v>
      </c>
      <c r="P1116" s="432" t="s">
        <v>22</v>
      </c>
      <c r="Q1116" s="432" t="s">
        <v>22</v>
      </c>
      <c r="R1116" s="432" t="s">
        <v>22</v>
      </c>
      <c r="S1116" s="432" t="s">
        <v>22</v>
      </c>
      <c r="T1116" s="2"/>
    </row>
    <row r="1117" spans="1:20" x14ac:dyDescent="0.25">
      <c r="A1117" s="427"/>
      <c r="B1117" s="430"/>
      <c r="C1117" s="16">
        <v>2014</v>
      </c>
      <c r="D1117" s="18">
        <f t="shared" ref="D1117:D1122" si="331">SUM(D1124)</f>
        <v>0</v>
      </c>
      <c r="E1117" s="18">
        <f t="shared" ref="E1117:M1117" si="332">SUM(E1124)</f>
        <v>0</v>
      </c>
      <c r="F1117" s="18">
        <f t="shared" si="332"/>
        <v>0</v>
      </c>
      <c r="G1117" s="18">
        <f t="shared" si="332"/>
        <v>0</v>
      </c>
      <c r="H1117" s="18">
        <f t="shared" si="332"/>
        <v>0</v>
      </c>
      <c r="I1117" s="18">
        <f t="shared" si="332"/>
        <v>0</v>
      </c>
      <c r="J1117" s="18">
        <f t="shared" si="332"/>
        <v>0</v>
      </c>
      <c r="K1117" s="18">
        <f t="shared" si="332"/>
        <v>0</v>
      </c>
      <c r="L1117" s="18">
        <f t="shared" si="332"/>
        <v>0</v>
      </c>
      <c r="M1117" s="18">
        <f t="shared" si="332"/>
        <v>0</v>
      </c>
      <c r="N1117" s="18">
        <v>0</v>
      </c>
      <c r="O1117" s="18">
        <v>0</v>
      </c>
      <c r="P1117" s="433"/>
      <c r="Q1117" s="433"/>
      <c r="R1117" s="433"/>
      <c r="S1117" s="433"/>
      <c r="T1117" s="2"/>
    </row>
    <row r="1118" spans="1:20" x14ac:dyDescent="0.25">
      <c r="A1118" s="427"/>
      <c r="B1118" s="430"/>
      <c r="C1118" s="16">
        <v>2015</v>
      </c>
      <c r="D1118" s="18">
        <f t="shared" si="331"/>
        <v>0</v>
      </c>
      <c r="E1118" s="18">
        <f t="shared" ref="E1118:M1118" si="333">SUM(E1125)</f>
        <v>0</v>
      </c>
      <c r="F1118" s="18">
        <f t="shared" si="333"/>
        <v>0</v>
      </c>
      <c r="G1118" s="18">
        <f t="shared" si="333"/>
        <v>0</v>
      </c>
      <c r="H1118" s="18">
        <f t="shared" si="333"/>
        <v>0</v>
      </c>
      <c r="I1118" s="18">
        <f t="shared" si="333"/>
        <v>0</v>
      </c>
      <c r="J1118" s="18">
        <f t="shared" si="333"/>
        <v>0</v>
      </c>
      <c r="K1118" s="18">
        <f t="shared" si="333"/>
        <v>0</v>
      </c>
      <c r="L1118" s="18">
        <f t="shared" si="333"/>
        <v>0</v>
      </c>
      <c r="M1118" s="18">
        <f t="shared" si="333"/>
        <v>0</v>
      </c>
      <c r="N1118" s="18">
        <v>0</v>
      </c>
      <c r="O1118" s="18">
        <v>0</v>
      </c>
      <c r="P1118" s="433"/>
      <c r="Q1118" s="433"/>
      <c r="R1118" s="433"/>
      <c r="S1118" s="433"/>
      <c r="T1118" s="2"/>
    </row>
    <row r="1119" spans="1:20" x14ac:dyDescent="0.25">
      <c r="A1119" s="427"/>
      <c r="B1119" s="430"/>
      <c r="C1119" s="16">
        <v>2016</v>
      </c>
      <c r="D1119" s="18">
        <f t="shared" si="331"/>
        <v>11352</v>
      </c>
      <c r="E1119" s="18">
        <f t="shared" ref="E1119:M1119" si="334">SUM(E1126)</f>
        <v>11352</v>
      </c>
      <c r="F1119" s="18">
        <f t="shared" si="334"/>
        <v>0</v>
      </c>
      <c r="G1119" s="18">
        <f t="shared" si="334"/>
        <v>0</v>
      </c>
      <c r="H1119" s="18">
        <f t="shared" si="334"/>
        <v>0</v>
      </c>
      <c r="I1119" s="18">
        <f t="shared" si="334"/>
        <v>0</v>
      </c>
      <c r="J1119" s="18">
        <f t="shared" si="334"/>
        <v>11352</v>
      </c>
      <c r="K1119" s="18">
        <f t="shared" si="334"/>
        <v>11352</v>
      </c>
      <c r="L1119" s="18">
        <f t="shared" si="334"/>
        <v>0</v>
      </c>
      <c r="M1119" s="18">
        <f t="shared" si="334"/>
        <v>0</v>
      </c>
      <c r="N1119" s="18">
        <v>100</v>
      </c>
      <c r="O1119" s="18">
        <v>100</v>
      </c>
      <c r="P1119" s="433"/>
      <c r="Q1119" s="433"/>
      <c r="R1119" s="433"/>
      <c r="S1119" s="433"/>
      <c r="T1119" s="2"/>
    </row>
    <row r="1120" spans="1:20" x14ac:dyDescent="0.25">
      <c r="A1120" s="427"/>
      <c r="B1120" s="430"/>
      <c r="C1120" s="183">
        <v>2017</v>
      </c>
      <c r="D1120" s="184">
        <f t="shared" si="331"/>
        <v>66592.5</v>
      </c>
      <c r="E1120" s="184">
        <f t="shared" ref="E1120:M1120" si="335">SUM(E1127)</f>
        <v>66592.3</v>
      </c>
      <c r="F1120" s="184">
        <f t="shared" si="335"/>
        <v>0</v>
      </c>
      <c r="G1120" s="184">
        <f t="shared" si="335"/>
        <v>0</v>
      </c>
      <c r="H1120" s="184">
        <f t="shared" si="335"/>
        <v>1000</v>
      </c>
      <c r="I1120" s="184">
        <f t="shared" si="335"/>
        <v>1000</v>
      </c>
      <c r="J1120" s="184">
        <f t="shared" si="335"/>
        <v>65592.5</v>
      </c>
      <c r="K1120" s="184">
        <f t="shared" si="335"/>
        <v>65592.3</v>
      </c>
      <c r="L1120" s="184">
        <f t="shared" si="335"/>
        <v>0</v>
      </c>
      <c r="M1120" s="184">
        <f t="shared" si="335"/>
        <v>0</v>
      </c>
      <c r="N1120" s="184">
        <v>100</v>
      </c>
      <c r="O1120" s="184">
        <v>100</v>
      </c>
      <c r="P1120" s="433"/>
      <c r="Q1120" s="433"/>
      <c r="R1120" s="433"/>
      <c r="S1120" s="433"/>
      <c r="T1120" s="2"/>
    </row>
    <row r="1121" spans="1:20" x14ac:dyDescent="0.25">
      <c r="A1121" s="427"/>
      <c r="B1121" s="430"/>
      <c r="C1121" s="183">
        <v>2018</v>
      </c>
      <c r="D1121" s="184">
        <f t="shared" si="331"/>
        <v>0</v>
      </c>
      <c r="E1121" s="184">
        <f t="shared" ref="E1121:M1121" si="336">SUM(E1128)</f>
        <v>0</v>
      </c>
      <c r="F1121" s="184">
        <f t="shared" si="336"/>
        <v>0</v>
      </c>
      <c r="G1121" s="184">
        <f t="shared" si="336"/>
        <v>0</v>
      </c>
      <c r="H1121" s="184">
        <f t="shared" si="336"/>
        <v>0</v>
      </c>
      <c r="I1121" s="184">
        <f t="shared" si="336"/>
        <v>0</v>
      </c>
      <c r="J1121" s="184">
        <f t="shared" si="336"/>
        <v>0</v>
      </c>
      <c r="K1121" s="184">
        <f t="shared" si="336"/>
        <v>0</v>
      </c>
      <c r="L1121" s="184">
        <f t="shared" si="336"/>
        <v>0</v>
      </c>
      <c r="M1121" s="184">
        <f t="shared" si="336"/>
        <v>0</v>
      </c>
      <c r="N1121" s="184">
        <v>0</v>
      </c>
      <c r="O1121" s="184">
        <v>0</v>
      </c>
      <c r="P1121" s="433"/>
      <c r="Q1121" s="433"/>
      <c r="R1121" s="433"/>
      <c r="S1121" s="433"/>
      <c r="T1121" s="2"/>
    </row>
    <row r="1122" spans="1:20" x14ac:dyDescent="0.25">
      <c r="A1122" s="427"/>
      <c r="B1122" s="430"/>
      <c r="C1122" s="183">
        <v>2019</v>
      </c>
      <c r="D1122" s="184">
        <f t="shared" si="331"/>
        <v>0</v>
      </c>
      <c r="E1122" s="184">
        <f t="shared" ref="E1122:M1122" si="337">SUM(E1129)</f>
        <v>0</v>
      </c>
      <c r="F1122" s="184">
        <f t="shared" si="337"/>
        <v>0</v>
      </c>
      <c r="G1122" s="184">
        <f t="shared" si="337"/>
        <v>0</v>
      </c>
      <c r="H1122" s="184">
        <f t="shared" si="337"/>
        <v>0</v>
      </c>
      <c r="I1122" s="184">
        <f t="shared" si="337"/>
        <v>0</v>
      </c>
      <c r="J1122" s="184">
        <f t="shared" si="337"/>
        <v>0</v>
      </c>
      <c r="K1122" s="184">
        <f t="shared" si="337"/>
        <v>0</v>
      </c>
      <c r="L1122" s="184">
        <f t="shared" si="337"/>
        <v>0</v>
      </c>
      <c r="M1122" s="184">
        <f t="shared" si="337"/>
        <v>0</v>
      </c>
      <c r="N1122" s="184">
        <v>0</v>
      </c>
      <c r="O1122" s="184">
        <v>0</v>
      </c>
      <c r="P1122" s="433"/>
      <c r="Q1122" s="433"/>
      <c r="R1122" s="433"/>
      <c r="S1122" s="433"/>
      <c r="T1122" s="2"/>
    </row>
    <row r="1123" spans="1:20" x14ac:dyDescent="0.25">
      <c r="A1123" s="428"/>
      <c r="B1123" s="431"/>
      <c r="C1123" s="183">
        <v>2020</v>
      </c>
      <c r="D1123" s="184">
        <v>0</v>
      </c>
      <c r="E1123" s="184">
        <v>0</v>
      </c>
      <c r="F1123" s="184">
        <v>0</v>
      </c>
      <c r="G1123" s="184">
        <v>0</v>
      </c>
      <c r="H1123" s="184">
        <v>0</v>
      </c>
      <c r="I1123" s="184">
        <v>0</v>
      </c>
      <c r="J1123" s="184">
        <v>0</v>
      </c>
      <c r="K1123" s="184">
        <v>0</v>
      </c>
      <c r="L1123" s="184">
        <v>0</v>
      </c>
      <c r="M1123" s="184">
        <v>0</v>
      </c>
      <c r="N1123" s="184">
        <v>0</v>
      </c>
      <c r="O1123" s="184">
        <v>0</v>
      </c>
      <c r="P1123" s="434"/>
      <c r="Q1123" s="434"/>
      <c r="R1123" s="434"/>
      <c r="S1123" s="434"/>
      <c r="T1123" s="2"/>
    </row>
    <row r="1124" spans="1:20" ht="17.25" customHeight="1" x14ac:dyDescent="0.25">
      <c r="A1124" s="385" t="s">
        <v>491</v>
      </c>
      <c r="B1124" s="380" t="s">
        <v>492</v>
      </c>
      <c r="C1124" s="125">
        <v>2014</v>
      </c>
      <c r="D1124" s="134">
        <v>0</v>
      </c>
      <c r="E1124" s="134">
        <v>0</v>
      </c>
      <c r="F1124" s="134">
        <v>0</v>
      </c>
      <c r="G1124" s="134">
        <v>0</v>
      </c>
      <c r="H1124" s="134">
        <v>0</v>
      </c>
      <c r="I1124" s="134">
        <v>0</v>
      </c>
      <c r="J1124" s="134">
        <v>0</v>
      </c>
      <c r="K1124" s="134">
        <v>0</v>
      </c>
      <c r="L1124" s="134">
        <v>0</v>
      </c>
      <c r="M1124" s="134">
        <v>0</v>
      </c>
      <c r="N1124" s="134">
        <v>0</v>
      </c>
      <c r="O1124" s="134">
        <v>0</v>
      </c>
      <c r="P1124" s="122" t="s">
        <v>22</v>
      </c>
      <c r="Q1124" s="140" t="s">
        <v>22</v>
      </c>
      <c r="R1124" s="140" t="s">
        <v>22</v>
      </c>
      <c r="S1124" s="140" t="s">
        <v>22</v>
      </c>
      <c r="T1124" s="2"/>
    </row>
    <row r="1125" spans="1:20" ht="18.75" customHeight="1" x14ac:dyDescent="0.25">
      <c r="A1125" s="386"/>
      <c r="B1125" s="381"/>
      <c r="C1125" s="125">
        <v>2015</v>
      </c>
      <c r="D1125" s="134">
        <v>0</v>
      </c>
      <c r="E1125" s="134">
        <v>0</v>
      </c>
      <c r="F1125" s="134">
        <v>0</v>
      </c>
      <c r="G1125" s="134">
        <v>0</v>
      </c>
      <c r="H1125" s="134">
        <v>0</v>
      </c>
      <c r="I1125" s="134">
        <v>0</v>
      </c>
      <c r="J1125" s="134">
        <v>0</v>
      </c>
      <c r="K1125" s="134">
        <v>0</v>
      </c>
      <c r="L1125" s="134">
        <v>0</v>
      </c>
      <c r="M1125" s="134">
        <v>0</v>
      </c>
      <c r="N1125" s="134">
        <v>0</v>
      </c>
      <c r="O1125" s="134">
        <v>0</v>
      </c>
      <c r="P1125" s="122" t="s">
        <v>22</v>
      </c>
      <c r="Q1125" s="140" t="s">
        <v>22</v>
      </c>
      <c r="R1125" s="140" t="s">
        <v>22</v>
      </c>
      <c r="S1125" s="140" t="s">
        <v>22</v>
      </c>
      <c r="T1125" s="2"/>
    </row>
    <row r="1126" spans="1:20" ht="21" customHeight="1" x14ac:dyDescent="0.25">
      <c r="A1126" s="386"/>
      <c r="B1126" s="381"/>
      <c r="C1126" s="125">
        <v>2016</v>
      </c>
      <c r="D1126" s="134">
        <v>11352</v>
      </c>
      <c r="E1126" s="134">
        <v>11352</v>
      </c>
      <c r="F1126" s="134">
        <v>0</v>
      </c>
      <c r="G1126" s="134">
        <v>0</v>
      </c>
      <c r="H1126" s="134">
        <v>0</v>
      </c>
      <c r="I1126" s="134">
        <v>0</v>
      </c>
      <c r="J1126" s="134">
        <v>11352</v>
      </c>
      <c r="K1126" s="134">
        <v>11352</v>
      </c>
      <c r="L1126" s="134">
        <v>0</v>
      </c>
      <c r="M1126" s="134">
        <v>0</v>
      </c>
      <c r="N1126" s="134">
        <v>100</v>
      </c>
      <c r="O1126" s="134">
        <v>100</v>
      </c>
      <c r="P1126" s="380" t="s">
        <v>493</v>
      </c>
      <c r="Q1126" s="140">
        <v>1</v>
      </c>
      <c r="R1126" s="140">
        <v>1</v>
      </c>
      <c r="S1126" s="140">
        <v>100</v>
      </c>
      <c r="T1126" s="2"/>
    </row>
    <row r="1127" spans="1:20" ht="25.5" customHeight="1" x14ac:dyDescent="0.25">
      <c r="A1127" s="386"/>
      <c r="B1127" s="381"/>
      <c r="C1127" s="162">
        <v>2017</v>
      </c>
      <c r="D1127" s="158">
        <v>66592.5</v>
      </c>
      <c r="E1127" s="158">
        <v>66592.3</v>
      </c>
      <c r="F1127" s="158">
        <v>0</v>
      </c>
      <c r="G1127" s="158">
        <v>0</v>
      </c>
      <c r="H1127" s="158">
        <v>1000</v>
      </c>
      <c r="I1127" s="158">
        <v>1000</v>
      </c>
      <c r="J1127" s="158">
        <v>65592.5</v>
      </c>
      <c r="K1127" s="158">
        <v>65592.3</v>
      </c>
      <c r="L1127" s="158">
        <v>0</v>
      </c>
      <c r="M1127" s="158">
        <v>0</v>
      </c>
      <c r="N1127" s="158">
        <v>100</v>
      </c>
      <c r="O1127" s="158">
        <v>100</v>
      </c>
      <c r="P1127" s="382"/>
      <c r="Q1127" s="168">
        <v>1</v>
      </c>
      <c r="R1127" s="168">
        <v>1</v>
      </c>
      <c r="S1127" s="168">
        <v>100</v>
      </c>
      <c r="T1127" s="2"/>
    </row>
    <row r="1128" spans="1:20" ht="21.75" customHeight="1" x14ac:dyDescent="0.25">
      <c r="A1128" s="386"/>
      <c r="B1128" s="381"/>
      <c r="C1128" s="215">
        <v>2018</v>
      </c>
      <c r="D1128" s="216">
        <v>0</v>
      </c>
      <c r="E1128" s="216">
        <v>0</v>
      </c>
      <c r="F1128" s="216">
        <v>0</v>
      </c>
      <c r="G1128" s="216">
        <v>0</v>
      </c>
      <c r="H1128" s="216">
        <v>0</v>
      </c>
      <c r="I1128" s="216">
        <v>0</v>
      </c>
      <c r="J1128" s="216">
        <v>0</v>
      </c>
      <c r="K1128" s="216">
        <v>0</v>
      </c>
      <c r="L1128" s="216">
        <v>0</v>
      </c>
      <c r="M1128" s="216">
        <v>0</v>
      </c>
      <c r="N1128" s="216">
        <v>0</v>
      </c>
      <c r="O1128" s="216">
        <v>0</v>
      </c>
      <c r="P1128" s="260" t="s">
        <v>22</v>
      </c>
      <c r="Q1128" s="210" t="s">
        <v>22</v>
      </c>
      <c r="R1128" s="210" t="s">
        <v>22</v>
      </c>
      <c r="S1128" s="210" t="s">
        <v>22</v>
      </c>
      <c r="T1128" s="2"/>
    </row>
    <row r="1129" spans="1:20" ht="21.75" customHeight="1" x14ac:dyDescent="0.25">
      <c r="A1129" s="387"/>
      <c r="B1129" s="382"/>
      <c r="C1129" s="250">
        <v>2019</v>
      </c>
      <c r="D1129" s="252">
        <v>0</v>
      </c>
      <c r="E1129" s="252">
        <v>0</v>
      </c>
      <c r="F1129" s="252">
        <v>0</v>
      </c>
      <c r="G1129" s="252">
        <v>0</v>
      </c>
      <c r="H1129" s="252">
        <v>0</v>
      </c>
      <c r="I1129" s="252">
        <v>0</v>
      </c>
      <c r="J1129" s="252">
        <v>0</v>
      </c>
      <c r="K1129" s="252">
        <v>0</v>
      </c>
      <c r="L1129" s="252">
        <v>0</v>
      </c>
      <c r="M1129" s="252">
        <v>0</v>
      </c>
      <c r="N1129" s="252">
        <v>0</v>
      </c>
      <c r="O1129" s="252">
        <v>0</v>
      </c>
      <c r="P1129" s="246" t="s">
        <v>22</v>
      </c>
      <c r="Q1129" s="253" t="s">
        <v>22</v>
      </c>
      <c r="R1129" s="253" t="s">
        <v>22</v>
      </c>
      <c r="S1129" s="253" t="s">
        <v>22</v>
      </c>
      <c r="T1129" s="2"/>
    </row>
    <row r="1130" spans="1:20" x14ac:dyDescent="0.25">
      <c r="A1130" s="426" t="s">
        <v>530</v>
      </c>
      <c r="B1130" s="429" t="s">
        <v>531</v>
      </c>
      <c r="C1130" s="17" t="s">
        <v>610</v>
      </c>
      <c r="D1130" s="18">
        <f>SUM(D1131:D1137)</f>
        <v>1.6</v>
      </c>
      <c r="E1130" s="18">
        <f t="shared" ref="E1130:M1130" si="338">SUM(E1131:E1137)</f>
        <v>1.6</v>
      </c>
      <c r="F1130" s="18">
        <f t="shared" si="338"/>
        <v>0</v>
      </c>
      <c r="G1130" s="18">
        <f t="shared" si="338"/>
        <v>0</v>
      </c>
      <c r="H1130" s="18">
        <f t="shared" si="338"/>
        <v>0</v>
      </c>
      <c r="I1130" s="18">
        <f t="shared" si="338"/>
        <v>0</v>
      </c>
      <c r="J1130" s="18">
        <f t="shared" si="338"/>
        <v>1.6</v>
      </c>
      <c r="K1130" s="18">
        <f t="shared" si="338"/>
        <v>1.6</v>
      </c>
      <c r="L1130" s="18">
        <f t="shared" si="338"/>
        <v>0</v>
      </c>
      <c r="M1130" s="18">
        <f t="shared" si="338"/>
        <v>0</v>
      </c>
      <c r="N1130" s="18">
        <v>100</v>
      </c>
      <c r="O1130" s="18">
        <v>100</v>
      </c>
      <c r="P1130" s="432" t="s">
        <v>22</v>
      </c>
      <c r="Q1130" s="432" t="s">
        <v>22</v>
      </c>
      <c r="R1130" s="432" t="s">
        <v>22</v>
      </c>
      <c r="S1130" s="432" t="s">
        <v>22</v>
      </c>
      <c r="T1130" s="2"/>
    </row>
    <row r="1131" spans="1:20" x14ac:dyDescent="0.25">
      <c r="A1131" s="427"/>
      <c r="B1131" s="430"/>
      <c r="C1131" s="16">
        <v>2014</v>
      </c>
      <c r="D1131" s="18">
        <v>0</v>
      </c>
      <c r="E1131" s="18">
        <v>0</v>
      </c>
      <c r="F1131" s="18">
        <v>0</v>
      </c>
      <c r="G1131" s="18">
        <v>0</v>
      </c>
      <c r="H1131" s="18">
        <v>0</v>
      </c>
      <c r="I1131" s="18">
        <v>0</v>
      </c>
      <c r="J1131" s="18">
        <v>0</v>
      </c>
      <c r="K1131" s="18">
        <v>0</v>
      </c>
      <c r="L1131" s="18">
        <v>0</v>
      </c>
      <c r="M1131" s="18">
        <v>0</v>
      </c>
      <c r="N1131" s="18">
        <v>0</v>
      </c>
      <c r="O1131" s="18">
        <v>0</v>
      </c>
      <c r="P1131" s="433"/>
      <c r="Q1131" s="433"/>
      <c r="R1131" s="433"/>
      <c r="S1131" s="433"/>
      <c r="T1131" s="2"/>
    </row>
    <row r="1132" spans="1:20" x14ac:dyDescent="0.25">
      <c r="A1132" s="427"/>
      <c r="B1132" s="430"/>
      <c r="C1132" s="16">
        <v>2015</v>
      </c>
      <c r="D1132" s="18">
        <v>0</v>
      </c>
      <c r="E1132" s="18">
        <v>0</v>
      </c>
      <c r="F1132" s="18">
        <v>0</v>
      </c>
      <c r="G1132" s="18">
        <v>0</v>
      </c>
      <c r="H1132" s="18">
        <v>0</v>
      </c>
      <c r="I1132" s="18">
        <v>0</v>
      </c>
      <c r="J1132" s="18">
        <v>0</v>
      </c>
      <c r="K1132" s="18">
        <v>0</v>
      </c>
      <c r="L1132" s="18">
        <v>0</v>
      </c>
      <c r="M1132" s="18">
        <v>0</v>
      </c>
      <c r="N1132" s="18">
        <v>0</v>
      </c>
      <c r="O1132" s="18">
        <v>0</v>
      </c>
      <c r="P1132" s="433"/>
      <c r="Q1132" s="433"/>
      <c r="R1132" s="433"/>
      <c r="S1132" s="433"/>
      <c r="T1132" s="2"/>
    </row>
    <row r="1133" spans="1:20" x14ac:dyDescent="0.25">
      <c r="A1133" s="427"/>
      <c r="B1133" s="430"/>
      <c r="C1133" s="16">
        <v>2016</v>
      </c>
      <c r="D1133" s="18">
        <v>0</v>
      </c>
      <c r="E1133" s="18">
        <v>0</v>
      </c>
      <c r="F1133" s="18">
        <v>0</v>
      </c>
      <c r="G1133" s="18">
        <v>0</v>
      </c>
      <c r="H1133" s="18">
        <v>0</v>
      </c>
      <c r="I1133" s="18">
        <v>0</v>
      </c>
      <c r="J1133" s="18">
        <v>0</v>
      </c>
      <c r="K1133" s="18">
        <v>0</v>
      </c>
      <c r="L1133" s="18">
        <v>0</v>
      </c>
      <c r="M1133" s="18">
        <v>0</v>
      </c>
      <c r="N1133" s="18">
        <v>0</v>
      </c>
      <c r="O1133" s="18">
        <v>0</v>
      </c>
      <c r="P1133" s="433"/>
      <c r="Q1133" s="433"/>
      <c r="R1133" s="433"/>
      <c r="S1133" s="433"/>
      <c r="T1133" s="2"/>
    </row>
    <row r="1134" spans="1:20" x14ac:dyDescent="0.25">
      <c r="A1134" s="427"/>
      <c r="B1134" s="430"/>
      <c r="C1134" s="183">
        <v>2017</v>
      </c>
      <c r="D1134" s="184">
        <f>SUM(D1138)</f>
        <v>1.6</v>
      </c>
      <c r="E1134" s="184">
        <f t="shared" ref="E1134:M1134" si="339">SUM(E1138)</f>
        <v>1.6</v>
      </c>
      <c r="F1134" s="184">
        <f t="shared" si="339"/>
        <v>0</v>
      </c>
      <c r="G1134" s="184">
        <f t="shared" si="339"/>
        <v>0</v>
      </c>
      <c r="H1134" s="184">
        <f t="shared" si="339"/>
        <v>0</v>
      </c>
      <c r="I1134" s="184">
        <f t="shared" si="339"/>
        <v>0</v>
      </c>
      <c r="J1134" s="184">
        <f t="shared" si="339"/>
        <v>1.6</v>
      </c>
      <c r="K1134" s="184">
        <f t="shared" si="339"/>
        <v>1.6</v>
      </c>
      <c r="L1134" s="184">
        <f t="shared" si="339"/>
        <v>0</v>
      </c>
      <c r="M1134" s="184">
        <f t="shared" si="339"/>
        <v>0</v>
      </c>
      <c r="N1134" s="184">
        <v>100</v>
      </c>
      <c r="O1134" s="184">
        <v>100</v>
      </c>
      <c r="P1134" s="433"/>
      <c r="Q1134" s="433"/>
      <c r="R1134" s="433"/>
      <c r="S1134" s="433"/>
      <c r="T1134" s="2"/>
    </row>
    <row r="1135" spans="1:20" x14ac:dyDescent="0.25">
      <c r="A1135" s="427"/>
      <c r="B1135" s="430"/>
      <c r="C1135" s="230">
        <v>2018</v>
      </c>
      <c r="D1135" s="231">
        <f>SUM(D1140)</f>
        <v>0</v>
      </c>
      <c r="E1135" s="231">
        <f t="shared" ref="E1135:M1135" si="340">SUM(E1140)</f>
        <v>0</v>
      </c>
      <c r="F1135" s="231">
        <f t="shared" si="340"/>
        <v>0</v>
      </c>
      <c r="G1135" s="231">
        <f t="shared" si="340"/>
        <v>0</v>
      </c>
      <c r="H1135" s="231">
        <f t="shared" si="340"/>
        <v>0</v>
      </c>
      <c r="I1135" s="231">
        <f t="shared" si="340"/>
        <v>0</v>
      </c>
      <c r="J1135" s="231">
        <f t="shared" si="340"/>
        <v>0</v>
      </c>
      <c r="K1135" s="231">
        <f t="shared" si="340"/>
        <v>0</v>
      </c>
      <c r="L1135" s="231">
        <f t="shared" si="340"/>
        <v>0</v>
      </c>
      <c r="M1135" s="231">
        <f t="shared" si="340"/>
        <v>0</v>
      </c>
      <c r="N1135" s="231">
        <v>0</v>
      </c>
      <c r="O1135" s="231">
        <v>0</v>
      </c>
      <c r="P1135" s="433"/>
      <c r="Q1135" s="433"/>
      <c r="R1135" s="433"/>
      <c r="S1135" s="433"/>
      <c r="T1135" s="2"/>
    </row>
    <row r="1136" spans="1:20" x14ac:dyDescent="0.25">
      <c r="A1136" s="427"/>
      <c r="B1136" s="430"/>
      <c r="C1136" s="16">
        <v>2019</v>
      </c>
      <c r="D1136" s="18">
        <f>SUM(D1141)</f>
        <v>0</v>
      </c>
      <c r="E1136" s="18">
        <f t="shared" ref="E1136:M1136" si="341">SUM(E1141)</f>
        <v>0</v>
      </c>
      <c r="F1136" s="18">
        <f t="shared" si="341"/>
        <v>0</v>
      </c>
      <c r="G1136" s="18">
        <f t="shared" si="341"/>
        <v>0</v>
      </c>
      <c r="H1136" s="18">
        <f t="shared" si="341"/>
        <v>0</v>
      </c>
      <c r="I1136" s="18">
        <f t="shared" si="341"/>
        <v>0</v>
      </c>
      <c r="J1136" s="18">
        <f t="shared" si="341"/>
        <v>0</v>
      </c>
      <c r="K1136" s="18">
        <f t="shared" si="341"/>
        <v>0</v>
      </c>
      <c r="L1136" s="18">
        <f t="shared" si="341"/>
        <v>0</v>
      </c>
      <c r="M1136" s="18">
        <f t="shared" si="341"/>
        <v>0</v>
      </c>
      <c r="N1136" s="18">
        <v>0</v>
      </c>
      <c r="O1136" s="18">
        <v>0</v>
      </c>
      <c r="P1136" s="433"/>
      <c r="Q1136" s="433"/>
      <c r="R1136" s="433"/>
      <c r="S1136" s="433"/>
      <c r="T1136" s="2"/>
    </row>
    <row r="1137" spans="1:20" x14ac:dyDescent="0.25">
      <c r="A1137" s="428"/>
      <c r="B1137" s="431"/>
      <c r="C1137" s="66">
        <v>2020</v>
      </c>
      <c r="D1137" s="76">
        <f>SUM(D1143)</f>
        <v>0</v>
      </c>
      <c r="E1137" s="76">
        <f t="shared" ref="E1137:M1137" si="342">SUM(E1143)</f>
        <v>0</v>
      </c>
      <c r="F1137" s="76">
        <f t="shared" si="342"/>
        <v>0</v>
      </c>
      <c r="G1137" s="76">
        <f t="shared" si="342"/>
        <v>0</v>
      </c>
      <c r="H1137" s="76">
        <f t="shared" si="342"/>
        <v>0</v>
      </c>
      <c r="I1137" s="76">
        <f t="shared" si="342"/>
        <v>0</v>
      </c>
      <c r="J1137" s="76">
        <f t="shared" si="342"/>
        <v>0</v>
      </c>
      <c r="K1137" s="76">
        <f t="shared" si="342"/>
        <v>0</v>
      </c>
      <c r="L1137" s="76">
        <f t="shared" si="342"/>
        <v>0</v>
      </c>
      <c r="M1137" s="76">
        <f t="shared" si="342"/>
        <v>0</v>
      </c>
      <c r="N1137" s="76">
        <v>0</v>
      </c>
      <c r="O1137" s="76">
        <v>0</v>
      </c>
      <c r="P1137" s="434"/>
      <c r="Q1137" s="434"/>
      <c r="R1137" s="434"/>
      <c r="S1137" s="434"/>
      <c r="T1137" s="2"/>
    </row>
    <row r="1138" spans="1:20" ht="26.25" customHeight="1" x14ac:dyDescent="0.25">
      <c r="A1138" s="385" t="s">
        <v>532</v>
      </c>
      <c r="B1138" s="380" t="s">
        <v>533</v>
      </c>
      <c r="C1138" s="380">
        <v>2017</v>
      </c>
      <c r="D1138" s="383">
        <v>1.6</v>
      </c>
      <c r="E1138" s="383">
        <v>1.6</v>
      </c>
      <c r="F1138" s="383">
        <v>0</v>
      </c>
      <c r="G1138" s="383">
        <v>0</v>
      </c>
      <c r="H1138" s="383">
        <v>0</v>
      </c>
      <c r="I1138" s="383">
        <v>0</v>
      </c>
      <c r="J1138" s="383">
        <v>1.6</v>
      </c>
      <c r="K1138" s="383">
        <v>1.6</v>
      </c>
      <c r="L1138" s="383">
        <v>0</v>
      </c>
      <c r="M1138" s="383">
        <v>0</v>
      </c>
      <c r="N1138" s="383">
        <v>100</v>
      </c>
      <c r="O1138" s="383">
        <v>100</v>
      </c>
      <c r="P1138" s="145" t="s">
        <v>534</v>
      </c>
      <c r="Q1138" s="168">
        <v>30</v>
      </c>
      <c r="R1138" s="168">
        <v>30.3</v>
      </c>
      <c r="S1138" s="168">
        <v>101</v>
      </c>
      <c r="T1138" s="2"/>
    </row>
    <row r="1139" spans="1:20" ht="54" customHeight="1" x14ac:dyDescent="0.25">
      <c r="A1139" s="386"/>
      <c r="B1139" s="381"/>
      <c r="C1139" s="382"/>
      <c r="D1139" s="384"/>
      <c r="E1139" s="384"/>
      <c r="F1139" s="384"/>
      <c r="G1139" s="384"/>
      <c r="H1139" s="384"/>
      <c r="I1139" s="384"/>
      <c r="J1139" s="384"/>
      <c r="K1139" s="384"/>
      <c r="L1139" s="384"/>
      <c r="M1139" s="384"/>
      <c r="N1139" s="384"/>
      <c r="O1139" s="384"/>
      <c r="P1139" s="145" t="s">
        <v>535</v>
      </c>
      <c r="Q1139" s="168">
        <v>7</v>
      </c>
      <c r="R1139" s="168">
        <v>8</v>
      </c>
      <c r="S1139" s="168">
        <v>114.3</v>
      </c>
      <c r="T1139" s="2"/>
    </row>
    <row r="1140" spans="1:20" ht="21" customHeight="1" x14ac:dyDescent="0.25">
      <c r="A1140" s="386"/>
      <c r="B1140" s="381"/>
      <c r="C1140" s="215">
        <v>2018</v>
      </c>
      <c r="D1140" s="216">
        <v>0</v>
      </c>
      <c r="E1140" s="216">
        <v>0</v>
      </c>
      <c r="F1140" s="216">
        <v>0</v>
      </c>
      <c r="G1140" s="216">
        <v>0</v>
      </c>
      <c r="H1140" s="216">
        <v>0</v>
      </c>
      <c r="I1140" s="216">
        <v>0</v>
      </c>
      <c r="J1140" s="216">
        <v>0</v>
      </c>
      <c r="K1140" s="216">
        <v>0</v>
      </c>
      <c r="L1140" s="216">
        <v>0</v>
      </c>
      <c r="M1140" s="216">
        <v>0</v>
      </c>
      <c r="N1140" s="216">
        <v>0</v>
      </c>
      <c r="O1140" s="216">
        <v>0</v>
      </c>
      <c r="P1140" s="145" t="s">
        <v>22</v>
      </c>
      <c r="Q1140" s="210" t="s">
        <v>22</v>
      </c>
      <c r="R1140" s="210" t="s">
        <v>22</v>
      </c>
      <c r="S1140" s="210" t="s">
        <v>22</v>
      </c>
      <c r="T1140" s="2"/>
    </row>
    <row r="1141" spans="1:20" ht="29.25" customHeight="1" x14ac:dyDescent="0.25">
      <c r="A1141" s="386"/>
      <c r="B1141" s="381"/>
      <c r="C1141" s="380">
        <v>2019</v>
      </c>
      <c r="D1141" s="383">
        <v>0</v>
      </c>
      <c r="E1141" s="383">
        <v>0</v>
      </c>
      <c r="F1141" s="383">
        <v>0</v>
      </c>
      <c r="G1141" s="383">
        <v>0</v>
      </c>
      <c r="H1141" s="383">
        <v>0</v>
      </c>
      <c r="I1141" s="383">
        <v>0</v>
      </c>
      <c r="J1141" s="383">
        <v>0</v>
      </c>
      <c r="K1141" s="383">
        <v>0</v>
      </c>
      <c r="L1141" s="383">
        <v>0</v>
      </c>
      <c r="M1141" s="383">
        <v>0</v>
      </c>
      <c r="N1141" s="383">
        <v>0</v>
      </c>
      <c r="O1141" s="383">
        <v>0</v>
      </c>
      <c r="P1141" s="145" t="s">
        <v>534</v>
      </c>
      <c r="Q1141" s="253">
        <v>32</v>
      </c>
      <c r="R1141" s="253">
        <v>32</v>
      </c>
      <c r="S1141" s="253">
        <v>100</v>
      </c>
      <c r="T1141" s="2"/>
    </row>
    <row r="1142" spans="1:20" ht="54.75" customHeight="1" x14ac:dyDescent="0.25">
      <c r="A1142" s="386"/>
      <c r="B1142" s="381"/>
      <c r="C1142" s="382"/>
      <c r="D1142" s="384"/>
      <c r="E1142" s="384"/>
      <c r="F1142" s="384"/>
      <c r="G1142" s="384"/>
      <c r="H1142" s="384"/>
      <c r="I1142" s="384"/>
      <c r="J1142" s="384"/>
      <c r="K1142" s="384"/>
      <c r="L1142" s="384"/>
      <c r="M1142" s="384"/>
      <c r="N1142" s="384"/>
      <c r="O1142" s="384"/>
      <c r="P1142" s="145" t="s">
        <v>535</v>
      </c>
      <c r="Q1142" s="253">
        <v>9</v>
      </c>
      <c r="R1142" s="253">
        <v>9</v>
      </c>
      <c r="S1142" s="253">
        <v>100</v>
      </c>
      <c r="T1142" s="2"/>
    </row>
    <row r="1143" spans="1:20" ht="27" customHeight="1" x14ac:dyDescent="0.25">
      <c r="A1143" s="386"/>
      <c r="B1143" s="381"/>
      <c r="C1143" s="380">
        <v>2020</v>
      </c>
      <c r="D1143" s="383">
        <v>0</v>
      </c>
      <c r="E1143" s="383">
        <v>0</v>
      </c>
      <c r="F1143" s="383">
        <v>0</v>
      </c>
      <c r="G1143" s="383">
        <v>0</v>
      </c>
      <c r="H1143" s="383">
        <v>0</v>
      </c>
      <c r="I1143" s="383">
        <v>0</v>
      </c>
      <c r="J1143" s="383">
        <v>0</v>
      </c>
      <c r="K1143" s="383">
        <v>0</v>
      </c>
      <c r="L1143" s="383">
        <v>0</v>
      </c>
      <c r="M1143" s="383">
        <v>0</v>
      </c>
      <c r="N1143" s="383">
        <v>0</v>
      </c>
      <c r="O1143" s="383">
        <v>0</v>
      </c>
      <c r="P1143" s="145" t="s">
        <v>534</v>
      </c>
      <c r="Q1143" s="306">
        <v>33</v>
      </c>
      <c r="R1143" s="306">
        <v>6</v>
      </c>
      <c r="S1143" s="306">
        <v>18.2</v>
      </c>
      <c r="T1143" s="2"/>
    </row>
    <row r="1144" spans="1:20" ht="54.75" customHeight="1" x14ac:dyDescent="0.25">
      <c r="A1144" s="387"/>
      <c r="B1144" s="382"/>
      <c r="C1144" s="382"/>
      <c r="D1144" s="384"/>
      <c r="E1144" s="384"/>
      <c r="F1144" s="384"/>
      <c r="G1144" s="384"/>
      <c r="H1144" s="384"/>
      <c r="I1144" s="384"/>
      <c r="J1144" s="384"/>
      <c r="K1144" s="384"/>
      <c r="L1144" s="384"/>
      <c r="M1144" s="384"/>
      <c r="N1144" s="384"/>
      <c r="O1144" s="384"/>
      <c r="P1144" s="145" t="s">
        <v>535</v>
      </c>
      <c r="Q1144" s="306">
        <v>10</v>
      </c>
      <c r="R1144" s="306">
        <v>11</v>
      </c>
      <c r="S1144" s="306">
        <v>110</v>
      </c>
      <c r="T1144" s="2"/>
    </row>
    <row r="1145" spans="1:20" ht="15" customHeight="1" x14ac:dyDescent="0.25">
      <c r="A1145" s="417" t="s">
        <v>172</v>
      </c>
      <c r="B1145" s="420" t="s">
        <v>675</v>
      </c>
      <c r="C1145" s="13" t="s">
        <v>610</v>
      </c>
      <c r="D1145" s="14">
        <f>SUM(D1146:D1152)</f>
        <v>7791.9</v>
      </c>
      <c r="E1145" s="14">
        <f t="shared" ref="E1145:M1145" si="343">SUM(E1146:E1152)</f>
        <v>7794.7000000000007</v>
      </c>
      <c r="F1145" s="14">
        <f t="shared" si="343"/>
        <v>0</v>
      </c>
      <c r="G1145" s="14">
        <f t="shared" si="343"/>
        <v>0</v>
      </c>
      <c r="H1145" s="14">
        <f t="shared" si="343"/>
        <v>0</v>
      </c>
      <c r="I1145" s="14">
        <f t="shared" si="343"/>
        <v>0</v>
      </c>
      <c r="J1145" s="14">
        <f t="shared" si="343"/>
        <v>7791.9</v>
      </c>
      <c r="K1145" s="14">
        <f t="shared" si="343"/>
        <v>7794.7000000000007</v>
      </c>
      <c r="L1145" s="14">
        <f t="shared" si="343"/>
        <v>0</v>
      </c>
      <c r="M1145" s="14">
        <f t="shared" si="343"/>
        <v>0</v>
      </c>
      <c r="N1145" s="14">
        <v>100</v>
      </c>
      <c r="O1145" s="322">
        <f>E1145/D1145</f>
        <v>1.0003593475275607</v>
      </c>
      <c r="P1145" s="423" t="s">
        <v>22</v>
      </c>
      <c r="Q1145" s="423" t="s">
        <v>22</v>
      </c>
      <c r="R1145" s="423" t="s">
        <v>22</v>
      </c>
      <c r="S1145" s="423" t="s">
        <v>22</v>
      </c>
      <c r="T1145" s="2"/>
    </row>
    <row r="1146" spans="1:20" x14ac:dyDescent="0.25">
      <c r="A1146" s="418"/>
      <c r="B1146" s="421"/>
      <c r="C1146" s="12">
        <v>2014</v>
      </c>
      <c r="D1146" s="14">
        <f t="shared" ref="D1146:D1151" si="344">SUM(D1154)</f>
        <v>1869.9</v>
      </c>
      <c r="E1146" s="14">
        <f t="shared" ref="E1146:M1146" si="345">SUM(E1154)</f>
        <v>1869.9</v>
      </c>
      <c r="F1146" s="14">
        <f t="shared" si="345"/>
        <v>0</v>
      </c>
      <c r="G1146" s="14">
        <f t="shared" si="345"/>
        <v>0</v>
      </c>
      <c r="H1146" s="14">
        <f t="shared" si="345"/>
        <v>0</v>
      </c>
      <c r="I1146" s="14">
        <f t="shared" si="345"/>
        <v>0</v>
      </c>
      <c r="J1146" s="14">
        <f t="shared" si="345"/>
        <v>1869.9</v>
      </c>
      <c r="K1146" s="14">
        <f t="shared" si="345"/>
        <v>1869.9</v>
      </c>
      <c r="L1146" s="14">
        <f t="shared" si="345"/>
        <v>0</v>
      </c>
      <c r="M1146" s="14">
        <f t="shared" si="345"/>
        <v>0</v>
      </c>
      <c r="N1146" s="14">
        <v>100</v>
      </c>
      <c r="O1146" s="14">
        <v>100</v>
      </c>
      <c r="P1146" s="424"/>
      <c r="Q1146" s="424"/>
      <c r="R1146" s="424"/>
      <c r="S1146" s="424"/>
      <c r="T1146" s="2"/>
    </row>
    <row r="1147" spans="1:20" x14ac:dyDescent="0.25">
      <c r="A1147" s="418"/>
      <c r="B1147" s="421"/>
      <c r="C1147" s="12">
        <v>2015</v>
      </c>
      <c r="D1147" s="14">
        <f t="shared" si="344"/>
        <v>1506.3</v>
      </c>
      <c r="E1147" s="14">
        <f t="shared" ref="E1147:M1147" si="346">SUM(E1155)</f>
        <v>1509.3</v>
      </c>
      <c r="F1147" s="14">
        <f t="shared" si="346"/>
        <v>0</v>
      </c>
      <c r="G1147" s="14">
        <f t="shared" si="346"/>
        <v>0</v>
      </c>
      <c r="H1147" s="14">
        <f t="shared" si="346"/>
        <v>0</v>
      </c>
      <c r="I1147" s="14">
        <f t="shared" si="346"/>
        <v>0</v>
      </c>
      <c r="J1147" s="14">
        <f t="shared" si="346"/>
        <v>1506.3</v>
      </c>
      <c r="K1147" s="14">
        <f t="shared" si="346"/>
        <v>1509.3</v>
      </c>
      <c r="L1147" s="14">
        <f t="shared" si="346"/>
        <v>0</v>
      </c>
      <c r="M1147" s="14">
        <f t="shared" si="346"/>
        <v>0</v>
      </c>
      <c r="N1147" s="14">
        <v>100</v>
      </c>
      <c r="O1147" s="14">
        <v>100</v>
      </c>
      <c r="P1147" s="424"/>
      <c r="Q1147" s="424"/>
      <c r="R1147" s="424"/>
      <c r="S1147" s="424"/>
      <c r="T1147" s="2"/>
    </row>
    <row r="1148" spans="1:20" x14ac:dyDescent="0.25">
      <c r="A1148" s="418"/>
      <c r="B1148" s="421"/>
      <c r="C1148" s="12">
        <v>2016</v>
      </c>
      <c r="D1148" s="14">
        <f t="shared" si="344"/>
        <v>1495.3</v>
      </c>
      <c r="E1148" s="14">
        <f t="shared" ref="E1148:M1148" si="347">SUM(E1156)</f>
        <v>1495.3</v>
      </c>
      <c r="F1148" s="14">
        <f t="shared" si="347"/>
        <v>0</v>
      </c>
      <c r="G1148" s="14">
        <f t="shared" si="347"/>
        <v>0</v>
      </c>
      <c r="H1148" s="14">
        <f t="shared" si="347"/>
        <v>0</v>
      </c>
      <c r="I1148" s="14">
        <f t="shared" si="347"/>
        <v>0</v>
      </c>
      <c r="J1148" s="14">
        <f t="shared" si="347"/>
        <v>1495.3</v>
      </c>
      <c r="K1148" s="14">
        <f t="shared" si="347"/>
        <v>1495.3</v>
      </c>
      <c r="L1148" s="14">
        <f t="shared" si="347"/>
        <v>0</v>
      </c>
      <c r="M1148" s="14">
        <f t="shared" si="347"/>
        <v>0</v>
      </c>
      <c r="N1148" s="14">
        <v>100</v>
      </c>
      <c r="O1148" s="14">
        <v>100</v>
      </c>
      <c r="P1148" s="424"/>
      <c r="Q1148" s="424"/>
      <c r="R1148" s="424"/>
      <c r="S1148" s="424"/>
      <c r="T1148" s="2"/>
    </row>
    <row r="1149" spans="1:20" x14ac:dyDescent="0.25">
      <c r="A1149" s="418"/>
      <c r="B1149" s="421"/>
      <c r="C1149" s="12">
        <v>2017</v>
      </c>
      <c r="D1149" s="14">
        <f t="shared" si="344"/>
        <v>1017</v>
      </c>
      <c r="E1149" s="14">
        <f t="shared" ref="E1149:M1149" si="348">SUM(E1157)</f>
        <v>1017</v>
      </c>
      <c r="F1149" s="14">
        <f t="shared" si="348"/>
        <v>0</v>
      </c>
      <c r="G1149" s="14">
        <f t="shared" si="348"/>
        <v>0</v>
      </c>
      <c r="H1149" s="14">
        <f t="shared" si="348"/>
        <v>0</v>
      </c>
      <c r="I1149" s="14">
        <f t="shared" si="348"/>
        <v>0</v>
      </c>
      <c r="J1149" s="14">
        <f t="shared" si="348"/>
        <v>1017</v>
      </c>
      <c r="K1149" s="14">
        <f t="shared" si="348"/>
        <v>1017</v>
      </c>
      <c r="L1149" s="14">
        <f t="shared" si="348"/>
        <v>0</v>
      </c>
      <c r="M1149" s="14">
        <f t="shared" si="348"/>
        <v>0</v>
      </c>
      <c r="N1149" s="14">
        <v>100</v>
      </c>
      <c r="O1149" s="14">
        <v>100</v>
      </c>
      <c r="P1149" s="424"/>
      <c r="Q1149" s="424"/>
      <c r="R1149" s="424"/>
      <c r="S1149" s="424"/>
      <c r="T1149" s="2"/>
    </row>
    <row r="1150" spans="1:20" x14ac:dyDescent="0.25">
      <c r="A1150" s="418"/>
      <c r="B1150" s="421"/>
      <c r="C1150" s="12">
        <v>2018</v>
      </c>
      <c r="D1150" s="14">
        <f t="shared" si="344"/>
        <v>517</v>
      </c>
      <c r="E1150" s="14">
        <f t="shared" ref="E1150:M1150" si="349">SUM(E1158)</f>
        <v>517</v>
      </c>
      <c r="F1150" s="14">
        <f t="shared" si="349"/>
        <v>0</v>
      </c>
      <c r="G1150" s="14">
        <f t="shared" si="349"/>
        <v>0</v>
      </c>
      <c r="H1150" s="14">
        <f t="shared" si="349"/>
        <v>0</v>
      </c>
      <c r="I1150" s="14">
        <f t="shared" si="349"/>
        <v>0</v>
      </c>
      <c r="J1150" s="14">
        <f t="shared" si="349"/>
        <v>517</v>
      </c>
      <c r="K1150" s="14">
        <f t="shared" si="349"/>
        <v>517</v>
      </c>
      <c r="L1150" s="14">
        <f t="shared" si="349"/>
        <v>0</v>
      </c>
      <c r="M1150" s="14">
        <f t="shared" si="349"/>
        <v>0</v>
      </c>
      <c r="N1150" s="14">
        <v>100</v>
      </c>
      <c r="O1150" s="14">
        <v>100</v>
      </c>
      <c r="P1150" s="424"/>
      <c r="Q1150" s="424"/>
      <c r="R1150" s="424"/>
      <c r="S1150" s="424"/>
      <c r="T1150" s="2"/>
    </row>
    <row r="1151" spans="1:20" x14ac:dyDescent="0.25">
      <c r="A1151" s="418"/>
      <c r="B1151" s="421"/>
      <c r="C1151" s="12">
        <v>2019</v>
      </c>
      <c r="D1151" s="14">
        <f t="shared" si="344"/>
        <v>80</v>
      </c>
      <c r="E1151" s="14">
        <f t="shared" ref="E1151:M1151" si="350">SUM(E1159)</f>
        <v>79.8</v>
      </c>
      <c r="F1151" s="14">
        <f t="shared" si="350"/>
        <v>0</v>
      </c>
      <c r="G1151" s="14">
        <f t="shared" si="350"/>
        <v>0</v>
      </c>
      <c r="H1151" s="14">
        <f t="shared" si="350"/>
        <v>0</v>
      </c>
      <c r="I1151" s="14">
        <f t="shared" si="350"/>
        <v>0</v>
      </c>
      <c r="J1151" s="14">
        <f t="shared" si="350"/>
        <v>80</v>
      </c>
      <c r="K1151" s="14">
        <f t="shared" si="350"/>
        <v>79.8</v>
      </c>
      <c r="L1151" s="14">
        <f t="shared" si="350"/>
        <v>0</v>
      </c>
      <c r="M1151" s="14">
        <f t="shared" si="350"/>
        <v>0</v>
      </c>
      <c r="N1151" s="14">
        <v>100</v>
      </c>
      <c r="O1151" s="14">
        <v>99.75</v>
      </c>
      <c r="P1151" s="424"/>
      <c r="Q1151" s="424"/>
      <c r="R1151" s="424"/>
      <c r="S1151" s="424"/>
      <c r="T1151" s="2"/>
    </row>
    <row r="1152" spans="1:20" x14ac:dyDescent="0.25">
      <c r="A1152" s="419"/>
      <c r="B1152" s="422"/>
      <c r="C1152" s="12">
        <v>2020</v>
      </c>
      <c r="D1152" s="14">
        <f>SUM(D1160)</f>
        <v>1306.4000000000001</v>
      </c>
      <c r="E1152" s="14">
        <f t="shared" ref="E1152:M1152" si="351">SUM(E1160)</f>
        <v>1306.4000000000001</v>
      </c>
      <c r="F1152" s="14">
        <f t="shared" si="351"/>
        <v>0</v>
      </c>
      <c r="G1152" s="14">
        <f t="shared" si="351"/>
        <v>0</v>
      </c>
      <c r="H1152" s="14">
        <f t="shared" si="351"/>
        <v>0</v>
      </c>
      <c r="I1152" s="14">
        <f t="shared" si="351"/>
        <v>0</v>
      </c>
      <c r="J1152" s="14">
        <f t="shared" si="351"/>
        <v>1306.4000000000001</v>
      </c>
      <c r="K1152" s="14">
        <f t="shared" si="351"/>
        <v>1306.4000000000001</v>
      </c>
      <c r="L1152" s="14">
        <f t="shared" si="351"/>
        <v>0</v>
      </c>
      <c r="M1152" s="14">
        <f t="shared" si="351"/>
        <v>0</v>
      </c>
      <c r="N1152" s="14">
        <v>100</v>
      </c>
      <c r="O1152" s="322">
        <f>E1152/D1152</f>
        <v>1</v>
      </c>
      <c r="P1152" s="425"/>
      <c r="Q1152" s="425"/>
      <c r="R1152" s="425"/>
      <c r="S1152" s="425"/>
      <c r="T1152" s="2"/>
    </row>
    <row r="1153" spans="1:20" ht="18.75" customHeight="1" x14ac:dyDescent="0.25">
      <c r="A1153" s="399" t="s">
        <v>174</v>
      </c>
      <c r="B1153" s="401" t="s">
        <v>188</v>
      </c>
      <c r="C1153" s="20" t="s">
        <v>610</v>
      </c>
      <c r="D1153" s="21">
        <f>SUM(D1154:D1160)</f>
        <v>7791.9</v>
      </c>
      <c r="E1153" s="21">
        <f t="shared" ref="E1153:M1153" si="352">SUM(E1154:E1160)</f>
        <v>7794.7000000000007</v>
      </c>
      <c r="F1153" s="21">
        <f t="shared" si="352"/>
        <v>0</v>
      </c>
      <c r="G1153" s="21">
        <f t="shared" si="352"/>
        <v>0</v>
      </c>
      <c r="H1153" s="21">
        <f t="shared" si="352"/>
        <v>0</v>
      </c>
      <c r="I1153" s="21">
        <f t="shared" si="352"/>
        <v>0</v>
      </c>
      <c r="J1153" s="21">
        <f t="shared" si="352"/>
        <v>7791.9</v>
      </c>
      <c r="K1153" s="21">
        <f t="shared" si="352"/>
        <v>7794.7000000000007</v>
      </c>
      <c r="L1153" s="21">
        <f t="shared" si="352"/>
        <v>0</v>
      </c>
      <c r="M1153" s="21">
        <f t="shared" si="352"/>
        <v>0</v>
      </c>
      <c r="N1153" s="21">
        <v>100</v>
      </c>
      <c r="O1153" s="327">
        <f>E1153/D1153</f>
        <v>1.0003593475275607</v>
      </c>
      <c r="P1153" s="385" t="s">
        <v>22</v>
      </c>
      <c r="Q1153" s="385" t="s">
        <v>22</v>
      </c>
      <c r="R1153" s="385" t="s">
        <v>22</v>
      </c>
      <c r="S1153" s="385" t="s">
        <v>22</v>
      </c>
      <c r="T1153" s="2"/>
    </row>
    <row r="1154" spans="1:20" ht="18" customHeight="1" x14ac:dyDescent="0.25">
      <c r="A1154" s="400"/>
      <c r="B1154" s="402"/>
      <c r="C1154" s="20">
        <v>2014</v>
      </c>
      <c r="D1154" s="21">
        <f>SUM(D1161+D1162+D1163+D1164)</f>
        <v>1869.9</v>
      </c>
      <c r="E1154" s="21">
        <f t="shared" ref="E1154:M1154" si="353">SUM(E1161+E1162+E1163+E1164)</f>
        <v>1869.9</v>
      </c>
      <c r="F1154" s="21">
        <f t="shared" si="353"/>
        <v>0</v>
      </c>
      <c r="G1154" s="21">
        <f t="shared" si="353"/>
        <v>0</v>
      </c>
      <c r="H1154" s="21">
        <f t="shared" si="353"/>
        <v>0</v>
      </c>
      <c r="I1154" s="21">
        <f t="shared" si="353"/>
        <v>0</v>
      </c>
      <c r="J1154" s="21">
        <f t="shared" si="353"/>
        <v>1869.9</v>
      </c>
      <c r="K1154" s="21">
        <f t="shared" si="353"/>
        <v>1869.9</v>
      </c>
      <c r="L1154" s="21">
        <f t="shared" si="353"/>
        <v>0</v>
      </c>
      <c r="M1154" s="21">
        <f t="shared" si="353"/>
        <v>0</v>
      </c>
      <c r="N1154" s="21">
        <v>100</v>
      </c>
      <c r="O1154" s="21">
        <v>100</v>
      </c>
      <c r="P1154" s="386"/>
      <c r="Q1154" s="386"/>
      <c r="R1154" s="386"/>
      <c r="S1154" s="386"/>
      <c r="T1154" s="2"/>
    </row>
    <row r="1155" spans="1:20" ht="15.75" customHeight="1" x14ac:dyDescent="0.25">
      <c r="A1155" s="400"/>
      <c r="B1155" s="402"/>
      <c r="C1155" s="20">
        <v>2015</v>
      </c>
      <c r="D1155" s="21">
        <f>SUM(D1165+D1166)</f>
        <v>1506.3</v>
      </c>
      <c r="E1155" s="21">
        <f t="shared" ref="E1155:M1155" si="354">SUM(E1165+E1166)</f>
        <v>1509.3</v>
      </c>
      <c r="F1155" s="21">
        <f t="shared" si="354"/>
        <v>0</v>
      </c>
      <c r="G1155" s="21">
        <f t="shared" si="354"/>
        <v>0</v>
      </c>
      <c r="H1155" s="21">
        <f t="shared" si="354"/>
        <v>0</v>
      </c>
      <c r="I1155" s="21">
        <f t="shared" si="354"/>
        <v>0</v>
      </c>
      <c r="J1155" s="21">
        <f t="shared" si="354"/>
        <v>1506.3</v>
      </c>
      <c r="K1155" s="21">
        <f t="shared" si="354"/>
        <v>1509.3</v>
      </c>
      <c r="L1155" s="21">
        <f t="shared" si="354"/>
        <v>0</v>
      </c>
      <c r="M1155" s="21">
        <f t="shared" si="354"/>
        <v>0</v>
      </c>
      <c r="N1155" s="21">
        <v>100</v>
      </c>
      <c r="O1155" s="21">
        <v>100</v>
      </c>
      <c r="P1155" s="386"/>
      <c r="Q1155" s="386"/>
      <c r="R1155" s="386"/>
      <c r="S1155" s="386"/>
      <c r="T1155" s="2"/>
    </row>
    <row r="1156" spans="1:20" ht="15.75" customHeight="1" x14ac:dyDescent="0.25">
      <c r="A1156" s="400"/>
      <c r="B1156" s="402"/>
      <c r="C1156" s="20">
        <v>2016</v>
      </c>
      <c r="D1156" s="21">
        <f>SUM(D1167+D1168)</f>
        <v>1495.3</v>
      </c>
      <c r="E1156" s="21">
        <f t="shared" ref="E1156:M1156" si="355">SUM(E1167+E1168)</f>
        <v>1495.3</v>
      </c>
      <c r="F1156" s="21">
        <f t="shared" si="355"/>
        <v>0</v>
      </c>
      <c r="G1156" s="21">
        <f t="shared" si="355"/>
        <v>0</v>
      </c>
      <c r="H1156" s="21">
        <f t="shared" si="355"/>
        <v>0</v>
      </c>
      <c r="I1156" s="21">
        <f t="shared" si="355"/>
        <v>0</v>
      </c>
      <c r="J1156" s="21">
        <f t="shared" si="355"/>
        <v>1495.3</v>
      </c>
      <c r="K1156" s="21">
        <f t="shared" si="355"/>
        <v>1495.3</v>
      </c>
      <c r="L1156" s="21">
        <f t="shared" si="355"/>
        <v>0</v>
      </c>
      <c r="M1156" s="21">
        <f t="shared" si="355"/>
        <v>0</v>
      </c>
      <c r="N1156" s="21">
        <v>100</v>
      </c>
      <c r="O1156" s="21">
        <v>100</v>
      </c>
      <c r="P1156" s="386"/>
      <c r="Q1156" s="386"/>
      <c r="R1156" s="386"/>
      <c r="S1156" s="386"/>
      <c r="T1156" s="2"/>
    </row>
    <row r="1157" spans="1:20" ht="15.75" customHeight="1" x14ac:dyDescent="0.25">
      <c r="A1157" s="400"/>
      <c r="B1157" s="402"/>
      <c r="C1157" s="20">
        <v>2017</v>
      </c>
      <c r="D1157" s="21">
        <f>SUM(D1169:D1170)</f>
        <v>1017</v>
      </c>
      <c r="E1157" s="21">
        <f t="shared" ref="E1157:M1157" si="356">SUM(E1169:E1170)</f>
        <v>1017</v>
      </c>
      <c r="F1157" s="21">
        <f t="shared" si="356"/>
        <v>0</v>
      </c>
      <c r="G1157" s="21">
        <f t="shared" si="356"/>
        <v>0</v>
      </c>
      <c r="H1157" s="21">
        <f t="shared" si="356"/>
        <v>0</v>
      </c>
      <c r="I1157" s="21">
        <f t="shared" si="356"/>
        <v>0</v>
      </c>
      <c r="J1157" s="21">
        <f t="shared" si="356"/>
        <v>1017</v>
      </c>
      <c r="K1157" s="21">
        <f t="shared" si="356"/>
        <v>1017</v>
      </c>
      <c r="L1157" s="21">
        <f t="shared" si="356"/>
        <v>0</v>
      </c>
      <c r="M1157" s="21">
        <f t="shared" si="356"/>
        <v>0</v>
      </c>
      <c r="N1157" s="21">
        <v>100</v>
      </c>
      <c r="O1157" s="21">
        <v>100</v>
      </c>
      <c r="P1157" s="386"/>
      <c r="Q1157" s="386"/>
      <c r="R1157" s="386"/>
      <c r="S1157" s="386"/>
      <c r="T1157" s="2"/>
    </row>
    <row r="1158" spans="1:20" ht="15.75" customHeight="1" x14ac:dyDescent="0.25">
      <c r="A1158" s="400"/>
      <c r="B1158" s="402"/>
      <c r="C1158" s="20">
        <v>2018</v>
      </c>
      <c r="D1158" s="21">
        <f>SUM(D1171+D1172)</f>
        <v>517</v>
      </c>
      <c r="E1158" s="21">
        <f t="shared" ref="E1158:M1158" si="357">SUM(E1171+E1172)</f>
        <v>517</v>
      </c>
      <c r="F1158" s="21">
        <f t="shared" si="357"/>
        <v>0</v>
      </c>
      <c r="G1158" s="21">
        <f t="shared" si="357"/>
        <v>0</v>
      </c>
      <c r="H1158" s="21">
        <f t="shared" si="357"/>
        <v>0</v>
      </c>
      <c r="I1158" s="21">
        <f t="shared" si="357"/>
        <v>0</v>
      </c>
      <c r="J1158" s="21">
        <f t="shared" si="357"/>
        <v>517</v>
      </c>
      <c r="K1158" s="21">
        <f t="shared" si="357"/>
        <v>517</v>
      </c>
      <c r="L1158" s="21">
        <f t="shared" si="357"/>
        <v>0</v>
      </c>
      <c r="M1158" s="21">
        <f t="shared" si="357"/>
        <v>0</v>
      </c>
      <c r="N1158" s="21">
        <v>100</v>
      </c>
      <c r="O1158" s="21">
        <v>100</v>
      </c>
      <c r="P1158" s="386"/>
      <c r="Q1158" s="386"/>
      <c r="R1158" s="386"/>
      <c r="S1158" s="386"/>
      <c r="T1158" s="2"/>
    </row>
    <row r="1159" spans="1:20" ht="15.75" customHeight="1" x14ac:dyDescent="0.25">
      <c r="A1159" s="400"/>
      <c r="B1159" s="402"/>
      <c r="C1159" s="20">
        <v>2019</v>
      </c>
      <c r="D1159" s="21">
        <f>SUM(D1173+D1174)</f>
        <v>80</v>
      </c>
      <c r="E1159" s="21">
        <f t="shared" ref="E1159:M1159" si="358">SUM(E1173+E1174)</f>
        <v>79.8</v>
      </c>
      <c r="F1159" s="21">
        <f t="shared" si="358"/>
        <v>0</v>
      </c>
      <c r="G1159" s="21">
        <f t="shared" si="358"/>
        <v>0</v>
      </c>
      <c r="H1159" s="21">
        <f t="shared" si="358"/>
        <v>0</v>
      </c>
      <c r="I1159" s="21">
        <f t="shared" si="358"/>
        <v>0</v>
      </c>
      <c r="J1159" s="21">
        <f t="shared" si="358"/>
        <v>80</v>
      </c>
      <c r="K1159" s="21">
        <f t="shared" si="358"/>
        <v>79.8</v>
      </c>
      <c r="L1159" s="21">
        <f t="shared" si="358"/>
        <v>0</v>
      </c>
      <c r="M1159" s="21">
        <f t="shared" si="358"/>
        <v>0</v>
      </c>
      <c r="N1159" s="21">
        <v>100</v>
      </c>
      <c r="O1159" s="21">
        <v>99.75</v>
      </c>
      <c r="P1159" s="386"/>
      <c r="Q1159" s="386"/>
      <c r="R1159" s="386"/>
      <c r="S1159" s="386"/>
      <c r="T1159" s="2"/>
    </row>
    <row r="1160" spans="1:20" ht="15.75" customHeight="1" x14ac:dyDescent="0.25">
      <c r="A1160" s="400"/>
      <c r="B1160" s="436"/>
      <c r="C1160" s="20">
        <v>2020</v>
      </c>
      <c r="D1160" s="21">
        <f>SUM(D1175+D1176)</f>
        <v>1306.4000000000001</v>
      </c>
      <c r="E1160" s="21">
        <f t="shared" ref="E1160:M1160" si="359">SUM(E1175+E1176)</f>
        <v>1306.4000000000001</v>
      </c>
      <c r="F1160" s="21">
        <f t="shared" si="359"/>
        <v>0</v>
      </c>
      <c r="G1160" s="21">
        <f t="shared" si="359"/>
        <v>0</v>
      </c>
      <c r="H1160" s="21">
        <f t="shared" si="359"/>
        <v>0</v>
      </c>
      <c r="I1160" s="21">
        <f t="shared" si="359"/>
        <v>0</v>
      </c>
      <c r="J1160" s="21">
        <f t="shared" si="359"/>
        <v>1306.4000000000001</v>
      </c>
      <c r="K1160" s="21">
        <f t="shared" si="359"/>
        <v>1306.4000000000001</v>
      </c>
      <c r="L1160" s="21">
        <f t="shared" si="359"/>
        <v>0</v>
      </c>
      <c r="M1160" s="21">
        <f t="shared" si="359"/>
        <v>0</v>
      </c>
      <c r="N1160" s="21">
        <v>100</v>
      </c>
      <c r="O1160" s="21">
        <v>100</v>
      </c>
      <c r="P1160" s="387"/>
      <c r="Q1160" s="387"/>
      <c r="R1160" s="387"/>
      <c r="S1160" s="387"/>
      <c r="T1160" s="2"/>
    </row>
    <row r="1161" spans="1:20" ht="44.25" customHeight="1" x14ac:dyDescent="0.25">
      <c r="A1161" s="400"/>
      <c r="B1161" s="37" t="s">
        <v>195</v>
      </c>
      <c r="C1161" s="8">
        <v>2014</v>
      </c>
      <c r="D1161" s="90">
        <v>60</v>
      </c>
      <c r="E1161" s="90">
        <v>60</v>
      </c>
      <c r="F1161" s="90">
        <v>0</v>
      </c>
      <c r="G1161" s="90">
        <v>0</v>
      </c>
      <c r="H1161" s="90">
        <v>0</v>
      </c>
      <c r="I1161" s="90">
        <v>0</v>
      </c>
      <c r="J1161" s="90">
        <v>60</v>
      </c>
      <c r="K1161" s="90">
        <v>60</v>
      </c>
      <c r="L1161" s="90">
        <v>0</v>
      </c>
      <c r="M1161" s="90">
        <v>0</v>
      </c>
      <c r="N1161" s="90">
        <v>100</v>
      </c>
      <c r="O1161" s="90">
        <v>100</v>
      </c>
      <c r="P1161" s="381" t="s">
        <v>199</v>
      </c>
      <c r="Q1161" s="386" t="s">
        <v>388</v>
      </c>
      <c r="R1161" s="386" t="s">
        <v>388</v>
      </c>
      <c r="S1161" s="386" t="s">
        <v>387</v>
      </c>
      <c r="T1161" s="2"/>
    </row>
    <row r="1162" spans="1:20" ht="52.5" customHeight="1" x14ac:dyDescent="0.25">
      <c r="A1162" s="400"/>
      <c r="B1162" s="37" t="s">
        <v>196</v>
      </c>
      <c r="C1162" s="8">
        <v>2014</v>
      </c>
      <c r="D1162" s="90">
        <v>9.9</v>
      </c>
      <c r="E1162" s="90">
        <v>9.9</v>
      </c>
      <c r="F1162" s="90">
        <v>0</v>
      </c>
      <c r="G1162" s="90">
        <v>0</v>
      </c>
      <c r="H1162" s="90">
        <v>0</v>
      </c>
      <c r="I1162" s="90">
        <v>0</v>
      </c>
      <c r="J1162" s="90">
        <v>9.9</v>
      </c>
      <c r="K1162" s="90">
        <v>9.9</v>
      </c>
      <c r="L1162" s="90">
        <v>0</v>
      </c>
      <c r="M1162" s="90">
        <v>0</v>
      </c>
      <c r="N1162" s="90">
        <v>100</v>
      </c>
      <c r="O1162" s="90">
        <v>100</v>
      </c>
      <c r="P1162" s="381"/>
      <c r="Q1162" s="386"/>
      <c r="R1162" s="386"/>
      <c r="S1162" s="386"/>
      <c r="T1162" s="2"/>
    </row>
    <row r="1163" spans="1:20" ht="49.5" customHeight="1" x14ac:dyDescent="0.25">
      <c r="A1163" s="400"/>
      <c r="B1163" s="37" t="s">
        <v>197</v>
      </c>
      <c r="C1163" s="8">
        <v>2014</v>
      </c>
      <c r="D1163" s="90">
        <v>1200</v>
      </c>
      <c r="E1163" s="90">
        <v>1200</v>
      </c>
      <c r="F1163" s="90">
        <v>0</v>
      </c>
      <c r="G1163" s="90">
        <v>0</v>
      </c>
      <c r="H1163" s="90">
        <v>0</v>
      </c>
      <c r="I1163" s="90">
        <v>0</v>
      </c>
      <c r="J1163" s="90">
        <v>1200</v>
      </c>
      <c r="K1163" s="90">
        <v>1200</v>
      </c>
      <c r="L1163" s="90">
        <v>0</v>
      </c>
      <c r="M1163" s="90">
        <v>0</v>
      </c>
      <c r="N1163" s="90">
        <v>100</v>
      </c>
      <c r="O1163" s="90">
        <v>100</v>
      </c>
      <c r="P1163" s="381"/>
      <c r="Q1163" s="386"/>
      <c r="R1163" s="386"/>
      <c r="S1163" s="386"/>
      <c r="T1163" s="2"/>
    </row>
    <row r="1164" spans="1:20" ht="46.5" customHeight="1" x14ac:dyDescent="0.25">
      <c r="A1164" s="400"/>
      <c r="B1164" s="37" t="s">
        <v>198</v>
      </c>
      <c r="C1164" s="8">
        <v>2014</v>
      </c>
      <c r="D1164" s="90">
        <v>600</v>
      </c>
      <c r="E1164" s="90">
        <v>600</v>
      </c>
      <c r="F1164" s="90">
        <v>0</v>
      </c>
      <c r="G1164" s="90">
        <v>0</v>
      </c>
      <c r="H1164" s="90">
        <v>0</v>
      </c>
      <c r="I1164" s="90">
        <v>0</v>
      </c>
      <c r="J1164" s="90">
        <v>600</v>
      </c>
      <c r="K1164" s="90">
        <v>600</v>
      </c>
      <c r="L1164" s="90">
        <v>0</v>
      </c>
      <c r="M1164" s="90">
        <v>0</v>
      </c>
      <c r="N1164" s="90">
        <v>100</v>
      </c>
      <c r="O1164" s="90">
        <v>100</v>
      </c>
      <c r="P1164" s="382"/>
      <c r="Q1164" s="387"/>
      <c r="R1164" s="387"/>
      <c r="S1164" s="387"/>
      <c r="T1164" s="2"/>
    </row>
    <row r="1165" spans="1:20" ht="115.5" customHeight="1" x14ac:dyDescent="0.25">
      <c r="A1165" s="400"/>
      <c r="B1165" s="37" t="s">
        <v>196</v>
      </c>
      <c r="C1165" s="8">
        <v>2015</v>
      </c>
      <c r="D1165" s="90">
        <v>6.3</v>
      </c>
      <c r="E1165" s="90">
        <v>9.3000000000000007</v>
      </c>
      <c r="F1165" s="90">
        <v>0</v>
      </c>
      <c r="G1165" s="90">
        <v>0</v>
      </c>
      <c r="H1165" s="90">
        <v>0</v>
      </c>
      <c r="I1165" s="90">
        <v>0</v>
      </c>
      <c r="J1165" s="90">
        <v>6.3</v>
      </c>
      <c r="K1165" s="90">
        <v>9.3000000000000007</v>
      </c>
      <c r="L1165" s="90">
        <v>0</v>
      </c>
      <c r="M1165" s="90">
        <v>0</v>
      </c>
      <c r="N1165" s="90">
        <v>100</v>
      </c>
      <c r="O1165" s="90">
        <v>109.52</v>
      </c>
      <c r="P1165" s="380" t="s">
        <v>199</v>
      </c>
      <c r="Q1165" s="385" t="s">
        <v>389</v>
      </c>
      <c r="R1165" s="385" t="s">
        <v>389</v>
      </c>
      <c r="S1165" s="385" t="s">
        <v>387</v>
      </c>
      <c r="T1165" s="2"/>
    </row>
    <row r="1166" spans="1:20" ht="79.5" customHeight="1" x14ac:dyDescent="0.25">
      <c r="A1166" s="400"/>
      <c r="B1166" s="37" t="s">
        <v>197</v>
      </c>
      <c r="C1166" s="8">
        <v>2015</v>
      </c>
      <c r="D1166" s="90">
        <v>1500</v>
      </c>
      <c r="E1166" s="90">
        <v>1500</v>
      </c>
      <c r="F1166" s="90">
        <v>0</v>
      </c>
      <c r="G1166" s="90">
        <v>0</v>
      </c>
      <c r="H1166" s="90">
        <v>0</v>
      </c>
      <c r="I1166" s="90">
        <v>0</v>
      </c>
      <c r="J1166" s="90">
        <v>1500</v>
      </c>
      <c r="K1166" s="90">
        <v>1500</v>
      </c>
      <c r="L1166" s="90">
        <v>0</v>
      </c>
      <c r="M1166" s="90">
        <v>0</v>
      </c>
      <c r="N1166" s="90">
        <v>100</v>
      </c>
      <c r="O1166" s="90">
        <v>100</v>
      </c>
      <c r="P1166" s="382"/>
      <c r="Q1166" s="387"/>
      <c r="R1166" s="387"/>
      <c r="S1166" s="387"/>
      <c r="T1166" s="2"/>
    </row>
    <row r="1167" spans="1:20" ht="79.5" customHeight="1" x14ac:dyDescent="0.25">
      <c r="A1167" s="400"/>
      <c r="B1167" s="37" t="s">
        <v>196</v>
      </c>
      <c r="C1167" s="8">
        <v>2016</v>
      </c>
      <c r="D1167" s="90">
        <v>10</v>
      </c>
      <c r="E1167" s="90">
        <v>10</v>
      </c>
      <c r="F1167" s="90">
        <v>0</v>
      </c>
      <c r="G1167" s="90">
        <v>0</v>
      </c>
      <c r="H1167" s="90">
        <v>0</v>
      </c>
      <c r="I1167" s="90">
        <v>0</v>
      </c>
      <c r="J1167" s="90">
        <v>10</v>
      </c>
      <c r="K1167" s="90">
        <v>10</v>
      </c>
      <c r="L1167" s="90">
        <v>0</v>
      </c>
      <c r="M1167" s="90">
        <v>0</v>
      </c>
      <c r="N1167" s="90">
        <v>100</v>
      </c>
      <c r="O1167" s="90">
        <v>100</v>
      </c>
      <c r="P1167" s="380" t="s">
        <v>199</v>
      </c>
      <c r="Q1167" s="385" t="s">
        <v>389</v>
      </c>
      <c r="R1167" s="385" t="s">
        <v>389</v>
      </c>
      <c r="S1167" s="385" t="s">
        <v>387</v>
      </c>
      <c r="T1167" s="2"/>
    </row>
    <row r="1168" spans="1:20" ht="113.25" customHeight="1" x14ac:dyDescent="0.25">
      <c r="A1168" s="400"/>
      <c r="B1168" s="37" t="s">
        <v>197</v>
      </c>
      <c r="C1168" s="8">
        <v>2016</v>
      </c>
      <c r="D1168" s="90">
        <v>1485.3</v>
      </c>
      <c r="E1168" s="90">
        <v>1485.3</v>
      </c>
      <c r="F1168" s="90">
        <v>0</v>
      </c>
      <c r="G1168" s="90">
        <v>0</v>
      </c>
      <c r="H1168" s="90">
        <v>0</v>
      </c>
      <c r="I1168" s="90">
        <v>0</v>
      </c>
      <c r="J1168" s="90">
        <v>1485.3</v>
      </c>
      <c r="K1168" s="90">
        <v>1485.3</v>
      </c>
      <c r="L1168" s="90">
        <v>0</v>
      </c>
      <c r="M1168" s="90">
        <v>0</v>
      </c>
      <c r="N1168" s="90">
        <v>100</v>
      </c>
      <c r="O1168" s="90">
        <v>100</v>
      </c>
      <c r="P1168" s="382"/>
      <c r="Q1168" s="387"/>
      <c r="R1168" s="387"/>
      <c r="S1168" s="387"/>
      <c r="T1168" s="2"/>
    </row>
    <row r="1169" spans="1:20" ht="113.25" customHeight="1" x14ac:dyDescent="0.25">
      <c r="A1169" s="400"/>
      <c r="B1169" s="37" t="s">
        <v>196</v>
      </c>
      <c r="C1169" s="8">
        <v>2017</v>
      </c>
      <c r="D1169" s="90">
        <v>10</v>
      </c>
      <c r="E1169" s="90">
        <v>10</v>
      </c>
      <c r="F1169" s="90">
        <v>0</v>
      </c>
      <c r="G1169" s="90">
        <v>0</v>
      </c>
      <c r="H1169" s="90">
        <v>0</v>
      </c>
      <c r="I1169" s="90">
        <v>0</v>
      </c>
      <c r="J1169" s="90">
        <v>10</v>
      </c>
      <c r="K1169" s="90">
        <v>10</v>
      </c>
      <c r="L1169" s="90">
        <v>0</v>
      </c>
      <c r="M1169" s="90">
        <v>0</v>
      </c>
      <c r="N1169" s="90">
        <v>100</v>
      </c>
      <c r="O1169" s="90">
        <v>100</v>
      </c>
      <c r="P1169" s="380" t="s">
        <v>199</v>
      </c>
      <c r="Q1169" s="385" t="s">
        <v>536</v>
      </c>
      <c r="R1169" s="385" t="s">
        <v>536</v>
      </c>
      <c r="S1169" s="385" t="s">
        <v>387</v>
      </c>
      <c r="T1169" s="2"/>
    </row>
    <row r="1170" spans="1:20" ht="79.5" customHeight="1" x14ac:dyDescent="0.25">
      <c r="A1170" s="400"/>
      <c r="B1170" s="37" t="s">
        <v>197</v>
      </c>
      <c r="C1170" s="8">
        <v>2017</v>
      </c>
      <c r="D1170" s="90">
        <v>1007</v>
      </c>
      <c r="E1170" s="90">
        <v>1007</v>
      </c>
      <c r="F1170" s="90">
        <v>0</v>
      </c>
      <c r="G1170" s="90">
        <v>0</v>
      </c>
      <c r="H1170" s="90">
        <v>0</v>
      </c>
      <c r="I1170" s="90">
        <v>0</v>
      </c>
      <c r="J1170" s="90">
        <v>1007</v>
      </c>
      <c r="K1170" s="90">
        <v>1007</v>
      </c>
      <c r="L1170" s="90">
        <v>0</v>
      </c>
      <c r="M1170" s="90">
        <v>0</v>
      </c>
      <c r="N1170" s="90">
        <v>100</v>
      </c>
      <c r="O1170" s="90">
        <v>100</v>
      </c>
      <c r="P1170" s="382"/>
      <c r="Q1170" s="387"/>
      <c r="R1170" s="387"/>
      <c r="S1170" s="387"/>
      <c r="T1170" s="2"/>
    </row>
    <row r="1171" spans="1:20" ht="79.5" customHeight="1" x14ac:dyDescent="0.25">
      <c r="A1171" s="400"/>
      <c r="B1171" s="37" t="s">
        <v>196</v>
      </c>
      <c r="C1171" s="8">
        <v>2018</v>
      </c>
      <c r="D1171" s="90">
        <v>10</v>
      </c>
      <c r="E1171" s="90">
        <v>10</v>
      </c>
      <c r="F1171" s="90">
        <v>0</v>
      </c>
      <c r="G1171" s="90">
        <v>0</v>
      </c>
      <c r="H1171" s="90">
        <v>0</v>
      </c>
      <c r="I1171" s="90">
        <v>0</v>
      </c>
      <c r="J1171" s="90">
        <v>10</v>
      </c>
      <c r="K1171" s="90">
        <v>10</v>
      </c>
      <c r="L1171" s="90">
        <v>0</v>
      </c>
      <c r="M1171" s="90">
        <v>0</v>
      </c>
      <c r="N1171" s="90">
        <v>100</v>
      </c>
      <c r="O1171" s="90">
        <v>100</v>
      </c>
      <c r="P1171" s="380" t="s">
        <v>199</v>
      </c>
      <c r="Q1171" s="385" t="s">
        <v>536</v>
      </c>
      <c r="R1171" s="385" t="s">
        <v>536</v>
      </c>
      <c r="S1171" s="385" t="s">
        <v>387</v>
      </c>
      <c r="T1171" s="2"/>
    </row>
    <row r="1172" spans="1:20" ht="115.5" customHeight="1" x14ac:dyDescent="0.25">
      <c r="A1172" s="400"/>
      <c r="B1172" s="37" t="s">
        <v>197</v>
      </c>
      <c r="C1172" s="8">
        <v>2018</v>
      </c>
      <c r="D1172" s="90">
        <v>507</v>
      </c>
      <c r="E1172" s="90">
        <v>507</v>
      </c>
      <c r="F1172" s="90">
        <v>0</v>
      </c>
      <c r="G1172" s="90">
        <v>0</v>
      </c>
      <c r="H1172" s="90">
        <v>0</v>
      </c>
      <c r="I1172" s="90">
        <v>0</v>
      </c>
      <c r="J1172" s="90">
        <v>507</v>
      </c>
      <c r="K1172" s="90">
        <v>507</v>
      </c>
      <c r="L1172" s="90">
        <v>0</v>
      </c>
      <c r="M1172" s="90">
        <v>0</v>
      </c>
      <c r="N1172" s="90">
        <v>100</v>
      </c>
      <c r="O1172" s="90">
        <v>100</v>
      </c>
      <c r="P1172" s="382"/>
      <c r="Q1172" s="387"/>
      <c r="R1172" s="387"/>
      <c r="S1172" s="387"/>
      <c r="T1172" s="2"/>
    </row>
    <row r="1173" spans="1:20" ht="103.5" customHeight="1" x14ac:dyDescent="0.25">
      <c r="A1173" s="400"/>
      <c r="B1173" s="265" t="s">
        <v>196</v>
      </c>
      <c r="C1173" s="8">
        <v>2019</v>
      </c>
      <c r="D1173" s="90">
        <v>10</v>
      </c>
      <c r="E1173" s="90">
        <v>10</v>
      </c>
      <c r="F1173" s="90">
        <v>0</v>
      </c>
      <c r="G1173" s="90">
        <v>0</v>
      </c>
      <c r="H1173" s="90">
        <v>0</v>
      </c>
      <c r="I1173" s="90">
        <v>0</v>
      </c>
      <c r="J1173" s="90">
        <v>10</v>
      </c>
      <c r="K1173" s="90">
        <v>10</v>
      </c>
      <c r="L1173" s="90">
        <v>0</v>
      </c>
      <c r="M1173" s="90">
        <v>0</v>
      </c>
      <c r="N1173" s="90">
        <v>100</v>
      </c>
      <c r="O1173" s="90">
        <v>100</v>
      </c>
      <c r="P1173" s="380" t="s">
        <v>199</v>
      </c>
      <c r="Q1173" s="385" t="s">
        <v>536</v>
      </c>
      <c r="R1173" s="385" t="s">
        <v>536</v>
      </c>
      <c r="S1173" s="385" t="s">
        <v>387</v>
      </c>
      <c r="T1173" s="2"/>
    </row>
    <row r="1174" spans="1:20" ht="90.75" customHeight="1" x14ac:dyDescent="0.25">
      <c r="A1174" s="400"/>
      <c r="B1174" s="265" t="s">
        <v>197</v>
      </c>
      <c r="C1174" s="8">
        <v>2019</v>
      </c>
      <c r="D1174" s="90">
        <v>70</v>
      </c>
      <c r="E1174" s="90">
        <v>69.8</v>
      </c>
      <c r="F1174" s="90">
        <v>0</v>
      </c>
      <c r="G1174" s="90">
        <v>0</v>
      </c>
      <c r="H1174" s="90">
        <v>0</v>
      </c>
      <c r="I1174" s="90">
        <v>0</v>
      </c>
      <c r="J1174" s="90">
        <v>70</v>
      </c>
      <c r="K1174" s="90">
        <v>69.8</v>
      </c>
      <c r="L1174" s="90">
        <v>0</v>
      </c>
      <c r="M1174" s="90">
        <v>0</v>
      </c>
      <c r="N1174" s="90">
        <v>100</v>
      </c>
      <c r="O1174" s="90">
        <v>99.71</v>
      </c>
      <c r="P1174" s="382"/>
      <c r="Q1174" s="387"/>
      <c r="R1174" s="387"/>
      <c r="S1174" s="387"/>
      <c r="T1174" s="2"/>
    </row>
    <row r="1175" spans="1:20" ht="90.75" customHeight="1" x14ac:dyDescent="0.25">
      <c r="A1175" s="400"/>
      <c r="B1175" s="309" t="s">
        <v>196</v>
      </c>
      <c r="C1175" s="310">
        <v>2020</v>
      </c>
      <c r="D1175" s="90">
        <v>10</v>
      </c>
      <c r="E1175" s="90">
        <v>10</v>
      </c>
      <c r="F1175" s="90">
        <v>0</v>
      </c>
      <c r="G1175" s="90">
        <v>0</v>
      </c>
      <c r="H1175" s="90">
        <v>0</v>
      </c>
      <c r="I1175" s="90">
        <v>0</v>
      </c>
      <c r="J1175" s="90">
        <v>10</v>
      </c>
      <c r="K1175" s="90">
        <v>10</v>
      </c>
      <c r="L1175" s="90">
        <v>0</v>
      </c>
      <c r="M1175" s="90">
        <v>0</v>
      </c>
      <c r="N1175" s="90">
        <v>100</v>
      </c>
      <c r="O1175" s="90">
        <v>100</v>
      </c>
      <c r="P1175" s="380" t="s">
        <v>199</v>
      </c>
      <c r="Q1175" s="385" t="s">
        <v>536</v>
      </c>
      <c r="R1175" s="385" t="s">
        <v>536</v>
      </c>
      <c r="S1175" s="385" t="s">
        <v>387</v>
      </c>
      <c r="T1175" s="2"/>
    </row>
    <row r="1176" spans="1:20" ht="90.75" customHeight="1" x14ac:dyDescent="0.25">
      <c r="A1176" s="435"/>
      <c r="B1176" s="309" t="s">
        <v>197</v>
      </c>
      <c r="C1176" s="310">
        <v>2020</v>
      </c>
      <c r="D1176" s="90">
        <v>1296.4000000000001</v>
      </c>
      <c r="E1176" s="90">
        <v>1296.4000000000001</v>
      </c>
      <c r="F1176" s="90">
        <v>0</v>
      </c>
      <c r="G1176" s="90">
        <v>0</v>
      </c>
      <c r="H1176" s="90">
        <v>0</v>
      </c>
      <c r="I1176" s="90">
        <v>0</v>
      </c>
      <c r="J1176" s="90">
        <v>1296.4000000000001</v>
      </c>
      <c r="K1176" s="90">
        <v>1296.4000000000001</v>
      </c>
      <c r="L1176" s="90">
        <v>0</v>
      </c>
      <c r="M1176" s="90">
        <v>0</v>
      </c>
      <c r="N1176" s="90">
        <v>100</v>
      </c>
      <c r="O1176" s="90">
        <v>100</v>
      </c>
      <c r="P1176" s="382"/>
      <c r="Q1176" s="387"/>
      <c r="R1176" s="387"/>
      <c r="S1176" s="387"/>
      <c r="T1176" s="2"/>
    </row>
    <row r="1177" spans="1:20" ht="15" customHeight="1" x14ac:dyDescent="0.25">
      <c r="A1177" s="417" t="s">
        <v>186</v>
      </c>
      <c r="B1177" s="420" t="s">
        <v>676</v>
      </c>
      <c r="C1177" s="13" t="s">
        <v>610</v>
      </c>
      <c r="D1177" s="14">
        <f>SUM(D1178:D1184)</f>
        <v>370221.1</v>
      </c>
      <c r="E1177" s="14">
        <f t="shared" ref="E1177:M1177" si="360">SUM(E1178:E1184)</f>
        <v>368652.54</v>
      </c>
      <c r="F1177" s="14">
        <f t="shared" si="360"/>
        <v>21550.89</v>
      </c>
      <c r="G1177" s="14">
        <f t="shared" si="360"/>
        <v>21550.89</v>
      </c>
      <c r="H1177" s="14">
        <f t="shared" si="360"/>
        <v>76232.67</v>
      </c>
      <c r="I1177" s="14">
        <f t="shared" si="360"/>
        <v>74672.26999999999</v>
      </c>
      <c r="J1177" s="14">
        <f t="shared" si="360"/>
        <v>272437.54000000004</v>
      </c>
      <c r="K1177" s="14">
        <f t="shared" si="360"/>
        <v>272429.38</v>
      </c>
      <c r="L1177" s="14">
        <f t="shared" si="360"/>
        <v>0</v>
      </c>
      <c r="M1177" s="14">
        <f t="shared" si="360"/>
        <v>0</v>
      </c>
      <c r="N1177" s="14">
        <v>100</v>
      </c>
      <c r="O1177" s="322">
        <f>E1177/D1177</f>
        <v>0.99576318043461054</v>
      </c>
      <c r="P1177" s="423" t="s">
        <v>22</v>
      </c>
      <c r="Q1177" s="423" t="s">
        <v>22</v>
      </c>
      <c r="R1177" s="423" t="s">
        <v>22</v>
      </c>
      <c r="S1177" s="423" t="s">
        <v>22</v>
      </c>
      <c r="T1177" s="2"/>
    </row>
    <row r="1178" spans="1:20" x14ac:dyDescent="0.25">
      <c r="A1178" s="418"/>
      <c r="B1178" s="421"/>
      <c r="C1178" s="12">
        <v>2014</v>
      </c>
      <c r="D1178" s="14">
        <f>SUM(D1185+D1192+D1193+D1196+D1197)</f>
        <v>7046</v>
      </c>
      <c r="E1178" s="14">
        <f t="shared" ref="E1178:M1178" si="361">SUM(E1185+E1192+E1193+E1196+E1197)</f>
        <v>7039.4400000000005</v>
      </c>
      <c r="F1178" s="14">
        <f t="shared" si="361"/>
        <v>0</v>
      </c>
      <c r="G1178" s="14">
        <f t="shared" si="361"/>
        <v>0</v>
      </c>
      <c r="H1178" s="14">
        <f t="shared" si="361"/>
        <v>928.2</v>
      </c>
      <c r="I1178" s="14">
        <f t="shared" si="361"/>
        <v>928.2</v>
      </c>
      <c r="J1178" s="14">
        <f t="shared" si="361"/>
        <v>6117.8</v>
      </c>
      <c r="K1178" s="14">
        <f t="shared" si="361"/>
        <v>6111.24</v>
      </c>
      <c r="L1178" s="14">
        <f t="shared" si="361"/>
        <v>0</v>
      </c>
      <c r="M1178" s="14">
        <f t="shared" si="361"/>
        <v>0</v>
      </c>
      <c r="N1178" s="14">
        <v>100</v>
      </c>
      <c r="O1178" s="14">
        <v>99.91</v>
      </c>
      <c r="P1178" s="424"/>
      <c r="Q1178" s="424"/>
      <c r="R1178" s="424"/>
      <c r="S1178" s="424"/>
      <c r="T1178" s="2"/>
    </row>
    <row r="1179" spans="1:20" x14ac:dyDescent="0.25">
      <c r="A1179" s="418"/>
      <c r="B1179" s="421"/>
      <c r="C1179" s="12">
        <v>2015</v>
      </c>
      <c r="D1179" s="14">
        <f t="shared" ref="D1179:D1184" si="362">SUM(D1198)</f>
        <v>28852.2</v>
      </c>
      <c r="E1179" s="14">
        <f t="shared" ref="E1179:N1179" si="363">SUM(E1198)</f>
        <v>28851.8</v>
      </c>
      <c r="F1179" s="14">
        <f t="shared" si="363"/>
        <v>0</v>
      </c>
      <c r="G1179" s="14">
        <f t="shared" si="363"/>
        <v>0</v>
      </c>
      <c r="H1179" s="14">
        <f t="shared" si="363"/>
        <v>14173.9</v>
      </c>
      <c r="I1179" s="14">
        <f t="shared" si="363"/>
        <v>14173.8</v>
      </c>
      <c r="J1179" s="14">
        <f t="shared" si="363"/>
        <v>14678.3</v>
      </c>
      <c r="K1179" s="14">
        <f t="shared" si="363"/>
        <v>14678</v>
      </c>
      <c r="L1179" s="14">
        <f t="shared" si="363"/>
        <v>0</v>
      </c>
      <c r="M1179" s="14">
        <f t="shared" si="363"/>
        <v>0</v>
      </c>
      <c r="N1179" s="14">
        <f t="shared" si="363"/>
        <v>100</v>
      </c>
      <c r="O1179" s="14">
        <v>100</v>
      </c>
      <c r="P1179" s="424"/>
      <c r="Q1179" s="424"/>
      <c r="R1179" s="424"/>
      <c r="S1179" s="424"/>
      <c r="T1179" s="2"/>
    </row>
    <row r="1180" spans="1:20" x14ac:dyDescent="0.25">
      <c r="A1180" s="418"/>
      <c r="B1180" s="421"/>
      <c r="C1180" s="12">
        <v>2016</v>
      </c>
      <c r="D1180" s="14">
        <f t="shared" si="362"/>
        <v>38405.799999999996</v>
      </c>
      <c r="E1180" s="14">
        <f t="shared" ref="E1180:M1180" si="364">SUM(E1199)</f>
        <v>38405.1</v>
      </c>
      <c r="F1180" s="14">
        <f t="shared" si="364"/>
        <v>0</v>
      </c>
      <c r="G1180" s="14">
        <f t="shared" si="364"/>
        <v>0</v>
      </c>
      <c r="H1180" s="14">
        <f t="shared" si="364"/>
        <v>5000</v>
      </c>
      <c r="I1180" s="14">
        <f t="shared" si="364"/>
        <v>5000</v>
      </c>
      <c r="J1180" s="14">
        <f t="shared" si="364"/>
        <v>33405.799999999996</v>
      </c>
      <c r="K1180" s="14">
        <f t="shared" si="364"/>
        <v>33405.1</v>
      </c>
      <c r="L1180" s="14">
        <f t="shared" si="364"/>
        <v>0</v>
      </c>
      <c r="M1180" s="14">
        <f t="shared" si="364"/>
        <v>0</v>
      </c>
      <c r="N1180" s="14">
        <v>100</v>
      </c>
      <c r="O1180" s="14">
        <v>100</v>
      </c>
      <c r="P1180" s="424"/>
      <c r="Q1180" s="424"/>
      <c r="R1180" s="424"/>
      <c r="S1180" s="424"/>
      <c r="T1180" s="2"/>
    </row>
    <row r="1181" spans="1:20" x14ac:dyDescent="0.25">
      <c r="A1181" s="418"/>
      <c r="B1181" s="421"/>
      <c r="C1181" s="12">
        <v>2017</v>
      </c>
      <c r="D1181" s="14">
        <f t="shared" si="362"/>
        <v>89319.099999999991</v>
      </c>
      <c r="E1181" s="14">
        <f t="shared" ref="E1181:M1181" si="365">SUM(E1200)</f>
        <v>89319.099999999991</v>
      </c>
      <c r="F1181" s="14">
        <f t="shared" si="365"/>
        <v>0</v>
      </c>
      <c r="G1181" s="14">
        <f t="shared" si="365"/>
        <v>0</v>
      </c>
      <c r="H1181" s="14">
        <f t="shared" si="365"/>
        <v>1000</v>
      </c>
      <c r="I1181" s="14">
        <f t="shared" si="365"/>
        <v>1000</v>
      </c>
      <c r="J1181" s="14">
        <f t="shared" si="365"/>
        <v>88319.099999999991</v>
      </c>
      <c r="K1181" s="14">
        <f t="shared" si="365"/>
        <v>88319.099999999991</v>
      </c>
      <c r="L1181" s="14">
        <f t="shared" si="365"/>
        <v>0</v>
      </c>
      <c r="M1181" s="14">
        <f t="shared" si="365"/>
        <v>0</v>
      </c>
      <c r="N1181" s="14">
        <v>100</v>
      </c>
      <c r="O1181" s="14">
        <v>100</v>
      </c>
      <c r="P1181" s="424"/>
      <c r="Q1181" s="424"/>
      <c r="R1181" s="424"/>
      <c r="S1181" s="424"/>
      <c r="T1181" s="2"/>
    </row>
    <row r="1182" spans="1:20" x14ac:dyDescent="0.25">
      <c r="A1182" s="418"/>
      <c r="B1182" s="421"/>
      <c r="C1182" s="12">
        <v>2018</v>
      </c>
      <c r="D1182" s="14">
        <f t="shared" si="362"/>
        <v>169857.1</v>
      </c>
      <c r="E1182" s="14">
        <f t="shared" ref="E1182:M1182" si="366">SUM(E1201)</f>
        <v>168296.4</v>
      </c>
      <c r="F1182" s="14">
        <f t="shared" si="366"/>
        <v>21550.89</v>
      </c>
      <c r="G1182" s="14">
        <f t="shared" si="366"/>
        <v>21550.89</v>
      </c>
      <c r="H1182" s="14">
        <f t="shared" si="366"/>
        <v>55130.57</v>
      </c>
      <c r="I1182" s="14">
        <f t="shared" si="366"/>
        <v>53570.27</v>
      </c>
      <c r="J1182" s="14">
        <f t="shared" si="366"/>
        <v>93175.64</v>
      </c>
      <c r="K1182" s="14">
        <f t="shared" si="366"/>
        <v>93175.24</v>
      </c>
      <c r="L1182" s="14">
        <f t="shared" si="366"/>
        <v>0</v>
      </c>
      <c r="M1182" s="14">
        <f t="shared" si="366"/>
        <v>0</v>
      </c>
      <c r="N1182" s="14">
        <v>100</v>
      </c>
      <c r="O1182" s="14">
        <v>99.1</v>
      </c>
      <c r="P1182" s="424"/>
      <c r="Q1182" s="424"/>
      <c r="R1182" s="424"/>
      <c r="S1182" s="424"/>
      <c r="T1182" s="2"/>
    </row>
    <row r="1183" spans="1:20" x14ac:dyDescent="0.25">
      <c r="A1183" s="418"/>
      <c r="B1183" s="421"/>
      <c r="C1183" s="12">
        <v>2019</v>
      </c>
      <c r="D1183" s="14">
        <f t="shared" si="362"/>
        <v>21066.500000000004</v>
      </c>
      <c r="E1183" s="14">
        <f t="shared" ref="E1183:M1183" si="367">SUM(E1202)</f>
        <v>21066.3</v>
      </c>
      <c r="F1183" s="14">
        <f t="shared" si="367"/>
        <v>0</v>
      </c>
      <c r="G1183" s="14">
        <f t="shared" si="367"/>
        <v>0</v>
      </c>
      <c r="H1183" s="14">
        <f t="shared" si="367"/>
        <v>0</v>
      </c>
      <c r="I1183" s="14">
        <f t="shared" si="367"/>
        <v>0</v>
      </c>
      <c r="J1183" s="14">
        <f t="shared" si="367"/>
        <v>21066.500000000004</v>
      </c>
      <c r="K1183" s="14">
        <f t="shared" si="367"/>
        <v>21066.3</v>
      </c>
      <c r="L1183" s="14">
        <f t="shared" si="367"/>
        <v>0</v>
      </c>
      <c r="M1183" s="14">
        <f t="shared" si="367"/>
        <v>0</v>
      </c>
      <c r="N1183" s="14">
        <v>100</v>
      </c>
      <c r="O1183" s="14">
        <v>100</v>
      </c>
      <c r="P1183" s="424"/>
      <c r="Q1183" s="424"/>
      <c r="R1183" s="424"/>
      <c r="S1183" s="424"/>
      <c r="T1183" s="2"/>
    </row>
    <row r="1184" spans="1:20" x14ac:dyDescent="0.25">
      <c r="A1184" s="419"/>
      <c r="B1184" s="422"/>
      <c r="C1184" s="12">
        <v>2020</v>
      </c>
      <c r="D1184" s="14">
        <f t="shared" si="362"/>
        <v>15674.4</v>
      </c>
      <c r="E1184" s="14">
        <f t="shared" ref="E1184:M1184" si="368">SUM(E1203)</f>
        <v>15674.4</v>
      </c>
      <c r="F1184" s="14">
        <f t="shared" si="368"/>
        <v>0</v>
      </c>
      <c r="G1184" s="14">
        <f t="shared" si="368"/>
        <v>0</v>
      </c>
      <c r="H1184" s="14">
        <f t="shared" si="368"/>
        <v>0</v>
      </c>
      <c r="I1184" s="14">
        <f t="shared" si="368"/>
        <v>0</v>
      </c>
      <c r="J1184" s="14">
        <f t="shared" si="368"/>
        <v>15674.4</v>
      </c>
      <c r="K1184" s="14">
        <f t="shared" si="368"/>
        <v>15674.4</v>
      </c>
      <c r="L1184" s="14">
        <f t="shared" si="368"/>
        <v>0</v>
      </c>
      <c r="M1184" s="14">
        <f t="shared" si="368"/>
        <v>0</v>
      </c>
      <c r="N1184" s="14">
        <v>100</v>
      </c>
      <c r="O1184" s="14">
        <v>100</v>
      </c>
      <c r="P1184" s="425"/>
      <c r="Q1184" s="425"/>
      <c r="R1184" s="425"/>
      <c r="S1184" s="425"/>
      <c r="T1184" s="2"/>
    </row>
    <row r="1185" spans="1:20" ht="41.25" customHeight="1" x14ac:dyDescent="0.25">
      <c r="A1185" s="19" t="s">
        <v>187</v>
      </c>
      <c r="B1185" s="20" t="s">
        <v>228</v>
      </c>
      <c r="C1185" s="20">
        <v>2014</v>
      </c>
      <c r="D1185" s="21">
        <f>SUM(D1186+D1187+D1188+D1189+D1190+D1191)</f>
        <v>1640</v>
      </c>
      <c r="E1185" s="21">
        <f t="shared" ref="E1185:M1185" si="369">SUM(E1186+E1187+E1188+E1189+E1190+E1191)</f>
        <v>1640</v>
      </c>
      <c r="F1185" s="21">
        <f t="shared" si="369"/>
        <v>0</v>
      </c>
      <c r="G1185" s="21">
        <f t="shared" si="369"/>
        <v>0</v>
      </c>
      <c r="H1185" s="21">
        <f t="shared" si="369"/>
        <v>0</v>
      </c>
      <c r="I1185" s="21">
        <f t="shared" si="369"/>
        <v>0</v>
      </c>
      <c r="J1185" s="21">
        <f t="shared" si="369"/>
        <v>1640</v>
      </c>
      <c r="K1185" s="21">
        <f t="shared" si="369"/>
        <v>1640</v>
      </c>
      <c r="L1185" s="21">
        <f t="shared" si="369"/>
        <v>0</v>
      </c>
      <c r="M1185" s="21">
        <f t="shared" si="369"/>
        <v>0</v>
      </c>
      <c r="N1185" s="21">
        <v>100</v>
      </c>
      <c r="O1185" s="21">
        <v>100</v>
      </c>
      <c r="P1185" s="380" t="s">
        <v>243</v>
      </c>
      <c r="Q1185" s="385">
        <v>33.200000000000003</v>
      </c>
      <c r="R1185" s="385">
        <v>34.1</v>
      </c>
      <c r="S1185" s="385">
        <v>102.71</v>
      </c>
      <c r="T1185" s="2"/>
    </row>
    <row r="1186" spans="1:20" ht="51" customHeight="1" x14ac:dyDescent="0.25">
      <c r="A1186" s="10"/>
      <c r="B1186" s="22" t="s">
        <v>229</v>
      </c>
      <c r="C1186" s="23">
        <v>2014</v>
      </c>
      <c r="D1186" s="24">
        <v>270</v>
      </c>
      <c r="E1186" s="24">
        <v>270</v>
      </c>
      <c r="F1186" s="24">
        <v>0</v>
      </c>
      <c r="G1186" s="24">
        <v>0</v>
      </c>
      <c r="H1186" s="24">
        <v>0</v>
      </c>
      <c r="I1186" s="24">
        <v>0</v>
      </c>
      <c r="J1186" s="24">
        <v>270</v>
      </c>
      <c r="K1186" s="24">
        <v>270</v>
      </c>
      <c r="L1186" s="24">
        <v>0</v>
      </c>
      <c r="M1186" s="24">
        <v>0</v>
      </c>
      <c r="N1186" s="24">
        <v>100</v>
      </c>
      <c r="O1186" s="24">
        <v>100</v>
      </c>
      <c r="P1186" s="381"/>
      <c r="Q1186" s="386"/>
      <c r="R1186" s="386"/>
      <c r="S1186" s="386"/>
      <c r="T1186" s="2"/>
    </row>
    <row r="1187" spans="1:20" ht="51" customHeight="1" x14ac:dyDescent="0.25">
      <c r="A1187" s="10"/>
      <c r="B1187" s="22" t="s">
        <v>230</v>
      </c>
      <c r="C1187" s="23">
        <v>2014</v>
      </c>
      <c r="D1187" s="24">
        <v>480</v>
      </c>
      <c r="E1187" s="24">
        <v>480</v>
      </c>
      <c r="F1187" s="24">
        <v>0</v>
      </c>
      <c r="G1187" s="24">
        <v>0</v>
      </c>
      <c r="H1187" s="24">
        <v>0</v>
      </c>
      <c r="I1187" s="24">
        <v>0</v>
      </c>
      <c r="J1187" s="24">
        <v>480</v>
      </c>
      <c r="K1187" s="24">
        <v>480</v>
      </c>
      <c r="L1187" s="24">
        <v>0</v>
      </c>
      <c r="M1187" s="24">
        <v>0</v>
      </c>
      <c r="N1187" s="24">
        <v>100</v>
      </c>
      <c r="O1187" s="24">
        <v>100</v>
      </c>
      <c r="P1187" s="381"/>
      <c r="Q1187" s="386"/>
      <c r="R1187" s="386"/>
      <c r="S1187" s="386"/>
      <c r="T1187" s="2"/>
    </row>
    <row r="1188" spans="1:20" ht="51.75" customHeight="1" x14ac:dyDescent="0.25">
      <c r="A1188" s="10"/>
      <c r="B1188" s="22" t="s">
        <v>231</v>
      </c>
      <c r="C1188" s="23">
        <v>2014</v>
      </c>
      <c r="D1188" s="24">
        <v>160</v>
      </c>
      <c r="E1188" s="24">
        <v>160</v>
      </c>
      <c r="F1188" s="24">
        <v>0</v>
      </c>
      <c r="G1188" s="24">
        <v>0</v>
      </c>
      <c r="H1188" s="24">
        <v>0</v>
      </c>
      <c r="I1188" s="24">
        <v>0</v>
      </c>
      <c r="J1188" s="24">
        <v>160</v>
      </c>
      <c r="K1188" s="24">
        <v>160</v>
      </c>
      <c r="L1188" s="24">
        <v>0</v>
      </c>
      <c r="M1188" s="24">
        <v>0</v>
      </c>
      <c r="N1188" s="24">
        <v>100</v>
      </c>
      <c r="O1188" s="24">
        <v>100</v>
      </c>
      <c r="P1188" s="381"/>
      <c r="Q1188" s="386"/>
      <c r="R1188" s="386"/>
      <c r="S1188" s="386"/>
      <c r="T1188" s="2"/>
    </row>
    <row r="1189" spans="1:20" ht="53.25" customHeight="1" x14ac:dyDescent="0.25">
      <c r="A1189" s="10"/>
      <c r="B1189" s="22" t="s">
        <v>232</v>
      </c>
      <c r="C1189" s="23">
        <v>2014</v>
      </c>
      <c r="D1189" s="24">
        <v>120</v>
      </c>
      <c r="E1189" s="24">
        <v>120</v>
      </c>
      <c r="F1189" s="24">
        <v>0</v>
      </c>
      <c r="G1189" s="24">
        <v>0</v>
      </c>
      <c r="H1189" s="24">
        <v>0</v>
      </c>
      <c r="I1189" s="24">
        <v>0</v>
      </c>
      <c r="J1189" s="24">
        <v>120</v>
      </c>
      <c r="K1189" s="24">
        <v>120</v>
      </c>
      <c r="L1189" s="24">
        <v>0</v>
      </c>
      <c r="M1189" s="24">
        <v>0</v>
      </c>
      <c r="N1189" s="24">
        <v>100</v>
      </c>
      <c r="O1189" s="24">
        <v>100</v>
      </c>
      <c r="P1189" s="381"/>
      <c r="Q1189" s="386"/>
      <c r="R1189" s="386"/>
      <c r="S1189" s="386"/>
      <c r="T1189" s="2"/>
    </row>
    <row r="1190" spans="1:20" ht="51" customHeight="1" x14ac:dyDescent="0.25">
      <c r="A1190" s="10"/>
      <c r="B1190" s="22" t="s">
        <v>233</v>
      </c>
      <c r="C1190" s="23">
        <v>2014</v>
      </c>
      <c r="D1190" s="24">
        <v>145</v>
      </c>
      <c r="E1190" s="24">
        <v>145</v>
      </c>
      <c r="F1190" s="24">
        <v>0</v>
      </c>
      <c r="G1190" s="24">
        <v>0</v>
      </c>
      <c r="H1190" s="24">
        <v>0</v>
      </c>
      <c r="I1190" s="24">
        <v>0</v>
      </c>
      <c r="J1190" s="24">
        <v>145</v>
      </c>
      <c r="K1190" s="24">
        <v>145</v>
      </c>
      <c r="L1190" s="24">
        <v>0</v>
      </c>
      <c r="M1190" s="24">
        <v>0</v>
      </c>
      <c r="N1190" s="24">
        <v>100</v>
      </c>
      <c r="O1190" s="24">
        <v>100</v>
      </c>
      <c r="P1190" s="381"/>
      <c r="Q1190" s="386"/>
      <c r="R1190" s="386"/>
      <c r="S1190" s="386"/>
      <c r="T1190" s="2"/>
    </row>
    <row r="1191" spans="1:20" ht="51" customHeight="1" x14ac:dyDescent="0.25">
      <c r="A1191" s="10"/>
      <c r="B1191" s="22" t="s">
        <v>234</v>
      </c>
      <c r="C1191" s="23">
        <v>2014</v>
      </c>
      <c r="D1191" s="24">
        <v>465</v>
      </c>
      <c r="E1191" s="24">
        <v>465</v>
      </c>
      <c r="F1191" s="24">
        <v>0</v>
      </c>
      <c r="G1191" s="24">
        <v>0</v>
      </c>
      <c r="H1191" s="24">
        <v>0</v>
      </c>
      <c r="I1191" s="24">
        <v>0</v>
      </c>
      <c r="J1191" s="24">
        <v>465</v>
      </c>
      <c r="K1191" s="24">
        <v>465</v>
      </c>
      <c r="L1191" s="24">
        <v>0</v>
      </c>
      <c r="M1191" s="24">
        <v>0</v>
      </c>
      <c r="N1191" s="24">
        <v>100</v>
      </c>
      <c r="O1191" s="24">
        <v>100</v>
      </c>
      <c r="P1191" s="381"/>
      <c r="Q1191" s="386"/>
      <c r="R1191" s="386"/>
      <c r="S1191" s="386"/>
      <c r="T1191" s="2"/>
    </row>
    <row r="1192" spans="1:20" ht="67.5" customHeight="1" x14ac:dyDescent="0.25">
      <c r="A1192" s="19" t="s">
        <v>494</v>
      </c>
      <c r="B1192" s="20" t="s">
        <v>236</v>
      </c>
      <c r="C1192" s="20">
        <v>2014</v>
      </c>
      <c r="D1192" s="21">
        <v>406.3</v>
      </c>
      <c r="E1192" s="21">
        <v>406.2</v>
      </c>
      <c r="F1192" s="21">
        <v>0</v>
      </c>
      <c r="G1192" s="21">
        <v>0</v>
      </c>
      <c r="H1192" s="21">
        <v>0</v>
      </c>
      <c r="I1192" s="21">
        <v>0</v>
      </c>
      <c r="J1192" s="21">
        <v>406.3</v>
      </c>
      <c r="K1192" s="21">
        <v>406.2</v>
      </c>
      <c r="L1192" s="21">
        <f t="shared" ref="L1192" si="370">SUM(L1193:L1241)</f>
        <v>0</v>
      </c>
      <c r="M1192" s="21">
        <f t="shared" ref="M1192" si="371">SUM(M1193:M1241)</f>
        <v>0</v>
      </c>
      <c r="N1192" s="21">
        <v>100</v>
      </c>
      <c r="O1192" s="21">
        <v>99.98</v>
      </c>
      <c r="P1192" s="381"/>
      <c r="Q1192" s="386"/>
      <c r="R1192" s="386"/>
      <c r="S1192" s="386"/>
      <c r="T1192" s="2"/>
    </row>
    <row r="1193" spans="1:20" ht="53.25" customHeight="1" x14ac:dyDescent="0.25">
      <c r="A1193" s="19" t="s">
        <v>495</v>
      </c>
      <c r="B1193" s="20" t="s">
        <v>238</v>
      </c>
      <c r="C1193" s="20">
        <v>2014</v>
      </c>
      <c r="D1193" s="21">
        <f>SUM(D1194+D1195)</f>
        <v>4738.2</v>
      </c>
      <c r="E1193" s="21">
        <f t="shared" ref="E1193:M1193" si="372">SUM(E1194+E1195)</f>
        <v>4731.7400000000007</v>
      </c>
      <c r="F1193" s="21">
        <f t="shared" si="372"/>
        <v>0</v>
      </c>
      <c r="G1193" s="21">
        <f t="shared" si="372"/>
        <v>0</v>
      </c>
      <c r="H1193" s="21">
        <f>SUM(H1194+H1195)</f>
        <v>928.2</v>
      </c>
      <c r="I1193" s="21">
        <f t="shared" si="372"/>
        <v>928.2</v>
      </c>
      <c r="J1193" s="21">
        <f t="shared" si="372"/>
        <v>3810</v>
      </c>
      <c r="K1193" s="21">
        <f t="shared" si="372"/>
        <v>3803.54</v>
      </c>
      <c r="L1193" s="21">
        <f t="shared" si="372"/>
        <v>0</v>
      </c>
      <c r="M1193" s="21">
        <f t="shared" si="372"/>
        <v>0</v>
      </c>
      <c r="N1193" s="21">
        <v>100</v>
      </c>
      <c r="O1193" s="21">
        <v>99.86</v>
      </c>
      <c r="P1193" s="381"/>
      <c r="Q1193" s="386"/>
      <c r="R1193" s="386"/>
      <c r="S1193" s="386"/>
      <c r="T1193" s="2"/>
    </row>
    <row r="1194" spans="1:20" ht="66" customHeight="1" x14ac:dyDescent="0.25">
      <c r="A1194" s="10"/>
      <c r="B1194" s="37" t="s">
        <v>239</v>
      </c>
      <c r="C1194" s="23">
        <v>2014</v>
      </c>
      <c r="D1194" s="24">
        <v>4428.2</v>
      </c>
      <c r="E1194" s="24">
        <v>4422.0200000000004</v>
      </c>
      <c r="F1194" s="24">
        <v>0</v>
      </c>
      <c r="G1194" s="24">
        <v>0</v>
      </c>
      <c r="H1194" s="24">
        <v>928.2</v>
      </c>
      <c r="I1194" s="24">
        <v>928.2</v>
      </c>
      <c r="J1194" s="24">
        <v>3500</v>
      </c>
      <c r="K1194" s="24">
        <v>3493.82</v>
      </c>
      <c r="L1194" s="24">
        <v>0</v>
      </c>
      <c r="M1194" s="24">
        <v>0</v>
      </c>
      <c r="N1194" s="24">
        <v>100</v>
      </c>
      <c r="O1194" s="24">
        <v>99.86</v>
      </c>
      <c r="P1194" s="381"/>
      <c r="Q1194" s="386"/>
      <c r="R1194" s="386"/>
      <c r="S1194" s="386"/>
      <c r="T1194" s="2"/>
    </row>
    <row r="1195" spans="1:20" ht="41.25" customHeight="1" x14ac:dyDescent="0.25">
      <c r="A1195" s="10"/>
      <c r="B1195" s="37" t="s">
        <v>240</v>
      </c>
      <c r="C1195" s="23">
        <v>2014</v>
      </c>
      <c r="D1195" s="24">
        <v>310</v>
      </c>
      <c r="E1195" s="24">
        <v>309.72000000000003</v>
      </c>
      <c r="F1195" s="24">
        <v>0</v>
      </c>
      <c r="G1195" s="24">
        <v>0</v>
      </c>
      <c r="H1195" s="24">
        <v>0</v>
      </c>
      <c r="I1195" s="24">
        <v>0</v>
      </c>
      <c r="J1195" s="24">
        <v>310</v>
      </c>
      <c r="K1195" s="24">
        <v>309.72000000000003</v>
      </c>
      <c r="L1195" s="24">
        <v>0</v>
      </c>
      <c r="M1195" s="24">
        <v>0</v>
      </c>
      <c r="N1195" s="24">
        <v>100</v>
      </c>
      <c r="O1195" s="24">
        <v>99.91</v>
      </c>
      <c r="P1195" s="381"/>
      <c r="Q1195" s="386"/>
      <c r="R1195" s="386"/>
      <c r="S1195" s="386"/>
      <c r="T1195" s="2"/>
    </row>
    <row r="1196" spans="1:20" ht="28.5" customHeight="1" x14ac:dyDescent="0.25">
      <c r="A1196" s="19" t="s">
        <v>496</v>
      </c>
      <c r="B1196" s="20" t="s">
        <v>241</v>
      </c>
      <c r="C1196" s="20">
        <v>2014</v>
      </c>
      <c r="D1196" s="21">
        <v>122</v>
      </c>
      <c r="E1196" s="21">
        <v>122</v>
      </c>
      <c r="F1196" s="21">
        <v>0</v>
      </c>
      <c r="G1196" s="21">
        <v>0</v>
      </c>
      <c r="H1196" s="21">
        <v>0</v>
      </c>
      <c r="I1196" s="21">
        <v>0</v>
      </c>
      <c r="J1196" s="21">
        <v>122</v>
      </c>
      <c r="K1196" s="21">
        <v>122</v>
      </c>
      <c r="L1196" s="21">
        <v>0</v>
      </c>
      <c r="M1196" s="21">
        <v>0</v>
      </c>
      <c r="N1196" s="21">
        <v>100</v>
      </c>
      <c r="O1196" s="21">
        <v>100</v>
      </c>
      <c r="P1196" s="381"/>
      <c r="Q1196" s="386"/>
      <c r="R1196" s="386"/>
      <c r="S1196" s="386"/>
      <c r="T1196" s="2"/>
    </row>
    <row r="1197" spans="1:20" ht="54" customHeight="1" x14ac:dyDescent="0.25">
      <c r="A1197" s="19" t="s">
        <v>497</v>
      </c>
      <c r="B1197" s="20" t="s">
        <v>242</v>
      </c>
      <c r="C1197" s="20">
        <v>2014</v>
      </c>
      <c r="D1197" s="21">
        <v>139.5</v>
      </c>
      <c r="E1197" s="21">
        <v>139.5</v>
      </c>
      <c r="F1197" s="21">
        <v>0</v>
      </c>
      <c r="G1197" s="21">
        <v>0</v>
      </c>
      <c r="H1197" s="21">
        <v>0</v>
      </c>
      <c r="I1197" s="21">
        <v>0</v>
      </c>
      <c r="J1197" s="21">
        <v>139.5</v>
      </c>
      <c r="K1197" s="21">
        <v>139.5</v>
      </c>
      <c r="L1197" s="21">
        <v>0</v>
      </c>
      <c r="M1197" s="21">
        <v>0</v>
      </c>
      <c r="N1197" s="21">
        <v>100</v>
      </c>
      <c r="O1197" s="21">
        <v>100</v>
      </c>
      <c r="P1197" s="382"/>
      <c r="Q1197" s="387"/>
      <c r="R1197" s="387"/>
      <c r="S1197" s="387"/>
      <c r="T1197" s="2"/>
    </row>
    <row r="1198" spans="1:20" x14ac:dyDescent="0.25">
      <c r="A1198" s="399" t="s">
        <v>498</v>
      </c>
      <c r="B1198" s="401" t="s">
        <v>390</v>
      </c>
      <c r="C1198" s="98">
        <v>2015</v>
      </c>
      <c r="D1198" s="105">
        <f>SUM(D1204+D1210+D1216+D1222+D1228+D1235)</f>
        <v>28852.2</v>
      </c>
      <c r="E1198" s="105">
        <f t="shared" ref="E1198:M1198" si="373">SUM(E1204+E1210+E1216+E1222+E1228+E1235)</f>
        <v>28851.8</v>
      </c>
      <c r="F1198" s="105">
        <f t="shared" si="373"/>
        <v>0</v>
      </c>
      <c r="G1198" s="105">
        <f t="shared" si="373"/>
        <v>0</v>
      </c>
      <c r="H1198" s="105">
        <f t="shared" si="373"/>
        <v>14173.9</v>
      </c>
      <c r="I1198" s="105">
        <f t="shared" si="373"/>
        <v>14173.8</v>
      </c>
      <c r="J1198" s="105">
        <f t="shared" si="373"/>
        <v>14678.3</v>
      </c>
      <c r="K1198" s="105">
        <f t="shared" si="373"/>
        <v>14678</v>
      </c>
      <c r="L1198" s="105">
        <f t="shared" si="373"/>
        <v>0</v>
      </c>
      <c r="M1198" s="105">
        <f t="shared" si="373"/>
        <v>0</v>
      </c>
      <c r="N1198" s="105">
        <v>100</v>
      </c>
      <c r="O1198" s="105">
        <v>100</v>
      </c>
      <c r="P1198" s="385" t="s">
        <v>22</v>
      </c>
      <c r="Q1198" s="385" t="s">
        <v>22</v>
      </c>
      <c r="R1198" s="385" t="s">
        <v>22</v>
      </c>
      <c r="S1198" s="385" t="s">
        <v>22</v>
      </c>
      <c r="T1198" s="2"/>
    </row>
    <row r="1199" spans="1:20" x14ac:dyDescent="0.25">
      <c r="A1199" s="400"/>
      <c r="B1199" s="402"/>
      <c r="C1199" s="98">
        <v>2016</v>
      </c>
      <c r="D1199" s="105">
        <f>SUM(D1205+D1211+D1217+D1223+D1229+D1236)</f>
        <v>38405.799999999996</v>
      </c>
      <c r="E1199" s="105">
        <f t="shared" ref="E1199:M1199" si="374">SUM(E1205+E1211+E1217+E1223+E1229+E1236)</f>
        <v>38405.1</v>
      </c>
      <c r="F1199" s="105">
        <f t="shared" si="374"/>
        <v>0</v>
      </c>
      <c r="G1199" s="105">
        <f t="shared" si="374"/>
        <v>0</v>
      </c>
      <c r="H1199" s="105">
        <f t="shared" si="374"/>
        <v>5000</v>
      </c>
      <c r="I1199" s="105">
        <f t="shared" si="374"/>
        <v>5000</v>
      </c>
      <c r="J1199" s="105">
        <f t="shared" si="374"/>
        <v>33405.799999999996</v>
      </c>
      <c r="K1199" s="105">
        <f t="shared" si="374"/>
        <v>33405.1</v>
      </c>
      <c r="L1199" s="105">
        <f t="shared" si="374"/>
        <v>0</v>
      </c>
      <c r="M1199" s="105">
        <f t="shared" si="374"/>
        <v>0</v>
      </c>
      <c r="N1199" s="105">
        <v>100</v>
      </c>
      <c r="O1199" s="105">
        <v>100</v>
      </c>
      <c r="P1199" s="386"/>
      <c r="Q1199" s="386"/>
      <c r="R1199" s="386"/>
      <c r="S1199" s="386"/>
      <c r="T1199" s="2"/>
    </row>
    <row r="1200" spans="1:20" x14ac:dyDescent="0.25">
      <c r="A1200" s="400"/>
      <c r="B1200" s="402"/>
      <c r="C1200" s="98">
        <v>2017</v>
      </c>
      <c r="D1200" s="105">
        <f>SUM(D1206+D1212+D1218+D1224+D1230+D1237)</f>
        <v>89319.099999999991</v>
      </c>
      <c r="E1200" s="105">
        <f t="shared" ref="E1200:M1200" si="375">SUM(E1206+E1212+E1218+E1224+E1230+E1237)</f>
        <v>89319.099999999991</v>
      </c>
      <c r="F1200" s="105">
        <f t="shared" si="375"/>
        <v>0</v>
      </c>
      <c r="G1200" s="105">
        <f t="shared" si="375"/>
        <v>0</v>
      </c>
      <c r="H1200" s="105">
        <f t="shared" si="375"/>
        <v>1000</v>
      </c>
      <c r="I1200" s="105">
        <f t="shared" si="375"/>
        <v>1000</v>
      </c>
      <c r="J1200" s="105">
        <f t="shared" si="375"/>
        <v>88319.099999999991</v>
      </c>
      <c r="K1200" s="105">
        <f t="shared" si="375"/>
        <v>88319.099999999991</v>
      </c>
      <c r="L1200" s="105">
        <f t="shared" si="375"/>
        <v>0</v>
      </c>
      <c r="M1200" s="105">
        <f t="shared" si="375"/>
        <v>0</v>
      </c>
      <c r="N1200" s="105">
        <v>100</v>
      </c>
      <c r="O1200" s="105">
        <v>100</v>
      </c>
      <c r="P1200" s="386"/>
      <c r="Q1200" s="386"/>
      <c r="R1200" s="386"/>
      <c r="S1200" s="386"/>
      <c r="T1200" s="2"/>
    </row>
    <row r="1201" spans="1:20" x14ac:dyDescent="0.25">
      <c r="A1201" s="400"/>
      <c r="B1201" s="402"/>
      <c r="C1201" s="98">
        <v>2018</v>
      </c>
      <c r="D1201" s="105">
        <f>SUM(D1207+D1213+D1219+D1225+D1231+D1234+D1238)</f>
        <v>169857.1</v>
      </c>
      <c r="E1201" s="105">
        <f t="shared" ref="E1201:M1201" si="376">SUM(E1207+E1213+E1219+E1225+E1231+E1234+E1238)</f>
        <v>168296.4</v>
      </c>
      <c r="F1201" s="105">
        <f t="shared" si="376"/>
        <v>21550.89</v>
      </c>
      <c r="G1201" s="105">
        <f t="shared" si="376"/>
        <v>21550.89</v>
      </c>
      <c r="H1201" s="105">
        <f t="shared" si="376"/>
        <v>55130.57</v>
      </c>
      <c r="I1201" s="105">
        <f t="shared" si="376"/>
        <v>53570.27</v>
      </c>
      <c r="J1201" s="105">
        <f t="shared" si="376"/>
        <v>93175.64</v>
      </c>
      <c r="K1201" s="105">
        <f t="shared" si="376"/>
        <v>93175.24</v>
      </c>
      <c r="L1201" s="105">
        <f t="shared" si="376"/>
        <v>0</v>
      </c>
      <c r="M1201" s="105">
        <f t="shared" si="376"/>
        <v>0</v>
      </c>
      <c r="N1201" s="105">
        <v>100</v>
      </c>
      <c r="O1201" s="105">
        <v>99.1</v>
      </c>
      <c r="P1201" s="386"/>
      <c r="Q1201" s="386"/>
      <c r="R1201" s="386"/>
      <c r="S1201" s="386"/>
      <c r="T1201" s="2"/>
    </row>
    <row r="1202" spans="1:20" x14ac:dyDescent="0.25">
      <c r="A1202" s="400"/>
      <c r="B1202" s="402"/>
      <c r="C1202" s="98">
        <v>2019</v>
      </c>
      <c r="D1202" s="105">
        <f>SUM(D1208+D1214+D1220+D1226+D1232+D1239)</f>
        <v>21066.500000000004</v>
      </c>
      <c r="E1202" s="105">
        <f t="shared" ref="E1202:M1202" si="377">SUM(E1208+E1214+E1220+E1226+E1232+E1239)</f>
        <v>21066.3</v>
      </c>
      <c r="F1202" s="105">
        <f t="shared" si="377"/>
        <v>0</v>
      </c>
      <c r="G1202" s="105">
        <f t="shared" si="377"/>
        <v>0</v>
      </c>
      <c r="H1202" s="105">
        <f t="shared" si="377"/>
        <v>0</v>
      </c>
      <c r="I1202" s="105">
        <f t="shared" si="377"/>
        <v>0</v>
      </c>
      <c r="J1202" s="105">
        <f t="shared" si="377"/>
        <v>21066.500000000004</v>
      </c>
      <c r="K1202" s="105">
        <f t="shared" si="377"/>
        <v>21066.3</v>
      </c>
      <c r="L1202" s="105">
        <f t="shared" si="377"/>
        <v>0</v>
      </c>
      <c r="M1202" s="105">
        <f t="shared" si="377"/>
        <v>0</v>
      </c>
      <c r="N1202" s="105">
        <v>100</v>
      </c>
      <c r="O1202" s="105">
        <v>100</v>
      </c>
      <c r="P1202" s="386"/>
      <c r="Q1202" s="386"/>
      <c r="R1202" s="386"/>
      <c r="S1202" s="386"/>
      <c r="T1202" s="2"/>
    </row>
    <row r="1203" spans="1:20" x14ac:dyDescent="0.25">
      <c r="A1203" s="435"/>
      <c r="B1203" s="436"/>
      <c r="C1203" s="328">
        <v>2020</v>
      </c>
      <c r="D1203" s="105">
        <f>SUM(D1209+D1215+D1221+D1227+D1233+D1240)</f>
        <v>15674.4</v>
      </c>
      <c r="E1203" s="105">
        <f t="shared" ref="E1203:M1203" si="378">SUM(E1209+E1215+E1221+E1227+E1233+E1240)</f>
        <v>15674.4</v>
      </c>
      <c r="F1203" s="105">
        <f t="shared" si="378"/>
        <v>0</v>
      </c>
      <c r="G1203" s="105">
        <f t="shared" si="378"/>
        <v>0</v>
      </c>
      <c r="H1203" s="105">
        <f t="shared" si="378"/>
        <v>0</v>
      </c>
      <c r="I1203" s="105">
        <f t="shared" si="378"/>
        <v>0</v>
      </c>
      <c r="J1203" s="105">
        <f t="shared" si="378"/>
        <v>15674.4</v>
      </c>
      <c r="K1203" s="105">
        <f t="shared" si="378"/>
        <v>15674.4</v>
      </c>
      <c r="L1203" s="105">
        <f t="shared" si="378"/>
        <v>0</v>
      </c>
      <c r="M1203" s="105">
        <f t="shared" si="378"/>
        <v>0</v>
      </c>
      <c r="N1203" s="105">
        <v>100</v>
      </c>
      <c r="O1203" s="105">
        <v>100</v>
      </c>
      <c r="P1203" s="387"/>
      <c r="Q1203" s="387"/>
      <c r="R1203" s="387"/>
      <c r="S1203" s="387"/>
      <c r="T1203" s="2"/>
    </row>
    <row r="1204" spans="1:20" x14ac:dyDescent="0.25">
      <c r="A1204" s="399"/>
      <c r="B1204" s="388" t="s">
        <v>415</v>
      </c>
      <c r="C1204" s="8">
        <v>2015</v>
      </c>
      <c r="D1204" s="90">
        <v>419.3</v>
      </c>
      <c r="E1204" s="90">
        <v>419.4</v>
      </c>
      <c r="F1204" s="90">
        <v>0</v>
      </c>
      <c r="G1204" s="90">
        <v>0</v>
      </c>
      <c r="H1204" s="90">
        <v>0</v>
      </c>
      <c r="I1204" s="90">
        <v>0</v>
      </c>
      <c r="J1204" s="90">
        <v>419.3</v>
      </c>
      <c r="K1204" s="90">
        <v>419.4</v>
      </c>
      <c r="L1204" s="90">
        <v>0</v>
      </c>
      <c r="M1204" s="90">
        <v>0</v>
      </c>
      <c r="N1204" s="90">
        <v>100</v>
      </c>
      <c r="O1204" s="90">
        <v>100</v>
      </c>
      <c r="P1204" s="380" t="s">
        <v>243</v>
      </c>
      <c r="Q1204" s="115">
        <v>37.200000000000003</v>
      </c>
      <c r="R1204" s="115">
        <v>37.200000000000003</v>
      </c>
      <c r="S1204" s="115">
        <v>100</v>
      </c>
      <c r="T1204" s="2"/>
    </row>
    <row r="1205" spans="1:20" x14ac:dyDescent="0.25">
      <c r="A1205" s="400"/>
      <c r="B1205" s="389"/>
      <c r="C1205" s="8">
        <v>2016</v>
      </c>
      <c r="D1205" s="90">
        <v>564.9</v>
      </c>
      <c r="E1205" s="90">
        <v>564.9</v>
      </c>
      <c r="F1205" s="90">
        <v>0</v>
      </c>
      <c r="G1205" s="90">
        <v>0</v>
      </c>
      <c r="H1205" s="90">
        <v>0</v>
      </c>
      <c r="I1205" s="90">
        <v>0</v>
      </c>
      <c r="J1205" s="90">
        <v>564.9</v>
      </c>
      <c r="K1205" s="90">
        <v>564.9</v>
      </c>
      <c r="L1205" s="90">
        <v>0</v>
      </c>
      <c r="M1205" s="90">
        <v>0</v>
      </c>
      <c r="N1205" s="90">
        <v>100</v>
      </c>
      <c r="O1205" s="90">
        <v>100</v>
      </c>
      <c r="P1205" s="381"/>
      <c r="Q1205" s="123">
        <v>37.4</v>
      </c>
      <c r="R1205" s="123">
        <v>37.4</v>
      </c>
      <c r="S1205" s="123">
        <v>100</v>
      </c>
      <c r="T1205" s="2"/>
    </row>
    <row r="1206" spans="1:20" x14ac:dyDescent="0.25">
      <c r="A1206" s="400"/>
      <c r="B1206" s="389"/>
      <c r="C1206" s="8">
        <v>2017</v>
      </c>
      <c r="D1206" s="90">
        <v>1121.2</v>
      </c>
      <c r="E1206" s="90">
        <v>1121.2</v>
      </c>
      <c r="F1206" s="90">
        <v>0</v>
      </c>
      <c r="G1206" s="90">
        <v>0</v>
      </c>
      <c r="H1206" s="90">
        <v>0</v>
      </c>
      <c r="I1206" s="90">
        <v>0</v>
      </c>
      <c r="J1206" s="90">
        <v>1121.2</v>
      </c>
      <c r="K1206" s="90">
        <v>1121.2</v>
      </c>
      <c r="L1206" s="90">
        <v>0</v>
      </c>
      <c r="M1206" s="90">
        <v>0</v>
      </c>
      <c r="N1206" s="90">
        <v>100</v>
      </c>
      <c r="O1206" s="90">
        <v>100</v>
      </c>
      <c r="P1206" s="381"/>
      <c r="Q1206" s="160">
        <v>37.4</v>
      </c>
      <c r="R1206" s="160">
        <v>37.4</v>
      </c>
      <c r="S1206" s="160">
        <v>100</v>
      </c>
      <c r="T1206" s="2"/>
    </row>
    <row r="1207" spans="1:20" x14ac:dyDescent="0.25">
      <c r="A1207" s="400"/>
      <c r="B1207" s="389"/>
      <c r="C1207" s="8">
        <v>2018</v>
      </c>
      <c r="D1207" s="90">
        <v>761</v>
      </c>
      <c r="E1207" s="90">
        <v>760.9</v>
      </c>
      <c r="F1207" s="90">
        <v>0</v>
      </c>
      <c r="G1207" s="90">
        <v>0</v>
      </c>
      <c r="H1207" s="90">
        <v>0</v>
      </c>
      <c r="I1207" s="90">
        <v>0</v>
      </c>
      <c r="J1207" s="90">
        <v>761</v>
      </c>
      <c r="K1207" s="90">
        <v>760.9</v>
      </c>
      <c r="L1207" s="90">
        <v>0</v>
      </c>
      <c r="M1207" s="90">
        <v>0</v>
      </c>
      <c r="N1207" s="90">
        <v>100</v>
      </c>
      <c r="O1207" s="90">
        <v>99.99</v>
      </c>
      <c r="P1207" s="381"/>
      <c r="Q1207" s="213">
        <v>38.6</v>
      </c>
      <c r="R1207" s="213">
        <v>38.6</v>
      </c>
      <c r="S1207" s="213">
        <v>100</v>
      </c>
      <c r="T1207" s="2"/>
    </row>
    <row r="1208" spans="1:20" x14ac:dyDescent="0.25">
      <c r="A1208" s="400"/>
      <c r="B1208" s="389"/>
      <c r="C1208" s="8">
        <v>2019</v>
      </c>
      <c r="D1208" s="90">
        <v>277.5</v>
      </c>
      <c r="E1208" s="90">
        <v>277.5</v>
      </c>
      <c r="F1208" s="90">
        <v>0</v>
      </c>
      <c r="G1208" s="90">
        <v>0</v>
      </c>
      <c r="H1208" s="90">
        <v>0</v>
      </c>
      <c r="I1208" s="90">
        <v>0</v>
      </c>
      <c r="J1208" s="90">
        <v>277.5</v>
      </c>
      <c r="K1208" s="90">
        <v>277.5</v>
      </c>
      <c r="L1208" s="90">
        <v>0</v>
      </c>
      <c r="M1208" s="90">
        <v>0</v>
      </c>
      <c r="N1208" s="90">
        <v>100</v>
      </c>
      <c r="O1208" s="90">
        <v>100</v>
      </c>
      <c r="P1208" s="381"/>
      <c r="Q1208" s="247">
        <v>43</v>
      </c>
      <c r="R1208" s="247">
        <v>43.45</v>
      </c>
      <c r="S1208" s="247">
        <v>101.05</v>
      </c>
      <c r="T1208" s="2"/>
    </row>
    <row r="1209" spans="1:20" x14ac:dyDescent="0.25">
      <c r="A1209" s="435"/>
      <c r="B1209" s="390"/>
      <c r="C1209" s="310">
        <v>2020</v>
      </c>
      <c r="D1209" s="90">
        <v>0</v>
      </c>
      <c r="E1209" s="90">
        <v>0</v>
      </c>
      <c r="F1209" s="90">
        <v>0</v>
      </c>
      <c r="G1209" s="90">
        <v>0</v>
      </c>
      <c r="H1209" s="90">
        <v>0</v>
      </c>
      <c r="I1209" s="90">
        <v>0</v>
      </c>
      <c r="J1209" s="90">
        <v>0</v>
      </c>
      <c r="K1209" s="90">
        <v>0</v>
      </c>
      <c r="L1209" s="90">
        <v>0</v>
      </c>
      <c r="M1209" s="90">
        <v>0</v>
      </c>
      <c r="N1209" s="90">
        <v>0</v>
      </c>
      <c r="O1209" s="90">
        <v>0</v>
      </c>
      <c r="P1209" s="382"/>
      <c r="Q1209" s="298">
        <v>45.7</v>
      </c>
      <c r="R1209" s="298">
        <v>45.7</v>
      </c>
      <c r="S1209" s="298">
        <v>100</v>
      </c>
      <c r="T1209" s="2"/>
    </row>
    <row r="1210" spans="1:20" ht="15" customHeight="1" x14ac:dyDescent="0.25">
      <c r="A1210" s="399"/>
      <c r="B1210" s="388" t="s">
        <v>416</v>
      </c>
      <c r="C1210" s="8">
        <v>2015</v>
      </c>
      <c r="D1210" s="90">
        <v>307.3</v>
      </c>
      <c r="E1210" s="90">
        <v>306.39999999999998</v>
      </c>
      <c r="F1210" s="90">
        <v>0</v>
      </c>
      <c r="G1210" s="90">
        <v>0</v>
      </c>
      <c r="H1210" s="90">
        <v>0</v>
      </c>
      <c r="I1210" s="90">
        <v>0</v>
      </c>
      <c r="J1210" s="90">
        <v>307.3</v>
      </c>
      <c r="K1210" s="90">
        <v>306.39999999999998</v>
      </c>
      <c r="L1210" s="90">
        <v>0</v>
      </c>
      <c r="M1210" s="90">
        <v>0</v>
      </c>
      <c r="N1210" s="90">
        <v>100</v>
      </c>
      <c r="O1210" s="90">
        <v>97.7</v>
      </c>
      <c r="P1210" s="380" t="s">
        <v>243</v>
      </c>
      <c r="Q1210" s="115">
        <v>37.200000000000003</v>
      </c>
      <c r="R1210" s="115">
        <v>37.200000000000003</v>
      </c>
      <c r="S1210" s="115">
        <v>100</v>
      </c>
      <c r="T1210" s="2"/>
    </row>
    <row r="1211" spans="1:20" x14ac:dyDescent="0.25">
      <c r="A1211" s="400"/>
      <c r="B1211" s="389"/>
      <c r="C1211" s="8">
        <v>2016</v>
      </c>
      <c r="D1211" s="90">
        <v>115.7</v>
      </c>
      <c r="E1211" s="90">
        <v>115.7</v>
      </c>
      <c r="F1211" s="90">
        <v>0</v>
      </c>
      <c r="G1211" s="90">
        <v>0</v>
      </c>
      <c r="H1211" s="90">
        <v>0</v>
      </c>
      <c r="I1211" s="90">
        <v>0</v>
      </c>
      <c r="J1211" s="90">
        <v>115.7</v>
      </c>
      <c r="K1211" s="90">
        <v>115.7</v>
      </c>
      <c r="L1211" s="90">
        <v>0</v>
      </c>
      <c r="M1211" s="90">
        <v>0</v>
      </c>
      <c r="N1211" s="90">
        <v>100</v>
      </c>
      <c r="O1211" s="90">
        <v>100</v>
      </c>
      <c r="P1211" s="381"/>
      <c r="Q1211" s="123">
        <v>37.4</v>
      </c>
      <c r="R1211" s="123">
        <v>37.4</v>
      </c>
      <c r="S1211" s="123">
        <v>100</v>
      </c>
      <c r="T1211" s="2"/>
    </row>
    <row r="1212" spans="1:20" x14ac:dyDescent="0.25">
      <c r="A1212" s="400"/>
      <c r="B1212" s="389"/>
      <c r="C1212" s="8">
        <v>2017</v>
      </c>
      <c r="D1212" s="90">
        <v>294.7</v>
      </c>
      <c r="E1212" s="90">
        <v>294.7</v>
      </c>
      <c r="F1212" s="90">
        <v>0</v>
      </c>
      <c r="G1212" s="90">
        <v>0</v>
      </c>
      <c r="H1212" s="90">
        <v>0</v>
      </c>
      <c r="I1212" s="90">
        <v>0</v>
      </c>
      <c r="J1212" s="90">
        <v>294.7</v>
      </c>
      <c r="K1212" s="90">
        <v>294.7</v>
      </c>
      <c r="L1212" s="90">
        <v>0</v>
      </c>
      <c r="M1212" s="90">
        <v>0</v>
      </c>
      <c r="N1212" s="90">
        <v>100</v>
      </c>
      <c r="O1212" s="90">
        <v>100</v>
      </c>
      <c r="P1212" s="381"/>
      <c r="Q1212" s="160">
        <v>37.4</v>
      </c>
      <c r="R1212" s="160">
        <v>37.4</v>
      </c>
      <c r="S1212" s="160">
        <v>100</v>
      </c>
      <c r="T1212" s="2"/>
    </row>
    <row r="1213" spans="1:20" x14ac:dyDescent="0.25">
      <c r="A1213" s="400"/>
      <c r="B1213" s="389"/>
      <c r="C1213" s="8">
        <v>2018</v>
      </c>
      <c r="D1213" s="90">
        <v>300</v>
      </c>
      <c r="E1213" s="90">
        <v>300</v>
      </c>
      <c r="F1213" s="90">
        <v>0</v>
      </c>
      <c r="G1213" s="90">
        <v>0</v>
      </c>
      <c r="H1213" s="90">
        <v>0</v>
      </c>
      <c r="I1213" s="90">
        <v>0</v>
      </c>
      <c r="J1213" s="90">
        <v>300</v>
      </c>
      <c r="K1213" s="90">
        <v>300</v>
      </c>
      <c r="L1213" s="90">
        <v>0</v>
      </c>
      <c r="M1213" s="90">
        <v>0</v>
      </c>
      <c r="N1213" s="90">
        <v>100</v>
      </c>
      <c r="O1213" s="90">
        <v>100</v>
      </c>
      <c r="P1213" s="381"/>
      <c r="Q1213" s="213">
        <v>38.6</v>
      </c>
      <c r="R1213" s="213">
        <v>38.6</v>
      </c>
      <c r="S1213" s="213">
        <v>100</v>
      </c>
      <c r="T1213" s="2"/>
    </row>
    <row r="1214" spans="1:20" x14ac:dyDescent="0.25">
      <c r="A1214" s="400"/>
      <c r="B1214" s="389"/>
      <c r="C1214" s="8">
        <v>2019</v>
      </c>
      <c r="D1214" s="90">
        <v>205.9</v>
      </c>
      <c r="E1214" s="90">
        <v>205.8</v>
      </c>
      <c r="F1214" s="90">
        <v>0</v>
      </c>
      <c r="G1214" s="90">
        <v>0</v>
      </c>
      <c r="H1214" s="90">
        <v>0</v>
      </c>
      <c r="I1214" s="90">
        <v>0</v>
      </c>
      <c r="J1214" s="90">
        <v>205.9</v>
      </c>
      <c r="K1214" s="90">
        <v>205.8</v>
      </c>
      <c r="L1214" s="90">
        <v>0</v>
      </c>
      <c r="M1214" s="90">
        <v>0</v>
      </c>
      <c r="N1214" s="90">
        <v>100</v>
      </c>
      <c r="O1214" s="90">
        <v>99.95</v>
      </c>
      <c r="P1214" s="381"/>
      <c r="Q1214" s="247">
        <v>43</v>
      </c>
      <c r="R1214" s="247">
        <v>43.45</v>
      </c>
      <c r="S1214" s="247">
        <v>101.05</v>
      </c>
      <c r="T1214" s="2"/>
    </row>
    <row r="1215" spans="1:20" x14ac:dyDescent="0.25">
      <c r="A1215" s="435"/>
      <c r="B1215" s="390"/>
      <c r="C1215" s="310">
        <v>2020</v>
      </c>
      <c r="D1215" s="90">
        <v>0</v>
      </c>
      <c r="E1215" s="90">
        <v>0</v>
      </c>
      <c r="F1215" s="90">
        <v>0</v>
      </c>
      <c r="G1215" s="90">
        <v>0</v>
      </c>
      <c r="H1215" s="90">
        <v>0</v>
      </c>
      <c r="I1215" s="90">
        <v>0</v>
      </c>
      <c r="J1215" s="90">
        <v>0</v>
      </c>
      <c r="K1215" s="90">
        <v>0</v>
      </c>
      <c r="L1215" s="90">
        <v>0</v>
      </c>
      <c r="M1215" s="90">
        <v>0</v>
      </c>
      <c r="N1215" s="90">
        <v>0</v>
      </c>
      <c r="O1215" s="90">
        <v>0</v>
      </c>
      <c r="P1215" s="382"/>
      <c r="Q1215" s="298">
        <v>45.7</v>
      </c>
      <c r="R1215" s="298">
        <v>45.7</v>
      </c>
      <c r="S1215" s="298">
        <v>100</v>
      </c>
      <c r="T1215" s="2"/>
    </row>
    <row r="1216" spans="1:20" ht="15" customHeight="1" x14ac:dyDescent="0.25">
      <c r="A1216" s="399"/>
      <c r="B1216" s="388" t="s">
        <v>417</v>
      </c>
      <c r="C1216" s="8">
        <v>2015</v>
      </c>
      <c r="D1216" s="90">
        <v>200</v>
      </c>
      <c r="E1216" s="90">
        <v>200.6</v>
      </c>
      <c r="F1216" s="90">
        <v>0</v>
      </c>
      <c r="G1216" s="90">
        <v>0</v>
      </c>
      <c r="H1216" s="90">
        <v>0</v>
      </c>
      <c r="I1216" s="90">
        <v>0</v>
      </c>
      <c r="J1216" s="90">
        <v>200</v>
      </c>
      <c r="K1216" s="90">
        <v>200.6</v>
      </c>
      <c r="L1216" s="90">
        <v>0</v>
      </c>
      <c r="M1216" s="90">
        <v>0</v>
      </c>
      <c r="N1216" s="90">
        <v>100</v>
      </c>
      <c r="O1216" s="90">
        <v>100</v>
      </c>
      <c r="P1216" s="380" t="s">
        <v>243</v>
      </c>
      <c r="Q1216" s="115">
        <v>37.200000000000003</v>
      </c>
      <c r="R1216" s="115">
        <v>37.200000000000003</v>
      </c>
      <c r="S1216" s="115">
        <v>100</v>
      </c>
      <c r="T1216" s="2"/>
    </row>
    <row r="1217" spans="1:20" x14ac:dyDescent="0.25">
      <c r="A1217" s="400"/>
      <c r="B1217" s="389"/>
      <c r="C1217" s="8">
        <v>2016</v>
      </c>
      <c r="D1217" s="90">
        <v>383.6</v>
      </c>
      <c r="E1217" s="90">
        <v>383.6</v>
      </c>
      <c r="F1217" s="90">
        <v>0</v>
      </c>
      <c r="G1217" s="90">
        <v>0</v>
      </c>
      <c r="H1217" s="90">
        <v>0</v>
      </c>
      <c r="I1217" s="90">
        <v>0</v>
      </c>
      <c r="J1217" s="90">
        <v>383.6</v>
      </c>
      <c r="K1217" s="90">
        <v>383.6</v>
      </c>
      <c r="L1217" s="90">
        <v>0</v>
      </c>
      <c r="M1217" s="90">
        <v>0</v>
      </c>
      <c r="N1217" s="90">
        <v>100</v>
      </c>
      <c r="O1217" s="90">
        <v>100</v>
      </c>
      <c r="P1217" s="381"/>
      <c r="Q1217" s="123">
        <v>37.4</v>
      </c>
      <c r="R1217" s="123">
        <v>37.4</v>
      </c>
      <c r="S1217" s="123">
        <v>100</v>
      </c>
      <c r="T1217" s="2"/>
    </row>
    <row r="1218" spans="1:20" x14ac:dyDescent="0.25">
      <c r="A1218" s="400"/>
      <c r="B1218" s="389"/>
      <c r="C1218" s="8">
        <v>2017</v>
      </c>
      <c r="D1218" s="90">
        <v>216.5</v>
      </c>
      <c r="E1218" s="90">
        <v>216.5</v>
      </c>
      <c r="F1218" s="90">
        <v>0</v>
      </c>
      <c r="G1218" s="90">
        <v>0</v>
      </c>
      <c r="H1218" s="90">
        <v>0</v>
      </c>
      <c r="I1218" s="90">
        <v>0</v>
      </c>
      <c r="J1218" s="90">
        <v>216.5</v>
      </c>
      <c r="K1218" s="90">
        <v>216.5</v>
      </c>
      <c r="L1218" s="90">
        <v>0</v>
      </c>
      <c r="M1218" s="90">
        <v>0</v>
      </c>
      <c r="N1218" s="90">
        <v>100</v>
      </c>
      <c r="O1218" s="90">
        <v>100</v>
      </c>
      <c r="P1218" s="381"/>
      <c r="Q1218" s="160">
        <v>37.4</v>
      </c>
      <c r="R1218" s="160">
        <v>37.4</v>
      </c>
      <c r="S1218" s="160">
        <v>100</v>
      </c>
      <c r="T1218" s="2"/>
    </row>
    <row r="1219" spans="1:20" x14ac:dyDescent="0.25">
      <c r="A1219" s="400"/>
      <c r="B1219" s="389"/>
      <c r="C1219" s="8">
        <v>2018</v>
      </c>
      <c r="D1219" s="90">
        <v>49.5</v>
      </c>
      <c r="E1219" s="90">
        <v>49.4</v>
      </c>
      <c r="F1219" s="90">
        <v>0</v>
      </c>
      <c r="G1219" s="90">
        <v>0</v>
      </c>
      <c r="H1219" s="90">
        <v>0</v>
      </c>
      <c r="I1219" s="90">
        <v>0</v>
      </c>
      <c r="J1219" s="90">
        <v>49.5</v>
      </c>
      <c r="K1219" s="90">
        <v>49.4</v>
      </c>
      <c r="L1219" s="90">
        <v>0</v>
      </c>
      <c r="M1219" s="90">
        <v>0</v>
      </c>
      <c r="N1219" s="90">
        <v>100</v>
      </c>
      <c r="O1219" s="90">
        <v>100</v>
      </c>
      <c r="P1219" s="381"/>
      <c r="Q1219" s="213">
        <v>38.6</v>
      </c>
      <c r="R1219" s="213">
        <v>38.6</v>
      </c>
      <c r="S1219" s="213">
        <v>100</v>
      </c>
      <c r="T1219" s="2"/>
    </row>
    <row r="1220" spans="1:20" x14ac:dyDescent="0.25">
      <c r="A1220" s="400"/>
      <c r="B1220" s="389"/>
      <c r="C1220" s="8">
        <v>2019</v>
      </c>
      <c r="D1220" s="90">
        <v>0</v>
      </c>
      <c r="E1220" s="90">
        <v>0</v>
      </c>
      <c r="F1220" s="90">
        <v>0</v>
      </c>
      <c r="G1220" s="90">
        <v>0</v>
      </c>
      <c r="H1220" s="90">
        <v>0</v>
      </c>
      <c r="I1220" s="90">
        <v>0</v>
      </c>
      <c r="J1220" s="90">
        <v>0</v>
      </c>
      <c r="K1220" s="90">
        <v>0</v>
      </c>
      <c r="L1220" s="90">
        <v>0</v>
      </c>
      <c r="M1220" s="90">
        <v>0</v>
      </c>
      <c r="N1220" s="90">
        <v>0</v>
      </c>
      <c r="O1220" s="90">
        <v>0</v>
      </c>
      <c r="P1220" s="381"/>
      <c r="Q1220" s="247">
        <v>43</v>
      </c>
      <c r="R1220" s="247">
        <v>43.45</v>
      </c>
      <c r="S1220" s="247">
        <v>101.05</v>
      </c>
      <c r="T1220" s="2"/>
    </row>
    <row r="1221" spans="1:20" x14ac:dyDescent="0.25">
      <c r="A1221" s="435"/>
      <c r="B1221" s="390"/>
      <c r="C1221" s="310">
        <v>2020</v>
      </c>
      <c r="D1221" s="90">
        <v>181.8</v>
      </c>
      <c r="E1221" s="90">
        <v>181.8</v>
      </c>
      <c r="F1221" s="90">
        <v>0</v>
      </c>
      <c r="G1221" s="90">
        <v>0</v>
      </c>
      <c r="H1221" s="90">
        <v>0</v>
      </c>
      <c r="I1221" s="90">
        <v>0</v>
      </c>
      <c r="J1221" s="90">
        <v>181.8</v>
      </c>
      <c r="K1221" s="90">
        <v>181.8</v>
      </c>
      <c r="L1221" s="90">
        <v>0</v>
      </c>
      <c r="M1221" s="90">
        <v>0</v>
      </c>
      <c r="N1221" s="90">
        <v>100</v>
      </c>
      <c r="O1221" s="90">
        <v>100</v>
      </c>
      <c r="P1221" s="382"/>
      <c r="Q1221" s="298">
        <v>45.7</v>
      </c>
      <c r="R1221" s="298">
        <v>45.7</v>
      </c>
      <c r="S1221" s="298">
        <v>100</v>
      </c>
      <c r="T1221" s="2"/>
    </row>
    <row r="1222" spans="1:20" ht="15" customHeight="1" x14ac:dyDescent="0.25">
      <c r="A1222" s="399"/>
      <c r="B1222" s="388" t="s">
        <v>418</v>
      </c>
      <c r="C1222" s="8">
        <v>2015</v>
      </c>
      <c r="D1222" s="90">
        <v>96.3</v>
      </c>
      <c r="E1222" s="90">
        <v>96.2</v>
      </c>
      <c r="F1222" s="90">
        <v>0</v>
      </c>
      <c r="G1222" s="90">
        <v>0</v>
      </c>
      <c r="H1222" s="90">
        <v>0</v>
      </c>
      <c r="I1222" s="90">
        <v>0</v>
      </c>
      <c r="J1222" s="90">
        <v>96.3</v>
      </c>
      <c r="K1222" s="90">
        <v>96.2</v>
      </c>
      <c r="L1222" s="90">
        <v>0</v>
      </c>
      <c r="M1222" s="90">
        <v>0</v>
      </c>
      <c r="N1222" s="90">
        <v>100</v>
      </c>
      <c r="O1222" s="90">
        <v>100</v>
      </c>
      <c r="P1222" s="380" t="s">
        <v>243</v>
      </c>
      <c r="Q1222" s="115">
        <v>37.200000000000003</v>
      </c>
      <c r="R1222" s="115">
        <v>37.200000000000003</v>
      </c>
      <c r="S1222" s="115">
        <v>100</v>
      </c>
      <c r="T1222" s="2"/>
    </row>
    <row r="1223" spans="1:20" x14ac:dyDescent="0.25">
      <c r="A1223" s="400"/>
      <c r="B1223" s="389"/>
      <c r="C1223" s="8">
        <v>2016</v>
      </c>
      <c r="D1223" s="90">
        <v>214</v>
      </c>
      <c r="E1223" s="90">
        <v>213.3</v>
      </c>
      <c r="F1223" s="90">
        <v>0</v>
      </c>
      <c r="G1223" s="90">
        <v>0</v>
      </c>
      <c r="H1223" s="90">
        <v>0</v>
      </c>
      <c r="I1223" s="90">
        <v>0</v>
      </c>
      <c r="J1223" s="90">
        <v>214</v>
      </c>
      <c r="K1223" s="90">
        <v>213.3</v>
      </c>
      <c r="L1223" s="90">
        <v>0</v>
      </c>
      <c r="M1223" s="90">
        <v>0</v>
      </c>
      <c r="N1223" s="90">
        <v>100</v>
      </c>
      <c r="O1223" s="90">
        <v>100</v>
      </c>
      <c r="P1223" s="381"/>
      <c r="Q1223" s="123">
        <v>37.4</v>
      </c>
      <c r="R1223" s="123">
        <v>37.4</v>
      </c>
      <c r="S1223" s="123">
        <v>100</v>
      </c>
      <c r="T1223" s="2"/>
    </row>
    <row r="1224" spans="1:20" x14ac:dyDescent="0.25">
      <c r="A1224" s="400"/>
      <c r="B1224" s="389"/>
      <c r="C1224" s="8">
        <v>2017</v>
      </c>
      <c r="D1224" s="90">
        <v>6500</v>
      </c>
      <c r="E1224" s="90">
        <v>6500</v>
      </c>
      <c r="F1224" s="90">
        <v>0</v>
      </c>
      <c r="G1224" s="90">
        <v>0</v>
      </c>
      <c r="H1224" s="90">
        <v>0</v>
      </c>
      <c r="I1224" s="90">
        <v>0</v>
      </c>
      <c r="J1224" s="90">
        <v>6500</v>
      </c>
      <c r="K1224" s="90">
        <v>6500</v>
      </c>
      <c r="L1224" s="90">
        <v>0</v>
      </c>
      <c r="M1224" s="90">
        <v>0</v>
      </c>
      <c r="N1224" s="90">
        <v>100</v>
      </c>
      <c r="O1224" s="90">
        <v>100</v>
      </c>
      <c r="P1224" s="381"/>
      <c r="Q1224" s="160">
        <v>37.4</v>
      </c>
      <c r="R1224" s="160">
        <v>37.4</v>
      </c>
      <c r="S1224" s="160">
        <v>100</v>
      </c>
      <c r="T1224" s="2"/>
    </row>
    <row r="1225" spans="1:20" x14ac:dyDescent="0.25">
      <c r="A1225" s="400"/>
      <c r="B1225" s="389"/>
      <c r="C1225" s="8">
        <v>2018</v>
      </c>
      <c r="D1225" s="90">
        <v>13194.2</v>
      </c>
      <c r="E1225" s="90">
        <v>13194.2</v>
      </c>
      <c r="F1225" s="90">
        <v>0</v>
      </c>
      <c r="G1225" s="90">
        <v>0</v>
      </c>
      <c r="H1225" s="90">
        <v>0</v>
      </c>
      <c r="I1225" s="90">
        <v>0</v>
      </c>
      <c r="J1225" s="90">
        <v>13194.2</v>
      </c>
      <c r="K1225" s="90">
        <v>13194.2</v>
      </c>
      <c r="L1225" s="90">
        <v>0</v>
      </c>
      <c r="M1225" s="90">
        <v>0</v>
      </c>
      <c r="N1225" s="90">
        <v>100</v>
      </c>
      <c r="O1225" s="90">
        <v>100</v>
      </c>
      <c r="P1225" s="381"/>
      <c r="Q1225" s="213">
        <v>38.6</v>
      </c>
      <c r="R1225" s="213">
        <v>38.6</v>
      </c>
      <c r="S1225" s="213">
        <v>100</v>
      </c>
      <c r="T1225" s="2"/>
    </row>
    <row r="1226" spans="1:20" x14ac:dyDescent="0.25">
      <c r="A1226" s="400"/>
      <c r="B1226" s="389"/>
      <c r="C1226" s="8">
        <v>2019</v>
      </c>
      <c r="D1226" s="90">
        <v>18146.900000000001</v>
      </c>
      <c r="E1226" s="90">
        <v>18146.900000000001</v>
      </c>
      <c r="F1226" s="90">
        <v>0</v>
      </c>
      <c r="G1226" s="90">
        <v>0</v>
      </c>
      <c r="H1226" s="90">
        <v>0</v>
      </c>
      <c r="I1226" s="90">
        <v>0</v>
      </c>
      <c r="J1226" s="90">
        <v>18146.900000000001</v>
      </c>
      <c r="K1226" s="90">
        <v>18146.900000000001</v>
      </c>
      <c r="L1226" s="90">
        <v>0</v>
      </c>
      <c r="M1226" s="90">
        <v>0</v>
      </c>
      <c r="N1226" s="90">
        <v>100</v>
      </c>
      <c r="O1226" s="90">
        <v>100</v>
      </c>
      <c r="P1226" s="381"/>
      <c r="Q1226" s="247">
        <v>43</v>
      </c>
      <c r="R1226" s="247">
        <v>43.45</v>
      </c>
      <c r="S1226" s="247">
        <v>101.05</v>
      </c>
      <c r="T1226" s="2"/>
    </row>
    <row r="1227" spans="1:20" x14ac:dyDescent="0.25">
      <c r="A1227" s="435"/>
      <c r="B1227" s="390"/>
      <c r="C1227" s="310">
        <v>2020</v>
      </c>
      <c r="D1227" s="90">
        <v>15343.5</v>
      </c>
      <c r="E1227" s="90">
        <v>15343.5</v>
      </c>
      <c r="F1227" s="90">
        <v>0</v>
      </c>
      <c r="G1227" s="90">
        <v>0</v>
      </c>
      <c r="H1227" s="90">
        <v>0</v>
      </c>
      <c r="I1227" s="90">
        <v>0</v>
      </c>
      <c r="J1227" s="90">
        <v>15343.5</v>
      </c>
      <c r="K1227" s="90">
        <v>15343.5</v>
      </c>
      <c r="L1227" s="90">
        <v>0</v>
      </c>
      <c r="M1227" s="90">
        <v>0</v>
      </c>
      <c r="N1227" s="90">
        <v>100</v>
      </c>
      <c r="O1227" s="90">
        <v>100</v>
      </c>
      <c r="P1227" s="382"/>
      <c r="Q1227" s="298">
        <v>45.7</v>
      </c>
      <c r="R1227" s="298">
        <v>45.7</v>
      </c>
      <c r="S1227" s="298">
        <v>100</v>
      </c>
      <c r="T1227" s="2"/>
    </row>
    <row r="1228" spans="1:20" ht="15" customHeight="1" x14ac:dyDescent="0.25">
      <c r="A1228" s="399"/>
      <c r="B1228" s="388" t="s">
        <v>419</v>
      </c>
      <c r="C1228" s="8">
        <v>2015</v>
      </c>
      <c r="D1228" s="90">
        <v>27829.3</v>
      </c>
      <c r="E1228" s="90">
        <v>27829.200000000001</v>
      </c>
      <c r="F1228" s="90">
        <v>0</v>
      </c>
      <c r="G1228" s="90">
        <v>0</v>
      </c>
      <c r="H1228" s="90">
        <v>14173.9</v>
      </c>
      <c r="I1228" s="90">
        <v>14173.8</v>
      </c>
      <c r="J1228" s="90">
        <v>13655.4</v>
      </c>
      <c r="K1228" s="90">
        <v>13655.4</v>
      </c>
      <c r="L1228" s="90">
        <v>0</v>
      </c>
      <c r="M1228" s="90">
        <v>0</v>
      </c>
      <c r="N1228" s="90">
        <v>100</v>
      </c>
      <c r="O1228" s="90">
        <v>100</v>
      </c>
      <c r="P1228" s="380" t="s">
        <v>243</v>
      </c>
      <c r="Q1228" s="115">
        <v>37.200000000000003</v>
      </c>
      <c r="R1228" s="115">
        <v>37.200000000000003</v>
      </c>
      <c r="S1228" s="115">
        <v>100</v>
      </c>
      <c r="T1228" s="2"/>
    </row>
    <row r="1229" spans="1:20" x14ac:dyDescent="0.25">
      <c r="A1229" s="400"/>
      <c r="B1229" s="389"/>
      <c r="C1229" s="8">
        <v>2016</v>
      </c>
      <c r="D1229" s="90">
        <v>37087.599999999999</v>
      </c>
      <c r="E1229" s="90">
        <v>37087.599999999999</v>
      </c>
      <c r="F1229" s="90">
        <v>0</v>
      </c>
      <c r="G1229" s="90">
        <v>0</v>
      </c>
      <c r="H1229" s="90">
        <v>5000</v>
      </c>
      <c r="I1229" s="90">
        <v>5000</v>
      </c>
      <c r="J1229" s="90">
        <v>32087.599999999999</v>
      </c>
      <c r="K1229" s="90">
        <v>32087.599999999999</v>
      </c>
      <c r="L1229" s="90">
        <v>0</v>
      </c>
      <c r="M1229" s="90">
        <v>0</v>
      </c>
      <c r="N1229" s="90">
        <v>100</v>
      </c>
      <c r="O1229" s="90">
        <v>100</v>
      </c>
      <c r="P1229" s="381"/>
      <c r="Q1229" s="123">
        <v>37.4</v>
      </c>
      <c r="R1229" s="123">
        <v>37.4</v>
      </c>
      <c r="S1229" s="123">
        <v>100</v>
      </c>
      <c r="T1229" s="2"/>
    </row>
    <row r="1230" spans="1:20" x14ac:dyDescent="0.25">
      <c r="A1230" s="400"/>
      <c r="B1230" s="389"/>
      <c r="C1230" s="8">
        <v>2017</v>
      </c>
      <c r="D1230" s="90">
        <v>81136.7</v>
      </c>
      <c r="E1230" s="90">
        <v>81136.7</v>
      </c>
      <c r="F1230" s="90">
        <v>0</v>
      </c>
      <c r="G1230" s="90">
        <v>0</v>
      </c>
      <c r="H1230" s="90">
        <v>1000</v>
      </c>
      <c r="I1230" s="90">
        <v>1000</v>
      </c>
      <c r="J1230" s="90">
        <v>80136.7</v>
      </c>
      <c r="K1230" s="90">
        <v>80136.7</v>
      </c>
      <c r="L1230" s="90">
        <v>0</v>
      </c>
      <c r="M1230" s="90">
        <v>0</v>
      </c>
      <c r="N1230" s="90">
        <v>100</v>
      </c>
      <c r="O1230" s="90">
        <v>100</v>
      </c>
      <c r="P1230" s="381"/>
      <c r="Q1230" s="160">
        <v>37.4</v>
      </c>
      <c r="R1230" s="160">
        <v>37.4</v>
      </c>
      <c r="S1230" s="160">
        <v>100</v>
      </c>
      <c r="T1230" s="2"/>
    </row>
    <row r="1231" spans="1:20" x14ac:dyDescent="0.25">
      <c r="A1231" s="400"/>
      <c r="B1231" s="389"/>
      <c r="C1231" s="8">
        <v>2018</v>
      </c>
      <c r="D1231" s="90">
        <v>153651.4</v>
      </c>
      <c r="E1231" s="90">
        <v>152090.9</v>
      </c>
      <c r="F1231" s="90">
        <v>21550.89</v>
      </c>
      <c r="G1231" s="90">
        <v>21550.89</v>
      </c>
      <c r="H1231" s="90">
        <v>55130.57</v>
      </c>
      <c r="I1231" s="90">
        <v>53570.27</v>
      </c>
      <c r="J1231" s="90">
        <v>76969.94</v>
      </c>
      <c r="K1231" s="90">
        <v>76969.740000000005</v>
      </c>
      <c r="L1231" s="90">
        <v>0</v>
      </c>
      <c r="M1231" s="90">
        <v>0</v>
      </c>
      <c r="N1231" s="90">
        <v>100</v>
      </c>
      <c r="O1231" s="90">
        <v>98.98</v>
      </c>
      <c r="P1231" s="381"/>
      <c r="Q1231" s="213">
        <v>38.6</v>
      </c>
      <c r="R1231" s="213">
        <v>38.6</v>
      </c>
      <c r="S1231" s="213">
        <v>100</v>
      </c>
      <c r="T1231" s="2"/>
    </row>
    <row r="1232" spans="1:20" x14ac:dyDescent="0.25">
      <c r="A1232" s="400"/>
      <c r="B1232" s="389"/>
      <c r="C1232" s="8">
        <v>2019</v>
      </c>
      <c r="D1232" s="90">
        <v>2436.1999999999998</v>
      </c>
      <c r="E1232" s="90">
        <v>2436.1</v>
      </c>
      <c r="F1232" s="90">
        <v>0</v>
      </c>
      <c r="G1232" s="90">
        <v>0</v>
      </c>
      <c r="H1232" s="90">
        <v>0</v>
      </c>
      <c r="I1232" s="90">
        <v>0</v>
      </c>
      <c r="J1232" s="90">
        <v>2436.1999999999998</v>
      </c>
      <c r="K1232" s="90">
        <v>2436.1</v>
      </c>
      <c r="L1232" s="90">
        <v>0</v>
      </c>
      <c r="M1232" s="90">
        <v>0</v>
      </c>
      <c r="N1232" s="90">
        <v>100</v>
      </c>
      <c r="O1232" s="90">
        <v>100</v>
      </c>
      <c r="P1232" s="381"/>
      <c r="Q1232" s="247">
        <v>43</v>
      </c>
      <c r="R1232" s="247">
        <v>43.45</v>
      </c>
      <c r="S1232" s="247">
        <v>101.05</v>
      </c>
      <c r="T1232" s="2"/>
    </row>
    <row r="1233" spans="1:20" x14ac:dyDescent="0.25">
      <c r="A1233" s="435"/>
      <c r="B1233" s="390"/>
      <c r="C1233" s="310">
        <v>2020</v>
      </c>
      <c r="D1233" s="90">
        <v>149.1</v>
      </c>
      <c r="E1233" s="90">
        <v>149.1</v>
      </c>
      <c r="F1233" s="90">
        <v>0</v>
      </c>
      <c r="G1233" s="90">
        <v>0</v>
      </c>
      <c r="H1233" s="90">
        <v>0</v>
      </c>
      <c r="I1233" s="90">
        <v>0</v>
      </c>
      <c r="J1233" s="90">
        <v>149.1</v>
      </c>
      <c r="K1233" s="90">
        <v>149.1</v>
      </c>
      <c r="L1233" s="90">
        <v>0</v>
      </c>
      <c r="M1233" s="90">
        <v>0</v>
      </c>
      <c r="N1233" s="90">
        <v>100</v>
      </c>
      <c r="O1233" s="90">
        <v>100</v>
      </c>
      <c r="P1233" s="382"/>
      <c r="Q1233" s="298">
        <v>45.7</v>
      </c>
      <c r="R1233" s="298">
        <v>45.7</v>
      </c>
      <c r="S1233" s="298">
        <v>100</v>
      </c>
      <c r="T1233" s="2"/>
    </row>
    <row r="1234" spans="1:20" ht="56.25" customHeight="1" x14ac:dyDescent="0.25">
      <c r="A1234" s="212"/>
      <c r="B1234" s="211" t="s">
        <v>574</v>
      </c>
      <c r="C1234" s="8">
        <v>2018</v>
      </c>
      <c r="D1234" s="90">
        <v>1891.5</v>
      </c>
      <c r="E1234" s="90">
        <v>1891.5</v>
      </c>
      <c r="F1234" s="90">
        <v>0</v>
      </c>
      <c r="G1234" s="90">
        <v>0</v>
      </c>
      <c r="H1234" s="90">
        <v>0</v>
      </c>
      <c r="I1234" s="90">
        <v>0</v>
      </c>
      <c r="J1234" s="90">
        <v>1891.5</v>
      </c>
      <c r="K1234" s="90">
        <v>1891.5</v>
      </c>
      <c r="L1234" s="90">
        <v>0</v>
      </c>
      <c r="M1234" s="90">
        <v>0</v>
      </c>
      <c r="N1234" s="90">
        <v>100</v>
      </c>
      <c r="O1234" s="90">
        <v>100</v>
      </c>
      <c r="P1234" s="214" t="s">
        <v>243</v>
      </c>
      <c r="Q1234" s="213">
        <v>38.6</v>
      </c>
      <c r="R1234" s="213">
        <v>38.6</v>
      </c>
      <c r="S1234" s="213">
        <v>100</v>
      </c>
      <c r="T1234" s="2"/>
    </row>
    <row r="1235" spans="1:20" ht="15" customHeight="1" x14ac:dyDescent="0.25">
      <c r="A1235" s="399"/>
      <c r="B1235" s="388" t="s">
        <v>575</v>
      </c>
      <c r="C1235" s="8">
        <v>2015</v>
      </c>
      <c r="D1235" s="90">
        <v>0</v>
      </c>
      <c r="E1235" s="90">
        <v>0</v>
      </c>
      <c r="F1235" s="90">
        <v>0</v>
      </c>
      <c r="G1235" s="90">
        <v>0</v>
      </c>
      <c r="H1235" s="90">
        <v>0</v>
      </c>
      <c r="I1235" s="90">
        <v>0</v>
      </c>
      <c r="J1235" s="90">
        <v>0</v>
      </c>
      <c r="K1235" s="90">
        <v>0</v>
      </c>
      <c r="L1235" s="90">
        <v>0</v>
      </c>
      <c r="M1235" s="90">
        <v>0</v>
      </c>
      <c r="N1235" s="90">
        <v>0</v>
      </c>
      <c r="O1235" s="90">
        <v>0</v>
      </c>
      <c r="P1235" s="380" t="s">
        <v>243</v>
      </c>
      <c r="Q1235" s="115">
        <v>37.200000000000003</v>
      </c>
      <c r="R1235" s="115">
        <v>37.200000000000003</v>
      </c>
      <c r="S1235" s="115">
        <v>100</v>
      </c>
      <c r="T1235" s="2"/>
    </row>
    <row r="1236" spans="1:20" x14ac:dyDescent="0.25">
      <c r="A1236" s="400"/>
      <c r="B1236" s="389"/>
      <c r="C1236" s="8">
        <v>2016</v>
      </c>
      <c r="D1236" s="90">
        <v>40</v>
      </c>
      <c r="E1236" s="90">
        <v>40</v>
      </c>
      <c r="F1236" s="90">
        <v>0</v>
      </c>
      <c r="G1236" s="90">
        <v>0</v>
      </c>
      <c r="H1236" s="90">
        <v>0</v>
      </c>
      <c r="I1236" s="90">
        <v>0</v>
      </c>
      <c r="J1236" s="90">
        <v>40</v>
      </c>
      <c r="K1236" s="90">
        <v>40</v>
      </c>
      <c r="L1236" s="90">
        <v>0</v>
      </c>
      <c r="M1236" s="90">
        <v>0</v>
      </c>
      <c r="N1236" s="90">
        <v>100</v>
      </c>
      <c r="O1236" s="90">
        <v>100</v>
      </c>
      <c r="P1236" s="381"/>
      <c r="Q1236" s="123">
        <v>37.4</v>
      </c>
      <c r="R1236" s="123">
        <v>37.4</v>
      </c>
      <c r="S1236" s="127">
        <v>100</v>
      </c>
      <c r="T1236" s="2"/>
    </row>
    <row r="1237" spans="1:20" x14ac:dyDescent="0.25">
      <c r="A1237" s="400"/>
      <c r="B1237" s="389"/>
      <c r="C1237" s="8">
        <v>2017</v>
      </c>
      <c r="D1237" s="90">
        <v>50</v>
      </c>
      <c r="E1237" s="90">
        <v>50</v>
      </c>
      <c r="F1237" s="90">
        <v>0</v>
      </c>
      <c r="G1237" s="90">
        <v>0</v>
      </c>
      <c r="H1237" s="90">
        <v>0</v>
      </c>
      <c r="I1237" s="90">
        <v>0</v>
      </c>
      <c r="J1237" s="90">
        <v>50</v>
      </c>
      <c r="K1237" s="90">
        <v>50</v>
      </c>
      <c r="L1237" s="90">
        <v>0</v>
      </c>
      <c r="M1237" s="90">
        <v>0</v>
      </c>
      <c r="N1237" s="90">
        <v>100</v>
      </c>
      <c r="O1237" s="90">
        <v>100</v>
      </c>
      <c r="P1237" s="381"/>
      <c r="Q1237" s="160">
        <v>37.4</v>
      </c>
      <c r="R1237" s="160">
        <v>37.4</v>
      </c>
      <c r="S1237" s="175">
        <v>100</v>
      </c>
      <c r="T1237" s="2"/>
    </row>
    <row r="1238" spans="1:20" x14ac:dyDescent="0.25">
      <c r="A1238" s="400"/>
      <c r="B1238" s="389"/>
      <c r="C1238" s="8">
        <v>2018</v>
      </c>
      <c r="D1238" s="90">
        <v>9.5</v>
      </c>
      <c r="E1238" s="90">
        <v>9.5</v>
      </c>
      <c r="F1238" s="90">
        <v>0</v>
      </c>
      <c r="G1238" s="90">
        <v>0</v>
      </c>
      <c r="H1238" s="90">
        <v>0</v>
      </c>
      <c r="I1238" s="90">
        <v>0</v>
      </c>
      <c r="J1238" s="90">
        <v>9.5</v>
      </c>
      <c r="K1238" s="90">
        <v>9.5</v>
      </c>
      <c r="L1238" s="90">
        <v>0</v>
      </c>
      <c r="M1238" s="90">
        <v>0</v>
      </c>
      <c r="N1238" s="90">
        <v>100</v>
      </c>
      <c r="O1238" s="90">
        <v>100</v>
      </c>
      <c r="P1238" s="381"/>
      <c r="Q1238" s="213">
        <v>38.6</v>
      </c>
      <c r="R1238" s="213">
        <v>38.6</v>
      </c>
      <c r="S1238" s="213">
        <v>100</v>
      </c>
      <c r="T1238" s="2"/>
    </row>
    <row r="1239" spans="1:20" x14ac:dyDescent="0.25">
      <c r="A1239" s="400"/>
      <c r="B1239" s="389"/>
      <c r="C1239" s="8">
        <v>2019</v>
      </c>
      <c r="D1239" s="90">
        <v>0</v>
      </c>
      <c r="E1239" s="90">
        <v>0</v>
      </c>
      <c r="F1239" s="90">
        <v>0</v>
      </c>
      <c r="G1239" s="90">
        <v>0</v>
      </c>
      <c r="H1239" s="90">
        <v>0</v>
      </c>
      <c r="I1239" s="90">
        <v>0</v>
      </c>
      <c r="J1239" s="90">
        <v>0</v>
      </c>
      <c r="K1239" s="90">
        <v>0</v>
      </c>
      <c r="L1239" s="90">
        <v>0</v>
      </c>
      <c r="M1239" s="90">
        <v>0</v>
      </c>
      <c r="N1239" s="90">
        <v>0</v>
      </c>
      <c r="O1239" s="90">
        <v>0</v>
      </c>
      <c r="P1239" s="381"/>
      <c r="Q1239" s="247">
        <v>43</v>
      </c>
      <c r="R1239" s="247">
        <v>43.45</v>
      </c>
      <c r="S1239" s="247">
        <v>101.05</v>
      </c>
      <c r="T1239" s="2"/>
    </row>
    <row r="1240" spans="1:20" x14ac:dyDescent="0.25">
      <c r="A1240" s="435"/>
      <c r="B1240" s="390"/>
      <c r="C1240" s="310">
        <v>2020</v>
      </c>
      <c r="D1240" s="90">
        <v>0</v>
      </c>
      <c r="E1240" s="90">
        <v>0</v>
      </c>
      <c r="F1240" s="90">
        <v>0</v>
      </c>
      <c r="G1240" s="90">
        <v>0</v>
      </c>
      <c r="H1240" s="90">
        <v>0</v>
      </c>
      <c r="I1240" s="90">
        <v>0</v>
      </c>
      <c r="J1240" s="90">
        <v>0</v>
      </c>
      <c r="K1240" s="90">
        <v>0</v>
      </c>
      <c r="L1240" s="90">
        <v>0</v>
      </c>
      <c r="M1240" s="90">
        <v>0</v>
      </c>
      <c r="N1240" s="90">
        <v>0</v>
      </c>
      <c r="O1240" s="90">
        <v>0</v>
      </c>
      <c r="P1240" s="382"/>
      <c r="Q1240" s="298">
        <v>45.7</v>
      </c>
      <c r="R1240" s="298">
        <v>45.7</v>
      </c>
      <c r="S1240" s="298">
        <v>100</v>
      </c>
      <c r="T1240" s="2"/>
    </row>
    <row r="1241" spans="1:20" ht="15" customHeight="1" x14ac:dyDescent="0.25">
      <c r="A1241" s="417" t="s">
        <v>226</v>
      </c>
      <c r="B1241" s="420" t="s">
        <v>677</v>
      </c>
      <c r="C1241" s="13" t="s">
        <v>610</v>
      </c>
      <c r="D1241" s="14">
        <f>SUM(D1242:D1248)</f>
        <v>536733.92999999982</v>
      </c>
      <c r="E1241" s="14">
        <f t="shared" ref="E1241:M1241" si="379">SUM(E1242:E1248)</f>
        <v>617622.30999999994</v>
      </c>
      <c r="F1241" s="14">
        <f t="shared" si="379"/>
        <v>0</v>
      </c>
      <c r="G1241" s="14">
        <f t="shared" si="379"/>
        <v>0</v>
      </c>
      <c r="H1241" s="14">
        <f t="shared" si="379"/>
        <v>236389.49</v>
      </c>
      <c r="I1241" s="14">
        <f t="shared" si="379"/>
        <v>235809.88999999998</v>
      </c>
      <c r="J1241" s="14">
        <f t="shared" si="379"/>
        <v>300344.44</v>
      </c>
      <c r="K1241" s="14">
        <f t="shared" si="379"/>
        <v>381812.42000000004</v>
      </c>
      <c r="L1241" s="14">
        <f t="shared" si="379"/>
        <v>0</v>
      </c>
      <c r="M1241" s="14">
        <f t="shared" si="379"/>
        <v>0</v>
      </c>
      <c r="N1241" s="14">
        <v>100</v>
      </c>
      <c r="O1241" s="14">
        <v>115.07</v>
      </c>
      <c r="P1241" s="423" t="s">
        <v>22</v>
      </c>
      <c r="Q1241" s="423" t="s">
        <v>22</v>
      </c>
      <c r="R1241" s="423" t="s">
        <v>22</v>
      </c>
      <c r="S1241" s="423" t="s">
        <v>22</v>
      </c>
      <c r="T1241" s="2"/>
    </row>
    <row r="1242" spans="1:20" x14ac:dyDescent="0.25">
      <c r="A1242" s="418"/>
      <c r="B1242" s="421"/>
      <c r="C1242" s="12">
        <v>2014</v>
      </c>
      <c r="D1242" s="14">
        <f>SUM(D1250+D1265+D1269)</f>
        <v>535712.12999999989</v>
      </c>
      <c r="E1242" s="14">
        <f t="shared" ref="E1242:M1242" si="380">SUM(E1250+E1265+E1269)</f>
        <v>522775.51</v>
      </c>
      <c r="F1242" s="14">
        <f t="shared" si="380"/>
        <v>0</v>
      </c>
      <c r="G1242" s="14">
        <f t="shared" si="380"/>
        <v>0</v>
      </c>
      <c r="H1242" s="14">
        <f t="shared" si="380"/>
        <v>235809.99</v>
      </c>
      <c r="I1242" s="14">
        <f t="shared" si="380"/>
        <v>235809.88999999998</v>
      </c>
      <c r="J1242" s="14">
        <f t="shared" si="380"/>
        <v>299902.14</v>
      </c>
      <c r="K1242" s="14">
        <f t="shared" si="380"/>
        <v>286965.62</v>
      </c>
      <c r="L1242" s="14">
        <f t="shared" si="380"/>
        <v>0</v>
      </c>
      <c r="M1242" s="14">
        <f t="shared" si="380"/>
        <v>0</v>
      </c>
      <c r="N1242" s="14">
        <v>100</v>
      </c>
      <c r="O1242" s="14">
        <v>97.59</v>
      </c>
      <c r="P1242" s="424"/>
      <c r="Q1242" s="424"/>
      <c r="R1242" s="424"/>
      <c r="S1242" s="424"/>
      <c r="T1242" s="2"/>
    </row>
    <row r="1243" spans="1:20" x14ac:dyDescent="0.25">
      <c r="A1243" s="418"/>
      <c r="B1243" s="421"/>
      <c r="C1243" s="12">
        <v>2015</v>
      </c>
      <c r="D1243" s="14">
        <f>SUM(D1251+D1266)</f>
        <v>610</v>
      </c>
      <c r="E1243" s="14">
        <f t="shared" ref="E1243:M1243" si="381">SUM(E1251+E1266)</f>
        <v>94435.199999999997</v>
      </c>
      <c r="F1243" s="14">
        <f t="shared" si="381"/>
        <v>0</v>
      </c>
      <c r="G1243" s="14">
        <f t="shared" si="381"/>
        <v>0</v>
      </c>
      <c r="H1243" s="14">
        <f t="shared" si="381"/>
        <v>579.5</v>
      </c>
      <c r="I1243" s="14">
        <f t="shared" si="381"/>
        <v>0</v>
      </c>
      <c r="J1243" s="14">
        <f t="shared" si="381"/>
        <v>30.5</v>
      </c>
      <c r="K1243" s="14">
        <f t="shared" si="381"/>
        <v>94435.199999999997</v>
      </c>
      <c r="L1243" s="14">
        <f t="shared" si="381"/>
        <v>0</v>
      </c>
      <c r="M1243" s="14">
        <f t="shared" si="381"/>
        <v>0</v>
      </c>
      <c r="N1243" s="14">
        <v>100</v>
      </c>
      <c r="O1243" s="14" t="s">
        <v>391</v>
      </c>
      <c r="P1243" s="424"/>
      <c r="Q1243" s="424"/>
      <c r="R1243" s="424"/>
      <c r="S1243" s="424"/>
      <c r="T1243" s="2"/>
    </row>
    <row r="1244" spans="1:20" x14ac:dyDescent="0.25">
      <c r="A1244" s="418"/>
      <c r="B1244" s="421"/>
      <c r="C1244" s="12">
        <v>2016</v>
      </c>
      <c r="D1244" s="14">
        <f>SUM(D1252)</f>
        <v>234.6</v>
      </c>
      <c r="E1244" s="14">
        <f t="shared" ref="E1244:M1244" si="382">SUM(E1252)</f>
        <v>234.39999999999998</v>
      </c>
      <c r="F1244" s="14">
        <f t="shared" si="382"/>
        <v>0</v>
      </c>
      <c r="G1244" s="14">
        <f t="shared" si="382"/>
        <v>0</v>
      </c>
      <c r="H1244" s="14">
        <f t="shared" si="382"/>
        <v>0</v>
      </c>
      <c r="I1244" s="14">
        <f t="shared" si="382"/>
        <v>0</v>
      </c>
      <c r="J1244" s="14">
        <f t="shared" si="382"/>
        <v>234.6</v>
      </c>
      <c r="K1244" s="14">
        <f t="shared" si="382"/>
        <v>234.39999999999998</v>
      </c>
      <c r="L1244" s="14">
        <f t="shared" si="382"/>
        <v>0</v>
      </c>
      <c r="M1244" s="14">
        <f t="shared" si="382"/>
        <v>0</v>
      </c>
      <c r="N1244" s="14">
        <v>100</v>
      </c>
      <c r="O1244" s="14">
        <v>100</v>
      </c>
      <c r="P1244" s="424"/>
      <c r="Q1244" s="424"/>
      <c r="R1244" s="424"/>
      <c r="S1244" s="424"/>
      <c r="T1244" s="2"/>
    </row>
    <row r="1245" spans="1:20" x14ac:dyDescent="0.25">
      <c r="A1245" s="418"/>
      <c r="B1245" s="421"/>
      <c r="C1245" s="12">
        <v>2017</v>
      </c>
      <c r="D1245" s="14">
        <f>SUM(D1253)</f>
        <v>50</v>
      </c>
      <c r="E1245" s="14">
        <f t="shared" ref="E1245:M1245" si="383">SUM(E1253)</f>
        <v>50</v>
      </c>
      <c r="F1245" s="14">
        <f t="shared" si="383"/>
        <v>0</v>
      </c>
      <c r="G1245" s="14">
        <f t="shared" si="383"/>
        <v>0</v>
      </c>
      <c r="H1245" s="14">
        <f t="shared" si="383"/>
        <v>0</v>
      </c>
      <c r="I1245" s="14">
        <f t="shared" si="383"/>
        <v>0</v>
      </c>
      <c r="J1245" s="14">
        <f t="shared" si="383"/>
        <v>50</v>
      </c>
      <c r="K1245" s="14">
        <f t="shared" si="383"/>
        <v>50</v>
      </c>
      <c r="L1245" s="14">
        <f t="shared" si="383"/>
        <v>0</v>
      </c>
      <c r="M1245" s="14">
        <f t="shared" si="383"/>
        <v>0</v>
      </c>
      <c r="N1245" s="14">
        <v>100</v>
      </c>
      <c r="O1245" s="14">
        <v>100</v>
      </c>
      <c r="P1245" s="424"/>
      <c r="Q1245" s="424"/>
      <c r="R1245" s="424"/>
      <c r="S1245" s="424"/>
      <c r="T1245" s="2"/>
    </row>
    <row r="1246" spans="1:20" x14ac:dyDescent="0.25">
      <c r="A1246" s="418"/>
      <c r="B1246" s="421"/>
      <c r="C1246" s="12">
        <v>2018</v>
      </c>
      <c r="D1246" s="14">
        <f>SUM(D1254)</f>
        <v>50</v>
      </c>
      <c r="E1246" s="14">
        <f t="shared" ref="E1246:M1246" si="384">SUM(E1254)</f>
        <v>50</v>
      </c>
      <c r="F1246" s="14">
        <f t="shared" si="384"/>
        <v>0</v>
      </c>
      <c r="G1246" s="14">
        <f t="shared" si="384"/>
        <v>0</v>
      </c>
      <c r="H1246" s="14">
        <f t="shared" si="384"/>
        <v>0</v>
      </c>
      <c r="I1246" s="14">
        <f t="shared" si="384"/>
        <v>0</v>
      </c>
      <c r="J1246" s="14">
        <f t="shared" si="384"/>
        <v>50</v>
      </c>
      <c r="K1246" s="14">
        <f t="shared" si="384"/>
        <v>50</v>
      </c>
      <c r="L1246" s="14">
        <f t="shared" si="384"/>
        <v>0</v>
      </c>
      <c r="M1246" s="14">
        <f t="shared" si="384"/>
        <v>0</v>
      </c>
      <c r="N1246" s="14">
        <v>100</v>
      </c>
      <c r="O1246" s="14">
        <v>100</v>
      </c>
      <c r="P1246" s="424"/>
      <c r="Q1246" s="424"/>
      <c r="R1246" s="424"/>
      <c r="S1246" s="424"/>
      <c r="T1246" s="2"/>
    </row>
    <row r="1247" spans="1:20" x14ac:dyDescent="0.25">
      <c r="A1247" s="418"/>
      <c r="B1247" s="421"/>
      <c r="C1247" s="12">
        <v>2019</v>
      </c>
      <c r="D1247" s="14">
        <f>SUM(D1255)</f>
        <v>77.2</v>
      </c>
      <c r="E1247" s="14">
        <f t="shared" ref="E1247:M1247" si="385">SUM(E1255)</f>
        <v>77.2</v>
      </c>
      <c r="F1247" s="14">
        <f t="shared" si="385"/>
        <v>0</v>
      </c>
      <c r="G1247" s="14">
        <f t="shared" si="385"/>
        <v>0</v>
      </c>
      <c r="H1247" s="14">
        <f t="shared" si="385"/>
        <v>0</v>
      </c>
      <c r="I1247" s="14">
        <f t="shared" si="385"/>
        <v>0</v>
      </c>
      <c r="J1247" s="14">
        <f t="shared" si="385"/>
        <v>77.2</v>
      </c>
      <c r="K1247" s="14">
        <f t="shared" si="385"/>
        <v>77.2</v>
      </c>
      <c r="L1247" s="14">
        <f t="shared" si="385"/>
        <v>0</v>
      </c>
      <c r="M1247" s="14">
        <f t="shared" si="385"/>
        <v>0</v>
      </c>
      <c r="N1247" s="14">
        <v>100</v>
      </c>
      <c r="O1247" s="14">
        <v>100</v>
      </c>
      <c r="P1247" s="424"/>
      <c r="Q1247" s="424"/>
      <c r="R1247" s="424"/>
      <c r="S1247" s="424"/>
      <c r="T1247" s="2"/>
    </row>
    <row r="1248" spans="1:20" x14ac:dyDescent="0.25">
      <c r="A1248" s="419"/>
      <c r="B1248" s="422"/>
      <c r="C1248" s="12">
        <v>2020</v>
      </c>
      <c r="D1248" s="14">
        <f>SUM(D1256)</f>
        <v>0</v>
      </c>
      <c r="E1248" s="14">
        <f t="shared" ref="E1248:M1248" si="386">SUM(E1256)</f>
        <v>0</v>
      </c>
      <c r="F1248" s="14">
        <f t="shared" si="386"/>
        <v>0</v>
      </c>
      <c r="G1248" s="14">
        <f t="shared" si="386"/>
        <v>0</v>
      </c>
      <c r="H1248" s="14">
        <f t="shared" si="386"/>
        <v>0</v>
      </c>
      <c r="I1248" s="14">
        <f t="shared" si="386"/>
        <v>0</v>
      </c>
      <c r="J1248" s="14">
        <f t="shared" si="386"/>
        <v>0</v>
      </c>
      <c r="K1248" s="14">
        <f t="shared" si="386"/>
        <v>0</v>
      </c>
      <c r="L1248" s="14">
        <f t="shared" si="386"/>
        <v>0</v>
      </c>
      <c r="M1248" s="14">
        <f t="shared" si="386"/>
        <v>0</v>
      </c>
      <c r="N1248" s="14">
        <v>0</v>
      </c>
      <c r="O1248" s="14">
        <v>0</v>
      </c>
      <c r="P1248" s="425"/>
      <c r="Q1248" s="425"/>
      <c r="R1248" s="425"/>
      <c r="S1248" s="425"/>
      <c r="T1248" s="2"/>
    </row>
    <row r="1249" spans="1:20" ht="15" customHeight="1" x14ac:dyDescent="0.25">
      <c r="A1249" s="426" t="s">
        <v>227</v>
      </c>
      <c r="B1249" s="429" t="s">
        <v>600</v>
      </c>
      <c r="C1249" s="17" t="s">
        <v>610</v>
      </c>
      <c r="D1249" s="18">
        <f>SUM(D1250:D1256)</f>
        <v>532179.75999999989</v>
      </c>
      <c r="E1249" s="18">
        <f t="shared" ref="E1249:M1249" si="387">SUM(E1250:E1256)</f>
        <v>613678.14</v>
      </c>
      <c r="F1249" s="18">
        <f t="shared" si="387"/>
        <v>0</v>
      </c>
      <c r="G1249" s="18">
        <f t="shared" si="387"/>
        <v>0</v>
      </c>
      <c r="H1249" s="18">
        <f t="shared" si="387"/>
        <v>232080.4</v>
      </c>
      <c r="I1249" s="18">
        <f t="shared" si="387"/>
        <v>232080.3</v>
      </c>
      <c r="J1249" s="18">
        <f t="shared" si="387"/>
        <v>300099.36</v>
      </c>
      <c r="K1249" s="18">
        <f t="shared" si="387"/>
        <v>381597.84</v>
      </c>
      <c r="L1249" s="18">
        <f t="shared" si="387"/>
        <v>0</v>
      </c>
      <c r="M1249" s="18">
        <f t="shared" si="387"/>
        <v>0</v>
      </c>
      <c r="N1249" s="18">
        <v>100</v>
      </c>
      <c r="O1249" s="18">
        <v>115.31</v>
      </c>
      <c r="P1249" s="432" t="s">
        <v>22</v>
      </c>
      <c r="Q1249" s="432" t="s">
        <v>22</v>
      </c>
      <c r="R1249" s="432" t="s">
        <v>22</v>
      </c>
      <c r="S1249" s="432" t="s">
        <v>22</v>
      </c>
      <c r="T1249" s="2"/>
    </row>
    <row r="1250" spans="1:20" x14ac:dyDescent="0.25">
      <c r="A1250" s="427"/>
      <c r="B1250" s="430"/>
      <c r="C1250" s="16">
        <v>2014</v>
      </c>
      <c r="D1250" s="18">
        <f>SUM(D1257)</f>
        <v>531767.96</v>
      </c>
      <c r="E1250" s="18">
        <f t="shared" ref="E1250:M1250" si="388">SUM(E1257)</f>
        <v>518831.34</v>
      </c>
      <c r="F1250" s="18">
        <f t="shared" si="388"/>
        <v>0</v>
      </c>
      <c r="G1250" s="18">
        <f t="shared" si="388"/>
        <v>0</v>
      </c>
      <c r="H1250" s="18">
        <f t="shared" si="388"/>
        <v>232080.4</v>
      </c>
      <c r="I1250" s="18">
        <f t="shared" si="388"/>
        <v>232080.3</v>
      </c>
      <c r="J1250" s="18">
        <f t="shared" si="388"/>
        <v>299687.56</v>
      </c>
      <c r="K1250" s="18">
        <f t="shared" si="388"/>
        <v>286751.03999999998</v>
      </c>
      <c r="L1250" s="18">
        <f t="shared" si="388"/>
        <v>0</v>
      </c>
      <c r="M1250" s="18">
        <f t="shared" si="388"/>
        <v>0</v>
      </c>
      <c r="N1250" s="18">
        <v>100</v>
      </c>
      <c r="O1250" s="18">
        <v>97.57</v>
      </c>
      <c r="P1250" s="433"/>
      <c r="Q1250" s="433"/>
      <c r="R1250" s="433"/>
      <c r="S1250" s="433"/>
      <c r="T1250" s="2"/>
    </row>
    <row r="1251" spans="1:20" x14ac:dyDescent="0.25">
      <c r="A1251" s="427"/>
      <c r="B1251" s="430"/>
      <c r="C1251" s="16">
        <v>2015</v>
      </c>
      <c r="D1251" s="18">
        <f>SUM(D1258)</f>
        <v>0</v>
      </c>
      <c r="E1251" s="18">
        <f t="shared" ref="E1251:M1251" si="389">SUM(E1258)</f>
        <v>94435.199999999997</v>
      </c>
      <c r="F1251" s="18">
        <f t="shared" si="389"/>
        <v>0</v>
      </c>
      <c r="G1251" s="18">
        <f t="shared" si="389"/>
        <v>0</v>
      </c>
      <c r="H1251" s="18">
        <f t="shared" si="389"/>
        <v>0</v>
      </c>
      <c r="I1251" s="18">
        <f t="shared" si="389"/>
        <v>0</v>
      </c>
      <c r="J1251" s="18">
        <f t="shared" si="389"/>
        <v>0</v>
      </c>
      <c r="K1251" s="18">
        <f t="shared" si="389"/>
        <v>94435.199999999997</v>
      </c>
      <c r="L1251" s="18">
        <f t="shared" si="389"/>
        <v>0</v>
      </c>
      <c r="M1251" s="18">
        <f t="shared" si="389"/>
        <v>0</v>
      </c>
      <c r="N1251" s="18">
        <v>0</v>
      </c>
      <c r="O1251" s="18">
        <v>100</v>
      </c>
      <c r="P1251" s="433"/>
      <c r="Q1251" s="433"/>
      <c r="R1251" s="433"/>
      <c r="S1251" s="433"/>
      <c r="T1251" s="2"/>
    </row>
    <row r="1252" spans="1:20" x14ac:dyDescent="0.25">
      <c r="A1252" s="427"/>
      <c r="B1252" s="430"/>
      <c r="C1252" s="16">
        <v>2016</v>
      </c>
      <c r="D1252" s="18">
        <f>SUM(D1259+D1260)</f>
        <v>234.6</v>
      </c>
      <c r="E1252" s="18">
        <f t="shared" ref="E1252:M1252" si="390">SUM(E1259+E1260)</f>
        <v>234.39999999999998</v>
      </c>
      <c r="F1252" s="18">
        <f t="shared" si="390"/>
        <v>0</v>
      </c>
      <c r="G1252" s="18">
        <f t="shared" si="390"/>
        <v>0</v>
      </c>
      <c r="H1252" s="18">
        <f t="shared" si="390"/>
        <v>0</v>
      </c>
      <c r="I1252" s="18">
        <f t="shared" si="390"/>
        <v>0</v>
      </c>
      <c r="J1252" s="18">
        <f t="shared" si="390"/>
        <v>234.6</v>
      </c>
      <c r="K1252" s="18">
        <f t="shared" si="390"/>
        <v>234.39999999999998</v>
      </c>
      <c r="L1252" s="18">
        <f t="shared" si="390"/>
        <v>0</v>
      </c>
      <c r="M1252" s="18">
        <f t="shared" si="390"/>
        <v>0</v>
      </c>
      <c r="N1252" s="18">
        <v>100</v>
      </c>
      <c r="O1252" s="18">
        <v>100</v>
      </c>
      <c r="P1252" s="433"/>
      <c r="Q1252" s="433"/>
      <c r="R1252" s="433"/>
      <c r="S1252" s="433"/>
      <c r="T1252" s="2"/>
    </row>
    <row r="1253" spans="1:20" x14ac:dyDescent="0.25">
      <c r="A1253" s="427"/>
      <c r="B1253" s="430"/>
      <c r="C1253" s="16">
        <v>2017</v>
      </c>
      <c r="D1253" s="18">
        <f>SUM(D1261)</f>
        <v>50</v>
      </c>
      <c r="E1253" s="18">
        <f t="shared" ref="E1253:M1253" si="391">SUM(E1261)</f>
        <v>50</v>
      </c>
      <c r="F1253" s="18">
        <f t="shared" si="391"/>
        <v>0</v>
      </c>
      <c r="G1253" s="18">
        <f t="shared" si="391"/>
        <v>0</v>
      </c>
      <c r="H1253" s="18">
        <f t="shared" si="391"/>
        <v>0</v>
      </c>
      <c r="I1253" s="18">
        <f t="shared" si="391"/>
        <v>0</v>
      </c>
      <c r="J1253" s="18">
        <f t="shared" si="391"/>
        <v>50</v>
      </c>
      <c r="K1253" s="18">
        <f t="shared" si="391"/>
        <v>50</v>
      </c>
      <c r="L1253" s="18">
        <f t="shared" si="391"/>
        <v>0</v>
      </c>
      <c r="M1253" s="18">
        <f t="shared" si="391"/>
        <v>0</v>
      </c>
      <c r="N1253" s="18">
        <v>100</v>
      </c>
      <c r="O1253" s="18">
        <v>100</v>
      </c>
      <c r="P1253" s="433"/>
      <c r="Q1253" s="433"/>
      <c r="R1253" s="433"/>
      <c r="S1253" s="433"/>
      <c r="T1253" s="2"/>
    </row>
    <row r="1254" spans="1:20" x14ac:dyDescent="0.25">
      <c r="A1254" s="427"/>
      <c r="B1254" s="430"/>
      <c r="C1254" s="16">
        <v>2018</v>
      </c>
      <c r="D1254" s="18">
        <f>SUM(D1262)</f>
        <v>50</v>
      </c>
      <c r="E1254" s="18">
        <f t="shared" ref="E1254:M1254" si="392">SUM(E1262)</f>
        <v>50</v>
      </c>
      <c r="F1254" s="18">
        <f t="shared" si="392"/>
        <v>0</v>
      </c>
      <c r="G1254" s="18">
        <f t="shared" si="392"/>
        <v>0</v>
      </c>
      <c r="H1254" s="18">
        <f t="shared" si="392"/>
        <v>0</v>
      </c>
      <c r="I1254" s="18">
        <f t="shared" si="392"/>
        <v>0</v>
      </c>
      <c r="J1254" s="18">
        <f t="shared" si="392"/>
        <v>50</v>
      </c>
      <c r="K1254" s="18">
        <f t="shared" si="392"/>
        <v>50</v>
      </c>
      <c r="L1254" s="18">
        <f t="shared" si="392"/>
        <v>0</v>
      </c>
      <c r="M1254" s="18">
        <f t="shared" si="392"/>
        <v>0</v>
      </c>
      <c r="N1254" s="18">
        <v>100</v>
      </c>
      <c r="O1254" s="18">
        <v>100</v>
      </c>
      <c r="P1254" s="433"/>
      <c r="Q1254" s="433"/>
      <c r="R1254" s="433"/>
      <c r="S1254" s="433"/>
      <c r="T1254" s="2"/>
    </row>
    <row r="1255" spans="1:20" x14ac:dyDescent="0.25">
      <c r="A1255" s="427"/>
      <c r="B1255" s="430"/>
      <c r="C1255" s="16">
        <v>2019</v>
      </c>
      <c r="D1255" s="18">
        <f>SUM(D1263)</f>
        <v>77.2</v>
      </c>
      <c r="E1255" s="18">
        <f t="shared" ref="E1255:M1255" si="393">SUM(E1263)</f>
        <v>77.2</v>
      </c>
      <c r="F1255" s="18">
        <f t="shared" si="393"/>
        <v>0</v>
      </c>
      <c r="G1255" s="18">
        <f t="shared" si="393"/>
        <v>0</v>
      </c>
      <c r="H1255" s="18">
        <f t="shared" si="393"/>
        <v>0</v>
      </c>
      <c r="I1255" s="18">
        <f t="shared" si="393"/>
        <v>0</v>
      </c>
      <c r="J1255" s="18">
        <f t="shared" si="393"/>
        <v>77.2</v>
      </c>
      <c r="K1255" s="18">
        <f t="shared" si="393"/>
        <v>77.2</v>
      </c>
      <c r="L1255" s="18">
        <f t="shared" si="393"/>
        <v>0</v>
      </c>
      <c r="M1255" s="18">
        <f t="shared" si="393"/>
        <v>0</v>
      </c>
      <c r="N1255" s="18">
        <v>100</v>
      </c>
      <c r="O1255" s="18">
        <v>100</v>
      </c>
      <c r="P1255" s="433"/>
      <c r="Q1255" s="433"/>
      <c r="R1255" s="433"/>
      <c r="S1255" s="433"/>
      <c r="T1255" s="2"/>
    </row>
    <row r="1256" spans="1:20" x14ac:dyDescent="0.25">
      <c r="A1256" s="428"/>
      <c r="B1256" s="431"/>
      <c r="C1256" s="16">
        <v>2020</v>
      </c>
      <c r="D1256" s="18">
        <v>0</v>
      </c>
      <c r="E1256" s="18">
        <v>0</v>
      </c>
      <c r="F1256" s="18">
        <v>0</v>
      </c>
      <c r="G1256" s="18">
        <v>0</v>
      </c>
      <c r="H1256" s="18">
        <v>0</v>
      </c>
      <c r="I1256" s="18">
        <v>0</v>
      </c>
      <c r="J1256" s="18">
        <v>0</v>
      </c>
      <c r="K1256" s="18">
        <v>0</v>
      </c>
      <c r="L1256" s="18">
        <v>0</v>
      </c>
      <c r="M1256" s="18">
        <v>0</v>
      </c>
      <c r="N1256" s="18">
        <v>0</v>
      </c>
      <c r="O1256" s="18">
        <v>0</v>
      </c>
      <c r="P1256" s="434"/>
      <c r="Q1256" s="434"/>
      <c r="R1256" s="434"/>
      <c r="S1256" s="434"/>
      <c r="T1256" s="2"/>
    </row>
    <row r="1257" spans="1:20" ht="68.25" customHeight="1" x14ac:dyDescent="0.25">
      <c r="A1257" s="385" t="s">
        <v>499</v>
      </c>
      <c r="B1257" s="388" t="s">
        <v>247</v>
      </c>
      <c r="C1257" s="8">
        <v>2014</v>
      </c>
      <c r="D1257" s="90">
        <v>531767.96</v>
      </c>
      <c r="E1257" s="90">
        <v>518831.34</v>
      </c>
      <c r="F1257" s="90">
        <v>0</v>
      </c>
      <c r="G1257" s="90">
        <v>0</v>
      </c>
      <c r="H1257" s="90">
        <v>232080.4</v>
      </c>
      <c r="I1257" s="90">
        <v>232080.3</v>
      </c>
      <c r="J1257" s="90">
        <v>299687.56</v>
      </c>
      <c r="K1257" s="90">
        <v>286751.03999999998</v>
      </c>
      <c r="L1257" s="90">
        <v>0</v>
      </c>
      <c r="M1257" s="90">
        <v>0</v>
      </c>
      <c r="N1257" s="90">
        <v>100</v>
      </c>
      <c r="O1257" s="90">
        <v>97.57</v>
      </c>
      <c r="P1257" s="484" t="s">
        <v>249</v>
      </c>
      <c r="Q1257" s="385" t="s">
        <v>250</v>
      </c>
      <c r="R1257" s="385" t="s">
        <v>250</v>
      </c>
      <c r="S1257" s="385" t="s">
        <v>251</v>
      </c>
      <c r="T1257" s="2"/>
    </row>
    <row r="1258" spans="1:20" ht="66.75" customHeight="1" x14ac:dyDescent="0.25">
      <c r="A1258" s="387"/>
      <c r="B1258" s="390"/>
      <c r="C1258" s="8">
        <v>2015</v>
      </c>
      <c r="D1258" s="90">
        <v>0</v>
      </c>
      <c r="E1258" s="90">
        <v>94435.199999999997</v>
      </c>
      <c r="F1258" s="90">
        <v>0</v>
      </c>
      <c r="G1258" s="90">
        <v>0</v>
      </c>
      <c r="H1258" s="90">
        <v>0</v>
      </c>
      <c r="I1258" s="90">
        <v>0</v>
      </c>
      <c r="J1258" s="90">
        <v>0</v>
      </c>
      <c r="K1258" s="90">
        <v>94435.199999999997</v>
      </c>
      <c r="L1258" s="90">
        <v>0</v>
      </c>
      <c r="M1258" s="90">
        <v>0</v>
      </c>
      <c r="N1258" s="90">
        <v>0</v>
      </c>
      <c r="O1258" s="90">
        <v>100</v>
      </c>
      <c r="P1258" s="485"/>
      <c r="Q1258" s="387"/>
      <c r="R1258" s="387"/>
      <c r="S1258" s="387"/>
      <c r="T1258" s="2"/>
    </row>
    <row r="1259" spans="1:20" ht="43.5" customHeight="1" x14ac:dyDescent="0.25">
      <c r="A1259" s="127" t="s">
        <v>500</v>
      </c>
      <c r="B1259" s="249" t="s">
        <v>601</v>
      </c>
      <c r="C1259" s="8">
        <v>2016</v>
      </c>
      <c r="D1259" s="90">
        <v>146.6</v>
      </c>
      <c r="E1259" s="90">
        <v>146.6</v>
      </c>
      <c r="F1259" s="90">
        <v>0</v>
      </c>
      <c r="G1259" s="90">
        <v>0</v>
      </c>
      <c r="H1259" s="90">
        <v>0</v>
      </c>
      <c r="I1259" s="90">
        <v>0</v>
      </c>
      <c r="J1259" s="90">
        <v>146.6</v>
      </c>
      <c r="K1259" s="90">
        <v>146.6</v>
      </c>
      <c r="L1259" s="90">
        <v>0</v>
      </c>
      <c r="M1259" s="90">
        <v>0</v>
      </c>
      <c r="N1259" s="90">
        <v>100</v>
      </c>
      <c r="O1259" s="90">
        <v>100</v>
      </c>
      <c r="P1259" s="156" t="s">
        <v>501</v>
      </c>
      <c r="Q1259" s="127">
        <v>71.400000000000006</v>
      </c>
      <c r="R1259" s="127">
        <v>76.900000000000006</v>
      </c>
      <c r="S1259" s="127">
        <v>107.7</v>
      </c>
      <c r="T1259" s="2"/>
    </row>
    <row r="1260" spans="1:20" ht="20.25" customHeight="1" x14ac:dyDescent="0.25">
      <c r="A1260" s="385" t="s">
        <v>502</v>
      </c>
      <c r="B1260" s="498" t="s">
        <v>602</v>
      </c>
      <c r="C1260" s="8">
        <v>2016</v>
      </c>
      <c r="D1260" s="90">
        <v>88</v>
      </c>
      <c r="E1260" s="90">
        <v>87.8</v>
      </c>
      <c r="F1260" s="90">
        <v>0</v>
      </c>
      <c r="G1260" s="90">
        <v>0</v>
      </c>
      <c r="H1260" s="90">
        <v>0</v>
      </c>
      <c r="I1260" s="90">
        <v>0</v>
      </c>
      <c r="J1260" s="90">
        <v>88</v>
      </c>
      <c r="K1260" s="90">
        <v>87.8</v>
      </c>
      <c r="L1260" s="90">
        <v>0</v>
      </c>
      <c r="M1260" s="90">
        <v>0</v>
      </c>
      <c r="N1260" s="90">
        <v>100</v>
      </c>
      <c r="O1260" s="90">
        <v>100</v>
      </c>
      <c r="P1260" s="500" t="s">
        <v>341</v>
      </c>
      <c r="Q1260" s="385" t="s">
        <v>341</v>
      </c>
      <c r="R1260" s="385" t="s">
        <v>341</v>
      </c>
      <c r="S1260" s="385" t="s">
        <v>341</v>
      </c>
      <c r="T1260" s="2"/>
    </row>
    <row r="1261" spans="1:20" ht="16.5" customHeight="1" x14ac:dyDescent="0.25">
      <c r="A1261" s="386"/>
      <c r="B1261" s="499"/>
      <c r="C1261" s="8">
        <v>2017</v>
      </c>
      <c r="D1261" s="90">
        <v>50</v>
      </c>
      <c r="E1261" s="90">
        <v>50</v>
      </c>
      <c r="F1261" s="90">
        <v>0</v>
      </c>
      <c r="G1261" s="90">
        <v>0</v>
      </c>
      <c r="H1261" s="90">
        <v>0</v>
      </c>
      <c r="I1261" s="90">
        <v>0</v>
      </c>
      <c r="J1261" s="90">
        <v>50</v>
      </c>
      <c r="K1261" s="90">
        <v>50</v>
      </c>
      <c r="L1261" s="90">
        <v>0</v>
      </c>
      <c r="M1261" s="90">
        <v>0</v>
      </c>
      <c r="N1261" s="90">
        <v>100</v>
      </c>
      <c r="O1261" s="90">
        <v>100</v>
      </c>
      <c r="P1261" s="501"/>
      <c r="Q1261" s="386"/>
      <c r="R1261" s="386"/>
      <c r="S1261" s="386"/>
      <c r="T1261" s="2"/>
    </row>
    <row r="1262" spans="1:20" ht="20.25" customHeight="1" x14ac:dyDescent="0.25">
      <c r="A1262" s="387"/>
      <c r="B1262" s="499"/>
      <c r="C1262" s="8">
        <v>2018</v>
      </c>
      <c r="D1262" s="90">
        <v>50</v>
      </c>
      <c r="E1262" s="90">
        <v>50</v>
      </c>
      <c r="F1262" s="90">
        <v>0</v>
      </c>
      <c r="G1262" s="90">
        <v>0</v>
      </c>
      <c r="H1262" s="90">
        <v>0</v>
      </c>
      <c r="I1262" s="90">
        <v>0</v>
      </c>
      <c r="J1262" s="90">
        <v>50</v>
      </c>
      <c r="K1262" s="90">
        <v>50</v>
      </c>
      <c r="L1262" s="90">
        <v>0</v>
      </c>
      <c r="M1262" s="90">
        <v>0</v>
      </c>
      <c r="N1262" s="90">
        <v>100</v>
      </c>
      <c r="O1262" s="90">
        <v>100</v>
      </c>
      <c r="P1262" s="502"/>
      <c r="Q1262" s="387"/>
      <c r="R1262" s="387"/>
      <c r="S1262" s="387"/>
      <c r="T1262" s="2"/>
    </row>
    <row r="1263" spans="1:20" ht="63.75" customHeight="1" x14ac:dyDescent="0.25">
      <c r="A1263" s="246" t="s">
        <v>603</v>
      </c>
      <c r="B1263" s="269" t="s">
        <v>604</v>
      </c>
      <c r="C1263" s="8">
        <v>2019</v>
      </c>
      <c r="D1263" s="90">
        <v>77.2</v>
      </c>
      <c r="E1263" s="90">
        <v>77.2</v>
      </c>
      <c r="F1263" s="90">
        <v>0</v>
      </c>
      <c r="G1263" s="90">
        <v>0</v>
      </c>
      <c r="H1263" s="90">
        <v>0</v>
      </c>
      <c r="I1263" s="90">
        <v>0</v>
      </c>
      <c r="J1263" s="90">
        <v>77.2</v>
      </c>
      <c r="K1263" s="90">
        <v>77.2</v>
      </c>
      <c r="L1263" s="90">
        <v>0</v>
      </c>
      <c r="M1263" s="90">
        <v>0</v>
      </c>
      <c r="N1263" s="90">
        <v>100</v>
      </c>
      <c r="O1263" s="90">
        <v>100</v>
      </c>
      <c r="P1263" s="264" t="s">
        <v>341</v>
      </c>
      <c r="Q1263" s="246" t="s">
        <v>341</v>
      </c>
      <c r="R1263" s="246" t="s">
        <v>341</v>
      </c>
      <c r="S1263" s="246" t="s">
        <v>341</v>
      </c>
      <c r="T1263" s="2"/>
    </row>
    <row r="1264" spans="1:20" ht="18.75" customHeight="1" x14ac:dyDescent="0.25">
      <c r="A1264" s="426" t="s">
        <v>235</v>
      </c>
      <c r="B1264" s="429" t="s">
        <v>678</v>
      </c>
      <c r="C1264" s="17" t="s">
        <v>329</v>
      </c>
      <c r="D1264" s="18">
        <f>SUM(D1265:D1266)</f>
        <v>2226.73</v>
      </c>
      <c r="E1264" s="18">
        <f t="shared" ref="E1264:M1264" si="394">SUM(E1265:E1266)</f>
        <v>1616.73</v>
      </c>
      <c r="F1264" s="18">
        <f t="shared" si="394"/>
        <v>0</v>
      </c>
      <c r="G1264" s="18">
        <f t="shared" si="394"/>
        <v>0</v>
      </c>
      <c r="H1264" s="18">
        <f t="shared" si="394"/>
        <v>2098.02</v>
      </c>
      <c r="I1264" s="18">
        <f t="shared" si="394"/>
        <v>1518.52</v>
      </c>
      <c r="J1264" s="18">
        <f t="shared" si="394"/>
        <v>128.70999999999998</v>
      </c>
      <c r="K1264" s="18">
        <f t="shared" si="394"/>
        <v>98.21</v>
      </c>
      <c r="L1264" s="18">
        <f t="shared" si="394"/>
        <v>0</v>
      </c>
      <c r="M1264" s="18">
        <f t="shared" si="394"/>
        <v>0</v>
      </c>
      <c r="N1264" s="18">
        <v>100</v>
      </c>
      <c r="O1264" s="18">
        <v>72.61</v>
      </c>
      <c r="P1264" s="432" t="s">
        <v>22</v>
      </c>
      <c r="Q1264" s="432" t="s">
        <v>22</v>
      </c>
      <c r="R1264" s="432" t="s">
        <v>22</v>
      </c>
      <c r="S1264" s="432" t="s">
        <v>22</v>
      </c>
      <c r="T1264" s="2"/>
    </row>
    <row r="1265" spans="1:20" ht="18.75" customHeight="1" x14ac:dyDescent="0.25">
      <c r="A1265" s="427"/>
      <c r="B1265" s="430"/>
      <c r="C1265" s="16">
        <v>2014</v>
      </c>
      <c r="D1265" s="18">
        <f>SUM(D1267)</f>
        <v>1616.73</v>
      </c>
      <c r="E1265" s="18">
        <f t="shared" ref="E1265:M1265" si="395">SUM(E1267)</f>
        <v>1616.73</v>
      </c>
      <c r="F1265" s="18">
        <f t="shared" si="395"/>
        <v>0</v>
      </c>
      <c r="G1265" s="18">
        <f t="shared" si="395"/>
        <v>0</v>
      </c>
      <c r="H1265" s="18">
        <f t="shared" si="395"/>
        <v>1518.52</v>
      </c>
      <c r="I1265" s="18">
        <f t="shared" si="395"/>
        <v>1518.52</v>
      </c>
      <c r="J1265" s="18">
        <f t="shared" si="395"/>
        <v>98.21</v>
      </c>
      <c r="K1265" s="18">
        <f t="shared" si="395"/>
        <v>98.21</v>
      </c>
      <c r="L1265" s="18">
        <f t="shared" si="395"/>
        <v>0</v>
      </c>
      <c r="M1265" s="18">
        <f t="shared" si="395"/>
        <v>0</v>
      </c>
      <c r="N1265" s="18">
        <v>100</v>
      </c>
      <c r="O1265" s="18">
        <v>100</v>
      </c>
      <c r="P1265" s="433"/>
      <c r="Q1265" s="433"/>
      <c r="R1265" s="433"/>
      <c r="S1265" s="433"/>
      <c r="T1265" s="2"/>
    </row>
    <row r="1266" spans="1:20" x14ac:dyDescent="0.25">
      <c r="A1266" s="428"/>
      <c r="B1266" s="431"/>
      <c r="C1266" s="16">
        <v>2015</v>
      </c>
      <c r="D1266" s="18">
        <f>SUM(D1268)</f>
        <v>610</v>
      </c>
      <c r="E1266" s="18">
        <f t="shared" ref="E1266:M1266" si="396">SUM(E1268)</f>
        <v>0</v>
      </c>
      <c r="F1266" s="18">
        <f t="shared" si="396"/>
        <v>0</v>
      </c>
      <c r="G1266" s="18">
        <f t="shared" si="396"/>
        <v>0</v>
      </c>
      <c r="H1266" s="18">
        <f t="shared" si="396"/>
        <v>579.5</v>
      </c>
      <c r="I1266" s="18">
        <f t="shared" si="396"/>
        <v>0</v>
      </c>
      <c r="J1266" s="18">
        <f t="shared" si="396"/>
        <v>30.5</v>
      </c>
      <c r="K1266" s="18">
        <f t="shared" si="396"/>
        <v>0</v>
      </c>
      <c r="L1266" s="18">
        <f t="shared" si="396"/>
        <v>0</v>
      </c>
      <c r="M1266" s="18">
        <f t="shared" si="396"/>
        <v>0</v>
      </c>
      <c r="N1266" s="18">
        <v>100</v>
      </c>
      <c r="O1266" s="18">
        <v>0</v>
      </c>
      <c r="P1266" s="434"/>
      <c r="Q1266" s="434"/>
      <c r="R1266" s="434"/>
      <c r="S1266" s="434"/>
      <c r="T1266" s="2"/>
    </row>
    <row r="1267" spans="1:20" ht="53.25" customHeight="1" x14ac:dyDescent="0.25">
      <c r="A1267" s="385" t="s">
        <v>503</v>
      </c>
      <c r="B1267" s="388" t="s">
        <v>254</v>
      </c>
      <c r="C1267" s="23">
        <v>2014</v>
      </c>
      <c r="D1267" s="24">
        <v>1616.73</v>
      </c>
      <c r="E1267" s="24">
        <v>1616.73</v>
      </c>
      <c r="F1267" s="24">
        <v>0</v>
      </c>
      <c r="G1267" s="24">
        <v>0</v>
      </c>
      <c r="H1267" s="24">
        <v>1518.52</v>
      </c>
      <c r="I1267" s="24">
        <v>1518.52</v>
      </c>
      <c r="J1267" s="24">
        <v>98.21</v>
      </c>
      <c r="K1267" s="24">
        <v>98.21</v>
      </c>
      <c r="L1267" s="24">
        <v>0</v>
      </c>
      <c r="M1267" s="24">
        <v>0</v>
      </c>
      <c r="N1267" s="24">
        <v>100</v>
      </c>
      <c r="O1267" s="24">
        <v>100</v>
      </c>
      <c r="P1267" s="32" t="s">
        <v>255</v>
      </c>
      <c r="Q1267" s="28">
        <v>5</v>
      </c>
      <c r="R1267" s="28">
        <v>5</v>
      </c>
      <c r="S1267" s="28">
        <v>100</v>
      </c>
      <c r="T1267" s="2"/>
    </row>
    <row r="1268" spans="1:20" ht="53.25" customHeight="1" x14ac:dyDescent="0.25">
      <c r="A1268" s="387"/>
      <c r="B1268" s="390"/>
      <c r="C1268" s="23">
        <v>2015</v>
      </c>
      <c r="D1268" s="24">
        <v>610</v>
      </c>
      <c r="E1268" s="24">
        <v>0</v>
      </c>
      <c r="F1268" s="24">
        <v>0</v>
      </c>
      <c r="G1268" s="24">
        <v>0</v>
      </c>
      <c r="H1268" s="24">
        <v>579.5</v>
      </c>
      <c r="I1268" s="24">
        <v>0</v>
      </c>
      <c r="J1268" s="24">
        <v>30.5</v>
      </c>
      <c r="K1268" s="24">
        <v>0</v>
      </c>
      <c r="L1268" s="24">
        <v>0</v>
      </c>
      <c r="M1268" s="24">
        <v>0</v>
      </c>
      <c r="N1268" s="24">
        <v>100</v>
      </c>
      <c r="O1268" s="24">
        <v>0</v>
      </c>
      <c r="P1268" s="32" t="s">
        <v>255</v>
      </c>
      <c r="Q1268" s="85">
        <v>14</v>
      </c>
      <c r="R1268" s="85">
        <v>0</v>
      </c>
      <c r="S1268" s="85">
        <v>0</v>
      </c>
      <c r="T1268" s="2"/>
    </row>
    <row r="1269" spans="1:20" ht="39" customHeight="1" x14ac:dyDescent="0.25">
      <c r="A1269" s="15" t="s">
        <v>237</v>
      </c>
      <c r="B1269" s="16" t="s">
        <v>309</v>
      </c>
      <c r="C1269" s="16">
        <v>2014</v>
      </c>
      <c r="D1269" s="18">
        <f>SUM(D1270)</f>
        <v>2327.44</v>
      </c>
      <c r="E1269" s="18">
        <f t="shared" ref="E1269:M1269" si="397">SUM(E1270)</f>
        <v>2327.44</v>
      </c>
      <c r="F1269" s="18">
        <f t="shared" si="397"/>
        <v>0</v>
      </c>
      <c r="G1269" s="18">
        <f t="shared" si="397"/>
        <v>0</v>
      </c>
      <c r="H1269" s="18">
        <f t="shared" si="397"/>
        <v>2211.0700000000002</v>
      </c>
      <c r="I1269" s="18">
        <f t="shared" si="397"/>
        <v>2211.0700000000002</v>
      </c>
      <c r="J1269" s="18">
        <f t="shared" si="397"/>
        <v>116.37</v>
      </c>
      <c r="K1269" s="18">
        <f t="shared" si="397"/>
        <v>116.37</v>
      </c>
      <c r="L1269" s="18">
        <f t="shared" si="397"/>
        <v>0</v>
      </c>
      <c r="M1269" s="18">
        <f t="shared" si="397"/>
        <v>0</v>
      </c>
      <c r="N1269" s="18">
        <v>100</v>
      </c>
      <c r="O1269" s="18">
        <v>100</v>
      </c>
      <c r="P1269" s="15" t="s">
        <v>22</v>
      </c>
      <c r="Q1269" s="15" t="s">
        <v>22</v>
      </c>
      <c r="R1269" s="15" t="s">
        <v>22</v>
      </c>
      <c r="S1269" s="15" t="s">
        <v>22</v>
      </c>
      <c r="T1269" s="2"/>
    </row>
    <row r="1270" spans="1:20" ht="39.75" customHeight="1" x14ac:dyDescent="0.25">
      <c r="A1270" s="28" t="s">
        <v>504</v>
      </c>
      <c r="B1270" s="37" t="s">
        <v>310</v>
      </c>
      <c r="C1270" s="23">
        <v>2014</v>
      </c>
      <c r="D1270" s="24">
        <v>2327.44</v>
      </c>
      <c r="E1270" s="24">
        <v>2327.44</v>
      </c>
      <c r="F1270" s="24">
        <v>0</v>
      </c>
      <c r="G1270" s="24">
        <v>0</v>
      </c>
      <c r="H1270" s="24">
        <v>2211.0700000000002</v>
      </c>
      <c r="I1270" s="24">
        <v>2211.0700000000002</v>
      </c>
      <c r="J1270" s="24">
        <v>116.37</v>
      </c>
      <c r="K1270" s="24">
        <v>116.37</v>
      </c>
      <c r="L1270" s="24">
        <v>0</v>
      </c>
      <c r="M1270" s="24">
        <v>0</v>
      </c>
      <c r="N1270" s="24">
        <v>100</v>
      </c>
      <c r="O1270" s="24">
        <v>100</v>
      </c>
      <c r="P1270" s="32" t="s">
        <v>311</v>
      </c>
      <c r="Q1270" s="28">
        <v>1.8</v>
      </c>
      <c r="R1270" s="28">
        <v>1.8</v>
      </c>
      <c r="S1270" s="28">
        <v>100</v>
      </c>
      <c r="T1270" s="2"/>
    </row>
    <row r="1271" spans="1:20" ht="15" customHeight="1" x14ac:dyDescent="0.25">
      <c r="A1271" s="417" t="s">
        <v>244</v>
      </c>
      <c r="B1271" s="420" t="s">
        <v>259</v>
      </c>
      <c r="C1271" s="13" t="s">
        <v>610</v>
      </c>
      <c r="D1271" s="14">
        <f>SUM(D1272:D1278)</f>
        <v>1294117.7</v>
      </c>
      <c r="E1271" s="14">
        <f t="shared" ref="E1271:M1271" si="398">SUM(E1272:E1278)</f>
        <v>1293479.75</v>
      </c>
      <c r="F1271" s="14">
        <f t="shared" si="398"/>
        <v>0</v>
      </c>
      <c r="G1271" s="14">
        <f t="shared" si="398"/>
        <v>0</v>
      </c>
      <c r="H1271" s="14">
        <f t="shared" si="398"/>
        <v>90470.900000000009</v>
      </c>
      <c r="I1271" s="14">
        <f t="shared" si="398"/>
        <v>90470.900000000009</v>
      </c>
      <c r="J1271" s="14">
        <f t="shared" si="398"/>
        <v>1203646.7999999998</v>
      </c>
      <c r="K1271" s="14">
        <f t="shared" si="398"/>
        <v>1203008.8500000001</v>
      </c>
      <c r="L1271" s="14">
        <f t="shared" si="398"/>
        <v>0</v>
      </c>
      <c r="M1271" s="14">
        <f t="shared" si="398"/>
        <v>0</v>
      </c>
      <c r="N1271" s="14">
        <v>100</v>
      </c>
      <c r="O1271" s="322">
        <f>E1271/D1271</f>
        <v>0.99950703865653023</v>
      </c>
      <c r="P1271" s="423" t="s">
        <v>22</v>
      </c>
      <c r="Q1271" s="423" t="s">
        <v>22</v>
      </c>
      <c r="R1271" s="423" t="s">
        <v>22</v>
      </c>
      <c r="S1271" s="423" t="s">
        <v>22</v>
      </c>
      <c r="T1271" s="2"/>
    </row>
    <row r="1272" spans="1:20" x14ac:dyDescent="0.25">
      <c r="A1272" s="418"/>
      <c r="B1272" s="421"/>
      <c r="C1272" s="12">
        <v>2014</v>
      </c>
      <c r="D1272" s="14">
        <f t="shared" ref="D1272:M1272" si="399">SUM(D1280+D1302+D1331)</f>
        <v>147189</v>
      </c>
      <c r="E1272" s="14">
        <f t="shared" si="399"/>
        <v>146568.72</v>
      </c>
      <c r="F1272" s="14">
        <f t="shared" si="399"/>
        <v>0</v>
      </c>
      <c r="G1272" s="14">
        <f t="shared" si="399"/>
        <v>0</v>
      </c>
      <c r="H1272" s="14">
        <f t="shared" si="399"/>
        <v>12101</v>
      </c>
      <c r="I1272" s="14">
        <f t="shared" si="399"/>
        <v>12101</v>
      </c>
      <c r="J1272" s="14">
        <f t="shared" si="399"/>
        <v>135088</v>
      </c>
      <c r="K1272" s="14">
        <f t="shared" si="399"/>
        <v>134467.72</v>
      </c>
      <c r="L1272" s="14">
        <f t="shared" si="399"/>
        <v>0</v>
      </c>
      <c r="M1272" s="14">
        <f t="shared" si="399"/>
        <v>0</v>
      </c>
      <c r="N1272" s="14">
        <v>100</v>
      </c>
      <c r="O1272" s="14">
        <v>99.58</v>
      </c>
      <c r="P1272" s="424"/>
      <c r="Q1272" s="424"/>
      <c r="R1272" s="424"/>
      <c r="S1272" s="424"/>
      <c r="T1272" s="2"/>
    </row>
    <row r="1273" spans="1:20" x14ac:dyDescent="0.25">
      <c r="A1273" s="418"/>
      <c r="B1273" s="421"/>
      <c r="C1273" s="12">
        <v>2015</v>
      </c>
      <c r="D1273" s="14">
        <f t="shared" ref="D1273:M1273" si="400">SUM(D1281+D1303+D1332)</f>
        <v>146845.6</v>
      </c>
      <c r="E1273" s="14">
        <f t="shared" si="400"/>
        <v>146838.70000000001</v>
      </c>
      <c r="F1273" s="14">
        <f t="shared" si="400"/>
        <v>0</v>
      </c>
      <c r="G1273" s="14">
        <f t="shared" si="400"/>
        <v>0</v>
      </c>
      <c r="H1273" s="14">
        <f t="shared" si="400"/>
        <v>12670</v>
      </c>
      <c r="I1273" s="14">
        <f t="shared" si="400"/>
        <v>12670</v>
      </c>
      <c r="J1273" s="14">
        <f t="shared" si="400"/>
        <v>134175.6</v>
      </c>
      <c r="K1273" s="14">
        <f t="shared" si="400"/>
        <v>134168.70000000001</v>
      </c>
      <c r="L1273" s="14">
        <f t="shared" si="400"/>
        <v>0</v>
      </c>
      <c r="M1273" s="14">
        <f t="shared" si="400"/>
        <v>0</v>
      </c>
      <c r="N1273" s="14">
        <v>100</v>
      </c>
      <c r="O1273" s="14">
        <v>100</v>
      </c>
      <c r="P1273" s="424"/>
      <c r="Q1273" s="424"/>
      <c r="R1273" s="424"/>
      <c r="S1273" s="424"/>
      <c r="T1273" s="2"/>
    </row>
    <row r="1274" spans="1:20" x14ac:dyDescent="0.25">
      <c r="A1274" s="418"/>
      <c r="B1274" s="421"/>
      <c r="C1274" s="12">
        <v>2016</v>
      </c>
      <c r="D1274" s="14">
        <f t="shared" ref="D1274:M1274" si="401">SUM(D1282+D1304+D1333)</f>
        <v>313277.09999999998</v>
      </c>
      <c r="E1274" s="14">
        <f t="shared" si="401"/>
        <v>313276.7</v>
      </c>
      <c r="F1274" s="14">
        <f t="shared" si="401"/>
        <v>0</v>
      </c>
      <c r="G1274" s="14">
        <f t="shared" si="401"/>
        <v>0</v>
      </c>
      <c r="H1274" s="14">
        <f t="shared" si="401"/>
        <v>13478</v>
      </c>
      <c r="I1274" s="14">
        <f t="shared" si="401"/>
        <v>13478</v>
      </c>
      <c r="J1274" s="14">
        <f t="shared" si="401"/>
        <v>299799.09999999998</v>
      </c>
      <c r="K1274" s="14">
        <f t="shared" si="401"/>
        <v>299798.7</v>
      </c>
      <c r="L1274" s="14">
        <f t="shared" si="401"/>
        <v>0</v>
      </c>
      <c r="M1274" s="14">
        <f t="shared" si="401"/>
        <v>0</v>
      </c>
      <c r="N1274" s="14">
        <v>100</v>
      </c>
      <c r="O1274" s="14">
        <v>100</v>
      </c>
      <c r="P1274" s="424"/>
      <c r="Q1274" s="424"/>
      <c r="R1274" s="424"/>
      <c r="S1274" s="424"/>
      <c r="T1274" s="2"/>
    </row>
    <row r="1275" spans="1:20" x14ac:dyDescent="0.25">
      <c r="A1275" s="418"/>
      <c r="B1275" s="421"/>
      <c r="C1275" s="12">
        <v>2017</v>
      </c>
      <c r="D1275" s="14">
        <f t="shared" ref="D1275:M1275" si="402">SUM(D1283+D1305+D1334)</f>
        <v>183585.1</v>
      </c>
      <c r="E1275" s="14">
        <f t="shared" si="402"/>
        <v>183580.83</v>
      </c>
      <c r="F1275" s="14">
        <f t="shared" si="402"/>
        <v>0</v>
      </c>
      <c r="G1275" s="14">
        <f t="shared" si="402"/>
        <v>0</v>
      </c>
      <c r="H1275" s="14">
        <f t="shared" si="402"/>
        <v>13878</v>
      </c>
      <c r="I1275" s="14">
        <f t="shared" si="402"/>
        <v>13878</v>
      </c>
      <c r="J1275" s="14">
        <f t="shared" si="402"/>
        <v>169707.1</v>
      </c>
      <c r="K1275" s="14">
        <f t="shared" si="402"/>
        <v>169702.83</v>
      </c>
      <c r="L1275" s="14">
        <f t="shared" si="402"/>
        <v>0</v>
      </c>
      <c r="M1275" s="14">
        <f t="shared" si="402"/>
        <v>0</v>
      </c>
      <c r="N1275" s="14">
        <v>100</v>
      </c>
      <c r="O1275" s="14">
        <v>100</v>
      </c>
      <c r="P1275" s="424"/>
      <c r="Q1275" s="424"/>
      <c r="R1275" s="424"/>
      <c r="S1275" s="424"/>
      <c r="T1275" s="2"/>
    </row>
    <row r="1276" spans="1:20" x14ac:dyDescent="0.25">
      <c r="A1276" s="418"/>
      <c r="B1276" s="421"/>
      <c r="C1276" s="12">
        <v>2018</v>
      </c>
      <c r="D1276" s="14">
        <f t="shared" ref="D1276:M1276" si="403">SUM(D1284+D1306+D1335)</f>
        <v>162121.80000000002</v>
      </c>
      <c r="E1276" s="14">
        <f t="shared" si="403"/>
        <v>162121.4</v>
      </c>
      <c r="F1276" s="14">
        <f t="shared" si="403"/>
        <v>0</v>
      </c>
      <c r="G1276" s="14">
        <f t="shared" si="403"/>
        <v>0</v>
      </c>
      <c r="H1276" s="14">
        <f t="shared" si="403"/>
        <v>13784.8</v>
      </c>
      <c r="I1276" s="14">
        <f t="shared" si="403"/>
        <v>13784.8</v>
      </c>
      <c r="J1276" s="14">
        <f t="shared" si="403"/>
        <v>148337.00000000003</v>
      </c>
      <c r="K1276" s="14">
        <f t="shared" si="403"/>
        <v>148336.6</v>
      </c>
      <c r="L1276" s="14">
        <f t="shared" si="403"/>
        <v>0</v>
      </c>
      <c r="M1276" s="14">
        <f t="shared" si="403"/>
        <v>0</v>
      </c>
      <c r="N1276" s="14">
        <v>100</v>
      </c>
      <c r="O1276" s="14">
        <v>100</v>
      </c>
      <c r="P1276" s="424"/>
      <c r="Q1276" s="424"/>
      <c r="R1276" s="424"/>
      <c r="S1276" s="424"/>
      <c r="T1276" s="2"/>
    </row>
    <row r="1277" spans="1:20" x14ac:dyDescent="0.25">
      <c r="A1277" s="418"/>
      <c r="B1277" s="421"/>
      <c r="C1277" s="12">
        <v>2019</v>
      </c>
      <c r="D1277" s="14">
        <f>SUM(D1285+D1307+D1336)</f>
        <v>158546.20000000001</v>
      </c>
      <c r="E1277" s="14">
        <f t="shared" ref="E1277:M1277" si="404">SUM(E1285+E1307+E1336)</f>
        <v>158545.5</v>
      </c>
      <c r="F1277" s="14">
        <f t="shared" si="404"/>
        <v>0</v>
      </c>
      <c r="G1277" s="14">
        <f t="shared" si="404"/>
        <v>0</v>
      </c>
      <c r="H1277" s="14">
        <f t="shared" si="404"/>
        <v>9249.1</v>
      </c>
      <c r="I1277" s="14">
        <f t="shared" si="404"/>
        <v>9249.1</v>
      </c>
      <c r="J1277" s="14">
        <f t="shared" si="404"/>
        <v>149297.1</v>
      </c>
      <c r="K1277" s="14">
        <f t="shared" si="404"/>
        <v>149296.4</v>
      </c>
      <c r="L1277" s="14">
        <f t="shared" si="404"/>
        <v>0</v>
      </c>
      <c r="M1277" s="14">
        <f t="shared" si="404"/>
        <v>0</v>
      </c>
      <c r="N1277" s="14">
        <v>100</v>
      </c>
      <c r="O1277" s="14">
        <v>100</v>
      </c>
      <c r="P1277" s="424"/>
      <c r="Q1277" s="424"/>
      <c r="R1277" s="424"/>
      <c r="S1277" s="424"/>
      <c r="T1277" s="2"/>
    </row>
    <row r="1278" spans="1:20" x14ac:dyDescent="0.25">
      <c r="A1278" s="419"/>
      <c r="B1278" s="422"/>
      <c r="C1278" s="12">
        <v>2020</v>
      </c>
      <c r="D1278" s="14">
        <f>SUM(D1286+D1308+D1337)</f>
        <v>182552.9</v>
      </c>
      <c r="E1278" s="14">
        <f t="shared" ref="E1278:M1278" si="405">SUM(E1286+E1308+E1337)</f>
        <v>182547.9</v>
      </c>
      <c r="F1278" s="14">
        <f t="shared" si="405"/>
        <v>0</v>
      </c>
      <c r="G1278" s="14">
        <f t="shared" si="405"/>
        <v>0</v>
      </c>
      <c r="H1278" s="14">
        <f t="shared" si="405"/>
        <v>15310</v>
      </c>
      <c r="I1278" s="14">
        <f t="shared" si="405"/>
        <v>15310</v>
      </c>
      <c r="J1278" s="14">
        <f t="shared" si="405"/>
        <v>167242.9</v>
      </c>
      <c r="K1278" s="14">
        <f t="shared" si="405"/>
        <v>167237.9</v>
      </c>
      <c r="L1278" s="14">
        <f t="shared" si="405"/>
        <v>0</v>
      </c>
      <c r="M1278" s="14">
        <f t="shared" si="405"/>
        <v>0</v>
      </c>
      <c r="N1278" s="14">
        <v>100</v>
      </c>
      <c r="O1278" s="322">
        <f>E1278/D1278</f>
        <v>0.99997261067887722</v>
      </c>
      <c r="P1278" s="425"/>
      <c r="Q1278" s="425"/>
      <c r="R1278" s="425"/>
      <c r="S1278" s="425"/>
      <c r="T1278" s="2"/>
    </row>
    <row r="1279" spans="1:20" ht="15" customHeight="1" x14ac:dyDescent="0.25">
      <c r="A1279" s="426" t="s">
        <v>245</v>
      </c>
      <c r="B1279" s="429" t="s">
        <v>261</v>
      </c>
      <c r="C1279" s="17" t="s">
        <v>610</v>
      </c>
      <c r="D1279" s="18">
        <f>SUM(D1280:D1286)</f>
        <v>28257.8</v>
      </c>
      <c r="E1279" s="18">
        <f t="shared" ref="E1279:M1279" si="406">SUM(E1280:E1286)</f>
        <v>28200.06</v>
      </c>
      <c r="F1279" s="18">
        <f t="shared" si="406"/>
        <v>0</v>
      </c>
      <c r="G1279" s="18">
        <f t="shared" si="406"/>
        <v>0</v>
      </c>
      <c r="H1279" s="18">
        <f t="shared" si="406"/>
        <v>0</v>
      </c>
      <c r="I1279" s="18">
        <f t="shared" si="406"/>
        <v>0</v>
      </c>
      <c r="J1279" s="18">
        <f t="shared" si="406"/>
        <v>28257.8</v>
      </c>
      <c r="K1279" s="18">
        <f t="shared" si="406"/>
        <v>28200.06</v>
      </c>
      <c r="L1279" s="18">
        <f t="shared" si="406"/>
        <v>0</v>
      </c>
      <c r="M1279" s="18">
        <f t="shared" si="406"/>
        <v>0</v>
      </c>
      <c r="N1279" s="18">
        <v>100</v>
      </c>
      <c r="O1279" s="319">
        <f>E1279/D1279</f>
        <v>0.99795667037065883</v>
      </c>
      <c r="P1279" s="432" t="s">
        <v>22</v>
      </c>
      <c r="Q1279" s="432" t="s">
        <v>22</v>
      </c>
      <c r="R1279" s="432" t="s">
        <v>22</v>
      </c>
      <c r="S1279" s="432" t="s">
        <v>22</v>
      </c>
      <c r="T1279" s="2"/>
    </row>
    <row r="1280" spans="1:20" x14ac:dyDescent="0.25">
      <c r="A1280" s="427"/>
      <c r="B1280" s="430"/>
      <c r="C1280" s="16">
        <v>2014</v>
      </c>
      <c r="D1280" s="18">
        <f t="shared" ref="D1280:D1286" si="407">SUM(D1287+D1294)</f>
        <v>20767</v>
      </c>
      <c r="E1280" s="18">
        <f t="shared" ref="E1280:M1280" si="408">SUM(E1287+E1294)</f>
        <v>20716.259999999998</v>
      </c>
      <c r="F1280" s="18">
        <f t="shared" si="408"/>
        <v>0</v>
      </c>
      <c r="G1280" s="18">
        <f t="shared" si="408"/>
        <v>0</v>
      </c>
      <c r="H1280" s="18">
        <f t="shared" si="408"/>
        <v>0</v>
      </c>
      <c r="I1280" s="18">
        <f t="shared" si="408"/>
        <v>0</v>
      </c>
      <c r="J1280" s="18">
        <f t="shared" si="408"/>
        <v>20767</v>
      </c>
      <c r="K1280" s="18">
        <f t="shared" si="408"/>
        <v>20716.259999999998</v>
      </c>
      <c r="L1280" s="18">
        <f t="shared" si="408"/>
        <v>0</v>
      </c>
      <c r="M1280" s="18">
        <f t="shared" si="408"/>
        <v>0</v>
      </c>
      <c r="N1280" s="18">
        <v>100</v>
      </c>
      <c r="O1280" s="18">
        <v>99.76</v>
      </c>
      <c r="P1280" s="433"/>
      <c r="Q1280" s="433"/>
      <c r="R1280" s="433"/>
      <c r="S1280" s="433"/>
      <c r="T1280" s="2"/>
    </row>
    <row r="1281" spans="1:20" x14ac:dyDescent="0.25">
      <c r="A1281" s="427"/>
      <c r="B1281" s="430"/>
      <c r="C1281" s="16">
        <v>2015</v>
      </c>
      <c r="D1281" s="18">
        <f t="shared" si="407"/>
        <v>1920</v>
      </c>
      <c r="E1281" s="18">
        <f t="shared" ref="E1281:M1281" si="409">SUM(E1288+E1295)</f>
        <v>1913.2</v>
      </c>
      <c r="F1281" s="18">
        <f t="shared" si="409"/>
        <v>0</v>
      </c>
      <c r="G1281" s="18">
        <f t="shared" si="409"/>
        <v>0</v>
      </c>
      <c r="H1281" s="18">
        <f t="shared" si="409"/>
        <v>0</v>
      </c>
      <c r="I1281" s="18">
        <f t="shared" si="409"/>
        <v>0</v>
      </c>
      <c r="J1281" s="18">
        <f t="shared" si="409"/>
        <v>1920</v>
      </c>
      <c r="K1281" s="18">
        <f t="shared" si="409"/>
        <v>1913.2</v>
      </c>
      <c r="L1281" s="18">
        <f t="shared" si="409"/>
        <v>0</v>
      </c>
      <c r="M1281" s="18">
        <f t="shared" si="409"/>
        <v>0</v>
      </c>
      <c r="N1281" s="18">
        <v>100</v>
      </c>
      <c r="O1281" s="18">
        <v>99.65</v>
      </c>
      <c r="P1281" s="433"/>
      <c r="Q1281" s="433"/>
      <c r="R1281" s="433"/>
      <c r="S1281" s="433"/>
      <c r="T1281" s="2"/>
    </row>
    <row r="1282" spans="1:20" x14ac:dyDescent="0.25">
      <c r="A1282" s="427"/>
      <c r="B1282" s="430"/>
      <c r="C1282" s="16">
        <v>2016</v>
      </c>
      <c r="D1282" s="18">
        <f t="shared" si="407"/>
        <v>2474</v>
      </c>
      <c r="E1282" s="18">
        <f t="shared" ref="E1282:M1282" si="410">SUM(E1289+E1296)</f>
        <v>2473.9</v>
      </c>
      <c r="F1282" s="18">
        <f t="shared" si="410"/>
        <v>0</v>
      </c>
      <c r="G1282" s="18">
        <f t="shared" si="410"/>
        <v>0</v>
      </c>
      <c r="H1282" s="18">
        <f t="shared" si="410"/>
        <v>0</v>
      </c>
      <c r="I1282" s="18">
        <f t="shared" si="410"/>
        <v>0</v>
      </c>
      <c r="J1282" s="18">
        <f t="shared" si="410"/>
        <v>2474</v>
      </c>
      <c r="K1282" s="18">
        <f t="shared" si="410"/>
        <v>2473.9</v>
      </c>
      <c r="L1282" s="18">
        <f t="shared" si="410"/>
        <v>0</v>
      </c>
      <c r="M1282" s="18">
        <f t="shared" si="410"/>
        <v>0</v>
      </c>
      <c r="N1282" s="18">
        <v>100</v>
      </c>
      <c r="O1282" s="18">
        <v>100</v>
      </c>
      <c r="P1282" s="433"/>
      <c r="Q1282" s="433"/>
      <c r="R1282" s="433"/>
      <c r="S1282" s="433"/>
      <c r="T1282" s="2"/>
    </row>
    <row r="1283" spans="1:20" x14ac:dyDescent="0.25">
      <c r="A1283" s="427"/>
      <c r="B1283" s="430"/>
      <c r="C1283" s="16">
        <v>2017</v>
      </c>
      <c r="D1283" s="18">
        <f t="shared" si="407"/>
        <v>668.9</v>
      </c>
      <c r="E1283" s="18">
        <f t="shared" ref="E1283:M1283" si="411">SUM(E1290+E1297)</f>
        <v>668.9</v>
      </c>
      <c r="F1283" s="18">
        <f t="shared" si="411"/>
        <v>0</v>
      </c>
      <c r="G1283" s="18">
        <f t="shared" si="411"/>
        <v>0</v>
      </c>
      <c r="H1283" s="18">
        <f t="shared" si="411"/>
        <v>0</v>
      </c>
      <c r="I1283" s="18">
        <f t="shared" si="411"/>
        <v>0</v>
      </c>
      <c r="J1283" s="18">
        <f t="shared" si="411"/>
        <v>668.9</v>
      </c>
      <c r="K1283" s="18">
        <f t="shared" si="411"/>
        <v>668.9</v>
      </c>
      <c r="L1283" s="18">
        <f t="shared" si="411"/>
        <v>0</v>
      </c>
      <c r="M1283" s="18">
        <f t="shared" si="411"/>
        <v>0</v>
      </c>
      <c r="N1283" s="18">
        <v>100</v>
      </c>
      <c r="O1283" s="18">
        <v>100</v>
      </c>
      <c r="P1283" s="433"/>
      <c r="Q1283" s="433"/>
      <c r="R1283" s="433"/>
      <c r="S1283" s="433"/>
      <c r="T1283" s="2"/>
    </row>
    <row r="1284" spans="1:20" x14ac:dyDescent="0.25">
      <c r="A1284" s="427"/>
      <c r="B1284" s="430"/>
      <c r="C1284" s="16">
        <v>2018</v>
      </c>
      <c r="D1284" s="18">
        <f t="shared" si="407"/>
        <v>1508.6</v>
      </c>
      <c r="E1284" s="18">
        <f t="shared" ref="E1284:M1284" si="412">SUM(E1291+E1298)</f>
        <v>1508.6</v>
      </c>
      <c r="F1284" s="18">
        <f t="shared" si="412"/>
        <v>0</v>
      </c>
      <c r="G1284" s="18">
        <f t="shared" si="412"/>
        <v>0</v>
      </c>
      <c r="H1284" s="18">
        <f t="shared" si="412"/>
        <v>0</v>
      </c>
      <c r="I1284" s="18">
        <f t="shared" si="412"/>
        <v>0</v>
      </c>
      <c r="J1284" s="18">
        <f t="shared" si="412"/>
        <v>1508.6</v>
      </c>
      <c r="K1284" s="18">
        <f t="shared" si="412"/>
        <v>1508.6</v>
      </c>
      <c r="L1284" s="18">
        <f t="shared" si="412"/>
        <v>0</v>
      </c>
      <c r="M1284" s="18">
        <f t="shared" si="412"/>
        <v>0</v>
      </c>
      <c r="N1284" s="18">
        <v>100</v>
      </c>
      <c r="O1284" s="18">
        <v>100</v>
      </c>
      <c r="P1284" s="433"/>
      <c r="Q1284" s="433"/>
      <c r="R1284" s="433"/>
      <c r="S1284" s="433"/>
      <c r="T1284" s="2"/>
    </row>
    <row r="1285" spans="1:20" x14ac:dyDescent="0.25">
      <c r="A1285" s="427"/>
      <c r="B1285" s="430"/>
      <c r="C1285" s="16">
        <v>2019</v>
      </c>
      <c r="D1285" s="18">
        <f t="shared" si="407"/>
        <v>912.2</v>
      </c>
      <c r="E1285" s="18">
        <f t="shared" ref="E1285:M1285" si="413">SUM(E1292+E1299)</f>
        <v>912.2</v>
      </c>
      <c r="F1285" s="18">
        <f t="shared" si="413"/>
        <v>0</v>
      </c>
      <c r="G1285" s="18">
        <f t="shared" si="413"/>
        <v>0</v>
      </c>
      <c r="H1285" s="18">
        <f t="shared" si="413"/>
        <v>0</v>
      </c>
      <c r="I1285" s="18">
        <f t="shared" si="413"/>
        <v>0</v>
      </c>
      <c r="J1285" s="18">
        <f t="shared" si="413"/>
        <v>912.2</v>
      </c>
      <c r="K1285" s="18">
        <f t="shared" si="413"/>
        <v>912.2</v>
      </c>
      <c r="L1285" s="18">
        <f t="shared" si="413"/>
        <v>0</v>
      </c>
      <c r="M1285" s="18">
        <f t="shared" si="413"/>
        <v>0</v>
      </c>
      <c r="N1285" s="18">
        <v>100</v>
      </c>
      <c r="O1285" s="18">
        <v>100</v>
      </c>
      <c r="P1285" s="433"/>
      <c r="Q1285" s="433"/>
      <c r="R1285" s="433"/>
      <c r="S1285" s="433"/>
      <c r="T1285" s="2"/>
    </row>
    <row r="1286" spans="1:20" x14ac:dyDescent="0.25">
      <c r="A1286" s="428"/>
      <c r="B1286" s="431"/>
      <c r="C1286" s="16">
        <v>2020</v>
      </c>
      <c r="D1286" s="18">
        <f t="shared" si="407"/>
        <v>7.1</v>
      </c>
      <c r="E1286" s="18">
        <f t="shared" ref="E1286:M1286" si="414">SUM(E1293+E1300)</f>
        <v>7</v>
      </c>
      <c r="F1286" s="18">
        <f t="shared" si="414"/>
        <v>0</v>
      </c>
      <c r="G1286" s="18">
        <f t="shared" si="414"/>
        <v>0</v>
      </c>
      <c r="H1286" s="18">
        <f t="shared" si="414"/>
        <v>0</v>
      </c>
      <c r="I1286" s="18">
        <f t="shared" si="414"/>
        <v>0</v>
      </c>
      <c r="J1286" s="18">
        <f t="shared" si="414"/>
        <v>7.1</v>
      </c>
      <c r="K1286" s="18">
        <f t="shared" si="414"/>
        <v>7</v>
      </c>
      <c r="L1286" s="18">
        <f t="shared" si="414"/>
        <v>0</v>
      </c>
      <c r="M1286" s="18">
        <f t="shared" si="414"/>
        <v>0</v>
      </c>
      <c r="N1286" s="18">
        <v>100</v>
      </c>
      <c r="O1286" s="319">
        <f>E1286/D1286</f>
        <v>0.9859154929577465</v>
      </c>
      <c r="P1286" s="434"/>
      <c r="Q1286" s="434"/>
      <c r="R1286" s="434"/>
      <c r="S1286" s="434"/>
      <c r="T1286" s="2"/>
    </row>
    <row r="1287" spans="1:20" x14ac:dyDescent="0.25">
      <c r="A1287" s="385" t="s">
        <v>246</v>
      </c>
      <c r="B1287" s="388" t="s">
        <v>263</v>
      </c>
      <c r="C1287" s="8">
        <v>2014</v>
      </c>
      <c r="D1287" s="90">
        <v>50</v>
      </c>
      <c r="E1287" s="90">
        <v>0</v>
      </c>
      <c r="F1287" s="90">
        <v>0</v>
      </c>
      <c r="G1287" s="90">
        <v>0</v>
      </c>
      <c r="H1287" s="90">
        <v>0</v>
      </c>
      <c r="I1287" s="90">
        <v>0</v>
      </c>
      <c r="J1287" s="90">
        <v>50</v>
      </c>
      <c r="K1287" s="90">
        <v>0</v>
      </c>
      <c r="L1287" s="90">
        <v>0</v>
      </c>
      <c r="M1287" s="90">
        <v>0</v>
      </c>
      <c r="N1287" s="90">
        <v>100</v>
      </c>
      <c r="O1287" s="90">
        <v>0</v>
      </c>
      <c r="P1287" s="484" t="s">
        <v>264</v>
      </c>
      <c r="Q1287" s="28">
        <v>0.1</v>
      </c>
      <c r="R1287" s="28">
        <v>0</v>
      </c>
      <c r="S1287" s="28">
        <v>100</v>
      </c>
      <c r="T1287" s="2"/>
    </row>
    <row r="1288" spans="1:20" x14ac:dyDescent="0.25">
      <c r="A1288" s="386"/>
      <c r="B1288" s="389"/>
      <c r="C1288" s="8">
        <v>2015</v>
      </c>
      <c r="D1288" s="90">
        <v>0</v>
      </c>
      <c r="E1288" s="90">
        <v>0</v>
      </c>
      <c r="F1288" s="90">
        <v>0</v>
      </c>
      <c r="G1288" s="90">
        <v>0</v>
      </c>
      <c r="H1288" s="90">
        <v>0</v>
      </c>
      <c r="I1288" s="90">
        <v>0</v>
      </c>
      <c r="J1288" s="90">
        <v>0</v>
      </c>
      <c r="K1288" s="90">
        <v>0</v>
      </c>
      <c r="L1288" s="90">
        <v>0</v>
      </c>
      <c r="M1288" s="90">
        <v>0</v>
      </c>
      <c r="N1288" s="90">
        <v>0</v>
      </c>
      <c r="O1288" s="90">
        <v>0</v>
      </c>
      <c r="P1288" s="503"/>
      <c r="Q1288" s="85">
        <v>0.1</v>
      </c>
      <c r="R1288" s="85">
        <v>0.1</v>
      </c>
      <c r="S1288" s="85">
        <v>100</v>
      </c>
      <c r="T1288" s="2"/>
    </row>
    <row r="1289" spans="1:20" x14ac:dyDescent="0.25">
      <c r="A1289" s="386"/>
      <c r="B1289" s="389"/>
      <c r="C1289" s="8">
        <v>2016</v>
      </c>
      <c r="D1289" s="90">
        <v>0</v>
      </c>
      <c r="E1289" s="90">
        <v>0</v>
      </c>
      <c r="F1289" s="90">
        <v>0</v>
      </c>
      <c r="G1289" s="90">
        <v>0</v>
      </c>
      <c r="H1289" s="90">
        <v>0</v>
      </c>
      <c r="I1289" s="90">
        <v>0</v>
      </c>
      <c r="J1289" s="90">
        <v>0</v>
      </c>
      <c r="K1289" s="90">
        <v>0</v>
      </c>
      <c r="L1289" s="90">
        <v>0</v>
      </c>
      <c r="M1289" s="90">
        <v>0</v>
      </c>
      <c r="N1289" s="90">
        <v>0</v>
      </c>
      <c r="O1289" s="90">
        <v>0</v>
      </c>
      <c r="P1289" s="503"/>
      <c r="Q1289" s="144">
        <v>0.1</v>
      </c>
      <c r="R1289" s="144">
        <v>0</v>
      </c>
      <c r="S1289" s="144">
        <v>100</v>
      </c>
      <c r="T1289" s="2"/>
    </row>
    <row r="1290" spans="1:20" x14ac:dyDescent="0.25">
      <c r="A1290" s="386"/>
      <c r="B1290" s="389"/>
      <c r="C1290" s="8">
        <v>2017</v>
      </c>
      <c r="D1290" s="90">
        <v>0</v>
      </c>
      <c r="E1290" s="90">
        <v>0</v>
      </c>
      <c r="F1290" s="90">
        <v>0</v>
      </c>
      <c r="G1290" s="90">
        <v>0</v>
      </c>
      <c r="H1290" s="90">
        <v>0</v>
      </c>
      <c r="I1290" s="90">
        <v>0</v>
      </c>
      <c r="J1290" s="90">
        <v>0</v>
      </c>
      <c r="K1290" s="90">
        <v>0</v>
      </c>
      <c r="L1290" s="90">
        <v>0</v>
      </c>
      <c r="M1290" s="90">
        <v>0</v>
      </c>
      <c r="N1290" s="90">
        <v>0</v>
      </c>
      <c r="O1290" s="90">
        <v>0</v>
      </c>
      <c r="P1290" s="503"/>
      <c r="Q1290" s="171">
        <v>0.1</v>
      </c>
      <c r="R1290" s="171">
        <v>0</v>
      </c>
      <c r="S1290" s="171">
        <v>100</v>
      </c>
      <c r="T1290" s="2"/>
    </row>
    <row r="1291" spans="1:20" x14ac:dyDescent="0.25">
      <c r="A1291" s="386"/>
      <c r="B1291" s="389"/>
      <c r="C1291" s="8">
        <v>2018</v>
      </c>
      <c r="D1291" s="90">
        <v>0</v>
      </c>
      <c r="E1291" s="90">
        <v>0</v>
      </c>
      <c r="F1291" s="90">
        <v>0</v>
      </c>
      <c r="G1291" s="90">
        <v>0</v>
      </c>
      <c r="H1291" s="90">
        <v>0</v>
      </c>
      <c r="I1291" s="90">
        <v>0</v>
      </c>
      <c r="J1291" s="90">
        <v>0</v>
      </c>
      <c r="K1291" s="90">
        <v>0</v>
      </c>
      <c r="L1291" s="90">
        <v>0</v>
      </c>
      <c r="M1291" s="90">
        <v>0</v>
      </c>
      <c r="N1291" s="90">
        <v>0</v>
      </c>
      <c r="O1291" s="90">
        <v>0</v>
      </c>
      <c r="P1291" s="503"/>
      <c r="Q1291" s="217">
        <v>0.1</v>
      </c>
      <c r="R1291" s="217">
        <v>0</v>
      </c>
      <c r="S1291" s="217">
        <v>100</v>
      </c>
      <c r="T1291" s="2"/>
    </row>
    <row r="1292" spans="1:20" x14ac:dyDescent="0.25">
      <c r="A1292" s="386"/>
      <c r="B1292" s="389"/>
      <c r="C1292" s="8">
        <v>2019</v>
      </c>
      <c r="D1292" s="90">
        <v>0</v>
      </c>
      <c r="E1292" s="90">
        <v>0</v>
      </c>
      <c r="F1292" s="90">
        <v>0</v>
      </c>
      <c r="G1292" s="90">
        <v>0</v>
      </c>
      <c r="H1292" s="90">
        <v>0</v>
      </c>
      <c r="I1292" s="90">
        <v>0</v>
      </c>
      <c r="J1292" s="90">
        <v>0</v>
      </c>
      <c r="K1292" s="90">
        <v>0</v>
      </c>
      <c r="L1292" s="90">
        <v>0</v>
      </c>
      <c r="M1292" s="90">
        <v>0</v>
      </c>
      <c r="N1292" s="90">
        <v>0</v>
      </c>
      <c r="O1292" s="90">
        <v>0</v>
      </c>
      <c r="P1292" s="503"/>
      <c r="Q1292" s="263">
        <v>0.1</v>
      </c>
      <c r="R1292" s="263">
        <v>0</v>
      </c>
      <c r="S1292" s="263">
        <v>100</v>
      </c>
      <c r="T1292" s="2"/>
    </row>
    <row r="1293" spans="1:20" x14ac:dyDescent="0.25">
      <c r="A1293" s="387"/>
      <c r="B1293" s="390"/>
      <c r="C1293" s="310">
        <v>2020</v>
      </c>
      <c r="D1293" s="90">
        <v>0</v>
      </c>
      <c r="E1293" s="90">
        <v>0</v>
      </c>
      <c r="F1293" s="90">
        <v>0</v>
      </c>
      <c r="G1293" s="90">
        <v>0</v>
      </c>
      <c r="H1293" s="90">
        <v>0</v>
      </c>
      <c r="I1293" s="90">
        <v>0</v>
      </c>
      <c r="J1293" s="90">
        <v>0</v>
      </c>
      <c r="K1293" s="90">
        <v>0</v>
      </c>
      <c r="L1293" s="90">
        <v>0</v>
      </c>
      <c r="M1293" s="90">
        <v>0</v>
      </c>
      <c r="N1293" s="90">
        <v>0</v>
      </c>
      <c r="O1293" s="90">
        <v>0</v>
      </c>
      <c r="P1293" s="485"/>
      <c r="Q1293" s="311">
        <v>0.1</v>
      </c>
      <c r="R1293" s="311">
        <v>0</v>
      </c>
      <c r="S1293" s="311">
        <v>100</v>
      </c>
      <c r="T1293" s="2"/>
    </row>
    <row r="1294" spans="1:20" ht="15" customHeight="1" x14ac:dyDescent="0.25">
      <c r="A1294" s="385" t="s">
        <v>505</v>
      </c>
      <c r="B1294" s="380" t="s">
        <v>265</v>
      </c>
      <c r="C1294" s="8">
        <v>2014</v>
      </c>
      <c r="D1294" s="90">
        <v>20717</v>
      </c>
      <c r="E1294" s="90">
        <v>20716.259999999998</v>
      </c>
      <c r="F1294" s="90">
        <v>0</v>
      </c>
      <c r="G1294" s="90">
        <v>0</v>
      </c>
      <c r="H1294" s="90">
        <v>0</v>
      </c>
      <c r="I1294" s="90">
        <v>0</v>
      </c>
      <c r="J1294" s="90">
        <v>20717</v>
      </c>
      <c r="K1294" s="90">
        <v>20716.259999999998</v>
      </c>
      <c r="L1294" s="90">
        <v>0</v>
      </c>
      <c r="M1294" s="90">
        <v>0</v>
      </c>
      <c r="N1294" s="90">
        <v>100</v>
      </c>
      <c r="O1294" s="90">
        <v>100</v>
      </c>
      <c r="P1294" s="377" t="s">
        <v>266</v>
      </c>
      <c r="Q1294" s="28" t="s">
        <v>267</v>
      </c>
      <c r="R1294" s="28">
        <v>1.7</v>
      </c>
      <c r="S1294" s="28">
        <v>100</v>
      </c>
      <c r="T1294" s="2"/>
    </row>
    <row r="1295" spans="1:20" x14ac:dyDescent="0.25">
      <c r="A1295" s="386"/>
      <c r="B1295" s="381"/>
      <c r="C1295" s="8">
        <v>2015</v>
      </c>
      <c r="D1295" s="90">
        <v>1920</v>
      </c>
      <c r="E1295" s="90">
        <v>1913.2</v>
      </c>
      <c r="F1295" s="90">
        <v>0</v>
      </c>
      <c r="G1295" s="90">
        <v>0</v>
      </c>
      <c r="H1295" s="90">
        <v>0</v>
      </c>
      <c r="I1295" s="90">
        <v>0</v>
      </c>
      <c r="J1295" s="90">
        <v>1920</v>
      </c>
      <c r="K1295" s="90">
        <v>1913.2</v>
      </c>
      <c r="L1295" s="90">
        <v>0</v>
      </c>
      <c r="M1295" s="90">
        <v>0</v>
      </c>
      <c r="N1295" s="90">
        <v>100</v>
      </c>
      <c r="O1295" s="90">
        <v>99.65</v>
      </c>
      <c r="P1295" s="378"/>
      <c r="Q1295" s="85" t="s">
        <v>267</v>
      </c>
      <c r="R1295" s="85">
        <v>0.19</v>
      </c>
      <c r="S1295" s="85">
        <v>100</v>
      </c>
      <c r="T1295" s="2"/>
    </row>
    <row r="1296" spans="1:20" x14ac:dyDescent="0.25">
      <c r="A1296" s="386"/>
      <c r="B1296" s="381"/>
      <c r="C1296" s="8">
        <v>2016</v>
      </c>
      <c r="D1296" s="90">
        <v>2474</v>
      </c>
      <c r="E1296" s="90">
        <v>2473.9</v>
      </c>
      <c r="F1296" s="90">
        <v>0</v>
      </c>
      <c r="G1296" s="90">
        <v>0</v>
      </c>
      <c r="H1296" s="90">
        <v>0</v>
      </c>
      <c r="I1296" s="90">
        <v>0</v>
      </c>
      <c r="J1296" s="90">
        <v>2474</v>
      </c>
      <c r="K1296" s="90">
        <v>2473.9</v>
      </c>
      <c r="L1296" s="90">
        <v>0</v>
      </c>
      <c r="M1296" s="90">
        <v>0</v>
      </c>
      <c r="N1296" s="90">
        <v>100</v>
      </c>
      <c r="O1296" s="90">
        <v>100</v>
      </c>
      <c r="P1296" s="378"/>
      <c r="Q1296" s="144" t="s">
        <v>267</v>
      </c>
      <c r="R1296" s="140">
        <v>0.3</v>
      </c>
      <c r="S1296" s="140">
        <v>100</v>
      </c>
      <c r="T1296" s="2"/>
    </row>
    <row r="1297" spans="1:20" x14ac:dyDescent="0.25">
      <c r="A1297" s="386"/>
      <c r="B1297" s="381"/>
      <c r="C1297" s="8">
        <v>2017</v>
      </c>
      <c r="D1297" s="90">
        <v>668.9</v>
      </c>
      <c r="E1297" s="90">
        <v>668.9</v>
      </c>
      <c r="F1297" s="90">
        <v>0</v>
      </c>
      <c r="G1297" s="90">
        <v>0</v>
      </c>
      <c r="H1297" s="90">
        <v>0</v>
      </c>
      <c r="I1297" s="90">
        <v>0</v>
      </c>
      <c r="J1297" s="90">
        <v>668.9</v>
      </c>
      <c r="K1297" s="90">
        <v>668.9</v>
      </c>
      <c r="L1297" s="90">
        <v>0</v>
      </c>
      <c r="M1297" s="90">
        <v>0</v>
      </c>
      <c r="N1297" s="90">
        <v>100</v>
      </c>
      <c r="O1297" s="90">
        <v>100</v>
      </c>
      <c r="P1297" s="378"/>
      <c r="Q1297" s="171" t="s">
        <v>267</v>
      </c>
      <c r="R1297" s="168">
        <v>0.1</v>
      </c>
      <c r="S1297" s="168">
        <v>100</v>
      </c>
      <c r="T1297" s="2"/>
    </row>
    <row r="1298" spans="1:20" x14ac:dyDescent="0.25">
      <c r="A1298" s="386"/>
      <c r="B1298" s="381"/>
      <c r="C1298" s="8">
        <v>2018</v>
      </c>
      <c r="D1298" s="90">
        <v>1508.6</v>
      </c>
      <c r="E1298" s="90">
        <v>1508.6</v>
      </c>
      <c r="F1298" s="90">
        <v>0</v>
      </c>
      <c r="G1298" s="90">
        <v>0</v>
      </c>
      <c r="H1298" s="90">
        <v>0</v>
      </c>
      <c r="I1298" s="90">
        <v>0</v>
      </c>
      <c r="J1298" s="90">
        <v>1508.6</v>
      </c>
      <c r="K1298" s="90">
        <v>1508.6</v>
      </c>
      <c r="L1298" s="90">
        <v>0</v>
      </c>
      <c r="M1298" s="90">
        <v>0</v>
      </c>
      <c r="N1298" s="90">
        <v>100</v>
      </c>
      <c r="O1298" s="90">
        <v>100</v>
      </c>
      <c r="P1298" s="378"/>
      <c r="Q1298" s="217" t="s">
        <v>267</v>
      </c>
      <c r="R1298" s="210">
        <v>0.1</v>
      </c>
      <c r="S1298" s="210">
        <v>100</v>
      </c>
      <c r="T1298" s="2"/>
    </row>
    <row r="1299" spans="1:20" x14ac:dyDescent="0.25">
      <c r="A1299" s="386"/>
      <c r="B1299" s="381"/>
      <c r="C1299" s="8">
        <v>2019</v>
      </c>
      <c r="D1299" s="90">
        <v>912.2</v>
      </c>
      <c r="E1299" s="90">
        <v>912.2</v>
      </c>
      <c r="F1299" s="90">
        <v>0</v>
      </c>
      <c r="G1299" s="90">
        <v>0</v>
      </c>
      <c r="H1299" s="90">
        <v>0</v>
      </c>
      <c r="I1299" s="90">
        <v>0</v>
      </c>
      <c r="J1299" s="90">
        <v>912.2</v>
      </c>
      <c r="K1299" s="90">
        <v>912.2</v>
      </c>
      <c r="L1299" s="90">
        <v>0</v>
      </c>
      <c r="M1299" s="90">
        <v>0</v>
      </c>
      <c r="N1299" s="90">
        <v>100</v>
      </c>
      <c r="O1299" s="90">
        <v>100</v>
      </c>
      <c r="P1299" s="378"/>
      <c r="Q1299" s="263" t="s">
        <v>267</v>
      </c>
      <c r="R1299" s="253">
        <v>0.1</v>
      </c>
      <c r="S1299" s="253">
        <v>100</v>
      </c>
      <c r="T1299" s="2"/>
    </row>
    <row r="1300" spans="1:20" x14ac:dyDescent="0.25">
      <c r="A1300" s="387"/>
      <c r="B1300" s="382"/>
      <c r="C1300" s="310">
        <v>2020</v>
      </c>
      <c r="D1300" s="90">
        <v>7.1</v>
      </c>
      <c r="E1300" s="90">
        <v>7</v>
      </c>
      <c r="F1300" s="90">
        <v>0</v>
      </c>
      <c r="G1300" s="90">
        <v>0</v>
      </c>
      <c r="H1300" s="90">
        <v>0</v>
      </c>
      <c r="I1300" s="90">
        <v>0</v>
      </c>
      <c r="J1300" s="90">
        <v>7.1</v>
      </c>
      <c r="K1300" s="90">
        <v>7</v>
      </c>
      <c r="L1300" s="90">
        <v>0</v>
      </c>
      <c r="M1300" s="90">
        <v>0</v>
      </c>
      <c r="N1300" s="90">
        <v>100</v>
      </c>
      <c r="O1300" s="320">
        <f>E1300/D1300</f>
        <v>0.9859154929577465</v>
      </c>
      <c r="P1300" s="379"/>
      <c r="Q1300" s="311" t="s">
        <v>267</v>
      </c>
      <c r="R1300" s="306">
        <v>0</v>
      </c>
      <c r="S1300" s="306">
        <v>100</v>
      </c>
      <c r="T1300" s="2"/>
    </row>
    <row r="1301" spans="1:20" ht="15" customHeight="1" x14ac:dyDescent="0.25">
      <c r="A1301" s="426" t="s">
        <v>252</v>
      </c>
      <c r="B1301" s="429" t="s">
        <v>269</v>
      </c>
      <c r="C1301" s="17" t="s">
        <v>610</v>
      </c>
      <c r="D1301" s="18">
        <f>SUM(D1302:D1308)</f>
        <v>1143344.8999999999</v>
      </c>
      <c r="E1301" s="18">
        <f t="shared" ref="E1301:M1301" si="415">SUM(E1302:E1308)</f>
        <v>1143344.8999999999</v>
      </c>
      <c r="F1301" s="18">
        <f t="shared" si="415"/>
        <v>0</v>
      </c>
      <c r="G1301" s="18">
        <f t="shared" si="415"/>
        <v>0</v>
      </c>
      <c r="H1301" s="18">
        <f t="shared" si="415"/>
        <v>90470.900000000009</v>
      </c>
      <c r="I1301" s="18">
        <f t="shared" si="415"/>
        <v>90470.900000000009</v>
      </c>
      <c r="J1301" s="18">
        <f t="shared" si="415"/>
        <v>1052874</v>
      </c>
      <c r="K1301" s="18">
        <f t="shared" si="415"/>
        <v>1052874</v>
      </c>
      <c r="L1301" s="18">
        <f t="shared" si="415"/>
        <v>0</v>
      </c>
      <c r="M1301" s="18">
        <f t="shared" si="415"/>
        <v>0</v>
      </c>
      <c r="N1301" s="18">
        <v>100</v>
      </c>
      <c r="O1301" s="18">
        <v>100</v>
      </c>
      <c r="P1301" s="432" t="s">
        <v>22</v>
      </c>
      <c r="Q1301" s="432" t="s">
        <v>22</v>
      </c>
      <c r="R1301" s="432" t="s">
        <v>22</v>
      </c>
      <c r="S1301" s="432" t="s">
        <v>22</v>
      </c>
      <c r="T1301" s="2"/>
    </row>
    <row r="1302" spans="1:20" x14ac:dyDescent="0.25">
      <c r="A1302" s="427"/>
      <c r="B1302" s="430"/>
      <c r="C1302" s="16">
        <v>2014</v>
      </c>
      <c r="D1302" s="18">
        <f t="shared" ref="D1302:M1302" si="416">SUM(D1309+D1311)</f>
        <v>110850</v>
      </c>
      <c r="E1302" s="18">
        <f t="shared" si="416"/>
        <v>110850</v>
      </c>
      <c r="F1302" s="18">
        <f t="shared" si="416"/>
        <v>0</v>
      </c>
      <c r="G1302" s="18">
        <f t="shared" si="416"/>
        <v>0</v>
      </c>
      <c r="H1302" s="18">
        <f t="shared" si="416"/>
        <v>12101</v>
      </c>
      <c r="I1302" s="18">
        <f t="shared" si="416"/>
        <v>12101</v>
      </c>
      <c r="J1302" s="18">
        <f t="shared" si="416"/>
        <v>98749</v>
      </c>
      <c r="K1302" s="18">
        <f t="shared" si="416"/>
        <v>98749</v>
      </c>
      <c r="L1302" s="18">
        <f t="shared" si="416"/>
        <v>0</v>
      </c>
      <c r="M1302" s="18">
        <f t="shared" si="416"/>
        <v>0</v>
      </c>
      <c r="N1302" s="18">
        <v>100</v>
      </c>
      <c r="O1302" s="18">
        <v>100</v>
      </c>
      <c r="P1302" s="433"/>
      <c r="Q1302" s="433"/>
      <c r="R1302" s="433"/>
      <c r="S1302" s="433"/>
      <c r="T1302" s="2"/>
    </row>
    <row r="1303" spans="1:20" x14ac:dyDescent="0.25">
      <c r="A1303" s="427"/>
      <c r="B1303" s="430"/>
      <c r="C1303" s="16">
        <v>2015</v>
      </c>
      <c r="D1303" s="18">
        <f t="shared" ref="D1303:M1303" si="417">SUM(D1310+D1312+D1318)</f>
        <v>130157</v>
      </c>
      <c r="E1303" s="18">
        <f t="shared" si="417"/>
        <v>130157</v>
      </c>
      <c r="F1303" s="18">
        <f t="shared" si="417"/>
        <v>0</v>
      </c>
      <c r="G1303" s="18">
        <f t="shared" si="417"/>
        <v>0</v>
      </c>
      <c r="H1303" s="18">
        <f t="shared" si="417"/>
        <v>12670</v>
      </c>
      <c r="I1303" s="18">
        <f t="shared" si="417"/>
        <v>12670</v>
      </c>
      <c r="J1303" s="18">
        <f t="shared" si="417"/>
        <v>117487</v>
      </c>
      <c r="K1303" s="18">
        <f t="shared" si="417"/>
        <v>117487</v>
      </c>
      <c r="L1303" s="18">
        <f t="shared" si="417"/>
        <v>0</v>
      </c>
      <c r="M1303" s="18">
        <f t="shared" si="417"/>
        <v>0</v>
      </c>
      <c r="N1303" s="18">
        <v>100</v>
      </c>
      <c r="O1303" s="18">
        <v>100</v>
      </c>
      <c r="P1303" s="433"/>
      <c r="Q1303" s="433"/>
      <c r="R1303" s="433"/>
      <c r="S1303" s="433"/>
      <c r="T1303" s="2"/>
    </row>
    <row r="1304" spans="1:20" x14ac:dyDescent="0.25">
      <c r="A1304" s="427"/>
      <c r="B1304" s="430"/>
      <c r="C1304" s="16">
        <v>2016</v>
      </c>
      <c r="D1304" s="18">
        <f>SUM(D1313+D1319+D1322)</f>
        <v>291543</v>
      </c>
      <c r="E1304" s="18">
        <f t="shared" ref="E1304:M1304" si="418">SUM(E1313+E1319+E1322)</f>
        <v>291543</v>
      </c>
      <c r="F1304" s="18">
        <f t="shared" si="418"/>
        <v>0</v>
      </c>
      <c r="G1304" s="18">
        <f t="shared" si="418"/>
        <v>0</v>
      </c>
      <c r="H1304" s="18">
        <f t="shared" si="418"/>
        <v>13478</v>
      </c>
      <c r="I1304" s="18">
        <f t="shared" si="418"/>
        <v>13478</v>
      </c>
      <c r="J1304" s="18">
        <f t="shared" si="418"/>
        <v>278065</v>
      </c>
      <c r="K1304" s="18">
        <f t="shared" si="418"/>
        <v>278065</v>
      </c>
      <c r="L1304" s="18">
        <f t="shared" si="418"/>
        <v>0</v>
      </c>
      <c r="M1304" s="18">
        <f t="shared" si="418"/>
        <v>0</v>
      </c>
      <c r="N1304" s="18">
        <v>100</v>
      </c>
      <c r="O1304" s="18">
        <v>100</v>
      </c>
      <c r="P1304" s="433"/>
      <c r="Q1304" s="433"/>
      <c r="R1304" s="433"/>
      <c r="S1304" s="433"/>
      <c r="T1304" s="2"/>
    </row>
    <row r="1305" spans="1:20" x14ac:dyDescent="0.25">
      <c r="A1305" s="427"/>
      <c r="B1305" s="430"/>
      <c r="C1305" s="16">
        <v>2017</v>
      </c>
      <c r="D1305" s="18">
        <f>SUM(D1314+D1320+D1323)</f>
        <v>164662</v>
      </c>
      <c r="E1305" s="18">
        <f t="shared" ref="E1305:M1305" si="419">SUM(E1314+E1320+E1323)</f>
        <v>164662</v>
      </c>
      <c r="F1305" s="18">
        <f t="shared" si="419"/>
        <v>0</v>
      </c>
      <c r="G1305" s="18">
        <f t="shared" si="419"/>
        <v>0</v>
      </c>
      <c r="H1305" s="18">
        <f t="shared" si="419"/>
        <v>13878</v>
      </c>
      <c r="I1305" s="18">
        <f t="shared" si="419"/>
        <v>13878</v>
      </c>
      <c r="J1305" s="18">
        <f t="shared" si="419"/>
        <v>150784</v>
      </c>
      <c r="K1305" s="18">
        <f t="shared" si="419"/>
        <v>150784</v>
      </c>
      <c r="L1305" s="18">
        <f t="shared" si="419"/>
        <v>0</v>
      </c>
      <c r="M1305" s="18">
        <f t="shared" si="419"/>
        <v>0</v>
      </c>
      <c r="N1305" s="18">
        <v>100</v>
      </c>
      <c r="O1305" s="18">
        <v>100</v>
      </c>
      <c r="P1305" s="433"/>
      <c r="Q1305" s="433"/>
      <c r="R1305" s="433"/>
      <c r="S1305" s="433"/>
      <c r="T1305" s="2"/>
    </row>
    <row r="1306" spans="1:20" x14ac:dyDescent="0.25">
      <c r="A1306" s="427"/>
      <c r="B1306" s="430"/>
      <c r="C1306" s="16">
        <v>2018</v>
      </c>
      <c r="D1306" s="18">
        <f>SUM(D1315+D1321+D1324+D1327)</f>
        <v>141668</v>
      </c>
      <c r="E1306" s="18">
        <f t="shared" ref="E1306:M1306" si="420">SUM(E1315+E1321+E1324+E1327)</f>
        <v>141668</v>
      </c>
      <c r="F1306" s="18">
        <f t="shared" si="420"/>
        <v>0</v>
      </c>
      <c r="G1306" s="18">
        <f t="shared" si="420"/>
        <v>0</v>
      </c>
      <c r="H1306" s="18">
        <f t="shared" si="420"/>
        <v>13784.8</v>
      </c>
      <c r="I1306" s="18">
        <f t="shared" si="420"/>
        <v>13784.8</v>
      </c>
      <c r="J1306" s="18">
        <f t="shared" si="420"/>
        <v>127883.20000000001</v>
      </c>
      <c r="K1306" s="18">
        <f t="shared" si="420"/>
        <v>127883.20000000001</v>
      </c>
      <c r="L1306" s="18">
        <f t="shared" si="420"/>
        <v>0</v>
      </c>
      <c r="M1306" s="18">
        <f t="shared" si="420"/>
        <v>0</v>
      </c>
      <c r="N1306" s="18">
        <v>100</v>
      </c>
      <c r="O1306" s="18">
        <v>100</v>
      </c>
      <c r="P1306" s="433"/>
      <c r="Q1306" s="433"/>
      <c r="R1306" s="433"/>
      <c r="S1306" s="433"/>
      <c r="T1306" s="2"/>
    </row>
    <row r="1307" spans="1:20" x14ac:dyDescent="0.25">
      <c r="A1307" s="427"/>
      <c r="B1307" s="430"/>
      <c r="C1307" s="16">
        <v>2019</v>
      </c>
      <c r="D1307" s="18">
        <f>SUM(D1316+D1325+D1328)</f>
        <v>139991.4</v>
      </c>
      <c r="E1307" s="18">
        <f t="shared" ref="E1307:L1307" si="421">SUM(E1316+E1325+E1328)</f>
        <v>139991.4</v>
      </c>
      <c r="F1307" s="18">
        <f t="shared" si="421"/>
        <v>0</v>
      </c>
      <c r="G1307" s="18">
        <f t="shared" si="421"/>
        <v>0</v>
      </c>
      <c r="H1307" s="18">
        <f t="shared" si="421"/>
        <v>9249.1</v>
      </c>
      <c r="I1307" s="18">
        <f t="shared" si="421"/>
        <v>9249.1</v>
      </c>
      <c r="J1307" s="18">
        <f t="shared" si="421"/>
        <v>130742.3</v>
      </c>
      <c r="K1307" s="18">
        <f t="shared" si="421"/>
        <v>130742.3</v>
      </c>
      <c r="L1307" s="18">
        <f t="shared" si="421"/>
        <v>0</v>
      </c>
      <c r="M1307" s="18">
        <f>SUM(M1316+M1325+M1328)</f>
        <v>0</v>
      </c>
      <c r="N1307" s="18">
        <v>100</v>
      </c>
      <c r="O1307" s="18">
        <v>100</v>
      </c>
      <c r="P1307" s="433"/>
      <c r="Q1307" s="433"/>
      <c r="R1307" s="433"/>
      <c r="S1307" s="433"/>
      <c r="T1307" s="2"/>
    </row>
    <row r="1308" spans="1:20" x14ac:dyDescent="0.25">
      <c r="A1308" s="428"/>
      <c r="B1308" s="431"/>
      <c r="C1308" s="16">
        <v>2020</v>
      </c>
      <c r="D1308" s="18">
        <f>SUM(D1317+D1326+D1329)</f>
        <v>164473.5</v>
      </c>
      <c r="E1308" s="18">
        <f t="shared" ref="E1308:M1308" si="422">SUM(E1317+E1326+E1329)</f>
        <v>164473.5</v>
      </c>
      <c r="F1308" s="18">
        <f t="shared" si="422"/>
        <v>0</v>
      </c>
      <c r="G1308" s="18">
        <f t="shared" si="422"/>
        <v>0</v>
      </c>
      <c r="H1308" s="18">
        <f t="shared" si="422"/>
        <v>15310</v>
      </c>
      <c r="I1308" s="18">
        <f t="shared" si="422"/>
        <v>15310</v>
      </c>
      <c r="J1308" s="18">
        <f t="shared" si="422"/>
        <v>149163.5</v>
      </c>
      <c r="K1308" s="18">
        <f t="shared" si="422"/>
        <v>149163.5</v>
      </c>
      <c r="L1308" s="18">
        <f t="shared" si="422"/>
        <v>0</v>
      </c>
      <c r="M1308" s="18">
        <f t="shared" si="422"/>
        <v>0</v>
      </c>
      <c r="N1308" s="18">
        <v>100</v>
      </c>
      <c r="O1308" s="18">
        <v>100</v>
      </c>
      <c r="P1308" s="434"/>
      <c r="Q1308" s="434"/>
      <c r="R1308" s="434"/>
      <c r="S1308" s="434"/>
      <c r="T1308" s="2"/>
    </row>
    <row r="1309" spans="1:20" ht="147" customHeight="1" x14ac:dyDescent="0.25">
      <c r="A1309" s="385" t="s">
        <v>253</v>
      </c>
      <c r="B1309" s="388" t="s">
        <v>271</v>
      </c>
      <c r="C1309" s="8">
        <v>2014</v>
      </c>
      <c r="D1309" s="90">
        <v>80749</v>
      </c>
      <c r="E1309" s="90">
        <v>80749</v>
      </c>
      <c r="F1309" s="90">
        <v>0</v>
      </c>
      <c r="G1309" s="90">
        <v>0</v>
      </c>
      <c r="H1309" s="90">
        <v>0</v>
      </c>
      <c r="I1309" s="90">
        <v>0</v>
      </c>
      <c r="J1309" s="90">
        <v>80749</v>
      </c>
      <c r="K1309" s="90">
        <v>80749</v>
      </c>
      <c r="L1309" s="90">
        <v>0</v>
      </c>
      <c r="M1309" s="90">
        <v>0</v>
      </c>
      <c r="N1309" s="90">
        <v>100</v>
      </c>
      <c r="O1309" s="90">
        <v>100</v>
      </c>
      <c r="P1309" s="40" t="s">
        <v>272</v>
      </c>
      <c r="Q1309" s="8" t="s">
        <v>273</v>
      </c>
      <c r="R1309" s="8" t="s">
        <v>273</v>
      </c>
      <c r="S1309" s="38">
        <v>100</v>
      </c>
      <c r="T1309" s="2"/>
    </row>
    <row r="1310" spans="1:20" ht="78.75" customHeight="1" x14ac:dyDescent="0.25">
      <c r="A1310" s="386"/>
      <c r="B1310" s="389"/>
      <c r="C1310" s="8">
        <v>2015</v>
      </c>
      <c r="D1310" s="90">
        <v>96487</v>
      </c>
      <c r="E1310" s="90">
        <v>96487</v>
      </c>
      <c r="F1310" s="90">
        <v>0</v>
      </c>
      <c r="G1310" s="90">
        <v>0</v>
      </c>
      <c r="H1310" s="90">
        <v>0</v>
      </c>
      <c r="I1310" s="90">
        <v>0</v>
      </c>
      <c r="J1310" s="90">
        <v>96487</v>
      </c>
      <c r="K1310" s="90">
        <v>96487</v>
      </c>
      <c r="L1310" s="90">
        <v>0</v>
      </c>
      <c r="M1310" s="90">
        <v>0</v>
      </c>
      <c r="N1310" s="90">
        <v>100</v>
      </c>
      <c r="O1310" s="90">
        <v>100</v>
      </c>
      <c r="P1310" s="40" t="s">
        <v>392</v>
      </c>
      <c r="Q1310" s="8" t="s">
        <v>393</v>
      </c>
      <c r="R1310" s="8" t="s">
        <v>393</v>
      </c>
      <c r="S1310" s="38">
        <v>100</v>
      </c>
      <c r="T1310" s="2"/>
    </row>
    <row r="1311" spans="1:20" ht="21" customHeight="1" x14ac:dyDescent="0.25">
      <c r="A1311" s="385" t="s">
        <v>506</v>
      </c>
      <c r="B1311" s="388" t="s">
        <v>274</v>
      </c>
      <c r="C1311" s="8">
        <v>2014</v>
      </c>
      <c r="D1311" s="90">
        <v>30101</v>
      </c>
      <c r="E1311" s="90">
        <v>30101</v>
      </c>
      <c r="F1311" s="90">
        <v>0</v>
      </c>
      <c r="G1311" s="90">
        <v>0</v>
      </c>
      <c r="H1311" s="90">
        <v>12101</v>
      </c>
      <c r="I1311" s="90">
        <v>12101</v>
      </c>
      <c r="J1311" s="90">
        <v>18000</v>
      </c>
      <c r="K1311" s="90">
        <v>18000</v>
      </c>
      <c r="L1311" s="90">
        <v>0</v>
      </c>
      <c r="M1311" s="90">
        <v>0</v>
      </c>
      <c r="N1311" s="90">
        <v>100</v>
      </c>
      <c r="O1311" s="90">
        <v>100</v>
      </c>
      <c r="P1311" s="377" t="s">
        <v>275</v>
      </c>
      <c r="Q1311" s="28">
        <v>100</v>
      </c>
      <c r="R1311" s="28">
        <v>100</v>
      </c>
      <c r="S1311" s="28">
        <v>100</v>
      </c>
      <c r="T1311" s="2"/>
    </row>
    <row r="1312" spans="1:20" ht="19.5" customHeight="1" x14ac:dyDescent="0.25">
      <c r="A1312" s="386"/>
      <c r="B1312" s="389"/>
      <c r="C1312" s="8">
        <v>2015</v>
      </c>
      <c r="D1312" s="90">
        <v>33670</v>
      </c>
      <c r="E1312" s="90">
        <v>33670</v>
      </c>
      <c r="F1312" s="90">
        <v>0</v>
      </c>
      <c r="G1312" s="90">
        <v>0</v>
      </c>
      <c r="H1312" s="90">
        <v>12670</v>
      </c>
      <c r="I1312" s="90">
        <v>12670</v>
      </c>
      <c r="J1312" s="90">
        <v>21000</v>
      </c>
      <c r="K1312" s="90">
        <v>21000</v>
      </c>
      <c r="L1312" s="90">
        <v>0</v>
      </c>
      <c r="M1312" s="90">
        <v>0</v>
      </c>
      <c r="N1312" s="90">
        <v>100</v>
      </c>
      <c r="O1312" s="90">
        <v>100</v>
      </c>
      <c r="P1312" s="378"/>
      <c r="Q1312" s="85">
        <v>100</v>
      </c>
      <c r="R1312" s="85">
        <v>100</v>
      </c>
      <c r="S1312" s="85">
        <v>100</v>
      </c>
      <c r="T1312" s="2"/>
    </row>
    <row r="1313" spans="1:20" ht="22.5" customHeight="1" x14ac:dyDescent="0.25">
      <c r="A1313" s="386"/>
      <c r="B1313" s="389"/>
      <c r="C1313" s="8">
        <v>2016</v>
      </c>
      <c r="D1313" s="90">
        <v>35478</v>
      </c>
      <c r="E1313" s="90">
        <v>35478</v>
      </c>
      <c r="F1313" s="90">
        <v>0</v>
      </c>
      <c r="G1313" s="90">
        <v>0</v>
      </c>
      <c r="H1313" s="90">
        <v>13478</v>
      </c>
      <c r="I1313" s="90">
        <v>13478</v>
      </c>
      <c r="J1313" s="90">
        <v>22000</v>
      </c>
      <c r="K1313" s="90">
        <v>22000</v>
      </c>
      <c r="L1313" s="90">
        <v>0</v>
      </c>
      <c r="M1313" s="90">
        <v>0</v>
      </c>
      <c r="N1313" s="90">
        <v>100</v>
      </c>
      <c r="O1313" s="90">
        <v>100</v>
      </c>
      <c r="P1313" s="378"/>
      <c r="Q1313" s="144">
        <v>100</v>
      </c>
      <c r="R1313" s="144">
        <v>100</v>
      </c>
      <c r="S1313" s="144">
        <v>100</v>
      </c>
      <c r="T1313" s="2"/>
    </row>
    <row r="1314" spans="1:20" ht="22.5" customHeight="1" x14ac:dyDescent="0.25">
      <c r="A1314" s="386"/>
      <c r="B1314" s="389"/>
      <c r="C1314" s="8">
        <v>2017</v>
      </c>
      <c r="D1314" s="90">
        <v>35878</v>
      </c>
      <c r="E1314" s="90">
        <v>35878</v>
      </c>
      <c r="F1314" s="90">
        <v>0</v>
      </c>
      <c r="G1314" s="90">
        <v>0</v>
      </c>
      <c r="H1314" s="90">
        <v>13878</v>
      </c>
      <c r="I1314" s="90">
        <v>13878</v>
      </c>
      <c r="J1314" s="90">
        <v>22000</v>
      </c>
      <c r="K1314" s="90">
        <v>22000</v>
      </c>
      <c r="L1314" s="90">
        <v>0</v>
      </c>
      <c r="M1314" s="90">
        <v>0</v>
      </c>
      <c r="N1314" s="90">
        <v>100</v>
      </c>
      <c r="O1314" s="90">
        <v>100</v>
      </c>
      <c r="P1314" s="378"/>
      <c r="Q1314" s="175">
        <v>100</v>
      </c>
      <c r="R1314" s="175">
        <v>100</v>
      </c>
      <c r="S1314" s="175">
        <v>100</v>
      </c>
      <c r="T1314" s="2"/>
    </row>
    <row r="1315" spans="1:20" ht="46.5" customHeight="1" x14ac:dyDescent="0.25">
      <c r="A1315" s="386"/>
      <c r="B1315" s="389"/>
      <c r="C1315" s="8">
        <v>2018</v>
      </c>
      <c r="D1315" s="90">
        <v>36784.800000000003</v>
      </c>
      <c r="E1315" s="90">
        <v>36784.800000000003</v>
      </c>
      <c r="F1315" s="90">
        <v>0</v>
      </c>
      <c r="G1315" s="90">
        <v>0</v>
      </c>
      <c r="H1315" s="90">
        <v>13784.8</v>
      </c>
      <c r="I1315" s="90">
        <v>13784.8</v>
      </c>
      <c r="J1315" s="90">
        <v>23000</v>
      </c>
      <c r="K1315" s="90">
        <v>23000</v>
      </c>
      <c r="L1315" s="90">
        <v>0</v>
      </c>
      <c r="M1315" s="90">
        <v>0</v>
      </c>
      <c r="N1315" s="90">
        <v>100</v>
      </c>
      <c r="O1315" s="90">
        <v>100</v>
      </c>
      <c r="P1315" s="378"/>
      <c r="Q1315" s="218">
        <v>100</v>
      </c>
      <c r="R1315" s="218">
        <v>100</v>
      </c>
      <c r="S1315" s="218">
        <v>100</v>
      </c>
      <c r="T1315" s="2"/>
    </row>
    <row r="1316" spans="1:20" ht="27.75" customHeight="1" x14ac:dyDescent="0.25">
      <c r="A1316" s="386"/>
      <c r="B1316" s="389"/>
      <c r="C1316" s="8">
        <v>2019</v>
      </c>
      <c r="D1316" s="90">
        <v>33249.1</v>
      </c>
      <c r="E1316" s="90">
        <v>33249.1</v>
      </c>
      <c r="F1316" s="90">
        <v>0</v>
      </c>
      <c r="G1316" s="90">
        <v>0</v>
      </c>
      <c r="H1316" s="90">
        <v>9249.1</v>
      </c>
      <c r="I1316" s="90">
        <v>9249.1</v>
      </c>
      <c r="J1316" s="90">
        <v>24000</v>
      </c>
      <c r="K1316" s="90">
        <v>24000</v>
      </c>
      <c r="L1316" s="90">
        <v>0</v>
      </c>
      <c r="M1316" s="90">
        <v>0</v>
      </c>
      <c r="N1316" s="90">
        <v>100</v>
      </c>
      <c r="O1316" s="90">
        <v>100</v>
      </c>
      <c r="P1316" s="378"/>
      <c r="Q1316" s="260">
        <v>100</v>
      </c>
      <c r="R1316" s="260">
        <v>100</v>
      </c>
      <c r="S1316" s="260">
        <v>100</v>
      </c>
      <c r="T1316" s="2"/>
    </row>
    <row r="1317" spans="1:20" ht="27.75" customHeight="1" x14ac:dyDescent="0.25">
      <c r="A1317" s="387"/>
      <c r="B1317" s="390"/>
      <c r="C1317" s="310">
        <v>2020</v>
      </c>
      <c r="D1317" s="90">
        <v>40310</v>
      </c>
      <c r="E1317" s="90">
        <v>40310</v>
      </c>
      <c r="F1317" s="90">
        <v>0</v>
      </c>
      <c r="G1317" s="90">
        <v>0</v>
      </c>
      <c r="H1317" s="90">
        <v>15310</v>
      </c>
      <c r="I1317" s="90">
        <v>15310</v>
      </c>
      <c r="J1317" s="90">
        <v>25000</v>
      </c>
      <c r="K1317" s="90">
        <v>25000</v>
      </c>
      <c r="L1317" s="90">
        <v>0</v>
      </c>
      <c r="M1317" s="90">
        <v>0</v>
      </c>
      <c r="N1317" s="90">
        <v>100</v>
      </c>
      <c r="O1317" s="90">
        <v>100</v>
      </c>
      <c r="P1317" s="379"/>
      <c r="Q1317" s="304">
        <v>100</v>
      </c>
      <c r="R1317" s="304">
        <v>100</v>
      </c>
      <c r="S1317" s="304">
        <v>100</v>
      </c>
      <c r="T1317" s="2"/>
    </row>
    <row r="1318" spans="1:20" ht="23.25" customHeight="1" x14ac:dyDescent="0.25">
      <c r="A1318" s="385" t="s">
        <v>507</v>
      </c>
      <c r="B1318" s="388" t="s">
        <v>394</v>
      </c>
      <c r="C1318" s="8">
        <v>2015</v>
      </c>
      <c r="D1318" s="90">
        <v>0</v>
      </c>
      <c r="E1318" s="90">
        <v>0</v>
      </c>
      <c r="F1318" s="90">
        <v>0</v>
      </c>
      <c r="G1318" s="90">
        <v>0</v>
      </c>
      <c r="H1318" s="90">
        <v>0</v>
      </c>
      <c r="I1318" s="90">
        <v>0</v>
      </c>
      <c r="J1318" s="90">
        <v>0</v>
      </c>
      <c r="K1318" s="90">
        <v>0</v>
      </c>
      <c r="L1318" s="90">
        <v>0</v>
      </c>
      <c r="M1318" s="90">
        <v>0</v>
      </c>
      <c r="N1318" s="90">
        <v>100</v>
      </c>
      <c r="O1318" s="90">
        <v>100</v>
      </c>
      <c r="P1318" s="377" t="s">
        <v>275</v>
      </c>
      <c r="Q1318" s="85">
        <v>100</v>
      </c>
      <c r="R1318" s="85">
        <v>100</v>
      </c>
      <c r="S1318" s="85">
        <v>100</v>
      </c>
      <c r="T1318" s="2"/>
    </row>
    <row r="1319" spans="1:20" ht="23.25" customHeight="1" x14ac:dyDescent="0.25">
      <c r="A1319" s="386"/>
      <c r="B1319" s="389"/>
      <c r="C1319" s="8">
        <v>2016</v>
      </c>
      <c r="D1319" s="90">
        <v>255795</v>
      </c>
      <c r="E1319" s="90">
        <v>255795</v>
      </c>
      <c r="F1319" s="90">
        <v>0</v>
      </c>
      <c r="G1319" s="90">
        <v>0</v>
      </c>
      <c r="H1319" s="90">
        <v>0</v>
      </c>
      <c r="I1319" s="90">
        <v>0</v>
      </c>
      <c r="J1319" s="90">
        <v>255795</v>
      </c>
      <c r="K1319" s="90">
        <v>255795</v>
      </c>
      <c r="L1319" s="90">
        <v>0</v>
      </c>
      <c r="M1319" s="90">
        <v>0</v>
      </c>
      <c r="N1319" s="90">
        <v>100</v>
      </c>
      <c r="O1319" s="90">
        <v>100</v>
      </c>
      <c r="P1319" s="378"/>
      <c r="Q1319" s="144">
        <v>100</v>
      </c>
      <c r="R1319" s="144">
        <v>100</v>
      </c>
      <c r="S1319" s="144">
        <v>100</v>
      </c>
      <c r="T1319" s="2"/>
    </row>
    <row r="1320" spans="1:20" ht="23.25" customHeight="1" x14ac:dyDescent="0.25">
      <c r="A1320" s="386"/>
      <c r="B1320" s="389"/>
      <c r="C1320" s="8">
        <v>2017</v>
      </c>
      <c r="D1320" s="90">
        <v>128514</v>
      </c>
      <c r="E1320" s="90">
        <v>128514</v>
      </c>
      <c r="F1320" s="90">
        <v>0</v>
      </c>
      <c r="G1320" s="90">
        <v>0</v>
      </c>
      <c r="H1320" s="90">
        <v>0</v>
      </c>
      <c r="I1320" s="90">
        <v>0</v>
      </c>
      <c r="J1320" s="90">
        <v>128514</v>
      </c>
      <c r="K1320" s="90">
        <v>128514</v>
      </c>
      <c r="L1320" s="90">
        <v>0</v>
      </c>
      <c r="M1320" s="90">
        <v>0</v>
      </c>
      <c r="N1320" s="90">
        <v>100</v>
      </c>
      <c r="O1320" s="90">
        <v>100</v>
      </c>
      <c r="P1320" s="378"/>
      <c r="Q1320" s="175">
        <v>100</v>
      </c>
      <c r="R1320" s="175">
        <v>100</v>
      </c>
      <c r="S1320" s="175">
        <v>100</v>
      </c>
      <c r="T1320" s="2"/>
    </row>
    <row r="1321" spans="1:20" ht="113.25" customHeight="1" x14ac:dyDescent="0.25">
      <c r="A1321" s="387"/>
      <c r="B1321" s="390"/>
      <c r="C1321" s="8">
        <v>2018</v>
      </c>
      <c r="D1321" s="90">
        <v>79692.3</v>
      </c>
      <c r="E1321" s="90">
        <v>79692.3</v>
      </c>
      <c r="F1321" s="90">
        <v>0</v>
      </c>
      <c r="G1321" s="90">
        <v>0</v>
      </c>
      <c r="H1321" s="90">
        <v>0</v>
      </c>
      <c r="I1321" s="90">
        <v>0</v>
      </c>
      <c r="J1321" s="90">
        <v>79692.3</v>
      </c>
      <c r="K1321" s="90">
        <v>79692.3</v>
      </c>
      <c r="L1321" s="90">
        <v>0</v>
      </c>
      <c r="M1321" s="90">
        <v>0</v>
      </c>
      <c r="N1321" s="90">
        <v>100</v>
      </c>
      <c r="O1321" s="90">
        <v>100</v>
      </c>
      <c r="P1321" s="379"/>
      <c r="Q1321" s="218">
        <v>100</v>
      </c>
      <c r="R1321" s="218">
        <v>100</v>
      </c>
      <c r="S1321" s="218">
        <v>100</v>
      </c>
      <c r="T1321" s="2"/>
    </row>
    <row r="1322" spans="1:20" ht="15" customHeight="1" x14ac:dyDescent="0.25">
      <c r="A1322" s="385" t="s">
        <v>537</v>
      </c>
      <c r="B1322" s="388" t="s">
        <v>508</v>
      </c>
      <c r="C1322" s="8">
        <v>2016</v>
      </c>
      <c r="D1322" s="90">
        <v>270</v>
      </c>
      <c r="E1322" s="90">
        <v>270</v>
      </c>
      <c r="F1322" s="90">
        <v>0</v>
      </c>
      <c r="G1322" s="90">
        <v>0</v>
      </c>
      <c r="H1322" s="90">
        <v>0</v>
      </c>
      <c r="I1322" s="90">
        <v>0</v>
      </c>
      <c r="J1322" s="90">
        <v>270</v>
      </c>
      <c r="K1322" s="90">
        <v>270</v>
      </c>
      <c r="L1322" s="90">
        <v>0</v>
      </c>
      <c r="M1322" s="90">
        <v>0</v>
      </c>
      <c r="N1322" s="90">
        <v>100</v>
      </c>
      <c r="O1322" s="90">
        <v>100</v>
      </c>
      <c r="P1322" s="377" t="s">
        <v>509</v>
      </c>
      <c r="Q1322" s="140">
        <v>100</v>
      </c>
      <c r="R1322" s="140">
        <v>100</v>
      </c>
      <c r="S1322" s="140">
        <v>100</v>
      </c>
      <c r="T1322" s="2"/>
    </row>
    <row r="1323" spans="1:20" x14ac:dyDescent="0.25">
      <c r="A1323" s="386"/>
      <c r="B1323" s="389"/>
      <c r="C1323" s="8">
        <v>2017</v>
      </c>
      <c r="D1323" s="90">
        <v>270</v>
      </c>
      <c r="E1323" s="90">
        <v>270</v>
      </c>
      <c r="F1323" s="90">
        <v>0</v>
      </c>
      <c r="G1323" s="90">
        <v>0</v>
      </c>
      <c r="H1323" s="90">
        <v>0</v>
      </c>
      <c r="I1323" s="90">
        <v>0</v>
      </c>
      <c r="J1323" s="90">
        <v>270</v>
      </c>
      <c r="K1323" s="90">
        <v>270</v>
      </c>
      <c r="L1323" s="90">
        <v>0</v>
      </c>
      <c r="M1323" s="90">
        <v>0</v>
      </c>
      <c r="N1323" s="90">
        <v>100</v>
      </c>
      <c r="O1323" s="90">
        <v>100</v>
      </c>
      <c r="P1323" s="378"/>
      <c r="Q1323" s="168">
        <v>100</v>
      </c>
      <c r="R1323" s="168">
        <v>100</v>
      </c>
      <c r="S1323" s="168">
        <v>100</v>
      </c>
      <c r="T1323" s="2"/>
    </row>
    <row r="1324" spans="1:20" x14ac:dyDescent="0.25">
      <c r="A1324" s="386"/>
      <c r="B1324" s="389"/>
      <c r="C1324" s="8">
        <v>2018</v>
      </c>
      <c r="D1324" s="90">
        <v>270</v>
      </c>
      <c r="E1324" s="90">
        <v>270</v>
      </c>
      <c r="F1324" s="90">
        <v>0</v>
      </c>
      <c r="G1324" s="90">
        <v>0</v>
      </c>
      <c r="H1324" s="90">
        <v>0</v>
      </c>
      <c r="I1324" s="90">
        <v>0</v>
      </c>
      <c r="J1324" s="90">
        <v>270</v>
      </c>
      <c r="K1324" s="90">
        <v>270</v>
      </c>
      <c r="L1324" s="90">
        <v>0</v>
      </c>
      <c r="M1324" s="90">
        <v>0</v>
      </c>
      <c r="N1324" s="90">
        <v>100</v>
      </c>
      <c r="O1324" s="90">
        <v>100</v>
      </c>
      <c r="P1324" s="378"/>
      <c r="Q1324" s="210">
        <v>100</v>
      </c>
      <c r="R1324" s="210">
        <v>100</v>
      </c>
      <c r="S1324" s="210">
        <v>100</v>
      </c>
      <c r="T1324" s="2"/>
    </row>
    <row r="1325" spans="1:20" x14ac:dyDescent="0.25">
      <c r="A1325" s="386"/>
      <c r="B1325" s="389"/>
      <c r="C1325" s="8">
        <v>2019</v>
      </c>
      <c r="D1325" s="90">
        <v>270</v>
      </c>
      <c r="E1325" s="90">
        <v>270</v>
      </c>
      <c r="F1325" s="90">
        <v>0</v>
      </c>
      <c r="G1325" s="90">
        <v>0</v>
      </c>
      <c r="H1325" s="90">
        <v>0</v>
      </c>
      <c r="I1325" s="90">
        <v>0</v>
      </c>
      <c r="J1325" s="90">
        <v>270</v>
      </c>
      <c r="K1325" s="90">
        <v>270</v>
      </c>
      <c r="L1325" s="90">
        <v>0</v>
      </c>
      <c r="M1325" s="90">
        <v>0</v>
      </c>
      <c r="N1325" s="90">
        <v>100</v>
      </c>
      <c r="O1325" s="90">
        <v>100</v>
      </c>
      <c r="P1325" s="378"/>
      <c r="Q1325" s="253">
        <v>100</v>
      </c>
      <c r="R1325" s="253">
        <v>100</v>
      </c>
      <c r="S1325" s="253">
        <v>100</v>
      </c>
      <c r="T1325" s="2"/>
    </row>
    <row r="1326" spans="1:20" x14ac:dyDescent="0.25">
      <c r="A1326" s="387"/>
      <c r="B1326" s="390"/>
      <c r="C1326" s="310">
        <v>2020</v>
      </c>
      <c r="D1326" s="90">
        <v>270</v>
      </c>
      <c r="E1326" s="90">
        <v>270</v>
      </c>
      <c r="F1326" s="90">
        <v>0</v>
      </c>
      <c r="G1326" s="90">
        <v>0</v>
      </c>
      <c r="H1326" s="90">
        <v>0</v>
      </c>
      <c r="I1326" s="90">
        <v>0</v>
      </c>
      <c r="J1326" s="90">
        <v>270</v>
      </c>
      <c r="K1326" s="90">
        <v>270</v>
      </c>
      <c r="L1326" s="90">
        <v>0</v>
      </c>
      <c r="M1326" s="90">
        <v>0</v>
      </c>
      <c r="N1326" s="90">
        <v>100</v>
      </c>
      <c r="O1326" s="90">
        <v>100</v>
      </c>
      <c r="P1326" s="378"/>
      <c r="Q1326" s="306">
        <v>100</v>
      </c>
      <c r="R1326" s="306">
        <v>100</v>
      </c>
      <c r="S1326" s="306">
        <v>100</v>
      </c>
      <c r="T1326" s="2"/>
    </row>
    <row r="1327" spans="1:20" ht="22.5" customHeight="1" x14ac:dyDescent="0.25">
      <c r="A1327" s="385" t="s">
        <v>576</v>
      </c>
      <c r="B1327" s="388" t="s">
        <v>577</v>
      </c>
      <c r="C1327" s="8">
        <v>2018</v>
      </c>
      <c r="D1327" s="90">
        <v>24920.9</v>
      </c>
      <c r="E1327" s="90">
        <v>24920.9</v>
      </c>
      <c r="F1327" s="90">
        <v>0</v>
      </c>
      <c r="G1327" s="90">
        <v>0</v>
      </c>
      <c r="H1327" s="90">
        <v>0</v>
      </c>
      <c r="I1327" s="90">
        <v>0</v>
      </c>
      <c r="J1327" s="90">
        <v>24920.9</v>
      </c>
      <c r="K1327" s="90">
        <v>24920.9</v>
      </c>
      <c r="L1327" s="90">
        <v>0</v>
      </c>
      <c r="M1327" s="90">
        <v>0</v>
      </c>
      <c r="N1327" s="90">
        <v>100</v>
      </c>
      <c r="O1327" s="90">
        <v>100</v>
      </c>
      <c r="P1327" s="378"/>
      <c r="Q1327" s="210">
        <v>100</v>
      </c>
      <c r="R1327" s="210">
        <v>100</v>
      </c>
      <c r="S1327" s="210">
        <v>100</v>
      </c>
      <c r="T1327" s="2"/>
    </row>
    <row r="1328" spans="1:20" ht="17.25" customHeight="1" x14ac:dyDescent="0.25">
      <c r="A1328" s="386"/>
      <c r="B1328" s="389"/>
      <c r="C1328" s="8">
        <v>2019</v>
      </c>
      <c r="D1328" s="90">
        <v>106472.3</v>
      </c>
      <c r="E1328" s="90">
        <v>106472.3</v>
      </c>
      <c r="F1328" s="90">
        <v>0</v>
      </c>
      <c r="G1328" s="90">
        <v>0</v>
      </c>
      <c r="H1328" s="90">
        <v>0</v>
      </c>
      <c r="I1328" s="90">
        <v>0</v>
      </c>
      <c r="J1328" s="90">
        <v>106472.3</v>
      </c>
      <c r="K1328" s="90">
        <v>106472.3</v>
      </c>
      <c r="L1328" s="90">
        <v>0</v>
      </c>
      <c r="M1328" s="90">
        <v>0</v>
      </c>
      <c r="N1328" s="90">
        <v>100</v>
      </c>
      <c r="O1328" s="90">
        <v>100</v>
      </c>
      <c r="P1328" s="378"/>
      <c r="Q1328" s="253">
        <v>100</v>
      </c>
      <c r="R1328" s="253">
        <v>100</v>
      </c>
      <c r="S1328" s="253">
        <v>100</v>
      </c>
      <c r="T1328" s="2"/>
    </row>
    <row r="1329" spans="1:20" ht="30.75" customHeight="1" x14ac:dyDescent="0.25">
      <c r="A1329" s="387"/>
      <c r="B1329" s="390"/>
      <c r="C1329" s="310">
        <v>2020</v>
      </c>
      <c r="D1329" s="90">
        <v>123893.5</v>
      </c>
      <c r="E1329" s="90">
        <v>123893.5</v>
      </c>
      <c r="F1329" s="90">
        <v>0</v>
      </c>
      <c r="G1329" s="90">
        <v>0</v>
      </c>
      <c r="H1329" s="90">
        <v>0</v>
      </c>
      <c r="I1329" s="90">
        <v>0</v>
      </c>
      <c r="J1329" s="90">
        <v>123893.5</v>
      </c>
      <c r="K1329" s="90">
        <v>123893.5</v>
      </c>
      <c r="L1329" s="90">
        <v>0</v>
      </c>
      <c r="M1329" s="90">
        <v>0</v>
      </c>
      <c r="N1329" s="90">
        <v>100</v>
      </c>
      <c r="O1329" s="90">
        <v>100</v>
      </c>
      <c r="P1329" s="379"/>
      <c r="Q1329" s="306">
        <v>100</v>
      </c>
      <c r="R1329" s="306">
        <v>100</v>
      </c>
      <c r="S1329" s="306">
        <v>100</v>
      </c>
      <c r="T1329" s="2"/>
    </row>
    <row r="1330" spans="1:20" ht="15" customHeight="1" x14ac:dyDescent="0.25">
      <c r="A1330" s="426" t="s">
        <v>256</v>
      </c>
      <c r="B1330" s="429" t="s">
        <v>277</v>
      </c>
      <c r="C1330" s="17" t="s">
        <v>610</v>
      </c>
      <c r="D1330" s="18">
        <f>SUM(D1331:D1337)</f>
        <v>122514.99999999999</v>
      </c>
      <c r="E1330" s="18">
        <f t="shared" ref="E1330:M1330" si="423">SUM(E1331:E1337)</f>
        <v>121934.79000000001</v>
      </c>
      <c r="F1330" s="18">
        <f t="shared" si="423"/>
        <v>0</v>
      </c>
      <c r="G1330" s="18">
        <f t="shared" si="423"/>
        <v>0</v>
      </c>
      <c r="H1330" s="18">
        <f t="shared" si="423"/>
        <v>0</v>
      </c>
      <c r="I1330" s="18">
        <f t="shared" si="423"/>
        <v>0</v>
      </c>
      <c r="J1330" s="18">
        <f t="shared" si="423"/>
        <v>122514.99999999999</v>
      </c>
      <c r="K1330" s="18">
        <f t="shared" si="423"/>
        <v>121934.79000000001</v>
      </c>
      <c r="L1330" s="18">
        <f t="shared" si="423"/>
        <v>0</v>
      </c>
      <c r="M1330" s="18">
        <f t="shared" si="423"/>
        <v>0</v>
      </c>
      <c r="N1330" s="18">
        <v>100</v>
      </c>
      <c r="O1330" s="319">
        <f>E1330/D1330</f>
        <v>0.99526417173407355</v>
      </c>
      <c r="P1330" s="432" t="s">
        <v>22</v>
      </c>
      <c r="Q1330" s="432" t="s">
        <v>22</v>
      </c>
      <c r="R1330" s="432" t="s">
        <v>22</v>
      </c>
      <c r="S1330" s="432" t="s">
        <v>22</v>
      </c>
      <c r="T1330" s="2"/>
    </row>
    <row r="1331" spans="1:20" x14ac:dyDescent="0.25">
      <c r="A1331" s="427"/>
      <c r="B1331" s="430"/>
      <c r="C1331" s="16">
        <v>2014</v>
      </c>
      <c r="D1331" s="18">
        <f>SUM(D1338+D1345)</f>
        <v>15572</v>
      </c>
      <c r="E1331" s="18">
        <f t="shared" ref="E1331:M1331" si="424">SUM(E1338+E1345)</f>
        <v>15002.46</v>
      </c>
      <c r="F1331" s="18">
        <f t="shared" si="424"/>
        <v>0</v>
      </c>
      <c r="G1331" s="18">
        <f t="shared" si="424"/>
        <v>0</v>
      </c>
      <c r="H1331" s="18">
        <f t="shared" si="424"/>
        <v>0</v>
      </c>
      <c r="I1331" s="18">
        <f t="shared" si="424"/>
        <v>0</v>
      </c>
      <c r="J1331" s="18">
        <f t="shared" si="424"/>
        <v>15572</v>
      </c>
      <c r="K1331" s="18">
        <f t="shared" si="424"/>
        <v>15002.46</v>
      </c>
      <c r="L1331" s="18">
        <f t="shared" si="424"/>
        <v>0</v>
      </c>
      <c r="M1331" s="18">
        <f t="shared" si="424"/>
        <v>0</v>
      </c>
      <c r="N1331" s="18">
        <v>100</v>
      </c>
      <c r="O1331" s="18">
        <v>96.34</v>
      </c>
      <c r="P1331" s="433"/>
      <c r="Q1331" s="433"/>
      <c r="R1331" s="433"/>
      <c r="S1331" s="433"/>
      <c r="T1331" s="2"/>
    </row>
    <row r="1332" spans="1:20" x14ac:dyDescent="0.25">
      <c r="A1332" s="427"/>
      <c r="B1332" s="430"/>
      <c r="C1332" s="16">
        <v>2015</v>
      </c>
      <c r="D1332" s="18">
        <f>SUM(D1339+D1346)</f>
        <v>14768.6</v>
      </c>
      <c r="E1332" s="18">
        <f t="shared" ref="E1332:M1332" si="425">SUM(E1339+E1346)</f>
        <v>14768.5</v>
      </c>
      <c r="F1332" s="18">
        <f t="shared" si="425"/>
        <v>0</v>
      </c>
      <c r="G1332" s="18">
        <f t="shared" si="425"/>
        <v>0</v>
      </c>
      <c r="H1332" s="18">
        <f t="shared" si="425"/>
        <v>0</v>
      </c>
      <c r="I1332" s="18">
        <f t="shared" si="425"/>
        <v>0</v>
      </c>
      <c r="J1332" s="18">
        <f t="shared" si="425"/>
        <v>14768.6</v>
      </c>
      <c r="K1332" s="18">
        <f t="shared" si="425"/>
        <v>14768.5</v>
      </c>
      <c r="L1332" s="18">
        <f t="shared" si="425"/>
        <v>0</v>
      </c>
      <c r="M1332" s="18">
        <f t="shared" si="425"/>
        <v>0</v>
      </c>
      <c r="N1332" s="18">
        <v>100</v>
      </c>
      <c r="O1332" s="18">
        <v>100</v>
      </c>
      <c r="P1332" s="433"/>
      <c r="Q1332" s="433"/>
      <c r="R1332" s="433"/>
      <c r="S1332" s="433"/>
      <c r="T1332" s="2"/>
    </row>
    <row r="1333" spans="1:20" x14ac:dyDescent="0.25">
      <c r="A1333" s="427"/>
      <c r="B1333" s="430"/>
      <c r="C1333" s="16">
        <v>2016</v>
      </c>
      <c r="D1333" s="18">
        <f>SUM(D1340)</f>
        <v>19260.099999999999</v>
      </c>
      <c r="E1333" s="18">
        <f t="shared" ref="E1333:M1333" si="426">SUM(E1340)</f>
        <v>19259.8</v>
      </c>
      <c r="F1333" s="18">
        <f t="shared" si="426"/>
        <v>0</v>
      </c>
      <c r="G1333" s="18">
        <f t="shared" si="426"/>
        <v>0</v>
      </c>
      <c r="H1333" s="18">
        <f t="shared" si="426"/>
        <v>0</v>
      </c>
      <c r="I1333" s="18">
        <f t="shared" si="426"/>
        <v>0</v>
      </c>
      <c r="J1333" s="18">
        <f t="shared" si="426"/>
        <v>19260.099999999999</v>
      </c>
      <c r="K1333" s="18">
        <f t="shared" si="426"/>
        <v>19259.8</v>
      </c>
      <c r="L1333" s="18">
        <f t="shared" si="426"/>
        <v>0</v>
      </c>
      <c r="M1333" s="18">
        <f t="shared" si="426"/>
        <v>0</v>
      </c>
      <c r="N1333" s="18">
        <v>100</v>
      </c>
      <c r="O1333" s="18">
        <v>100</v>
      </c>
      <c r="P1333" s="433"/>
      <c r="Q1333" s="433"/>
      <c r="R1333" s="433"/>
      <c r="S1333" s="433"/>
      <c r="T1333" s="2"/>
    </row>
    <row r="1334" spans="1:20" x14ac:dyDescent="0.25">
      <c r="A1334" s="427"/>
      <c r="B1334" s="430"/>
      <c r="C1334" s="16">
        <v>2017</v>
      </c>
      <c r="D1334" s="18">
        <f>SUM(D1341)</f>
        <v>18254.2</v>
      </c>
      <c r="E1334" s="18">
        <f t="shared" ref="E1334:M1334" si="427">SUM(E1341)</f>
        <v>18249.93</v>
      </c>
      <c r="F1334" s="18">
        <f t="shared" si="427"/>
        <v>0</v>
      </c>
      <c r="G1334" s="18">
        <f t="shared" si="427"/>
        <v>0</v>
      </c>
      <c r="H1334" s="18">
        <f t="shared" si="427"/>
        <v>0</v>
      </c>
      <c r="I1334" s="18">
        <f t="shared" si="427"/>
        <v>0</v>
      </c>
      <c r="J1334" s="18">
        <f t="shared" si="427"/>
        <v>18254.2</v>
      </c>
      <c r="K1334" s="18">
        <f t="shared" si="427"/>
        <v>18249.93</v>
      </c>
      <c r="L1334" s="18">
        <f t="shared" si="427"/>
        <v>0</v>
      </c>
      <c r="M1334" s="18">
        <f t="shared" si="427"/>
        <v>0</v>
      </c>
      <c r="N1334" s="18">
        <v>100</v>
      </c>
      <c r="O1334" s="18">
        <v>99.98</v>
      </c>
      <c r="P1334" s="433"/>
      <c r="Q1334" s="433"/>
      <c r="R1334" s="433"/>
      <c r="S1334" s="433"/>
      <c r="T1334" s="2"/>
    </row>
    <row r="1335" spans="1:20" x14ac:dyDescent="0.25">
      <c r="A1335" s="427"/>
      <c r="B1335" s="430"/>
      <c r="C1335" s="16">
        <v>2018</v>
      </c>
      <c r="D1335" s="18">
        <f>SUM(D1342)</f>
        <v>18945.2</v>
      </c>
      <c r="E1335" s="18">
        <f t="shared" ref="E1335:M1335" si="428">SUM(E1342)</f>
        <v>18944.8</v>
      </c>
      <c r="F1335" s="18">
        <f t="shared" si="428"/>
        <v>0</v>
      </c>
      <c r="G1335" s="18">
        <f t="shared" si="428"/>
        <v>0</v>
      </c>
      <c r="H1335" s="18">
        <f t="shared" si="428"/>
        <v>0</v>
      </c>
      <c r="I1335" s="18">
        <f t="shared" si="428"/>
        <v>0</v>
      </c>
      <c r="J1335" s="18">
        <f t="shared" si="428"/>
        <v>18945.2</v>
      </c>
      <c r="K1335" s="18">
        <f t="shared" si="428"/>
        <v>18944.8</v>
      </c>
      <c r="L1335" s="18">
        <f t="shared" si="428"/>
        <v>0</v>
      </c>
      <c r="M1335" s="18">
        <f t="shared" si="428"/>
        <v>0</v>
      </c>
      <c r="N1335" s="18">
        <v>100</v>
      </c>
      <c r="O1335" s="18">
        <v>100</v>
      </c>
      <c r="P1335" s="433"/>
      <c r="Q1335" s="433"/>
      <c r="R1335" s="433"/>
      <c r="S1335" s="433"/>
      <c r="T1335" s="2"/>
    </row>
    <row r="1336" spans="1:20" x14ac:dyDescent="0.25">
      <c r="A1336" s="427"/>
      <c r="B1336" s="430"/>
      <c r="C1336" s="16">
        <v>2019</v>
      </c>
      <c r="D1336" s="18">
        <f>SUM(D1343)</f>
        <v>17642.599999999999</v>
      </c>
      <c r="E1336" s="18">
        <f t="shared" ref="E1336:M1336" si="429">SUM(E1343)</f>
        <v>17641.900000000001</v>
      </c>
      <c r="F1336" s="18">
        <f t="shared" si="429"/>
        <v>0</v>
      </c>
      <c r="G1336" s="18">
        <f t="shared" si="429"/>
        <v>0</v>
      </c>
      <c r="H1336" s="18">
        <f t="shared" si="429"/>
        <v>0</v>
      </c>
      <c r="I1336" s="18">
        <f t="shared" si="429"/>
        <v>0</v>
      </c>
      <c r="J1336" s="18">
        <f t="shared" si="429"/>
        <v>17642.599999999999</v>
      </c>
      <c r="K1336" s="18">
        <f t="shared" si="429"/>
        <v>17641.900000000001</v>
      </c>
      <c r="L1336" s="18">
        <f t="shared" si="429"/>
        <v>0</v>
      </c>
      <c r="M1336" s="18">
        <f t="shared" si="429"/>
        <v>0</v>
      </c>
      <c r="N1336" s="18">
        <v>100</v>
      </c>
      <c r="O1336" s="18">
        <v>100</v>
      </c>
      <c r="P1336" s="433"/>
      <c r="Q1336" s="433"/>
      <c r="R1336" s="433"/>
      <c r="S1336" s="433"/>
      <c r="T1336" s="2"/>
    </row>
    <row r="1337" spans="1:20" x14ac:dyDescent="0.25">
      <c r="A1337" s="428"/>
      <c r="B1337" s="431"/>
      <c r="C1337" s="16">
        <v>2020</v>
      </c>
      <c r="D1337" s="18">
        <f>SUM(D1344)</f>
        <v>18072.3</v>
      </c>
      <c r="E1337" s="18">
        <f t="shared" ref="E1337:M1337" si="430">SUM(E1344)</f>
        <v>18067.400000000001</v>
      </c>
      <c r="F1337" s="18">
        <f t="shared" si="430"/>
        <v>0</v>
      </c>
      <c r="G1337" s="18">
        <f t="shared" si="430"/>
        <v>0</v>
      </c>
      <c r="H1337" s="18">
        <f t="shared" si="430"/>
        <v>0</v>
      </c>
      <c r="I1337" s="18">
        <f t="shared" si="430"/>
        <v>0</v>
      </c>
      <c r="J1337" s="18">
        <f t="shared" si="430"/>
        <v>18072.3</v>
      </c>
      <c r="K1337" s="18">
        <f t="shared" si="430"/>
        <v>18067.400000000001</v>
      </c>
      <c r="L1337" s="18">
        <f t="shared" si="430"/>
        <v>0</v>
      </c>
      <c r="M1337" s="18">
        <f t="shared" si="430"/>
        <v>0</v>
      </c>
      <c r="N1337" s="18">
        <v>100</v>
      </c>
      <c r="O1337" s="319">
        <f>E1337/D1337</f>
        <v>0.9997288668293467</v>
      </c>
      <c r="P1337" s="434"/>
      <c r="Q1337" s="434"/>
      <c r="R1337" s="434"/>
      <c r="S1337" s="434"/>
      <c r="T1337" s="2"/>
    </row>
    <row r="1338" spans="1:20" ht="21.75" customHeight="1" x14ac:dyDescent="0.25">
      <c r="A1338" s="385" t="s">
        <v>257</v>
      </c>
      <c r="B1338" s="388" t="s">
        <v>279</v>
      </c>
      <c r="C1338" s="23">
        <v>2014</v>
      </c>
      <c r="D1338" s="24">
        <v>12999</v>
      </c>
      <c r="E1338" s="24">
        <v>12993.05</v>
      </c>
      <c r="F1338" s="24">
        <v>0</v>
      </c>
      <c r="G1338" s="24">
        <v>0</v>
      </c>
      <c r="H1338" s="24">
        <v>0</v>
      </c>
      <c r="I1338" s="24">
        <v>0</v>
      </c>
      <c r="J1338" s="24">
        <v>12999</v>
      </c>
      <c r="K1338" s="24">
        <v>12993.05</v>
      </c>
      <c r="L1338" s="24">
        <v>0</v>
      </c>
      <c r="M1338" s="24">
        <v>0</v>
      </c>
      <c r="N1338" s="24">
        <v>100</v>
      </c>
      <c r="O1338" s="24">
        <v>99.95</v>
      </c>
      <c r="P1338" s="504" t="s">
        <v>281</v>
      </c>
      <c r="Q1338" s="85" t="s">
        <v>280</v>
      </c>
      <c r="R1338" s="85">
        <v>96.3</v>
      </c>
      <c r="S1338" s="85">
        <v>101.37</v>
      </c>
      <c r="T1338" s="2"/>
    </row>
    <row r="1339" spans="1:20" ht="20.25" customHeight="1" x14ac:dyDescent="0.25">
      <c r="A1339" s="386"/>
      <c r="B1339" s="389"/>
      <c r="C1339" s="23">
        <v>2015</v>
      </c>
      <c r="D1339" s="24">
        <v>14768.6</v>
      </c>
      <c r="E1339" s="24">
        <v>13158.4</v>
      </c>
      <c r="F1339" s="24">
        <v>0</v>
      </c>
      <c r="G1339" s="24">
        <v>0</v>
      </c>
      <c r="H1339" s="24">
        <v>0</v>
      </c>
      <c r="I1339" s="24">
        <v>0</v>
      </c>
      <c r="J1339" s="24">
        <v>14768.6</v>
      </c>
      <c r="K1339" s="24">
        <v>13158.4</v>
      </c>
      <c r="L1339" s="24">
        <v>0</v>
      </c>
      <c r="M1339" s="24">
        <v>0</v>
      </c>
      <c r="N1339" s="24">
        <v>100</v>
      </c>
      <c r="O1339" s="24">
        <v>89.1</v>
      </c>
      <c r="P1339" s="505"/>
      <c r="Q1339" s="85" t="s">
        <v>280</v>
      </c>
      <c r="R1339" s="85">
        <v>99.8</v>
      </c>
      <c r="S1339" s="85">
        <v>100</v>
      </c>
      <c r="T1339" s="2"/>
    </row>
    <row r="1340" spans="1:20" ht="16.5" customHeight="1" x14ac:dyDescent="0.25">
      <c r="A1340" s="386"/>
      <c r="B1340" s="389"/>
      <c r="C1340" s="23">
        <v>2016</v>
      </c>
      <c r="D1340" s="24">
        <v>19260.099999999999</v>
      </c>
      <c r="E1340" s="24">
        <v>19259.8</v>
      </c>
      <c r="F1340" s="24">
        <v>0</v>
      </c>
      <c r="G1340" s="24">
        <v>0</v>
      </c>
      <c r="H1340" s="24">
        <v>0</v>
      </c>
      <c r="I1340" s="24">
        <v>0</v>
      </c>
      <c r="J1340" s="24">
        <v>19260.099999999999</v>
      </c>
      <c r="K1340" s="24">
        <v>19259.8</v>
      </c>
      <c r="L1340" s="24">
        <v>0</v>
      </c>
      <c r="M1340" s="24">
        <v>0</v>
      </c>
      <c r="N1340" s="24">
        <v>100</v>
      </c>
      <c r="O1340" s="24">
        <v>100</v>
      </c>
      <c r="P1340" s="505"/>
      <c r="Q1340" s="144" t="s">
        <v>280</v>
      </c>
      <c r="R1340" s="144">
        <v>100</v>
      </c>
      <c r="S1340" s="144">
        <v>100</v>
      </c>
      <c r="T1340" s="2"/>
    </row>
    <row r="1341" spans="1:20" ht="19.5" customHeight="1" x14ac:dyDescent="0.25">
      <c r="A1341" s="386"/>
      <c r="B1341" s="389"/>
      <c r="C1341" s="23">
        <v>2017</v>
      </c>
      <c r="D1341" s="24">
        <v>18254.2</v>
      </c>
      <c r="E1341" s="24">
        <v>18249.93</v>
      </c>
      <c r="F1341" s="24">
        <v>0</v>
      </c>
      <c r="G1341" s="24">
        <v>0</v>
      </c>
      <c r="H1341" s="24">
        <v>0</v>
      </c>
      <c r="I1341" s="24">
        <v>0</v>
      </c>
      <c r="J1341" s="24">
        <v>18254.2</v>
      </c>
      <c r="K1341" s="24">
        <v>18249.93</v>
      </c>
      <c r="L1341" s="24">
        <v>0</v>
      </c>
      <c r="M1341" s="24">
        <v>0</v>
      </c>
      <c r="N1341" s="24">
        <v>100</v>
      </c>
      <c r="O1341" s="24">
        <v>99.98</v>
      </c>
      <c r="P1341" s="505"/>
      <c r="Q1341" s="171" t="s">
        <v>280</v>
      </c>
      <c r="R1341" s="171">
        <v>100</v>
      </c>
      <c r="S1341" s="171">
        <v>100</v>
      </c>
      <c r="T1341" s="2"/>
    </row>
    <row r="1342" spans="1:20" ht="19.5" customHeight="1" x14ac:dyDescent="0.25">
      <c r="A1342" s="386"/>
      <c r="B1342" s="389"/>
      <c r="C1342" s="23">
        <v>2018</v>
      </c>
      <c r="D1342" s="24">
        <v>18945.2</v>
      </c>
      <c r="E1342" s="24">
        <v>18944.8</v>
      </c>
      <c r="F1342" s="24">
        <v>0</v>
      </c>
      <c r="G1342" s="24">
        <v>0</v>
      </c>
      <c r="H1342" s="24">
        <v>0</v>
      </c>
      <c r="I1342" s="24">
        <v>0</v>
      </c>
      <c r="J1342" s="24">
        <v>18945.2</v>
      </c>
      <c r="K1342" s="24">
        <v>18944.8</v>
      </c>
      <c r="L1342" s="24">
        <v>0</v>
      </c>
      <c r="M1342" s="24">
        <v>0</v>
      </c>
      <c r="N1342" s="24">
        <v>100</v>
      </c>
      <c r="O1342" s="24">
        <v>100</v>
      </c>
      <c r="P1342" s="505"/>
      <c r="Q1342" s="217">
        <v>100</v>
      </c>
      <c r="R1342" s="217">
        <v>100</v>
      </c>
      <c r="S1342" s="217">
        <v>100</v>
      </c>
      <c r="T1342" s="2"/>
    </row>
    <row r="1343" spans="1:20" ht="19.5" customHeight="1" x14ac:dyDescent="0.25">
      <c r="A1343" s="386"/>
      <c r="B1343" s="389"/>
      <c r="C1343" s="23">
        <v>2019</v>
      </c>
      <c r="D1343" s="24">
        <v>17642.599999999999</v>
      </c>
      <c r="E1343" s="24">
        <v>17641.900000000001</v>
      </c>
      <c r="F1343" s="24">
        <v>0</v>
      </c>
      <c r="G1343" s="24">
        <v>0</v>
      </c>
      <c r="H1343" s="24">
        <v>0</v>
      </c>
      <c r="I1343" s="24">
        <v>0</v>
      </c>
      <c r="J1343" s="24">
        <v>17642.599999999999</v>
      </c>
      <c r="K1343" s="24">
        <v>17641.900000000001</v>
      </c>
      <c r="L1343" s="24">
        <v>0</v>
      </c>
      <c r="M1343" s="24">
        <v>0</v>
      </c>
      <c r="N1343" s="24">
        <v>100</v>
      </c>
      <c r="O1343" s="24">
        <v>100</v>
      </c>
      <c r="P1343" s="505"/>
      <c r="Q1343" s="263">
        <v>100</v>
      </c>
      <c r="R1343" s="263">
        <v>100</v>
      </c>
      <c r="S1343" s="263">
        <v>100</v>
      </c>
      <c r="T1343" s="2"/>
    </row>
    <row r="1344" spans="1:20" ht="19.5" customHeight="1" x14ac:dyDescent="0.25">
      <c r="A1344" s="387"/>
      <c r="B1344" s="390"/>
      <c r="C1344" s="23">
        <v>2020</v>
      </c>
      <c r="D1344" s="24">
        <v>18072.3</v>
      </c>
      <c r="E1344" s="24">
        <v>18067.400000000001</v>
      </c>
      <c r="F1344" s="24">
        <v>0</v>
      </c>
      <c r="G1344" s="24">
        <v>0</v>
      </c>
      <c r="H1344" s="24">
        <v>0</v>
      </c>
      <c r="I1344" s="24">
        <v>0</v>
      </c>
      <c r="J1344" s="24">
        <v>18072.3</v>
      </c>
      <c r="K1344" s="24">
        <v>18067.400000000001</v>
      </c>
      <c r="L1344" s="24">
        <v>0</v>
      </c>
      <c r="M1344" s="24">
        <v>0</v>
      </c>
      <c r="N1344" s="24">
        <v>100</v>
      </c>
      <c r="O1344" s="354">
        <f>E1344/D1344</f>
        <v>0.9997288668293467</v>
      </c>
      <c r="P1344" s="506"/>
      <c r="Q1344" s="311">
        <v>100</v>
      </c>
      <c r="R1344" s="311">
        <v>100</v>
      </c>
      <c r="S1344" s="311">
        <v>100</v>
      </c>
      <c r="T1344" s="2"/>
    </row>
    <row r="1345" spans="1:20" ht="45.75" customHeight="1" x14ac:dyDescent="0.25">
      <c r="A1345" s="385" t="s">
        <v>510</v>
      </c>
      <c r="B1345" s="388" t="s">
        <v>283</v>
      </c>
      <c r="C1345" s="23">
        <v>2014</v>
      </c>
      <c r="D1345" s="24">
        <v>2573</v>
      </c>
      <c r="E1345" s="24">
        <v>2009.41</v>
      </c>
      <c r="F1345" s="24">
        <v>0</v>
      </c>
      <c r="G1345" s="24">
        <v>0</v>
      </c>
      <c r="H1345" s="24">
        <v>0</v>
      </c>
      <c r="I1345" s="24">
        <v>0</v>
      </c>
      <c r="J1345" s="24">
        <v>2573</v>
      </c>
      <c r="K1345" s="24">
        <v>2009.41</v>
      </c>
      <c r="L1345" s="24">
        <v>0</v>
      </c>
      <c r="M1345" s="24">
        <v>0</v>
      </c>
      <c r="N1345" s="24">
        <v>100</v>
      </c>
      <c r="O1345" s="24">
        <v>78.099999999999994</v>
      </c>
      <c r="P1345" s="106" t="s">
        <v>395</v>
      </c>
      <c r="Q1345" s="85" t="s">
        <v>396</v>
      </c>
      <c r="R1345" s="85" t="s">
        <v>396</v>
      </c>
      <c r="S1345" s="85">
        <v>100</v>
      </c>
      <c r="T1345" s="2"/>
    </row>
    <row r="1346" spans="1:20" ht="54.75" customHeight="1" x14ac:dyDescent="0.25">
      <c r="A1346" s="386"/>
      <c r="B1346" s="389"/>
      <c r="C1346" s="23">
        <v>2015</v>
      </c>
      <c r="D1346" s="24">
        <v>0</v>
      </c>
      <c r="E1346" s="24">
        <v>1610.1</v>
      </c>
      <c r="F1346" s="24">
        <v>0</v>
      </c>
      <c r="G1346" s="24">
        <v>0</v>
      </c>
      <c r="H1346" s="24">
        <v>0</v>
      </c>
      <c r="I1346" s="24">
        <v>0</v>
      </c>
      <c r="J1346" s="24">
        <v>0</v>
      </c>
      <c r="K1346" s="24">
        <v>1610.1</v>
      </c>
      <c r="L1346" s="24">
        <v>0</v>
      </c>
      <c r="M1346" s="24">
        <v>0</v>
      </c>
      <c r="N1346" s="24">
        <v>0</v>
      </c>
      <c r="O1346" s="24">
        <v>100</v>
      </c>
      <c r="P1346" s="106" t="s">
        <v>395</v>
      </c>
      <c r="Q1346" s="85" t="s">
        <v>396</v>
      </c>
      <c r="R1346" s="85" t="s">
        <v>396</v>
      </c>
      <c r="S1346" s="85">
        <v>100</v>
      </c>
      <c r="T1346" s="2"/>
    </row>
    <row r="1347" spans="1:20" ht="15" customHeight="1" x14ac:dyDescent="0.25">
      <c r="A1347" s="417" t="s">
        <v>258</v>
      </c>
      <c r="B1347" s="420" t="s">
        <v>285</v>
      </c>
      <c r="C1347" s="13" t="s">
        <v>610</v>
      </c>
      <c r="D1347" s="14">
        <f>SUM(D1348:D1354)</f>
        <v>649975.29999999993</v>
      </c>
      <c r="E1347" s="14">
        <f t="shared" ref="E1347:M1347" si="431">SUM(E1348:E1354)</f>
        <v>649194.5</v>
      </c>
      <c r="F1347" s="14">
        <f t="shared" si="431"/>
        <v>0</v>
      </c>
      <c r="G1347" s="14">
        <f t="shared" si="431"/>
        <v>0</v>
      </c>
      <c r="H1347" s="14">
        <f t="shared" si="431"/>
        <v>34050.400000000001</v>
      </c>
      <c r="I1347" s="14">
        <f t="shared" si="431"/>
        <v>33417.4</v>
      </c>
      <c r="J1347" s="14">
        <f t="shared" si="431"/>
        <v>615924.9</v>
      </c>
      <c r="K1347" s="14">
        <f t="shared" si="431"/>
        <v>615777.1</v>
      </c>
      <c r="L1347" s="14">
        <f t="shared" si="431"/>
        <v>0</v>
      </c>
      <c r="M1347" s="14">
        <f t="shared" si="431"/>
        <v>0</v>
      </c>
      <c r="N1347" s="14">
        <v>100</v>
      </c>
      <c r="O1347" s="322">
        <f>E1347/D1347</f>
        <v>0.99879872358226551</v>
      </c>
      <c r="P1347" s="423" t="s">
        <v>22</v>
      </c>
      <c r="Q1347" s="423" t="s">
        <v>22</v>
      </c>
      <c r="R1347" s="423" t="s">
        <v>22</v>
      </c>
      <c r="S1347" s="423" t="s">
        <v>22</v>
      </c>
      <c r="T1347" s="2"/>
    </row>
    <row r="1348" spans="1:20" x14ac:dyDescent="0.25">
      <c r="A1348" s="418"/>
      <c r="B1348" s="421"/>
      <c r="C1348" s="12">
        <v>2014</v>
      </c>
      <c r="D1348" s="14">
        <f t="shared" ref="D1348:M1348" si="432">SUM(D1356+D1381+D1399+D1416)</f>
        <v>74845.5</v>
      </c>
      <c r="E1348" s="14">
        <f t="shared" si="432"/>
        <v>74837.399999999994</v>
      </c>
      <c r="F1348" s="14">
        <f t="shared" si="432"/>
        <v>0</v>
      </c>
      <c r="G1348" s="14">
        <f t="shared" si="432"/>
        <v>0</v>
      </c>
      <c r="H1348" s="14">
        <f t="shared" si="432"/>
        <v>4510</v>
      </c>
      <c r="I1348" s="14">
        <f t="shared" si="432"/>
        <v>4510</v>
      </c>
      <c r="J1348" s="14">
        <f t="shared" si="432"/>
        <v>70335.5</v>
      </c>
      <c r="K1348" s="14">
        <f t="shared" si="432"/>
        <v>70327.399999999994</v>
      </c>
      <c r="L1348" s="14">
        <f t="shared" si="432"/>
        <v>0</v>
      </c>
      <c r="M1348" s="14">
        <f t="shared" si="432"/>
        <v>0</v>
      </c>
      <c r="N1348" s="14">
        <v>100</v>
      </c>
      <c r="O1348" s="14">
        <v>99.99</v>
      </c>
      <c r="P1348" s="424"/>
      <c r="Q1348" s="424"/>
      <c r="R1348" s="424"/>
      <c r="S1348" s="424"/>
      <c r="T1348" s="2"/>
    </row>
    <row r="1349" spans="1:20" x14ac:dyDescent="0.25">
      <c r="A1349" s="418"/>
      <c r="B1349" s="421"/>
      <c r="C1349" s="12">
        <v>2015</v>
      </c>
      <c r="D1349" s="14">
        <f t="shared" ref="D1349:M1349" si="433">SUM(D1357+D1382+D1400+D1417)</f>
        <v>74930.200000000012</v>
      </c>
      <c r="E1349" s="14">
        <f t="shared" si="433"/>
        <v>74928.599999999991</v>
      </c>
      <c r="F1349" s="14">
        <f t="shared" si="433"/>
        <v>0</v>
      </c>
      <c r="G1349" s="14">
        <f t="shared" si="433"/>
        <v>0</v>
      </c>
      <c r="H1349" s="14">
        <f t="shared" si="433"/>
        <v>4528</v>
      </c>
      <c r="I1349" s="14">
        <f t="shared" si="433"/>
        <v>4528</v>
      </c>
      <c r="J1349" s="14">
        <f t="shared" si="433"/>
        <v>70402.200000000012</v>
      </c>
      <c r="K1349" s="14">
        <f t="shared" si="433"/>
        <v>70400.599999999991</v>
      </c>
      <c r="L1349" s="14">
        <f t="shared" si="433"/>
        <v>0</v>
      </c>
      <c r="M1349" s="14">
        <f t="shared" si="433"/>
        <v>0</v>
      </c>
      <c r="N1349" s="14">
        <v>100</v>
      </c>
      <c r="O1349" s="14">
        <v>100</v>
      </c>
      <c r="P1349" s="424"/>
      <c r="Q1349" s="424"/>
      <c r="R1349" s="424"/>
      <c r="S1349" s="424"/>
      <c r="T1349" s="2"/>
    </row>
    <row r="1350" spans="1:20" x14ac:dyDescent="0.25">
      <c r="A1350" s="418"/>
      <c r="B1350" s="421"/>
      <c r="C1350" s="12">
        <v>2016</v>
      </c>
      <c r="D1350" s="14">
        <f t="shared" ref="D1350:M1350" si="434">SUM(D1358+D1383+D1401+D1418)</f>
        <v>96922.299999999988</v>
      </c>
      <c r="E1350" s="14">
        <f t="shared" si="434"/>
        <v>96920.6</v>
      </c>
      <c r="F1350" s="14">
        <f t="shared" si="434"/>
        <v>0</v>
      </c>
      <c r="G1350" s="14">
        <f t="shared" si="434"/>
        <v>0</v>
      </c>
      <c r="H1350" s="14">
        <f t="shared" si="434"/>
        <v>4511</v>
      </c>
      <c r="I1350" s="14">
        <f t="shared" si="434"/>
        <v>4511</v>
      </c>
      <c r="J1350" s="14">
        <f t="shared" si="434"/>
        <v>92411.299999999988</v>
      </c>
      <c r="K1350" s="14">
        <f t="shared" si="434"/>
        <v>92409.600000000006</v>
      </c>
      <c r="L1350" s="14">
        <f t="shared" si="434"/>
        <v>0</v>
      </c>
      <c r="M1350" s="14">
        <f t="shared" si="434"/>
        <v>0</v>
      </c>
      <c r="N1350" s="14">
        <v>100</v>
      </c>
      <c r="O1350" s="14">
        <v>100</v>
      </c>
      <c r="P1350" s="424"/>
      <c r="Q1350" s="424"/>
      <c r="R1350" s="424"/>
      <c r="S1350" s="424"/>
      <c r="T1350" s="2"/>
    </row>
    <row r="1351" spans="1:20" x14ac:dyDescent="0.25">
      <c r="A1351" s="418"/>
      <c r="B1351" s="421"/>
      <c r="C1351" s="12">
        <v>2017</v>
      </c>
      <c r="D1351" s="14">
        <f t="shared" ref="D1351:M1351" si="435">SUM(D1359+D1384+D1402+D1419)</f>
        <v>91064.700000000012</v>
      </c>
      <c r="E1351" s="14">
        <f t="shared" si="435"/>
        <v>91062.9</v>
      </c>
      <c r="F1351" s="14">
        <f t="shared" si="435"/>
        <v>0</v>
      </c>
      <c r="G1351" s="14">
        <f t="shared" si="435"/>
        <v>0</v>
      </c>
      <c r="H1351" s="14">
        <f t="shared" si="435"/>
        <v>4462</v>
      </c>
      <c r="I1351" s="14">
        <f t="shared" si="435"/>
        <v>4462</v>
      </c>
      <c r="J1351" s="14">
        <f t="shared" si="435"/>
        <v>86602.700000000012</v>
      </c>
      <c r="K1351" s="14">
        <f t="shared" si="435"/>
        <v>86600.9</v>
      </c>
      <c r="L1351" s="14">
        <f t="shared" si="435"/>
        <v>0</v>
      </c>
      <c r="M1351" s="14">
        <f t="shared" si="435"/>
        <v>0</v>
      </c>
      <c r="N1351" s="14">
        <v>100</v>
      </c>
      <c r="O1351" s="14">
        <v>100</v>
      </c>
      <c r="P1351" s="424"/>
      <c r="Q1351" s="424"/>
      <c r="R1351" s="424"/>
      <c r="S1351" s="424"/>
      <c r="T1351" s="2"/>
    </row>
    <row r="1352" spans="1:20" x14ac:dyDescent="0.25">
      <c r="A1352" s="418"/>
      <c r="B1352" s="421"/>
      <c r="C1352" s="12">
        <v>2018</v>
      </c>
      <c r="D1352" s="14">
        <f t="shared" ref="D1352:M1352" si="436">SUM(D1360+D1385+D1403+D1420)</f>
        <v>103238.3</v>
      </c>
      <c r="E1352" s="14">
        <f t="shared" si="436"/>
        <v>103236.20000000001</v>
      </c>
      <c r="F1352" s="14">
        <f t="shared" si="436"/>
        <v>0</v>
      </c>
      <c r="G1352" s="14">
        <f t="shared" si="436"/>
        <v>0</v>
      </c>
      <c r="H1352" s="14">
        <f t="shared" si="436"/>
        <v>4592</v>
      </c>
      <c r="I1352" s="14">
        <f t="shared" si="436"/>
        <v>4592</v>
      </c>
      <c r="J1352" s="14">
        <f t="shared" si="436"/>
        <v>98646.3</v>
      </c>
      <c r="K1352" s="14">
        <f t="shared" si="436"/>
        <v>98644.200000000012</v>
      </c>
      <c r="L1352" s="14">
        <f t="shared" si="436"/>
        <v>0</v>
      </c>
      <c r="M1352" s="14">
        <f t="shared" si="436"/>
        <v>0</v>
      </c>
      <c r="N1352" s="14">
        <v>100</v>
      </c>
      <c r="O1352" s="14">
        <v>100</v>
      </c>
      <c r="P1352" s="424"/>
      <c r="Q1352" s="424"/>
      <c r="R1352" s="424"/>
      <c r="S1352" s="424"/>
      <c r="T1352" s="2"/>
    </row>
    <row r="1353" spans="1:20" x14ac:dyDescent="0.25">
      <c r="A1353" s="418"/>
      <c r="B1353" s="421"/>
      <c r="C1353" s="12">
        <v>2019</v>
      </c>
      <c r="D1353" s="14">
        <f>SUM(D1361+D1386+D1404+D1421)</f>
        <v>96905.200000000012</v>
      </c>
      <c r="E1353" s="14">
        <f t="shared" ref="E1353:M1353" si="437">SUM(E1361+E1386+E1404+E1421)</f>
        <v>96772.9</v>
      </c>
      <c r="F1353" s="14">
        <f t="shared" si="437"/>
        <v>0</v>
      </c>
      <c r="G1353" s="14">
        <f t="shared" si="437"/>
        <v>0</v>
      </c>
      <c r="H1353" s="14">
        <f t="shared" si="437"/>
        <v>4644</v>
      </c>
      <c r="I1353" s="14">
        <f t="shared" si="437"/>
        <v>4644</v>
      </c>
      <c r="J1353" s="14">
        <f t="shared" si="437"/>
        <v>92261.200000000012</v>
      </c>
      <c r="K1353" s="14">
        <f t="shared" si="437"/>
        <v>92128.9</v>
      </c>
      <c r="L1353" s="14">
        <f t="shared" si="437"/>
        <v>0</v>
      </c>
      <c r="M1353" s="14">
        <f t="shared" si="437"/>
        <v>0</v>
      </c>
      <c r="N1353" s="14">
        <v>100</v>
      </c>
      <c r="O1353" s="14">
        <v>99.86</v>
      </c>
      <c r="P1353" s="424"/>
      <c r="Q1353" s="424"/>
      <c r="R1353" s="424"/>
      <c r="S1353" s="424"/>
      <c r="T1353" s="2"/>
    </row>
    <row r="1354" spans="1:20" x14ac:dyDescent="0.25">
      <c r="A1354" s="419"/>
      <c r="B1354" s="422"/>
      <c r="C1354" s="12">
        <v>2020</v>
      </c>
      <c r="D1354" s="14">
        <f>SUM(D1362+D1387+D1405+D1422+D1433)</f>
        <v>112069.09999999999</v>
      </c>
      <c r="E1354" s="14">
        <f t="shared" ref="E1354:M1354" si="438">SUM(E1362+E1387+E1405+E1422+E1433)</f>
        <v>111435.9</v>
      </c>
      <c r="F1354" s="14">
        <f t="shared" si="438"/>
        <v>0</v>
      </c>
      <c r="G1354" s="14">
        <f t="shared" si="438"/>
        <v>0</v>
      </c>
      <c r="H1354" s="14">
        <f t="shared" si="438"/>
        <v>6803.4</v>
      </c>
      <c r="I1354" s="14">
        <f t="shared" si="438"/>
        <v>6170.4</v>
      </c>
      <c r="J1354" s="14">
        <f t="shared" si="438"/>
        <v>105265.7</v>
      </c>
      <c r="K1354" s="14">
        <f t="shared" si="438"/>
        <v>105265.5</v>
      </c>
      <c r="L1354" s="14">
        <f t="shared" si="438"/>
        <v>0</v>
      </c>
      <c r="M1354" s="14">
        <f t="shared" si="438"/>
        <v>0</v>
      </c>
      <c r="N1354" s="14">
        <v>100</v>
      </c>
      <c r="O1354" s="322">
        <f>E1354/D1354</f>
        <v>0.99434991447241039</v>
      </c>
      <c r="P1354" s="425"/>
      <c r="Q1354" s="425"/>
      <c r="R1354" s="425"/>
      <c r="S1354" s="425"/>
      <c r="T1354" s="2"/>
    </row>
    <row r="1355" spans="1:20" ht="15" customHeight="1" x14ac:dyDescent="0.25">
      <c r="A1355" s="426" t="s">
        <v>260</v>
      </c>
      <c r="B1355" s="429" t="s">
        <v>287</v>
      </c>
      <c r="C1355" s="17" t="s">
        <v>610</v>
      </c>
      <c r="D1355" s="18">
        <f>SUM(D1356:D1362)</f>
        <v>290.39999999999998</v>
      </c>
      <c r="E1355" s="18">
        <f t="shared" ref="E1355:M1355" si="439">SUM(E1356:E1362)</f>
        <v>289.60000000000002</v>
      </c>
      <c r="F1355" s="18">
        <f t="shared" si="439"/>
        <v>0</v>
      </c>
      <c r="G1355" s="18">
        <f t="shared" si="439"/>
        <v>0</v>
      </c>
      <c r="H1355" s="18">
        <f t="shared" si="439"/>
        <v>0</v>
      </c>
      <c r="I1355" s="18">
        <f t="shared" si="439"/>
        <v>0</v>
      </c>
      <c r="J1355" s="18">
        <f t="shared" si="439"/>
        <v>290.39999999999998</v>
      </c>
      <c r="K1355" s="18">
        <f t="shared" si="439"/>
        <v>289.60000000000002</v>
      </c>
      <c r="L1355" s="18">
        <f t="shared" si="439"/>
        <v>0</v>
      </c>
      <c r="M1355" s="18">
        <f t="shared" si="439"/>
        <v>0</v>
      </c>
      <c r="N1355" s="18">
        <v>100</v>
      </c>
      <c r="O1355" s="319">
        <f>E1355/D1355</f>
        <v>0.99724517906336108</v>
      </c>
      <c r="P1355" s="432" t="s">
        <v>22</v>
      </c>
      <c r="Q1355" s="432" t="s">
        <v>22</v>
      </c>
      <c r="R1355" s="432" t="s">
        <v>22</v>
      </c>
      <c r="S1355" s="432" t="s">
        <v>22</v>
      </c>
      <c r="T1355" s="2"/>
    </row>
    <row r="1356" spans="1:20" x14ac:dyDescent="0.25">
      <c r="A1356" s="427"/>
      <c r="B1356" s="430"/>
      <c r="C1356" s="16">
        <v>2014</v>
      </c>
      <c r="D1356" s="18">
        <f>SUM(D1363)</f>
        <v>69.5</v>
      </c>
      <c r="E1356" s="18">
        <f t="shared" ref="E1356:M1356" si="440">SUM(E1363)</f>
        <v>69.2</v>
      </c>
      <c r="F1356" s="18">
        <f t="shared" si="440"/>
        <v>0</v>
      </c>
      <c r="G1356" s="18">
        <f t="shared" si="440"/>
        <v>0</v>
      </c>
      <c r="H1356" s="18">
        <f t="shared" si="440"/>
        <v>0</v>
      </c>
      <c r="I1356" s="18">
        <f t="shared" si="440"/>
        <v>0</v>
      </c>
      <c r="J1356" s="18">
        <f t="shared" si="440"/>
        <v>69.5</v>
      </c>
      <c r="K1356" s="18">
        <f t="shared" si="440"/>
        <v>69.2</v>
      </c>
      <c r="L1356" s="18">
        <f t="shared" si="440"/>
        <v>0</v>
      </c>
      <c r="M1356" s="18">
        <f t="shared" si="440"/>
        <v>0</v>
      </c>
      <c r="N1356" s="18">
        <v>100</v>
      </c>
      <c r="O1356" s="18">
        <v>99.57</v>
      </c>
      <c r="P1356" s="433"/>
      <c r="Q1356" s="433"/>
      <c r="R1356" s="433"/>
      <c r="S1356" s="433"/>
      <c r="T1356" s="2"/>
    </row>
    <row r="1357" spans="1:20" x14ac:dyDescent="0.25">
      <c r="A1357" s="427"/>
      <c r="B1357" s="430"/>
      <c r="C1357" s="16">
        <v>2015</v>
      </c>
      <c r="D1357" s="18">
        <f>SUM(D1364)</f>
        <v>5</v>
      </c>
      <c r="E1357" s="18">
        <f t="shared" ref="E1357:M1357" si="441">SUM(E1364)</f>
        <v>5</v>
      </c>
      <c r="F1357" s="18">
        <f t="shared" si="441"/>
        <v>0</v>
      </c>
      <c r="G1357" s="18">
        <f t="shared" si="441"/>
        <v>0</v>
      </c>
      <c r="H1357" s="18">
        <f t="shared" si="441"/>
        <v>0</v>
      </c>
      <c r="I1357" s="18">
        <f t="shared" si="441"/>
        <v>0</v>
      </c>
      <c r="J1357" s="18">
        <f t="shared" si="441"/>
        <v>5</v>
      </c>
      <c r="K1357" s="18">
        <f t="shared" si="441"/>
        <v>5</v>
      </c>
      <c r="L1357" s="18">
        <f t="shared" si="441"/>
        <v>0</v>
      </c>
      <c r="M1357" s="18">
        <f t="shared" si="441"/>
        <v>0</v>
      </c>
      <c r="N1357" s="18">
        <v>100</v>
      </c>
      <c r="O1357" s="18">
        <v>100</v>
      </c>
      <c r="P1357" s="433"/>
      <c r="Q1357" s="433"/>
      <c r="R1357" s="433"/>
      <c r="S1357" s="433"/>
      <c r="T1357" s="2"/>
    </row>
    <row r="1358" spans="1:20" x14ac:dyDescent="0.25">
      <c r="A1358" s="427"/>
      <c r="B1358" s="430"/>
      <c r="C1358" s="16">
        <v>2016</v>
      </c>
      <c r="D1358" s="18">
        <f>SUM(D1367)</f>
        <v>46.4</v>
      </c>
      <c r="E1358" s="18">
        <f t="shared" ref="E1358:L1358" si="442">SUM(E1367)</f>
        <v>46.4</v>
      </c>
      <c r="F1358" s="18">
        <f t="shared" si="442"/>
        <v>0</v>
      </c>
      <c r="G1358" s="18">
        <f t="shared" si="442"/>
        <v>0</v>
      </c>
      <c r="H1358" s="18">
        <f t="shared" si="442"/>
        <v>0</v>
      </c>
      <c r="I1358" s="18">
        <f t="shared" si="442"/>
        <v>0</v>
      </c>
      <c r="J1358" s="18">
        <f t="shared" si="442"/>
        <v>46.4</v>
      </c>
      <c r="K1358" s="18">
        <f t="shared" si="442"/>
        <v>46.4</v>
      </c>
      <c r="L1358" s="18">
        <f t="shared" si="442"/>
        <v>0</v>
      </c>
      <c r="M1358" s="18">
        <f>SUM(M1367)</f>
        <v>0</v>
      </c>
      <c r="N1358" s="18">
        <v>100</v>
      </c>
      <c r="O1358" s="18">
        <v>100</v>
      </c>
      <c r="P1358" s="433"/>
      <c r="Q1358" s="433"/>
      <c r="R1358" s="433"/>
      <c r="S1358" s="433"/>
      <c r="T1358" s="2"/>
    </row>
    <row r="1359" spans="1:20" x14ac:dyDescent="0.25">
      <c r="A1359" s="427"/>
      <c r="B1359" s="430"/>
      <c r="C1359" s="16">
        <v>2017</v>
      </c>
      <c r="D1359" s="18">
        <f>SUM(D1370)</f>
        <v>68.5</v>
      </c>
      <c r="E1359" s="18">
        <f t="shared" ref="E1359:M1359" si="443">SUM(E1370)</f>
        <v>68.099999999999994</v>
      </c>
      <c r="F1359" s="18">
        <f t="shared" si="443"/>
        <v>0</v>
      </c>
      <c r="G1359" s="18">
        <f t="shared" si="443"/>
        <v>0</v>
      </c>
      <c r="H1359" s="18">
        <f t="shared" si="443"/>
        <v>0</v>
      </c>
      <c r="I1359" s="18">
        <f t="shared" si="443"/>
        <v>0</v>
      </c>
      <c r="J1359" s="18">
        <f t="shared" si="443"/>
        <v>68.5</v>
      </c>
      <c r="K1359" s="18">
        <f t="shared" si="443"/>
        <v>68.099999999999994</v>
      </c>
      <c r="L1359" s="18">
        <f t="shared" si="443"/>
        <v>0</v>
      </c>
      <c r="M1359" s="18">
        <f t="shared" si="443"/>
        <v>0</v>
      </c>
      <c r="N1359" s="18">
        <v>100</v>
      </c>
      <c r="O1359" s="18">
        <v>100</v>
      </c>
      <c r="P1359" s="433"/>
      <c r="Q1359" s="433"/>
      <c r="R1359" s="433"/>
      <c r="S1359" s="433"/>
      <c r="T1359" s="2"/>
    </row>
    <row r="1360" spans="1:20" x14ac:dyDescent="0.25">
      <c r="A1360" s="427"/>
      <c r="B1360" s="430"/>
      <c r="C1360" s="16">
        <v>2018</v>
      </c>
      <c r="D1360" s="18">
        <f>SUM(D1373)</f>
        <v>45.8</v>
      </c>
      <c r="E1360" s="18">
        <f t="shared" ref="E1360:M1360" si="444">SUM(E1373)</f>
        <v>45.8</v>
      </c>
      <c r="F1360" s="18">
        <f t="shared" si="444"/>
        <v>0</v>
      </c>
      <c r="G1360" s="18">
        <f t="shared" si="444"/>
        <v>0</v>
      </c>
      <c r="H1360" s="18">
        <f t="shared" si="444"/>
        <v>0</v>
      </c>
      <c r="I1360" s="18">
        <f t="shared" si="444"/>
        <v>0</v>
      </c>
      <c r="J1360" s="18">
        <f t="shared" si="444"/>
        <v>45.8</v>
      </c>
      <c r="K1360" s="18">
        <f t="shared" si="444"/>
        <v>45.8</v>
      </c>
      <c r="L1360" s="18">
        <f t="shared" si="444"/>
        <v>0</v>
      </c>
      <c r="M1360" s="18">
        <f t="shared" si="444"/>
        <v>0</v>
      </c>
      <c r="N1360" s="18">
        <v>100</v>
      </c>
      <c r="O1360" s="18">
        <v>100</v>
      </c>
      <c r="P1360" s="433"/>
      <c r="Q1360" s="433"/>
      <c r="R1360" s="433"/>
      <c r="S1360" s="433"/>
      <c r="T1360" s="2"/>
    </row>
    <row r="1361" spans="1:20" x14ac:dyDescent="0.25">
      <c r="A1361" s="427"/>
      <c r="B1361" s="430"/>
      <c r="C1361" s="16">
        <v>2019</v>
      </c>
      <c r="D1361" s="18">
        <f>SUM(D1376)</f>
        <v>43.4</v>
      </c>
      <c r="E1361" s="18">
        <f t="shared" ref="E1361:M1361" si="445">SUM(E1376)</f>
        <v>43.3</v>
      </c>
      <c r="F1361" s="18">
        <f t="shared" si="445"/>
        <v>0</v>
      </c>
      <c r="G1361" s="18">
        <f t="shared" si="445"/>
        <v>0</v>
      </c>
      <c r="H1361" s="18">
        <f t="shared" si="445"/>
        <v>0</v>
      </c>
      <c r="I1361" s="18">
        <f t="shared" si="445"/>
        <v>0</v>
      </c>
      <c r="J1361" s="18">
        <f t="shared" si="445"/>
        <v>43.4</v>
      </c>
      <c r="K1361" s="18">
        <f t="shared" si="445"/>
        <v>43.3</v>
      </c>
      <c r="L1361" s="18">
        <f t="shared" si="445"/>
        <v>0</v>
      </c>
      <c r="M1361" s="18">
        <f t="shared" si="445"/>
        <v>0</v>
      </c>
      <c r="N1361" s="18">
        <v>100</v>
      </c>
      <c r="O1361" s="18">
        <v>99.77</v>
      </c>
      <c r="P1361" s="433"/>
      <c r="Q1361" s="433"/>
      <c r="R1361" s="433"/>
      <c r="S1361" s="433"/>
      <c r="T1361" s="2"/>
    </row>
    <row r="1362" spans="1:20" x14ac:dyDescent="0.25">
      <c r="A1362" s="428"/>
      <c r="B1362" s="431"/>
      <c r="C1362" s="16">
        <v>2020</v>
      </c>
      <c r="D1362" s="18">
        <f>SUM(D1378)</f>
        <v>11.8</v>
      </c>
      <c r="E1362" s="18">
        <f t="shared" ref="E1362:M1362" si="446">SUM(E1378)</f>
        <v>11.8</v>
      </c>
      <c r="F1362" s="18">
        <f t="shared" si="446"/>
        <v>0</v>
      </c>
      <c r="G1362" s="18">
        <f t="shared" si="446"/>
        <v>0</v>
      </c>
      <c r="H1362" s="18">
        <f t="shared" si="446"/>
        <v>0</v>
      </c>
      <c r="I1362" s="18">
        <f t="shared" si="446"/>
        <v>0</v>
      </c>
      <c r="J1362" s="18">
        <f t="shared" si="446"/>
        <v>11.8</v>
      </c>
      <c r="K1362" s="18">
        <f t="shared" si="446"/>
        <v>11.8</v>
      </c>
      <c r="L1362" s="18">
        <f t="shared" si="446"/>
        <v>0</v>
      </c>
      <c r="M1362" s="18">
        <f t="shared" si="446"/>
        <v>0</v>
      </c>
      <c r="N1362" s="18">
        <v>100</v>
      </c>
      <c r="O1362" s="18">
        <v>100</v>
      </c>
      <c r="P1362" s="434"/>
      <c r="Q1362" s="434"/>
      <c r="R1362" s="434"/>
      <c r="S1362" s="434"/>
      <c r="T1362" s="2"/>
    </row>
    <row r="1363" spans="1:20" ht="65.25" customHeight="1" x14ac:dyDescent="0.25">
      <c r="A1363" s="385" t="s">
        <v>262</v>
      </c>
      <c r="B1363" s="388" t="s">
        <v>578</v>
      </c>
      <c r="C1363" s="8">
        <v>2014</v>
      </c>
      <c r="D1363" s="90">
        <v>69.5</v>
      </c>
      <c r="E1363" s="90">
        <v>69.2</v>
      </c>
      <c r="F1363" s="90">
        <v>0</v>
      </c>
      <c r="G1363" s="90">
        <v>0</v>
      </c>
      <c r="H1363" s="90">
        <v>0</v>
      </c>
      <c r="I1363" s="90">
        <v>0</v>
      </c>
      <c r="J1363" s="90">
        <v>69.5</v>
      </c>
      <c r="K1363" s="90">
        <v>69.2</v>
      </c>
      <c r="L1363" s="90">
        <v>0</v>
      </c>
      <c r="M1363" s="90">
        <v>0</v>
      </c>
      <c r="N1363" s="90">
        <v>100</v>
      </c>
      <c r="O1363" s="90">
        <v>99.57</v>
      </c>
      <c r="P1363" s="39" t="s">
        <v>289</v>
      </c>
      <c r="Q1363" s="28">
        <v>70</v>
      </c>
      <c r="R1363" s="28">
        <v>60</v>
      </c>
      <c r="S1363" s="28">
        <v>85.71</v>
      </c>
      <c r="T1363" s="2"/>
    </row>
    <row r="1364" spans="1:20" ht="65.25" customHeight="1" x14ac:dyDescent="0.25">
      <c r="A1364" s="386"/>
      <c r="B1364" s="389"/>
      <c r="C1364" s="380">
        <v>2015</v>
      </c>
      <c r="D1364" s="383">
        <v>5</v>
      </c>
      <c r="E1364" s="383">
        <v>5</v>
      </c>
      <c r="F1364" s="383">
        <v>0</v>
      </c>
      <c r="G1364" s="383">
        <v>0</v>
      </c>
      <c r="H1364" s="383">
        <v>0</v>
      </c>
      <c r="I1364" s="383">
        <v>0</v>
      </c>
      <c r="J1364" s="383">
        <v>5</v>
      </c>
      <c r="K1364" s="383">
        <v>5</v>
      </c>
      <c r="L1364" s="383">
        <v>0</v>
      </c>
      <c r="M1364" s="383">
        <v>0</v>
      </c>
      <c r="N1364" s="383">
        <v>100</v>
      </c>
      <c r="O1364" s="383">
        <v>100</v>
      </c>
      <c r="P1364" s="39" t="s">
        <v>289</v>
      </c>
      <c r="Q1364" s="85">
        <v>75</v>
      </c>
      <c r="R1364" s="85">
        <v>75</v>
      </c>
      <c r="S1364" s="85">
        <v>100</v>
      </c>
      <c r="T1364" s="2"/>
    </row>
    <row r="1365" spans="1:20" ht="50.25" customHeight="1" x14ac:dyDescent="0.25">
      <c r="A1365" s="386"/>
      <c r="B1365" s="389"/>
      <c r="C1365" s="381"/>
      <c r="D1365" s="412"/>
      <c r="E1365" s="412"/>
      <c r="F1365" s="412"/>
      <c r="G1365" s="412"/>
      <c r="H1365" s="412"/>
      <c r="I1365" s="412"/>
      <c r="J1365" s="412"/>
      <c r="K1365" s="412"/>
      <c r="L1365" s="412"/>
      <c r="M1365" s="412"/>
      <c r="N1365" s="412"/>
      <c r="O1365" s="412"/>
      <c r="P1365" s="41" t="s">
        <v>397</v>
      </c>
      <c r="Q1365" s="107">
        <v>1</v>
      </c>
      <c r="R1365" s="108">
        <v>1</v>
      </c>
      <c r="S1365" s="108">
        <v>1</v>
      </c>
      <c r="T1365" s="2"/>
    </row>
    <row r="1366" spans="1:20" ht="41.25" customHeight="1" x14ac:dyDescent="0.25">
      <c r="A1366" s="386"/>
      <c r="B1366" s="389"/>
      <c r="C1366" s="382"/>
      <c r="D1366" s="384"/>
      <c r="E1366" s="384"/>
      <c r="F1366" s="384"/>
      <c r="G1366" s="384"/>
      <c r="H1366" s="384"/>
      <c r="I1366" s="384"/>
      <c r="J1366" s="384"/>
      <c r="K1366" s="384"/>
      <c r="L1366" s="384"/>
      <c r="M1366" s="384"/>
      <c r="N1366" s="384"/>
      <c r="O1366" s="384"/>
      <c r="P1366" s="41" t="s">
        <v>398</v>
      </c>
      <c r="Q1366" s="107">
        <v>1</v>
      </c>
      <c r="R1366" s="108">
        <v>1</v>
      </c>
      <c r="S1366" s="108">
        <v>1</v>
      </c>
      <c r="T1366" s="2"/>
    </row>
    <row r="1367" spans="1:20" ht="41.25" customHeight="1" x14ac:dyDescent="0.25">
      <c r="A1367" s="386"/>
      <c r="B1367" s="389"/>
      <c r="C1367" s="380">
        <v>2016</v>
      </c>
      <c r="D1367" s="383">
        <v>46.4</v>
      </c>
      <c r="E1367" s="383">
        <v>46.4</v>
      </c>
      <c r="F1367" s="383">
        <v>0</v>
      </c>
      <c r="G1367" s="383">
        <v>0</v>
      </c>
      <c r="H1367" s="383">
        <v>0</v>
      </c>
      <c r="I1367" s="383">
        <v>0</v>
      </c>
      <c r="J1367" s="383">
        <v>46.4</v>
      </c>
      <c r="K1367" s="383">
        <v>46.4</v>
      </c>
      <c r="L1367" s="383">
        <v>0</v>
      </c>
      <c r="M1367" s="383">
        <v>0</v>
      </c>
      <c r="N1367" s="383">
        <v>100</v>
      </c>
      <c r="O1367" s="383">
        <v>100</v>
      </c>
      <c r="P1367" s="39" t="s">
        <v>289</v>
      </c>
      <c r="Q1367" s="144">
        <v>80</v>
      </c>
      <c r="R1367" s="144">
        <v>80</v>
      </c>
      <c r="S1367" s="144">
        <v>100</v>
      </c>
      <c r="T1367" s="2"/>
    </row>
    <row r="1368" spans="1:20" ht="53.25" customHeight="1" x14ac:dyDescent="0.25">
      <c r="A1368" s="386"/>
      <c r="B1368" s="389"/>
      <c r="C1368" s="381"/>
      <c r="D1368" s="412"/>
      <c r="E1368" s="412"/>
      <c r="F1368" s="412"/>
      <c r="G1368" s="412"/>
      <c r="H1368" s="412"/>
      <c r="I1368" s="412"/>
      <c r="J1368" s="412"/>
      <c r="K1368" s="412"/>
      <c r="L1368" s="412"/>
      <c r="M1368" s="412"/>
      <c r="N1368" s="412"/>
      <c r="O1368" s="412"/>
      <c r="P1368" s="41" t="s">
        <v>397</v>
      </c>
      <c r="Q1368" s="107">
        <v>1</v>
      </c>
      <c r="R1368" s="108">
        <v>1</v>
      </c>
      <c r="S1368" s="108">
        <v>1</v>
      </c>
      <c r="T1368" s="2"/>
    </row>
    <row r="1369" spans="1:20" ht="41.25" customHeight="1" x14ac:dyDescent="0.25">
      <c r="A1369" s="386"/>
      <c r="B1369" s="389"/>
      <c r="C1369" s="382"/>
      <c r="D1369" s="384"/>
      <c r="E1369" s="384"/>
      <c r="F1369" s="384"/>
      <c r="G1369" s="384"/>
      <c r="H1369" s="384"/>
      <c r="I1369" s="384"/>
      <c r="J1369" s="384"/>
      <c r="K1369" s="384"/>
      <c r="L1369" s="384"/>
      <c r="M1369" s="384"/>
      <c r="N1369" s="384"/>
      <c r="O1369" s="384"/>
      <c r="P1369" s="41" t="s">
        <v>398</v>
      </c>
      <c r="Q1369" s="107">
        <v>1</v>
      </c>
      <c r="R1369" s="108">
        <v>1</v>
      </c>
      <c r="S1369" s="108">
        <v>1</v>
      </c>
      <c r="T1369" s="2"/>
    </row>
    <row r="1370" spans="1:20" ht="41.25" customHeight="1" x14ac:dyDescent="0.25">
      <c r="A1370" s="386"/>
      <c r="B1370" s="389"/>
      <c r="C1370" s="380">
        <v>2017</v>
      </c>
      <c r="D1370" s="383">
        <v>68.5</v>
      </c>
      <c r="E1370" s="383">
        <v>68.099999999999994</v>
      </c>
      <c r="F1370" s="383">
        <v>0</v>
      </c>
      <c r="G1370" s="383">
        <v>0</v>
      </c>
      <c r="H1370" s="383">
        <v>0</v>
      </c>
      <c r="I1370" s="383">
        <v>0</v>
      </c>
      <c r="J1370" s="383">
        <v>68.5</v>
      </c>
      <c r="K1370" s="383">
        <v>68.099999999999994</v>
      </c>
      <c r="L1370" s="383">
        <v>0</v>
      </c>
      <c r="M1370" s="383">
        <v>0</v>
      </c>
      <c r="N1370" s="383">
        <v>100</v>
      </c>
      <c r="O1370" s="383">
        <v>100</v>
      </c>
      <c r="P1370" s="39" t="s">
        <v>289</v>
      </c>
      <c r="Q1370" s="171">
        <v>55</v>
      </c>
      <c r="R1370" s="171">
        <v>55</v>
      </c>
      <c r="S1370" s="171">
        <v>100</v>
      </c>
      <c r="T1370" s="2"/>
    </row>
    <row r="1371" spans="1:20" ht="50.25" customHeight="1" x14ac:dyDescent="0.25">
      <c r="A1371" s="386"/>
      <c r="B1371" s="389"/>
      <c r="C1371" s="381"/>
      <c r="D1371" s="412"/>
      <c r="E1371" s="412"/>
      <c r="F1371" s="412"/>
      <c r="G1371" s="412"/>
      <c r="H1371" s="412"/>
      <c r="I1371" s="412"/>
      <c r="J1371" s="412"/>
      <c r="K1371" s="412"/>
      <c r="L1371" s="412"/>
      <c r="M1371" s="412"/>
      <c r="N1371" s="412"/>
      <c r="O1371" s="412"/>
      <c r="P1371" s="41" t="s">
        <v>397</v>
      </c>
      <c r="Q1371" s="107">
        <v>1</v>
      </c>
      <c r="R1371" s="108">
        <v>1</v>
      </c>
      <c r="S1371" s="108">
        <v>1</v>
      </c>
      <c r="T1371" s="2"/>
    </row>
    <row r="1372" spans="1:20" ht="38.25" customHeight="1" x14ac:dyDescent="0.25">
      <c r="A1372" s="386"/>
      <c r="B1372" s="389"/>
      <c r="C1372" s="382"/>
      <c r="D1372" s="384"/>
      <c r="E1372" s="384"/>
      <c r="F1372" s="384"/>
      <c r="G1372" s="384"/>
      <c r="H1372" s="384"/>
      <c r="I1372" s="384"/>
      <c r="J1372" s="384"/>
      <c r="K1372" s="384"/>
      <c r="L1372" s="384"/>
      <c r="M1372" s="384"/>
      <c r="N1372" s="384"/>
      <c r="O1372" s="384"/>
      <c r="P1372" s="41" t="s">
        <v>398</v>
      </c>
      <c r="Q1372" s="107">
        <v>1</v>
      </c>
      <c r="R1372" s="108">
        <v>1</v>
      </c>
      <c r="S1372" s="108">
        <v>1</v>
      </c>
      <c r="T1372" s="2"/>
    </row>
    <row r="1373" spans="1:20" ht="65.25" customHeight="1" x14ac:dyDescent="0.25">
      <c r="A1373" s="386"/>
      <c r="B1373" s="389"/>
      <c r="C1373" s="380">
        <v>2018</v>
      </c>
      <c r="D1373" s="383">
        <v>45.8</v>
      </c>
      <c r="E1373" s="383">
        <v>45.8</v>
      </c>
      <c r="F1373" s="383">
        <v>0</v>
      </c>
      <c r="G1373" s="383">
        <v>0</v>
      </c>
      <c r="H1373" s="383">
        <v>0</v>
      </c>
      <c r="I1373" s="383">
        <v>0</v>
      </c>
      <c r="J1373" s="383">
        <v>45.8</v>
      </c>
      <c r="K1373" s="383">
        <v>45.8</v>
      </c>
      <c r="L1373" s="383">
        <v>0</v>
      </c>
      <c r="M1373" s="383">
        <v>0</v>
      </c>
      <c r="N1373" s="383">
        <v>100</v>
      </c>
      <c r="O1373" s="383">
        <v>100</v>
      </c>
      <c r="P1373" s="39" t="s">
        <v>289</v>
      </c>
      <c r="Q1373" s="217">
        <v>80</v>
      </c>
      <c r="R1373" s="217">
        <v>118.2</v>
      </c>
      <c r="S1373" s="217">
        <v>147.80000000000001</v>
      </c>
      <c r="T1373" s="2"/>
    </row>
    <row r="1374" spans="1:20" ht="51.75" customHeight="1" x14ac:dyDescent="0.25">
      <c r="A1374" s="386"/>
      <c r="B1374" s="389"/>
      <c r="C1374" s="381"/>
      <c r="D1374" s="412"/>
      <c r="E1374" s="412"/>
      <c r="F1374" s="412"/>
      <c r="G1374" s="412"/>
      <c r="H1374" s="412"/>
      <c r="I1374" s="412"/>
      <c r="J1374" s="412"/>
      <c r="K1374" s="412"/>
      <c r="L1374" s="412"/>
      <c r="M1374" s="412"/>
      <c r="N1374" s="412"/>
      <c r="O1374" s="412"/>
      <c r="P1374" s="41" t="s">
        <v>397</v>
      </c>
      <c r="Q1374" s="107">
        <v>1</v>
      </c>
      <c r="R1374" s="108">
        <v>1</v>
      </c>
      <c r="S1374" s="108">
        <v>1</v>
      </c>
      <c r="T1374" s="2"/>
    </row>
    <row r="1375" spans="1:20" ht="40.5" customHeight="1" x14ac:dyDescent="0.25">
      <c r="A1375" s="386"/>
      <c r="B1375" s="389"/>
      <c r="C1375" s="382"/>
      <c r="D1375" s="384"/>
      <c r="E1375" s="384"/>
      <c r="F1375" s="384"/>
      <c r="G1375" s="384"/>
      <c r="H1375" s="384"/>
      <c r="I1375" s="384"/>
      <c r="J1375" s="384"/>
      <c r="K1375" s="384"/>
      <c r="L1375" s="384"/>
      <c r="M1375" s="384"/>
      <c r="N1375" s="384"/>
      <c r="O1375" s="384"/>
      <c r="P1375" s="41" t="s">
        <v>398</v>
      </c>
      <c r="Q1375" s="107">
        <v>1</v>
      </c>
      <c r="R1375" s="108">
        <v>1</v>
      </c>
      <c r="S1375" s="108">
        <v>1</v>
      </c>
      <c r="T1375" s="2"/>
    </row>
    <row r="1376" spans="1:20" ht="66" customHeight="1" x14ac:dyDescent="0.25">
      <c r="A1376" s="386"/>
      <c r="B1376" s="389"/>
      <c r="C1376" s="380">
        <v>2019</v>
      </c>
      <c r="D1376" s="383">
        <v>43.4</v>
      </c>
      <c r="E1376" s="383">
        <v>43.3</v>
      </c>
      <c r="F1376" s="383">
        <v>0</v>
      </c>
      <c r="G1376" s="383">
        <v>0</v>
      </c>
      <c r="H1376" s="383">
        <v>0</v>
      </c>
      <c r="I1376" s="383">
        <v>0</v>
      </c>
      <c r="J1376" s="383">
        <v>43.4</v>
      </c>
      <c r="K1376" s="383">
        <v>43.3</v>
      </c>
      <c r="L1376" s="383">
        <v>0</v>
      </c>
      <c r="M1376" s="383">
        <v>0</v>
      </c>
      <c r="N1376" s="383">
        <v>100</v>
      </c>
      <c r="O1376" s="383">
        <v>99.77</v>
      </c>
      <c r="P1376" s="39" t="s">
        <v>289</v>
      </c>
      <c r="Q1376" s="263">
        <v>75</v>
      </c>
      <c r="R1376" s="263">
        <v>78.900000000000006</v>
      </c>
      <c r="S1376" s="263">
        <v>105.2</v>
      </c>
      <c r="T1376" s="2"/>
    </row>
    <row r="1377" spans="1:20" ht="39.75" customHeight="1" x14ac:dyDescent="0.25">
      <c r="A1377" s="386"/>
      <c r="B1377" s="389"/>
      <c r="C1377" s="381"/>
      <c r="D1377" s="412"/>
      <c r="E1377" s="412"/>
      <c r="F1377" s="412"/>
      <c r="G1377" s="412"/>
      <c r="H1377" s="412"/>
      <c r="I1377" s="412"/>
      <c r="J1377" s="412"/>
      <c r="K1377" s="412"/>
      <c r="L1377" s="412"/>
      <c r="M1377" s="412"/>
      <c r="N1377" s="412"/>
      <c r="O1377" s="412"/>
      <c r="P1377" s="41" t="s">
        <v>605</v>
      </c>
      <c r="Q1377" s="107">
        <v>1</v>
      </c>
      <c r="R1377" s="108">
        <v>1</v>
      </c>
      <c r="S1377" s="108">
        <v>1</v>
      </c>
      <c r="T1377" s="2"/>
    </row>
    <row r="1378" spans="1:20" ht="64.5" customHeight="1" x14ac:dyDescent="0.25">
      <c r="A1378" s="386"/>
      <c r="B1378" s="389"/>
      <c r="C1378" s="380">
        <v>2020</v>
      </c>
      <c r="D1378" s="383">
        <v>11.8</v>
      </c>
      <c r="E1378" s="383">
        <v>11.8</v>
      </c>
      <c r="F1378" s="383">
        <v>0</v>
      </c>
      <c r="G1378" s="383">
        <v>0</v>
      </c>
      <c r="H1378" s="383">
        <v>0</v>
      </c>
      <c r="I1378" s="383">
        <v>0</v>
      </c>
      <c r="J1378" s="383">
        <v>11.8</v>
      </c>
      <c r="K1378" s="383">
        <v>11.8</v>
      </c>
      <c r="L1378" s="383">
        <v>0</v>
      </c>
      <c r="M1378" s="383">
        <v>0</v>
      </c>
      <c r="N1378" s="383">
        <v>100</v>
      </c>
      <c r="O1378" s="383">
        <v>100</v>
      </c>
      <c r="P1378" s="39" t="s">
        <v>289</v>
      </c>
      <c r="Q1378" s="311">
        <v>100</v>
      </c>
      <c r="R1378" s="311">
        <v>93</v>
      </c>
      <c r="S1378" s="311">
        <v>93</v>
      </c>
      <c r="T1378" s="2"/>
    </row>
    <row r="1379" spans="1:20" ht="37.5" customHeight="1" x14ac:dyDescent="0.25">
      <c r="A1379" s="387"/>
      <c r="B1379" s="390"/>
      <c r="C1379" s="381"/>
      <c r="D1379" s="412"/>
      <c r="E1379" s="412"/>
      <c r="F1379" s="412"/>
      <c r="G1379" s="412"/>
      <c r="H1379" s="412"/>
      <c r="I1379" s="412"/>
      <c r="J1379" s="412"/>
      <c r="K1379" s="412"/>
      <c r="L1379" s="412"/>
      <c r="M1379" s="412"/>
      <c r="N1379" s="412"/>
      <c r="O1379" s="412"/>
      <c r="P1379" s="41" t="s">
        <v>605</v>
      </c>
      <c r="Q1379" s="107">
        <v>1</v>
      </c>
      <c r="R1379" s="108">
        <v>0.72</v>
      </c>
      <c r="S1379" s="108">
        <v>0.72</v>
      </c>
      <c r="T1379" s="2"/>
    </row>
    <row r="1380" spans="1:20" ht="15" customHeight="1" x14ac:dyDescent="0.25">
      <c r="A1380" s="426" t="s">
        <v>268</v>
      </c>
      <c r="B1380" s="429" t="s">
        <v>291</v>
      </c>
      <c r="C1380" s="17" t="s">
        <v>610</v>
      </c>
      <c r="D1380" s="18">
        <f>SUM(D1381:D1387)</f>
        <v>2044.6000000000001</v>
      </c>
      <c r="E1380" s="18">
        <f t="shared" ref="E1380:M1380" si="447">SUM(E1381:E1387)</f>
        <v>2044.3999999999999</v>
      </c>
      <c r="F1380" s="18">
        <f t="shared" si="447"/>
        <v>0</v>
      </c>
      <c r="G1380" s="18">
        <f t="shared" si="447"/>
        <v>0</v>
      </c>
      <c r="H1380" s="18">
        <f t="shared" si="447"/>
        <v>0</v>
      </c>
      <c r="I1380" s="18">
        <f t="shared" si="447"/>
        <v>0</v>
      </c>
      <c r="J1380" s="18">
        <f t="shared" si="447"/>
        <v>2044.6000000000001</v>
      </c>
      <c r="K1380" s="18">
        <f t="shared" si="447"/>
        <v>2044.3999999999999</v>
      </c>
      <c r="L1380" s="18">
        <f t="shared" si="447"/>
        <v>0</v>
      </c>
      <c r="M1380" s="18">
        <f t="shared" si="447"/>
        <v>0</v>
      </c>
      <c r="N1380" s="18">
        <v>100</v>
      </c>
      <c r="O1380" s="319">
        <f>E1380/D1380</f>
        <v>0.99990218135576625</v>
      </c>
      <c r="P1380" s="432" t="s">
        <v>22</v>
      </c>
      <c r="Q1380" s="432" t="s">
        <v>22</v>
      </c>
      <c r="R1380" s="432" t="s">
        <v>22</v>
      </c>
      <c r="S1380" s="432" t="s">
        <v>22</v>
      </c>
      <c r="T1380" s="2"/>
    </row>
    <row r="1381" spans="1:20" x14ac:dyDescent="0.25">
      <c r="A1381" s="427"/>
      <c r="B1381" s="430"/>
      <c r="C1381" s="66">
        <v>2014</v>
      </c>
      <c r="D1381" s="76">
        <f>SUM(D1388)</f>
        <v>197</v>
      </c>
      <c r="E1381" s="76">
        <f t="shared" ref="E1381:M1381" si="448">SUM(E1388)</f>
        <v>196.9</v>
      </c>
      <c r="F1381" s="76">
        <f t="shared" si="448"/>
        <v>0</v>
      </c>
      <c r="G1381" s="76">
        <f t="shared" si="448"/>
        <v>0</v>
      </c>
      <c r="H1381" s="76">
        <f t="shared" si="448"/>
        <v>0</v>
      </c>
      <c r="I1381" s="76">
        <f t="shared" si="448"/>
        <v>0</v>
      </c>
      <c r="J1381" s="76">
        <f t="shared" si="448"/>
        <v>197</v>
      </c>
      <c r="K1381" s="76">
        <f t="shared" si="448"/>
        <v>196.9</v>
      </c>
      <c r="L1381" s="76">
        <f t="shared" si="448"/>
        <v>0</v>
      </c>
      <c r="M1381" s="76">
        <f t="shared" si="448"/>
        <v>0</v>
      </c>
      <c r="N1381" s="76">
        <v>100</v>
      </c>
      <c r="O1381" s="76">
        <v>99.95</v>
      </c>
      <c r="P1381" s="433"/>
      <c r="Q1381" s="433"/>
      <c r="R1381" s="433"/>
      <c r="S1381" s="433"/>
      <c r="T1381" s="2"/>
    </row>
    <row r="1382" spans="1:20" x14ac:dyDescent="0.25">
      <c r="A1382" s="427"/>
      <c r="B1382" s="430"/>
      <c r="C1382" s="66">
        <v>2015</v>
      </c>
      <c r="D1382" s="76">
        <f>SUM(D1390)</f>
        <v>92.3</v>
      </c>
      <c r="E1382" s="76">
        <f t="shared" ref="E1382:M1382" si="449">SUM(E1390)</f>
        <v>92.2</v>
      </c>
      <c r="F1382" s="76">
        <f t="shared" si="449"/>
        <v>0</v>
      </c>
      <c r="G1382" s="76">
        <f t="shared" si="449"/>
        <v>0</v>
      </c>
      <c r="H1382" s="76">
        <f t="shared" si="449"/>
        <v>0</v>
      </c>
      <c r="I1382" s="76">
        <f t="shared" si="449"/>
        <v>0</v>
      </c>
      <c r="J1382" s="76">
        <f t="shared" si="449"/>
        <v>92.3</v>
      </c>
      <c r="K1382" s="76">
        <f t="shared" si="449"/>
        <v>92.2</v>
      </c>
      <c r="L1382" s="76">
        <f t="shared" si="449"/>
        <v>0</v>
      </c>
      <c r="M1382" s="76">
        <f t="shared" si="449"/>
        <v>0</v>
      </c>
      <c r="N1382" s="76">
        <v>100</v>
      </c>
      <c r="O1382" s="76">
        <v>99.89</v>
      </c>
      <c r="P1382" s="433"/>
      <c r="Q1382" s="433"/>
      <c r="R1382" s="433"/>
      <c r="S1382" s="433"/>
      <c r="T1382" s="2"/>
    </row>
    <row r="1383" spans="1:20" x14ac:dyDescent="0.25">
      <c r="A1383" s="427"/>
      <c r="B1383" s="430"/>
      <c r="C1383" s="66">
        <v>2016</v>
      </c>
      <c r="D1383" s="76">
        <f>SUM(D1391)</f>
        <v>418.8</v>
      </c>
      <c r="E1383" s="76">
        <f t="shared" ref="E1383:M1383" si="450">SUM(E1391)</f>
        <v>418.8</v>
      </c>
      <c r="F1383" s="76">
        <f t="shared" si="450"/>
        <v>0</v>
      </c>
      <c r="G1383" s="76">
        <f t="shared" si="450"/>
        <v>0</v>
      </c>
      <c r="H1383" s="76">
        <f t="shared" si="450"/>
        <v>0</v>
      </c>
      <c r="I1383" s="76">
        <f t="shared" si="450"/>
        <v>0</v>
      </c>
      <c r="J1383" s="76">
        <f t="shared" si="450"/>
        <v>418.8</v>
      </c>
      <c r="K1383" s="76">
        <f t="shared" si="450"/>
        <v>418.8</v>
      </c>
      <c r="L1383" s="76">
        <f t="shared" si="450"/>
        <v>0</v>
      </c>
      <c r="M1383" s="76">
        <f t="shared" si="450"/>
        <v>0</v>
      </c>
      <c r="N1383" s="76">
        <v>100</v>
      </c>
      <c r="O1383" s="76">
        <v>100</v>
      </c>
      <c r="P1383" s="433"/>
      <c r="Q1383" s="433"/>
      <c r="R1383" s="433"/>
      <c r="S1383" s="433"/>
      <c r="T1383" s="2"/>
    </row>
    <row r="1384" spans="1:20" x14ac:dyDescent="0.25">
      <c r="A1384" s="427"/>
      <c r="B1384" s="430"/>
      <c r="C1384" s="66">
        <v>2017</v>
      </c>
      <c r="D1384" s="76">
        <f>SUM(D1392)</f>
        <v>443.3</v>
      </c>
      <c r="E1384" s="76">
        <f t="shared" ref="E1384:M1384" si="451">SUM(E1392)</f>
        <v>443.3</v>
      </c>
      <c r="F1384" s="76">
        <f t="shared" si="451"/>
        <v>0</v>
      </c>
      <c r="G1384" s="76">
        <f t="shared" si="451"/>
        <v>0</v>
      </c>
      <c r="H1384" s="76">
        <f t="shared" si="451"/>
        <v>0</v>
      </c>
      <c r="I1384" s="76">
        <f t="shared" si="451"/>
        <v>0</v>
      </c>
      <c r="J1384" s="76">
        <f t="shared" si="451"/>
        <v>443.3</v>
      </c>
      <c r="K1384" s="76">
        <f t="shared" si="451"/>
        <v>443.3</v>
      </c>
      <c r="L1384" s="76">
        <f t="shared" si="451"/>
        <v>0</v>
      </c>
      <c r="M1384" s="76">
        <f t="shared" si="451"/>
        <v>0</v>
      </c>
      <c r="N1384" s="76">
        <v>100</v>
      </c>
      <c r="O1384" s="76">
        <v>100</v>
      </c>
      <c r="P1384" s="433"/>
      <c r="Q1384" s="433"/>
      <c r="R1384" s="433"/>
      <c r="S1384" s="433"/>
      <c r="T1384" s="2"/>
    </row>
    <row r="1385" spans="1:20" x14ac:dyDescent="0.25">
      <c r="A1385" s="427"/>
      <c r="B1385" s="430"/>
      <c r="C1385" s="66">
        <v>2018</v>
      </c>
      <c r="D1385" s="76">
        <f>SUM(D1393)</f>
        <v>297</v>
      </c>
      <c r="E1385" s="76">
        <f t="shared" ref="E1385:M1385" si="452">SUM(E1393)</f>
        <v>297</v>
      </c>
      <c r="F1385" s="76">
        <f t="shared" si="452"/>
        <v>0</v>
      </c>
      <c r="G1385" s="76">
        <f t="shared" si="452"/>
        <v>0</v>
      </c>
      <c r="H1385" s="76">
        <f t="shared" si="452"/>
        <v>0</v>
      </c>
      <c r="I1385" s="76">
        <f t="shared" si="452"/>
        <v>0</v>
      </c>
      <c r="J1385" s="76">
        <f t="shared" si="452"/>
        <v>297</v>
      </c>
      <c r="K1385" s="76">
        <f t="shared" si="452"/>
        <v>297</v>
      </c>
      <c r="L1385" s="76">
        <f t="shared" si="452"/>
        <v>0</v>
      </c>
      <c r="M1385" s="76">
        <f t="shared" si="452"/>
        <v>0</v>
      </c>
      <c r="N1385" s="76">
        <v>100</v>
      </c>
      <c r="O1385" s="76">
        <v>100</v>
      </c>
      <c r="P1385" s="433"/>
      <c r="Q1385" s="433"/>
      <c r="R1385" s="433"/>
      <c r="S1385" s="433"/>
      <c r="T1385" s="2"/>
    </row>
    <row r="1386" spans="1:20" x14ac:dyDescent="0.25">
      <c r="A1386" s="427"/>
      <c r="B1386" s="430"/>
      <c r="C1386" s="66">
        <v>2019</v>
      </c>
      <c r="D1386" s="76">
        <f>SUM(D1394)</f>
        <v>504.4</v>
      </c>
      <c r="E1386" s="76">
        <f t="shared" ref="E1386:M1386" si="453">SUM(E1394)</f>
        <v>504.4</v>
      </c>
      <c r="F1386" s="76">
        <f t="shared" si="453"/>
        <v>0</v>
      </c>
      <c r="G1386" s="76">
        <f t="shared" si="453"/>
        <v>0</v>
      </c>
      <c r="H1386" s="76">
        <f t="shared" si="453"/>
        <v>0</v>
      </c>
      <c r="I1386" s="76">
        <f t="shared" si="453"/>
        <v>0</v>
      </c>
      <c r="J1386" s="76">
        <f t="shared" si="453"/>
        <v>504.4</v>
      </c>
      <c r="K1386" s="76">
        <f t="shared" si="453"/>
        <v>504.4</v>
      </c>
      <c r="L1386" s="76">
        <f t="shared" si="453"/>
        <v>0</v>
      </c>
      <c r="M1386" s="76">
        <f t="shared" si="453"/>
        <v>0</v>
      </c>
      <c r="N1386" s="76">
        <v>100</v>
      </c>
      <c r="O1386" s="76">
        <v>100</v>
      </c>
      <c r="P1386" s="433"/>
      <c r="Q1386" s="433"/>
      <c r="R1386" s="433"/>
      <c r="S1386" s="433"/>
      <c r="T1386" s="2"/>
    </row>
    <row r="1387" spans="1:20" x14ac:dyDescent="0.25">
      <c r="A1387" s="428"/>
      <c r="B1387" s="431"/>
      <c r="C1387" s="66">
        <v>2020</v>
      </c>
      <c r="D1387" s="76">
        <f>SUM(D1396)</f>
        <v>91.8</v>
      </c>
      <c r="E1387" s="76">
        <f t="shared" ref="E1387:M1387" si="454">SUM(E1396)</f>
        <v>91.8</v>
      </c>
      <c r="F1387" s="76">
        <f t="shared" si="454"/>
        <v>0</v>
      </c>
      <c r="G1387" s="76">
        <f t="shared" si="454"/>
        <v>0</v>
      </c>
      <c r="H1387" s="76">
        <f t="shared" si="454"/>
        <v>0</v>
      </c>
      <c r="I1387" s="76">
        <f t="shared" si="454"/>
        <v>0</v>
      </c>
      <c r="J1387" s="76">
        <f t="shared" si="454"/>
        <v>91.8</v>
      </c>
      <c r="K1387" s="76">
        <f t="shared" si="454"/>
        <v>91.8</v>
      </c>
      <c r="L1387" s="76">
        <f t="shared" si="454"/>
        <v>0</v>
      </c>
      <c r="M1387" s="76">
        <f t="shared" si="454"/>
        <v>0</v>
      </c>
      <c r="N1387" s="76">
        <v>100</v>
      </c>
      <c r="O1387" s="76">
        <v>100</v>
      </c>
      <c r="P1387" s="434"/>
      <c r="Q1387" s="434"/>
      <c r="R1387" s="434"/>
      <c r="S1387" s="434"/>
      <c r="T1387" s="2"/>
    </row>
    <row r="1388" spans="1:20" ht="111" customHeight="1" x14ac:dyDescent="0.25">
      <c r="A1388" s="385" t="s">
        <v>270</v>
      </c>
      <c r="B1388" s="388" t="s">
        <v>579</v>
      </c>
      <c r="C1388" s="380">
        <v>2014</v>
      </c>
      <c r="D1388" s="383">
        <v>197</v>
      </c>
      <c r="E1388" s="383">
        <v>196.9</v>
      </c>
      <c r="F1388" s="383">
        <v>0</v>
      </c>
      <c r="G1388" s="383">
        <v>0</v>
      </c>
      <c r="H1388" s="383">
        <v>0</v>
      </c>
      <c r="I1388" s="383">
        <v>0</v>
      </c>
      <c r="J1388" s="383">
        <v>197</v>
      </c>
      <c r="K1388" s="383">
        <v>196.9</v>
      </c>
      <c r="L1388" s="383">
        <v>0</v>
      </c>
      <c r="M1388" s="383">
        <v>0</v>
      </c>
      <c r="N1388" s="383">
        <v>100</v>
      </c>
      <c r="O1388" s="383">
        <v>99.95</v>
      </c>
      <c r="P1388" s="40" t="s">
        <v>293</v>
      </c>
      <c r="Q1388" s="28">
        <v>100</v>
      </c>
      <c r="R1388" s="28">
        <v>100</v>
      </c>
      <c r="S1388" s="28">
        <v>100</v>
      </c>
      <c r="T1388" s="2"/>
    </row>
    <row r="1389" spans="1:20" ht="41.25" customHeight="1" x14ac:dyDescent="0.25">
      <c r="A1389" s="386"/>
      <c r="B1389" s="389"/>
      <c r="C1389" s="382"/>
      <c r="D1389" s="384"/>
      <c r="E1389" s="384"/>
      <c r="F1389" s="384"/>
      <c r="G1389" s="384"/>
      <c r="H1389" s="384"/>
      <c r="I1389" s="384"/>
      <c r="J1389" s="384"/>
      <c r="K1389" s="384"/>
      <c r="L1389" s="384"/>
      <c r="M1389" s="384"/>
      <c r="N1389" s="384"/>
      <c r="O1389" s="384"/>
      <c r="P1389" s="27" t="s">
        <v>294</v>
      </c>
      <c r="Q1389" s="28">
        <v>100</v>
      </c>
      <c r="R1389" s="28">
        <v>100</v>
      </c>
      <c r="S1389" s="28">
        <v>100</v>
      </c>
      <c r="T1389" s="2"/>
    </row>
    <row r="1390" spans="1:20" ht="18.75" customHeight="1" x14ac:dyDescent="0.25">
      <c r="A1390" s="386"/>
      <c r="B1390" s="389"/>
      <c r="C1390" s="84">
        <v>2015</v>
      </c>
      <c r="D1390" s="83">
        <v>92.3</v>
      </c>
      <c r="E1390" s="83">
        <v>92.2</v>
      </c>
      <c r="F1390" s="83">
        <v>0</v>
      </c>
      <c r="G1390" s="83">
        <v>0</v>
      </c>
      <c r="H1390" s="83">
        <v>0</v>
      </c>
      <c r="I1390" s="83">
        <v>0</v>
      </c>
      <c r="J1390" s="83">
        <v>92.3</v>
      </c>
      <c r="K1390" s="83">
        <v>92.2</v>
      </c>
      <c r="L1390" s="83">
        <v>0</v>
      </c>
      <c r="M1390" s="83">
        <v>0</v>
      </c>
      <c r="N1390" s="83">
        <v>100</v>
      </c>
      <c r="O1390" s="83">
        <v>99.89</v>
      </c>
      <c r="P1390" s="380" t="s">
        <v>294</v>
      </c>
      <c r="Q1390" s="85">
        <v>100</v>
      </c>
      <c r="R1390" s="85">
        <v>100</v>
      </c>
      <c r="S1390" s="85">
        <v>100</v>
      </c>
      <c r="T1390" s="2"/>
    </row>
    <row r="1391" spans="1:20" ht="19.5" customHeight="1" x14ac:dyDescent="0.25">
      <c r="A1391" s="386"/>
      <c r="B1391" s="389"/>
      <c r="C1391" s="125">
        <v>2016</v>
      </c>
      <c r="D1391" s="134">
        <v>418.8</v>
      </c>
      <c r="E1391" s="134">
        <v>418.8</v>
      </c>
      <c r="F1391" s="134">
        <v>0</v>
      </c>
      <c r="G1391" s="134">
        <v>0</v>
      </c>
      <c r="H1391" s="134">
        <v>0</v>
      </c>
      <c r="I1391" s="134">
        <v>0</v>
      </c>
      <c r="J1391" s="134">
        <v>418.8</v>
      </c>
      <c r="K1391" s="134">
        <v>418.8</v>
      </c>
      <c r="L1391" s="134">
        <v>0</v>
      </c>
      <c r="M1391" s="134">
        <v>0</v>
      </c>
      <c r="N1391" s="134">
        <v>100</v>
      </c>
      <c r="O1391" s="134">
        <v>100</v>
      </c>
      <c r="P1391" s="381"/>
      <c r="Q1391" s="144">
        <v>100</v>
      </c>
      <c r="R1391" s="144">
        <v>100</v>
      </c>
      <c r="S1391" s="144">
        <v>100</v>
      </c>
      <c r="T1391" s="2"/>
    </row>
    <row r="1392" spans="1:20" ht="18.75" customHeight="1" x14ac:dyDescent="0.25">
      <c r="A1392" s="386"/>
      <c r="B1392" s="389"/>
      <c r="C1392" s="162">
        <v>2017</v>
      </c>
      <c r="D1392" s="158">
        <v>443.3</v>
      </c>
      <c r="E1392" s="158">
        <v>443.3</v>
      </c>
      <c r="F1392" s="158">
        <v>0</v>
      </c>
      <c r="G1392" s="158">
        <v>0</v>
      </c>
      <c r="H1392" s="158">
        <v>0</v>
      </c>
      <c r="I1392" s="158">
        <v>0</v>
      </c>
      <c r="J1392" s="158">
        <v>443.3</v>
      </c>
      <c r="K1392" s="158">
        <v>443.3</v>
      </c>
      <c r="L1392" s="158">
        <v>0</v>
      </c>
      <c r="M1392" s="158">
        <v>0</v>
      </c>
      <c r="N1392" s="158">
        <v>100</v>
      </c>
      <c r="O1392" s="158">
        <v>100</v>
      </c>
      <c r="P1392" s="381"/>
      <c r="Q1392" s="171">
        <v>100</v>
      </c>
      <c r="R1392" s="171">
        <v>100</v>
      </c>
      <c r="S1392" s="171">
        <v>100</v>
      </c>
      <c r="T1392" s="2"/>
    </row>
    <row r="1393" spans="1:20" ht="19.5" customHeight="1" x14ac:dyDescent="0.25">
      <c r="A1393" s="386"/>
      <c r="B1393" s="389"/>
      <c r="C1393" s="215">
        <v>2018</v>
      </c>
      <c r="D1393" s="216">
        <v>297</v>
      </c>
      <c r="E1393" s="216">
        <v>297</v>
      </c>
      <c r="F1393" s="216">
        <v>0</v>
      </c>
      <c r="G1393" s="216">
        <v>0</v>
      </c>
      <c r="H1393" s="216">
        <v>0</v>
      </c>
      <c r="I1393" s="216">
        <v>0</v>
      </c>
      <c r="J1393" s="216">
        <v>297</v>
      </c>
      <c r="K1393" s="216">
        <v>297</v>
      </c>
      <c r="L1393" s="216">
        <v>0</v>
      </c>
      <c r="M1393" s="216">
        <v>0</v>
      </c>
      <c r="N1393" s="216">
        <v>100</v>
      </c>
      <c r="O1393" s="216">
        <v>100</v>
      </c>
      <c r="P1393" s="382"/>
      <c r="Q1393" s="217">
        <v>100</v>
      </c>
      <c r="R1393" s="217">
        <v>100</v>
      </c>
      <c r="S1393" s="217">
        <v>100</v>
      </c>
      <c r="T1393" s="2"/>
    </row>
    <row r="1394" spans="1:20" ht="114.75" customHeight="1" x14ac:dyDescent="0.25">
      <c r="A1394" s="386"/>
      <c r="B1394" s="389"/>
      <c r="C1394" s="380">
        <v>2019</v>
      </c>
      <c r="D1394" s="383">
        <v>504.4</v>
      </c>
      <c r="E1394" s="383">
        <v>504.4</v>
      </c>
      <c r="F1394" s="383">
        <v>0</v>
      </c>
      <c r="G1394" s="383">
        <v>0</v>
      </c>
      <c r="H1394" s="383">
        <v>0</v>
      </c>
      <c r="I1394" s="383">
        <v>0</v>
      </c>
      <c r="J1394" s="383">
        <v>504.4</v>
      </c>
      <c r="K1394" s="383">
        <v>504.4</v>
      </c>
      <c r="L1394" s="383">
        <v>0</v>
      </c>
      <c r="M1394" s="383">
        <v>0</v>
      </c>
      <c r="N1394" s="383">
        <v>100</v>
      </c>
      <c r="O1394" s="383">
        <v>100</v>
      </c>
      <c r="P1394" s="40" t="s">
        <v>293</v>
      </c>
      <c r="Q1394" s="263">
        <v>100</v>
      </c>
      <c r="R1394" s="263">
        <v>100</v>
      </c>
      <c r="S1394" s="263">
        <v>100</v>
      </c>
      <c r="T1394" s="2"/>
    </row>
    <row r="1395" spans="1:20" ht="43.5" customHeight="1" x14ac:dyDescent="0.25">
      <c r="A1395" s="386"/>
      <c r="B1395" s="389"/>
      <c r="C1395" s="382"/>
      <c r="D1395" s="384"/>
      <c r="E1395" s="384"/>
      <c r="F1395" s="384"/>
      <c r="G1395" s="384"/>
      <c r="H1395" s="384"/>
      <c r="I1395" s="384"/>
      <c r="J1395" s="384"/>
      <c r="K1395" s="384"/>
      <c r="L1395" s="384"/>
      <c r="M1395" s="384"/>
      <c r="N1395" s="384"/>
      <c r="O1395" s="384"/>
      <c r="P1395" s="27" t="s">
        <v>294</v>
      </c>
      <c r="Q1395" s="263">
        <v>100</v>
      </c>
      <c r="R1395" s="263">
        <v>100</v>
      </c>
      <c r="S1395" s="263">
        <v>100</v>
      </c>
      <c r="T1395" s="2"/>
    </row>
    <row r="1396" spans="1:20" ht="109.5" customHeight="1" x14ac:dyDescent="0.25">
      <c r="A1396" s="386"/>
      <c r="B1396" s="389"/>
      <c r="C1396" s="380">
        <v>2020</v>
      </c>
      <c r="D1396" s="383">
        <v>91.8</v>
      </c>
      <c r="E1396" s="383">
        <v>91.8</v>
      </c>
      <c r="F1396" s="383">
        <v>0</v>
      </c>
      <c r="G1396" s="383">
        <v>0</v>
      </c>
      <c r="H1396" s="383">
        <v>0</v>
      </c>
      <c r="I1396" s="383">
        <v>0</v>
      </c>
      <c r="J1396" s="383">
        <v>91.8</v>
      </c>
      <c r="K1396" s="383">
        <v>91.8</v>
      </c>
      <c r="L1396" s="383">
        <v>0</v>
      </c>
      <c r="M1396" s="383">
        <v>0</v>
      </c>
      <c r="N1396" s="383">
        <v>100</v>
      </c>
      <c r="O1396" s="383">
        <v>100</v>
      </c>
      <c r="P1396" s="40" t="s">
        <v>293</v>
      </c>
      <c r="Q1396" s="311">
        <v>100</v>
      </c>
      <c r="R1396" s="311">
        <v>100</v>
      </c>
      <c r="S1396" s="311">
        <v>100</v>
      </c>
      <c r="T1396" s="2"/>
    </row>
    <row r="1397" spans="1:20" ht="43.5" customHeight="1" x14ac:dyDescent="0.25">
      <c r="A1397" s="387"/>
      <c r="B1397" s="390"/>
      <c r="C1397" s="382"/>
      <c r="D1397" s="384"/>
      <c r="E1397" s="384"/>
      <c r="F1397" s="384"/>
      <c r="G1397" s="384"/>
      <c r="H1397" s="384"/>
      <c r="I1397" s="384"/>
      <c r="J1397" s="384"/>
      <c r="K1397" s="384"/>
      <c r="L1397" s="384"/>
      <c r="M1397" s="384"/>
      <c r="N1397" s="384"/>
      <c r="O1397" s="384"/>
      <c r="P1397" s="27" t="s">
        <v>294</v>
      </c>
      <c r="Q1397" s="311">
        <v>100</v>
      </c>
      <c r="R1397" s="311">
        <v>100</v>
      </c>
      <c r="S1397" s="311">
        <v>100</v>
      </c>
      <c r="T1397" s="2"/>
    </row>
    <row r="1398" spans="1:20" x14ac:dyDescent="0.25">
      <c r="A1398" s="426" t="s">
        <v>276</v>
      </c>
      <c r="B1398" s="429" t="s">
        <v>295</v>
      </c>
      <c r="C1398" s="17" t="s">
        <v>610</v>
      </c>
      <c r="D1398" s="18">
        <f>SUM(D1399:D1405)</f>
        <v>350996.39999999997</v>
      </c>
      <c r="E1398" s="18">
        <f t="shared" ref="E1398:M1398" si="455">SUM(E1399:E1405)</f>
        <v>350352.7</v>
      </c>
      <c r="F1398" s="18">
        <f t="shared" si="455"/>
        <v>0</v>
      </c>
      <c r="G1398" s="18">
        <f t="shared" si="455"/>
        <v>0</v>
      </c>
      <c r="H1398" s="18">
        <f t="shared" si="455"/>
        <v>34050.400000000001</v>
      </c>
      <c r="I1398" s="18">
        <f t="shared" si="455"/>
        <v>33417.4</v>
      </c>
      <c r="J1398" s="18">
        <f t="shared" si="455"/>
        <v>316945.99999999994</v>
      </c>
      <c r="K1398" s="18">
        <f t="shared" si="455"/>
        <v>316935.3</v>
      </c>
      <c r="L1398" s="18">
        <f t="shared" si="455"/>
        <v>0</v>
      </c>
      <c r="M1398" s="18">
        <f t="shared" si="455"/>
        <v>0</v>
      </c>
      <c r="N1398" s="18">
        <v>100</v>
      </c>
      <c r="O1398" s="319">
        <f>E1398/D1398</f>
        <v>0.99816607805664115</v>
      </c>
      <c r="P1398" s="432" t="s">
        <v>22</v>
      </c>
      <c r="Q1398" s="432" t="s">
        <v>22</v>
      </c>
      <c r="R1398" s="432" t="s">
        <v>22</v>
      </c>
      <c r="S1398" s="432" t="s">
        <v>22</v>
      </c>
      <c r="T1398" s="2"/>
    </row>
    <row r="1399" spans="1:20" x14ac:dyDescent="0.25">
      <c r="A1399" s="427"/>
      <c r="B1399" s="430"/>
      <c r="C1399" s="16">
        <v>2014</v>
      </c>
      <c r="D1399" s="18">
        <f>SUM(D1406+D1413)</f>
        <v>40772</v>
      </c>
      <c r="E1399" s="18">
        <f t="shared" ref="E1399:M1399" si="456">SUM(E1406+E1413)</f>
        <v>40765.799999999996</v>
      </c>
      <c r="F1399" s="18">
        <f t="shared" si="456"/>
        <v>0</v>
      </c>
      <c r="G1399" s="18">
        <f t="shared" si="456"/>
        <v>0</v>
      </c>
      <c r="H1399" s="18">
        <f t="shared" si="456"/>
        <v>4510</v>
      </c>
      <c r="I1399" s="18">
        <f t="shared" si="456"/>
        <v>4510</v>
      </c>
      <c r="J1399" s="18">
        <f t="shared" si="456"/>
        <v>36262</v>
      </c>
      <c r="K1399" s="18">
        <f t="shared" si="456"/>
        <v>36255.799999999996</v>
      </c>
      <c r="L1399" s="18">
        <f t="shared" si="456"/>
        <v>0</v>
      </c>
      <c r="M1399" s="18">
        <f t="shared" si="456"/>
        <v>0</v>
      </c>
      <c r="N1399" s="18">
        <v>100</v>
      </c>
      <c r="O1399" s="18">
        <v>99.98</v>
      </c>
      <c r="P1399" s="433"/>
      <c r="Q1399" s="433"/>
      <c r="R1399" s="433"/>
      <c r="S1399" s="433"/>
      <c r="T1399" s="2"/>
    </row>
    <row r="1400" spans="1:20" x14ac:dyDescent="0.25">
      <c r="A1400" s="427"/>
      <c r="B1400" s="430"/>
      <c r="C1400" s="16">
        <v>2015</v>
      </c>
      <c r="D1400" s="18">
        <f>SUM(D1407)</f>
        <v>40486.6</v>
      </c>
      <c r="E1400" s="18">
        <f t="shared" ref="E1400:M1400" si="457">SUM(E1407)</f>
        <v>40485.699999999997</v>
      </c>
      <c r="F1400" s="18">
        <f t="shared" si="457"/>
        <v>0</v>
      </c>
      <c r="G1400" s="18">
        <f t="shared" si="457"/>
        <v>0</v>
      </c>
      <c r="H1400" s="18">
        <f t="shared" si="457"/>
        <v>4528</v>
      </c>
      <c r="I1400" s="18">
        <f t="shared" si="457"/>
        <v>4528</v>
      </c>
      <c r="J1400" s="18">
        <f t="shared" si="457"/>
        <v>35958.6</v>
      </c>
      <c r="K1400" s="18">
        <f t="shared" si="457"/>
        <v>35957.699999999997</v>
      </c>
      <c r="L1400" s="18">
        <f t="shared" si="457"/>
        <v>0</v>
      </c>
      <c r="M1400" s="18">
        <f t="shared" si="457"/>
        <v>0</v>
      </c>
      <c r="N1400" s="18">
        <v>100</v>
      </c>
      <c r="O1400" s="18">
        <v>100</v>
      </c>
      <c r="P1400" s="433"/>
      <c r="Q1400" s="433"/>
      <c r="R1400" s="433"/>
      <c r="S1400" s="433"/>
      <c r="T1400" s="2"/>
    </row>
    <row r="1401" spans="1:20" x14ac:dyDescent="0.25">
      <c r="A1401" s="427"/>
      <c r="B1401" s="430"/>
      <c r="C1401" s="16">
        <v>2016</v>
      </c>
      <c r="D1401" s="18">
        <f>SUM(D1408)</f>
        <v>52162.2</v>
      </c>
      <c r="E1401" s="18">
        <f t="shared" ref="E1401:M1401" si="458">SUM(E1408)</f>
        <v>52161</v>
      </c>
      <c r="F1401" s="18">
        <f t="shared" si="458"/>
        <v>0</v>
      </c>
      <c r="G1401" s="18">
        <f t="shared" si="458"/>
        <v>0</v>
      </c>
      <c r="H1401" s="18">
        <f t="shared" si="458"/>
        <v>4511</v>
      </c>
      <c r="I1401" s="18">
        <f t="shared" si="458"/>
        <v>4511</v>
      </c>
      <c r="J1401" s="18">
        <f t="shared" si="458"/>
        <v>47651.199999999997</v>
      </c>
      <c r="K1401" s="18">
        <f t="shared" si="458"/>
        <v>47650</v>
      </c>
      <c r="L1401" s="18">
        <f t="shared" si="458"/>
        <v>0</v>
      </c>
      <c r="M1401" s="18">
        <f t="shared" si="458"/>
        <v>0</v>
      </c>
      <c r="N1401" s="18">
        <v>100</v>
      </c>
      <c r="O1401" s="18">
        <v>100</v>
      </c>
      <c r="P1401" s="433"/>
      <c r="Q1401" s="433"/>
      <c r="R1401" s="433"/>
      <c r="S1401" s="433"/>
      <c r="T1401" s="2"/>
    </row>
    <row r="1402" spans="1:20" x14ac:dyDescent="0.25">
      <c r="A1402" s="427"/>
      <c r="B1402" s="430"/>
      <c r="C1402" s="16">
        <v>2017</v>
      </c>
      <c r="D1402" s="18">
        <f>SUM(D1409)</f>
        <v>53022.5</v>
      </c>
      <c r="E1402" s="18">
        <f t="shared" ref="E1402:M1402" si="459">SUM(E1409)</f>
        <v>53021.599999999999</v>
      </c>
      <c r="F1402" s="18">
        <f t="shared" si="459"/>
        <v>0</v>
      </c>
      <c r="G1402" s="18">
        <f t="shared" si="459"/>
        <v>0</v>
      </c>
      <c r="H1402" s="18">
        <f t="shared" si="459"/>
        <v>4462</v>
      </c>
      <c r="I1402" s="18">
        <f t="shared" si="459"/>
        <v>4462</v>
      </c>
      <c r="J1402" s="18">
        <f t="shared" si="459"/>
        <v>48560.5</v>
      </c>
      <c r="K1402" s="18">
        <f t="shared" si="459"/>
        <v>48559.6</v>
      </c>
      <c r="L1402" s="18">
        <f t="shared" si="459"/>
        <v>0</v>
      </c>
      <c r="M1402" s="18">
        <f t="shared" si="459"/>
        <v>0</v>
      </c>
      <c r="N1402" s="18">
        <v>100</v>
      </c>
      <c r="O1402" s="18">
        <v>100</v>
      </c>
      <c r="P1402" s="433"/>
      <c r="Q1402" s="433"/>
      <c r="R1402" s="433"/>
      <c r="S1402" s="433"/>
      <c r="T1402" s="2"/>
    </row>
    <row r="1403" spans="1:20" x14ac:dyDescent="0.25">
      <c r="A1403" s="427"/>
      <c r="B1403" s="430"/>
      <c r="C1403" s="16">
        <v>2018</v>
      </c>
      <c r="D1403" s="18">
        <f>SUM(D1410)</f>
        <v>56249.8</v>
      </c>
      <c r="E1403" s="18">
        <f t="shared" ref="E1403:M1403" si="460">SUM(E1410)</f>
        <v>56248.3</v>
      </c>
      <c r="F1403" s="18">
        <f t="shared" si="460"/>
        <v>0</v>
      </c>
      <c r="G1403" s="18">
        <f t="shared" si="460"/>
        <v>0</v>
      </c>
      <c r="H1403" s="18">
        <f t="shared" si="460"/>
        <v>4592</v>
      </c>
      <c r="I1403" s="18">
        <f t="shared" si="460"/>
        <v>4592</v>
      </c>
      <c r="J1403" s="18">
        <f t="shared" si="460"/>
        <v>51657.8</v>
      </c>
      <c r="K1403" s="18">
        <f t="shared" si="460"/>
        <v>51656.3</v>
      </c>
      <c r="L1403" s="18">
        <f t="shared" si="460"/>
        <v>0</v>
      </c>
      <c r="M1403" s="18">
        <f t="shared" si="460"/>
        <v>0</v>
      </c>
      <c r="N1403" s="18">
        <v>100</v>
      </c>
      <c r="O1403" s="18">
        <v>100</v>
      </c>
      <c r="P1403" s="433"/>
      <c r="Q1403" s="433"/>
      <c r="R1403" s="433"/>
      <c r="S1403" s="433"/>
      <c r="T1403" s="2"/>
    </row>
    <row r="1404" spans="1:20" x14ac:dyDescent="0.25">
      <c r="A1404" s="427"/>
      <c r="B1404" s="430"/>
      <c r="C1404" s="16">
        <v>2019</v>
      </c>
      <c r="D1404" s="18">
        <f>SUM(D1411)</f>
        <v>52228.800000000003</v>
      </c>
      <c r="E1404" s="18">
        <f t="shared" ref="E1404:M1404" si="461">SUM(E1411)</f>
        <v>52228.800000000003</v>
      </c>
      <c r="F1404" s="18">
        <f t="shared" si="461"/>
        <v>0</v>
      </c>
      <c r="G1404" s="18">
        <f t="shared" si="461"/>
        <v>0</v>
      </c>
      <c r="H1404" s="18">
        <f t="shared" si="461"/>
        <v>4644</v>
      </c>
      <c r="I1404" s="18">
        <f t="shared" si="461"/>
        <v>4644</v>
      </c>
      <c r="J1404" s="18">
        <f t="shared" si="461"/>
        <v>47584.800000000003</v>
      </c>
      <c r="K1404" s="18">
        <f t="shared" si="461"/>
        <v>47584.800000000003</v>
      </c>
      <c r="L1404" s="18">
        <f t="shared" si="461"/>
        <v>0</v>
      </c>
      <c r="M1404" s="18">
        <f t="shared" si="461"/>
        <v>0</v>
      </c>
      <c r="N1404" s="18">
        <v>100</v>
      </c>
      <c r="O1404" s="18">
        <v>100</v>
      </c>
      <c r="P1404" s="433"/>
      <c r="Q1404" s="433"/>
      <c r="R1404" s="433"/>
      <c r="S1404" s="433"/>
      <c r="T1404" s="2"/>
    </row>
    <row r="1405" spans="1:20" x14ac:dyDescent="0.25">
      <c r="A1405" s="428"/>
      <c r="B1405" s="431"/>
      <c r="C1405" s="16">
        <v>2020</v>
      </c>
      <c r="D1405" s="18">
        <f>SUM(D1412+D1414)</f>
        <v>56074.5</v>
      </c>
      <c r="E1405" s="18">
        <f t="shared" ref="E1405:M1405" si="462">SUM(E1412+E1414)</f>
        <v>55441.5</v>
      </c>
      <c r="F1405" s="18">
        <f t="shared" si="462"/>
        <v>0</v>
      </c>
      <c r="G1405" s="18">
        <f t="shared" si="462"/>
        <v>0</v>
      </c>
      <c r="H1405" s="18">
        <f t="shared" si="462"/>
        <v>6803.4</v>
      </c>
      <c r="I1405" s="18">
        <f t="shared" si="462"/>
        <v>6170.4</v>
      </c>
      <c r="J1405" s="18">
        <f t="shared" si="462"/>
        <v>49271.1</v>
      </c>
      <c r="K1405" s="18">
        <f t="shared" si="462"/>
        <v>49271.1</v>
      </c>
      <c r="L1405" s="18">
        <f t="shared" si="462"/>
        <v>0</v>
      </c>
      <c r="M1405" s="18">
        <f t="shared" si="462"/>
        <v>0</v>
      </c>
      <c r="N1405" s="18">
        <v>100</v>
      </c>
      <c r="O1405" s="319">
        <f>E1405/D1405</f>
        <v>0.98871144637937025</v>
      </c>
      <c r="P1405" s="434"/>
      <c r="Q1405" s="434"/>
      <c r="R1405" s="434"/>
      <c r="S1405" s="434"/>
      <c r="T1405" s="2"/>
    </row>
    <row r="1406" spans="1:20" x14ac:dyDescent="0.25">
      <c r="A1406" s="385" t="s">
        <v>278</v>
      </c>
      <c r="B1406" s="380" t="s">
        <v>297</v>
      </c>
      <c r="C1406" s="8">
        <v>2014</v>
      </c>
      <c r="D1406" s="90">
        <v>40441</v>
      </c>
      <c r="E1406" s="90">
        <v>40435.699999999997</v>
      </c>
      <c r="F1406" s="90">
        <v>0</v>
      </c>
      <c r="G1406" s="90">
        <v>0</v>
      </c>
      <c r="H1406" s="90">
        <v>4510</v>
      </c>
      <c r="I1406" s="90">
        <v>4510</v>
      </c>
      <c r="J1406" s="90">
        <v>35931</v>
      </c>
      <c r="K1406" s="90">
        <v>35925.699999999997</v>
      </c>
      <c r="L1406" s="90">
        <v>0</v>
      </c>
      <c r="M1406" s="90">
        <v>0</v>
      </c>
      <c r="N1406" s="90">
        <v>100</v>
      </c>
      <c r="O1406" s="90">
        <v>99.99</v>
      </c>
      <c r="P1406" s="380" t="s">
        <v>296</v>
      </c>
      <c r="Q1406" s="28">
        <v>100</v>
      </c>
      <c r="R1406" s="28">
        <v>100</v>
      </c>
      <c r="S1406" s="28">
        <v>100</v>
      </c>
      <c r="T1406" s="2"/>
    </row>
    <row r="1407" spans="1:20" x14ac:dyDescent="0.25">
      <c r="A1407" s="386"/>
      <c r="B1407" s="381"/>
      <c r="C1407" s="8">
        <v>2015</v>
      </c>
      <c r="D1407" s="90">
        <v>40486.6</v>
      </c>
      <c r="E1407" s="90">
        <v>40485.699999999997</v>
      </c>
      <c r="F1407" s="90">
        <v>0</v>
      </c>
      <c r="G1407" s="90">
        <v>0</v>
      </c>
      <c r="H1407" s="90">
        <v>4528</v>
      </c>
      <c r="I1407" s="90">
        <v>4528</v>
      </c>
      <c r="J1407" s="90">
        <v>35958.6</v>
      </c>
      <c r="K1407" s="90">
        <v>35957.699999999997</v>
      </c>
      <c r="L1407" s="90">
        <v>0</v>
      </c>
      <c r="M1407" s="90">
        <v>0</v>
      </c>
      <c r="N1407" s="90">
        <v>100</v>
      </c>
      <c r="O1407" s="90">
        <v>100</v>
      </c>
      <c r="P1407" s="381"/>
      <c r="Q1407" s="85">
        <v>100</v>
      </c>
      <c r="R1407" s="85">
        <v>100</v>
      </c>
      <c r="S1407" s="85">
        <v>100</v>
      </c>
      <c r="T1407" s="2"/>
    </row>
    <row r="1408" spans="1:20" x14ac:dyDescent="0.25">
      <c r="A1408" s="386"/>
      <c r="B1408" s="381"/>
      <c r="C1408" s="8">
        <v>2016</v>
      </c>
      <c r="D1408" s="90">
        <v>52162.2</v>
      </c>
      <c r="E1408" s="90">
        <v>52161</v>
      </c>
      <c r="F1408" s="90">
        <v>0</v>
      </c>
      <c r="G1408" s="90">
        <v>0</v>
      </c>
      <c r="H1408" s="90">
        <v>4511</v>
      </c>
      <c r="I1408" s="90">
        <v>4511</v>
      </c>
      <c r="J1408" s="90">
        <v>47651.199999999997</v>
      </c>
      <c r="K1408" s="90">
        <v>47650</v>
      </c>
      <c r="L1408" s="90">
        <v>0</v>
      </c>
      <c r="M1408" s="90">
        <v>0</v>
      </c>
      <c r="N1408" s="90">
        <v>100</v>
      </c>
      <c r="O1408" s="90">
        <v>100</v>
      </c>
      <c r="P1408" s="381"/>
      <c r="Q1408" s="144">
        <v>100</v>
      </c>
      <c r="R1408" s="144">
        <v>100</v>
      </c>
      <c r="S1408" s="144">
        <v>100</v>
      </c>
      <c r="T1408" s="2"/>
    </row>
    <row r="1409" spans="1:20" x14ac:dyDescent="0.25">
      <c r="A1409" s="386"/>
      <c r="B1409" s="381"/>
      <c r="C1409" s="8">
        <v>2017</v>
      </c>
      <c r="D1409" s="90">
        <v>53022.5</v>
      </c>
      <c r="E1409" s="90">
        <v>53021.599999999999</v>
      </c>
      <c r="F1409" s="90">
        <v>0</v>
      </c>
      <c r="G1409" s="90">
        <v>0</v>
      </c>
      <c r="H1409" s="90">
        <v>4462</v>
      </c>
      <c r="I1409" s="90">
        <v>4462</v>
      </c>
      <c r="J1409" s="90">
        <v>48560.5</v>
      </c>
      <c r="K1409" s="90">
        <v>48559.6</v>
      </c>
      <c r="L1409" s="90">
        <v>0</v>
      </c>
      <c r="M1409" s="90">
        <v>0</v>
      </c>
      <c r="N1409" s="90">
        <v>100</v>
      </c>
      <c r="O1409" s="90">
        <v>100</v>
      </c>
      <c r="P1409" s="381"/>
      <c r="Q1409" s="171">
        <v>100</v>
      </c>
      <c r="R1409" s="171">
        <v>100</v>
      </c>
      <c r="S1409" s="171">
        <v>100</v>
      </c>
      <c r="T1409" s="2"/>
    </row>
    <row r="1410" spans="1:20" x14ac:dyDescent="0.25">
      <c r="A1410" s="386"/>
      <c r="B1410" s="381"/>
      <c r="C1410" s="8">
        <v>2018</v>
      </c>
      <c r="D1410" s="90">
        <v>56249.8</v>
      </c>
      <c r="E1410" s="90">
        <v>56248.3</v>
      </c>
      <c r="F1410" s="90">
        <v>0</v>
      </c>
      <c r="G1410" s="90">
        <v>0</v>
      </c>
      <c r="H1410" s="90">
        <v>4592</v>
      </c>
      <c r="I1410" s="90">
        <v>4592</v>
      </c>
      <c r="J1410" s="90">
        <v>51657.8</v>
      </c>
      <c r="K1410" s="90">
        <v>51656.3</v>
      </c>
      <c r="L1410" s="90">
        <v>0</v>
      </c>
      <c r="M1410" s="90">
        <v>0</v>
      </c>
      <c r="N1410" s="90">
        <v>100</v>
      </c>
      <c r="O1410" s="90">
        <v>100</v>
      </c>
      <c r="P1410" s="381"/>
      <c r="Q1410" s="217">
        <v>100</v>
      </c>
      <c r="R1410" s="217">
        <v>100</v>
      </c>
      <c r="S1410" s="217">
        <v>100</v>
      </c>
      <c r="T1410" s="2"/>
    </row>
    <row r="1411" spans="1:20" x14ac:dyDescent="0.25">
      <c r="A1411" s="386"/>
      <c r="B1411" s="381"/>
      <c r="C1411" s="8">
        <v>2019</v>
      </c>
      <c r="D1411" s="90">
        <v>52228.800000000003</v>
      </c>
      <c r="E1411" s="90">
        <v>52228.800000000003</v>
      </c>
      <c r="F1411" s="90">
        <v>0</v>
      </c>
      <c r="G1411" s="90">
        <v>0</v>
      </c>
      <c r="H1411" s="90">
        <v>4644</v>
      </c>
      <c r="I1411" s="90">
        <v>4644</v>
      </c>
      <c r="J1411" s="90">
        <v>47584.800000000003</v>
      </c>
      <c r="K1411" s="90">
        <v>47584.800000000003</v>
      </c>
      <c r="L1411" s="90">
        <v>0</v>
      </c>
      <c r="M1411" s="90">
        <v>0</v>
      </c>
      <c r="N1411" s="90">
        <v>100</v>
      </c>
      <c r="O1411" s="90">
        <v>100</v>
      </c>
      <c r="P1411" s="381"/>
      <c r="Q1411" s="263">
        <v>100</v>
      </c>
      <c r="R1411" s="263">
        <v>100</v>
      </c>
      <c r="S1411" s="263">
        <v>100</v>
      </c>
      <c r="T1411" s="2"/>
    </row>
    <row r="1412" spans="1:20" x14ac:dyDescent="0.25">
      <c r="A1412" s="387"/>
      <c r="B1412" s="382"/>
      <c r="C1412" s="310">
        <v>2020</v>
      </c>
      <c r="D1412" s="90">
        <v>54075.1</v>
      </c>
      <c r="E1412" s="90">
        <v>54075.1</v>
      </c>
      <c r="F1412" s="90">
        <v>0</v>
      </c>
      <c r="G1412" s="90">
        <v>0</v>
      </c>
      <c r="H1412" s="90">
        <v>4804</v>
      </c>
      <c r="I1412" s="90">
        <v>4804</v>
      </c>
      <c r="J1412" s="90">
        <v>49271.1</v>
      </c>
      <c r="K1412" s="90">
        <v>49271.1</v>
      </c>
      <c r="L1412" s="90">
        <v>0</v>
      </c>
      <c r="M1412" s="90">
        <v>0</v>
      </c>
      <c r="N1412" s="90">
        <v>100</v>
      </c>
      <c r="O1412" s="320">
        <f>E1412/D1412</f>
        <v>1</v>
      </c>
      <c r="P1412" s="382"/>
      <c r="Q1412" s="311">
        <v>100</v>
      </c>
      <c r="R1412" s="311">
        <v>100</v>
      </c>
      <c r="S1412" s="311">
        <v>100</v>
      </c>
      <c r="T1412" s="2"/>
    </row>
    <row r="1413" spans="1:20" ht="69" customHeight="1" x14ac:dyDescent="0.25">
      <c r="A1413" s="38" t="s">
        <v>282</v>
      </c>
      <c r="B1413" s="8" t="s">
        <v>298</v>
      </c>
      <c r="C1413" s="8">
        <v>2014</v>
      </c>
      <c r="D1413" s="90">
        <v>331</v>
      </c>
      <c r="E1413" s="90">
        <v>330.1</v>
      </c>
      <c r="F1413" s="90">
        <v>0</v>
      </c>
      <c r="G1413" s="90">
        <v>0</v>
      </c>
      <c r="H1413" s="90">
        <v>0</v>
      </c>
      <c r="I1413" s="90">
        <v>0</v>
      </c>
      <c r="J1413" s="90">
        <v>331</v>
      </c>
      <c r="K1413" s="90">
        <v>330.1</v>
      </c>
      <c r="L1413" s="90">
        <v>0</v>
      </c>
      <c r="M1413" s="90">
        <v>0</v>
      </c>
      <c r="N1413" s="90">
        <v>100</v>
      </c>
      <c r="O1413" s="90">
        <v>99.73</v>
      </c>
      <c r="P1413" s="27" t="s">
        <v>299</v>
      </c>
      <c r="Q1413" s="28">
        <v>0</v>
      </c>
      <c r="R1413" s="28">
        <v>0</v>
      </c>
      <c r="S1413" s="28">
        <v>100</v>
      </c>
      <c r="T1413" s="2"/>
    </row>
    <row r="1414" spans="1:20" ht="69" customHeight="1" x14ac:dyDescent="0.25">
      <c r="A1414" s="296" t="s">
        <v>629</v>
      </c>
      <c r="B1414" s="310" t="s">
        <v>630</v>
      </c>
      <c r="C1414" s="310">
        <v>2020</v>
      </c>
      <c r="D1414" s="90">
        <v>1999.4</v>
      </c>
      <c r="E1414" s="90">
        <v>1366.4</v>
      </c>
      <c r="F1414" s="90">
        <v>0</v>
      </c>
      <c r="G1414" s="90">
        <v>0</v>
      </c>
      <c r="H1414" s="90">
        <v>1999.4</v>
      </c>
      <c r="I1414" s="90">
        <v>1366.4</v>
      </c>
      <c r="J1414" s="90">
        <v>0</v>
      </c>
      <c r="K1414" s="90">
        <v>0</v>
      </c>
      <c r="L1414" s="90">
        <v>0</v>
      </c>
      <c r="M1414" s="90">
        <v>0</v>
      </c>
      <c r="N1414" s="90">
        <v>100</v>
      </c>
      <c r="O1414" s="320">
        <f>E1414/D1414</f>
        <v>0.68340502150645199</v>
      </c>
      <c r="P1414" s="145" t="s">
        <v>631</v>
      </c>
      <c r="Q1414" s="306">
        <v>100</v>
      </c>
      <c r="R1414" s="306">
        <v>100</v>
      </c>
      <c r="S1414" s="306">
        <v>100</v>
      </c>
      <c r="T1414" s="2"/>
    </row>
    <row r="1415" spans="1:20" ht="15" customHeight="1" x14ac:dyDescent="0.25">
      <c r="A1415" s="426" t="s">
        <v>511</v>
      </c>
      <c r="B1415" s="429" t="s">
        <v>300</v>
      </c>
      <c r="C1415" s="17" t="s">
        <v>610</v>
      </c>
      <c r="D1415" s="18">
        <f>SUM(D1416:D1422)</f>
        <v>288382.59999999998</v>
      </c>
      <c r="E1415" s="18">
        <f t="shared" ref="E1415:M1415" si="463">SUM(E1416:E1422)</f>
        <v>288246.7</v>
      </c>
      <c r="F1415" s="18">
        <f t="shared" si="463"/>
        <v>0</v>
      </c>
      <c r="G1415" s="18">
        <f t="shared" si="463"/>
        <v>0</v>
      </c>
      <c r="H1415" s="18">
        <f t="shared" si="463"/>
        <v>0</v>
      </c>
      <c r="I1415" s="18">
        <f t="shared" si="463"/>
        <v>0</v>
      </c>
      <c r="J1415" s="18">
        <f t="shared" si="463"/>
        <v>288382.59999999998</v>
      </c>
      <c r="K1415" s="18">
        <f t="shared" si="463"/>
        <v>288246.7</v>
      </c>
      <c r="L1415" s="18">
        <f t="shared" si="463"/>
        <v>0</v>
      </c>
      <c r="M1415" s="18">
        <f t="shared" si="463"/>
        <v>0</v>
      </c>
      <c r="N1415" s="18">
        <v>100</v>
      </c>
      <c r="O1415" s="319">
        <f>E1415/D1415</f>
        <v>0.99952875104115169</v>
      </c>
      <c r="P1415" s="432" t="s">
        <v>22</v>
      </c>
      <c r="Q1415" s="432" t="s">
        <v>22</v>
      </c>
      <c r="R1415" s="432" t="s">
        <v>22</v>
      </c>
      <c r="S1415" s="432" t="s">
        <v>22</v>
      </c>
      <c r="T1415" s="2"/>
    </row>
    <row r="1416" spans="1:20" x14ac:dyDescent="0.25">
      <c r="A1416" s="427"/>
      <c r="B1416" s="430"/>
      <c r="C1416" s="16">
        <v>2014</v>
      </c>
      <c r="D1416" s="18">
        <f>SUM(D1423)</f>
        <v>33807</v>
      </c>
      <c r="E1416" s="18">
        <f t="shared" ref="E1416:M1416" si="464">SUM(E1423)</f>
        <v>33805.5</v>
      </c>
      <c r="F1416" s="18">
        <f t="shared" si="464"/>
        <v>0</v>
      </c>
      <c r="G1416" s="18">
        <f t="shared" si="464"/>
        <v>0</v>
      </c>
      <c r="H1416" s="18">
        <f t="shared" si="464"/>
        <v>0</v>
      </c>
      <c r="I1416" s="18">
        <f t="shared" si="464"/>
        <v>0</v>
      </c>
      <c r="J1416" s="18">
        <f t="shared" si="464"/>
        <v>33807</v>
      </c>
      <c r="K1416" s="18">
        <f t="shared" si="464"/>
        <v>33805.5</v>
      </c>
      <c r="L1416" s="18">
        <f t="shared" si="464"/>
        <v>0</v>
      </c>
      <c r="M1416" s="18">
        <f t="shared" si="464"/>
        <v>0</v>
      </c>
      <c r="N1416" s="18">
        <v>100</v>
      </c>
      <c r="O1416" s="18">
        <v>100</v>
      </c>
      <c r="P1416" s="433"/>
      <c r="Q1416" s="433"/>
      <c r="R1416" s="433"/>
      <c r="S1416" s="433"/>
      <c r="T1416" s="2"/>
    </row>
    <row r="1417" spans="1:20" x14ac:dyDescent="0.25">
      <c r="A1417" s="427"/>
      <c r="B1417" s="430"/>
      <c r="C1417" s="16">
        <v>2015</v>
      </c>
      <c r="D1417" s="18">
        <f>SUM(D1424)</f>
        <v>34346.300000000003</v>
      </c>
      <c r="E1417" s="18">
        <f t="shared" ref="E1417:M1417" si="465">SUM(E1424)</f>
        <v>34345.699999999997</v>
      </c>
      <c r="F1417" s="18">
        <f t="shared" si="465"/>
        <v>0</v>
      </c>
      <c r="G1417" s="18">
        <f t="shared" si="465"/>
        <v>0</v>
      </c>
      <c r="H1417" s="18">
        <f t="shared" si="465"/>
        <v>0</v>
      </c>
      <c r="I1417" s="18">
        <f t="shared" si="465"/>
        <v>0</v>
      </c>
      <c r="J1417" s="18">
        <f t="shared" si="465"/>
        <v>34346.300000000003</v>
      </c>
      <c r="K1417" s="18">
        <f t="shared" si="465"/>
        <v>34345.699999999997</v>
      </c>
      <c r="L1417" s="18">
        <f t="shared" si="465"/>
        <v>0</v>
      </c>
      <c r="M1417" s="18">
        <f t="shared" si="465"/>
        <v>0</v>
      </c>
      <c r="N1417" s="18">
        <v>100</v>
      </c>
      <c r="O1417" s="18">
        <v>100</v>
      </c>
      <c r="P1417" s="433"/>
      <c r="Q1417" s="433"/>
      <c r="R1417" s="433"/>
      <c r="S1417" s="433"/>
      <c r="T1417" s="2"/>
    </row>
    <row r="1418" spans="1:20" x14ac:dyDescent="0.25">
      <c r="A1418" s="427"/>
      <c r="B1418" s="430"/>
      <c r="C1418" s="16">
        <v>2016</v>
      </c>
      <c r="D1418" s="18">
        <f>SUM(D1425)</f>
        <v>44294.9</v>
      </c>
      <c r="E1418" s="18">
        <f t="shared" ref="E1418:M1418" si="466">SUM(E1425)</f>
        <v>44294.400000000001</v>
      </c>
      <c r="F1418" s="18">
        <f t="shared" si="466"/>
        <v>0</v>
      </c>
      <c r="G1418" s="18">
        <f t="shared" si="466"/>
        <v>0</v>
      </c>
      <c r="H1418" s="18">
        <f t="shared" si="466"/>
        <v>0</v>
      </c>
      <c r="I1418" s="18">
        <f t="shared" si="466"/>
        <v>0</v>
      </c>
      <c r="J1418" s="18">
        <f t="shared" si="466"/>
        <v>44294.9</v>
      </c>
      <c r="K1418" s="18">
        <f t="shared" si="466"/>
        <v>44294.400000000001</v>
      </c>
      <c r="L1418" s="18">
        <f t="shared" si="466"/>
        <v>0</v>
      </c>
      <c r="M1418" s="18">
        <f t="shared" si="466"/>
        <v>0</v>
      </c>
      <c r="N1418" s="18">
        <v>100</v>
      </c>
      <c r="O1418" s="18">
        <v>100</v>
      </c>
      <c r="P1418" s="433"/>
      <c r="Q1418" s="433"/>
      <c r="R1418" s="433"/>
      <c r="S1418" s="433"/>
      <c r="T1418" s="2"/>
    </row>
    <row r="1419" spans="1:20" x14ac:dyDescent="0.25">
      <c r="A1419" s="427"/>
      <c r="B1419" s="430"/>
      <c r="C1419" s="16">
        <v>2017</v>
      </c>
      <c r="D1419" s="18">
        <f>SUM(D1426)</f>
        <v>37530.400000000001</v>
      </c>
      <c r="E1419" s="18">
        <f t="shared" ref="E1419:M1419" si="467">SUM(E1426)</f>
        <v>37529.9</v>
      </c>
      <c r="F1419" s="18">
        <f t="shared" si="467"/>
        <v>0</v>
      </c>
      <c r="G1419" s="18">
        <f t="shared" si="467"/>
        <v>0</v>
      </c>
      <c r="H1419" s="18">
        <f t="shared" si="467"/>
        <v>0</v>
      </c>
      <c r="I1419" s="18">
        <f t="shared" si="467"/>
        <v>0</v>
      </c>
      <c r="J1419" s="18">
        <f t="shared" si="467"/>
        <v>37530.400000000001</v>
      </c>
      <c r="K1419" s="18">
        <f t="shared" si="467"/>
        <v>37529.9</v>
      </c>
      <c r="L1419" s="18">
        <f t="shared" si="467"/>
        <v>0</v>
      </c>
      <c r="M1419" s="18">
        <f t="shared" si="467"/>
        <v>0</v>
      </c>
      <c r="N1419" s="18">
        <v>100</v>
      </c>
      <c r="O1419" s="18">
        <v>100</v>
      </c>
      <c r="P1419" s="433"/>
      <c r="Q1419" s="433"/>
      <c r="R1419" s="433"/>
      <c r="S1419" s="433"/>
      <c r="T1419" s="2"/>
    </row>
    <row r="1420" spans="1:20" x14ac:dyDescent="0.25">
      <c r="A1420" s="427"/>
      <c r="B1420" s="430"/>
      <c r="C1420" s="16">
        <v>2018</v>
      </c>
      <c r="D1420" s="18">
        <f>SUM(D1427)</f>
        <v>46645.7</v>
      </c>
      <c r="E1420" s="18">
        <f t="shared" ref="E1420:M1420" si="468">SUM(E1427)</f>
        <v>46645.1</v>
      </c>
      <c r="F1420" s="18">
        <f t="shared" si="468"/>
        <v>0</v>
      </c>
      <c r="G1420" s="18">
        <f t="shared" si="468"/>
        <v>0</v>
      </c>
      <c r="H1420" s="18">
        <f t="shared" si="468"/>
        <v>0</v>
      </c>
      <c r="I1420" s="18">
        <f t="shared" si="468"/>
        <v>0</v>
      </c>
      <c r="J1420" s="18">
        <f t="shared" si="468"/>
        <v>46645.7</v>
      </c>
      <c r="K1420" s="18">
        <f t="shared" si="468"/>
        <v>46645.1</v>
      </c>
      <c r="L1420" s="18">
        <f t="shared" si="468"/>
        <v>0</v>
      </c>
      <c r="M1420" s="18">
        <f t="shared" si="468"/>
        <v>0</v>
      </c>
      <c r="N1420" s="18">
        <v>100</v>
      </c>
      <c r="O1420" s="18">
        <v>100</v>
      </c>
      <c r="P1420" s="433"/>
      <c r="Q1420" s="433"/>
      <c r="R1420" s="433"/>
      <c r="S1420" s="433"/>
      <c r="T1420" s="2"/>
    </row>
    <row r="1421" spans="1:20" x14ac:dyDescent="0.25">
      <c r="A1421" s="427"/>
      <c r="B1421" s="430"/>
      <c r="C1421" s="16">
        <v>2019</v>
      </c>
      <c r="D1421" s="18">
        <f>SUM(D1429)</f>
        <v>44128.6</v>
      </c>
      <c r="E1421" s="18">
        <f t="shared" ref="E1421:M1421" si="469">SUM(E1429)</f>
        <v>43996.4</v>
      </c>
      <c r="F1421" s="18">
        <f t="shared" si="469"/>
        <v>0</v>
      </c>
      <c r="G1421" s="18">
        <f t="shared" si="469"/>
        <v>0</v>
      </c>
      <c r="H1421" s="18">
        <f t="shared" si="469"/>
        <v>0</v>
      </c>
      <c r="I1421" s="18">
        <f t="shared" si="469"/>
        <v>0</v>
      </c>
      <c r="J1421" s="18">
        <f t="shared" si="469"/>
        <v>44128.6</v>
      </c>
      <c r="K1421" s="18">
        <f t="shared" si="469"/>
        <v>43996.4</v>
      </c>
      <c r="L1421" s="18">
        <f t="shared" si="469"/>
        <v>0</v>
      </c>
      <c r="M1421" s="18">
        <f t="shared" si="469"/>
        <v>0</v>
      </c>
      <c r="N1421" s="18">
        <v>100</v>
      </c>
      <c r="O1421" s="18">
        <v>99.7</v>
      </c>
      <c r="P1421" s="433"/>
      <c r="Q1421" s="433"/>
      <c r="R1421" s="433"/>
      <c r="S1421" s="433"/>
      <c r="T1421" s="2"/>
    </row>
    <row r="1422" spans="1:20" x14ac:dyDescent="0.25">
      <c r="A1422" s="428"/>
      <c r="B1422" s="431"/>
      <c r="C1422" s="16">
        <v>2020</v>
      </c>
      <c r="D1422" s="18">
        <f>SUM(D1431)</f>
        <v>47629.7</v>
      </c>
      <c r="E1422" s="18">
        <f t="shared" ref="E1422:M1422" si="470">SUM(E1431)</f>
        <v>47629.7</v>
      </c>
      <c r="F1422" s="18">
        <f t="shared" si="470"/>
        <v>0</v>
      </c>
      <c r="G1422" s="18">
        <f t="shared" si="470"/>
        <v>0</v>
      </c>
      <c r="H1422" s="18">
        <f t="shared" si="470"/>
        <v>0</v>
      </c>
      <c r="I1422" s="18">
        <f t="shared" si="470"/>
        <v>0</v>
      </c>
      <c r="J1422" s="18">
        <f t="shared" si="470"/>
        <v>47629.7</v>
      </c>
      <c r="K1422" s="18">
        <f t="shared" si="470"/>
        <v>47629.7</v>
      </c>
      <c r="L1422" s="18">
        <f t="shared" si="470"/>
        <v>0</v>
      </c>
      <c r="M1422" s="18">
        <f t="shared" si="470"/>
        <v>0</v>
      </c>
      <c r="N1422" s="18">
        <v>100</v>
      </c>
      <c r="O1422" s="18">
        <v>100</v>
      </c>
      <c r="P1422" s="434"/>
      <c r="Q1422" s="434"/>
      <c r="R1422" s="434"/>
      <c r="S1422" s="434"/>
      <c r="T1422" s="2"/>
    </row>
    <row r="1423" spans="1:20" ht="20.25" customHeight="1" x14ac:dyDescent="0.25">
      <c r="A1423" s="385" t="s">
        <v>512</v>
      </c>
      <c r="B1423" s="380" t="s">
        <v>301</v>
      </c>
      <c r="C1423" s="8">
        <v>2014</v>
      </c>
      <c r="D1423" s="90">
        <v>33807</v>
      </c>
      <c r="E1423" s="90">
        <v>33805.5</v>
      </c>
      <c r="F1423" s="90">
        <v>0</v>
      </c>
      <c r="G1423" s="90">
        <v>0</v>
      </c>
      <c r="H1423" s="90">
        <v>0</v>
      </c>
      <c r="I1423" s="90">
        <v>0</v>
      </c>
      <c r="J1423" s="90">
        <v>33807</v>
      </c>
      <c r="K1423" s="90">
        <v>33805.5</v>
      </c>
      <c r="L1423" s="90">
        <v>0</v>
      </c>
      <c r="M1423" s="90">
        <v>0</v>
      </c>
      <c r="N1423" s="90">
        <v>100</v>
      </c>
      <c r="O1423" s="90">
        <v>100</v>
      </c>
      <c r="P1423" s="380" t="s">
        <v>302</v>
      </c>
      <c r="Q1423" s="28">
        <v>0</v>
      </c>
      <c r="R1423" s="28">
        <v>0</v>
      </c>
      <c r="S1423" s="28">
        <v>100</v>
      </c>
      <c r="T1423" s="2"/>
    </row>
    <row r="1424" spans="1:20" ht="19.5" customHeight="1" x14ac:dyDescent="0.25">
      <c r="A1424" s="386"/>
      <c r="B1424" s="381"/>
      <c r="C1424" s="8">
        <v>2015</v>
      </c>
      <c r="D1424" s="90">
        <v>34346.300000000003</v>
      </c>
      <c r="E1424" s="90">
        <v>34345.699999999997</v>
      </c>
      <c r="F1424" s="90">
        <v>0</v>
      </c>
      <c r="G1424" s="90">
        <v>0</v>
      </c>
      <c r="H1424" s="90">
        <v>0</v>
      </c>
      <c r="I1424" s="90">
        <v>0</v>
      </c>
      <c r="J1424" s="90">
        <v>34346.300000000003</v>
      </c>
      <c r="K1424" s="90">
        <v>34345.699999999997</v>
      </c>
      <c r="L1424" s="90">
        <v>0</v>
      </c>
      <c r="M1424" s="90">
        <v>0</v>
      </c>
      <c r="N1424" s="90">
        <v>100</v>
      </c>
      <c r="O1424" s="90">
        <v>100</v>
      </c>
      <c r="P1424" s="381"/>
      <c r="Q1424" s="85">
        <v>0</v>
      </c>
      <c r="R1424" s="85">
        <v>0</v>
      </c>
      <c r="S1424" s="85">
        <v>100</v>
      </c>
      <c r="T1424" s="2"/>
    </row>
    <row r="1425" spans="1:20" ht="20.25" customHeight="1" x14ac:dyDescent="0.25">
      <c r="A1425" s="386"/>
      <c r="B1425" s="381"/>
      <c r="C1425" s="8">
        <v>2016</v>
      </c>
      <c r="D1425" s="90">
        <v>44294.9</v>
      </c>
      <c r="E1425" s="90">
        <v>44294.400000000001</v>
      </c>
      <c r="F1425" s="90">
        <v>0</v>
      </c>
      <c r="G1425" s="90">
        <v>0</v>
      </c>
      <c r="H1425" s="90">
        <v>0</v>
      </c>
      <c r="I1425" s="90">
        <v>0</v>
      </c>
      <c r="J1425" s="90">
        <v>44294.9</v>
      </c>
      <c r="K1425" s="90">
        <v>44294.400000000001</v>
      </c>
      <c r="L1425" s="90">
        <v>0</v>
      </c>
      <c r="M1425" s="90">
        <v>0</v>
      </c>
      <c r="N1425" s="90">
        <v>100</v>
      </c>
      <c r="O1425" s="90">
        <v>100</v>
      </c>
      <c r="P1425" s="381"/>
      <c r="Q1425" s="144">
        <v>0</v>
      </c>
      <c r="R1425" s="144">
        <v>0</v>
      </c>
      <c r="S1425" s="144">
        <v>100</v>
      </c>
      <c r="T1425" s="2"/>
    </row>
    <row r="1426" spans="1:20" ht="19.5" customHeight="1" x14ac:dyDescent="0.25">
      <c r="A1426" s="386"/>
      <c r="B1426" s="381"/>
      <c r="C1426" s="8">
        <v>2017</v>
      </c>
      <c r="D1426" s="90">
        <v>37530.400000000001</v>
      </c>
      <c r="E1426" s="90">
        <v>37529.9</v>
      </c>
      <c r="F1426" s="90">
        <v>0</v>
      </c>
      <c r="G1426" s="90">
        <v>0</v>
      </c>
      <c r="H1426" s="90">
        <v>0</v>
      </c>
      <c r="I1426" s="90">
        <v>0</v>
      </c>
      <c r="J1426" s="90">
        <v>37530.400000000001</v>
      </c>
      <c r="K1426" s="90">
        <v>37529.9</v>
      </c>
      <c r="L1426" s="90">
        <v>0</v>
      </c>
      <c r="M1426" s="90">
        <v>0</v>
      </c>
      <c r="N1426" s="90">
        <v>100</v>
      </c>
      <c r="O1426" s="90">
        <v>100</v>
      </c>
      <c r="P1426" s="382"/>
      <c r="Q1426" s="171">
        <v>0</v>
      </c>
      <c r="R1426" s="171">
        <v>0</v>
      </c>
      <c r="S1426" s="171">
        <v>100</v>
      </c>
      <c r="T1426" s="2"/>
    </row>
    <row r="1427" spans="1:20" ht="54.75" customHeight="1" x14ac:dyDescent="0.25">
      <c r="A1427" s="386"/>
      <c r="B1427" s="381"/>
      <c r="C1427" s="380">
        <v>2018</v>
      </c>
      <c r="D1427" s="383">
        <v>46645.7</v>
      </c>
      <c r="E1427" s="383">
        <v>46645.1</v>
      </c>
      <c r="F1427" s="383">
        <v>0</v>
      </c>
      <c r="G1427" s="383">
        <v>0</v>
      </c>
      <c r="H1427" s="383">
        <v>0</v>
      </c>
      <c r="I1427" s="383">
        <v>0</v>
      </c>
      <c r="J1427" s="383">
        <v>46645.7</v>
      </c>
      <c r="K1427" s="383">
        <v>46645.1</v>
      </c>
      <c r="L1427" s="383">
        <v>0</v>
      </c>
      <c r="M1427" s="383">
        <v>0</v>
      </c>
      <c r="N1427" s="383">
        <v>100</v>
      </c>
      <c r="O1427" s="383">
        <v>100</v>
      </c>
      <c r="P1427" s="229" t="s">
        <v>580</v>
      </c>
      <c r="Q1427" s="210">
        <v>100</v>
      </c>
      <c r="R1427" s="210">
        <v>100</v>
      </c>
      <c r="S1427" s="210">
        <v>100</v>
      </c>
      <c r="T1427" s="2"/>
    </row>
    <row r="1428" spans="1:20" ht="40.5" customHeight="1" x14ac:dyDescent="0.25">
      <c r="A1428" s="386"/>
      <c r="B1428" s="381"/>
      <c r="C1428" s="382"/>
      <c r="D1428" s="384"/>
      <c r="E1428" s="384"/>
      <c r="F1428" s="384"/>
      <c r="G1428" s="384"/>
      <c r="H1428" s="384"/>
      <c r="I1428" s="384"/>
      <c r="J1428" s="384"/>
      <c r="K1428" s="384"/>
      <c r="L1428" s="384"/>
      <c r="M1428" s="384"/>
      <c r="N1428" s="384"/>
      <c r="O1428" s="384"/>
      <c r="P1428" s="228" t="s">
        <v>581</v>
      </c>
      <c r="Q1428" s="210">
        <v>100</v>
      </c>
      <c r="R1428" s="210">
        <v>100</v>
      </c>
      <c r="S1428" s="210">
        <v>100</v>
      </c>
      <c r="T1428" s="2"/>
    </row>
    <row r="1429" spans="1:20" ht="55.5" customHeight="1" x14ac:dyDescent="0.25">
      <c r="A1429" s="386"/>
      <c r="B1429" s="381"/>
      <c r="C1429" s="380">
        <v>2019</v>
      </c>
      <c r="D1429" s="383">
        <v>44128.6</v>
      </c>
      <c r="E1429" s="383">
        <v>43996.4</v>
      </c>
      <c r="F1429" s="383">
        <v>0</v>
      </c>
      <c r="G1429" s="383">
        <v>0</v>
      </c>
      <c r="H1429" s="383">
        <v>0</v>
      </c>
      <c r="I1429" s="383">
        <v>0</v>
      </c>
      <c r="J1429" s="383">
        <v>44128.6</v>
      </c>
      <c r="K1429" s="383">
        <v>43996.4</v>
      </c>
      <c r="L1429" s="383">
        <v>0</v>
      </c>
      <c r="M1429" s="383">
        <v>0</v>
      </c>
      <c r="N1429" s="383">
        <v>100</v>
      </c>
      <c r="O1429" s="383">
        <v>99.7</v>
      </c>
      <c r="P1429" s="27" t="s">
        <v>580</v>
      </c>
      <c r="Q1429" s="253">
        <v>100</v>
      </c>
      <c r="R1429" s="253">
        <v>100</v>
      </c>
      <c r="S1429" s="253">
        <v>100</v>
      </c>
      <c r="T1429" s="2"/>
    </row>
    <row r="1430" spans="1:20" ht="40.5" customHeight="1" x14ac:dyDescent="0.25">
      <c r="A1430" s="386"/>
      <c r="B1430" s="381"/>
      <c r="C1430" s="382"/>
      <c r="D1430" s="384"/>
      <c r="E1430" s="384"/>
      <c r="F1430" s="384"/>
      <c r="G1430" s="384"/>
      <c r="H1430" s="384"/>
      <c r="I1430" s="384"/>
      <c r="J1430" s="384"/>
      <c r="K1430" s="384"/>
      <c r="L1430" s="384"/>
      <c r="M1430" s="384"/>
      <c r="N1430" s="384"/>
      <c r="O1430" s="384"/>
      <c r="P1430" s="228" t="s">
        <v>581</v>
      </c>
      <c r="Q1430" s="253">
        <v>100</v>
      </c>
      <c r="R1430" s="253">
        <v>100</v>
      </c>
      <c r="S1430" s="253">
        <v>100</v>
      </c>
      <c r="T1430" s="2"/>
    </row>
    <row r="1431" spans="1:20" ht="54" customHeight="1" x14ac:dyDescent="0.25">
      <c r="A1431" s="386"/>
      <c r="B1431" s="381"/>
      <c r="C1431" s="380">
        <v>2020</v>
      </c>
      <c r="D1431" s="383">
        <v>47629.7</v>
      </c>
      <c r="E1431" s="383">
        <v>47629.7</v>
      </c>
      <c r="F1431" s="383">
        <v>0</v>
      </c>
      <c r="G1431" s="383">
        <v>0</v>
      </c>
      <c r="H1431" s="383">
        <v>0</v>
      </c>
      <c r="I1431" s="383">
        <v>0</v>
      </c>
      <c r="J1431" s="383">
        <v>47629.7</v>
      </c>
      <c r="K1431" s="383">
        <v>47629.7</v>
      </c>
      <c r="L1431" s="383">
        <v>0</v>
      </c>
      <c r="M1431" s="383">
        <v>0</v>
      </c>
      <c r="N1431" s="383">
        <v>100</v>
      </c>
      <c r="O1431" s="383">
        <v>100</v>
      </c>
      <c r="P1431" s="27" t="s">
        <v>580</v>
      </c>
      <c r="Q1431" s="306">
        <v>100</v>
      </c>
      <c r="R1431" s="306">
        <v>100</v>
      </c>
      <c r="S1431" s="306">
        <v>100</v>
      </c>
      <c r="T1431" s="2"/>
    </row>
    <row r="1432" spans="1:20" ht="40.5" customHeight="1" x14ac:dyDescent="0.25">
      <c r="A1432" s="387"/>
      <c r="B1432" s="382"/>
      <c r="C1432" s="382"/>
      <c r="D1432" s="384"/>
      <c r="E1432" s="384"/>
      <c r="F1432" s="384"/>
      <c r="G1432" s="384"/>
      <c r="H1432" s="384"/>
      <c r="I1432" s="384"/>
      <c r="J1432" s="384"/>
      <c r="K1432" s="384"/>
      <c r="L1432" s="384"/>
      <c r="M1432" s="384"/>
      <c r="N1432" s="384"/>
      <c r="O1432" s="384"/>
      <c r="P1432" s="228" t="s">
        <v>581</v>
      </c>
      <c r="Q1432" s="306">
        <v>100</v>
      </c>
      <c r="R1432" s="306">
        <v>100</v>
      </c>
      <c r="S1432" s="306">
        <v>100</v>
      </c>
      <c r="T1432" s="2"/>
    </row>
    <row r="1433" spans="1:20" ht="43.5" customHeight="1" x14ac:dyDescent="0.25">
      <c r="A1433" s="356" t="s">
        <v>632</v>
      </c>
      <c r="B1433" s="301" t="s">
        <v>633</v>
      </c>
      <c r="C1433" s="301">
        <v>2020</v>
      </c>
      <c r="D1433" s="355">
        <f>SUM(D1434)</f>
        <v>8261.2999999999993</v>
      </c>
      <c r="E1433" s="355">
        <f t="shared" ref="E1433:M1433" si="471">SUM(E1434)</f>
        <v>8261.1</v>
      </c>
      <c r="F1433" s="355">
        <f t="shared" si="471"/>
        <v>0</v>
      </c>
      <c r="G1433" s="355">
        <f t="shared" si="471"/>
        <v>0</v>
      </c>
      <c r="H1433" s="355">
        <f t="shared" si="471"/>
        <v>0</v>
      </c>
      <c r="I1433" s="355">
        <f t="shared" si="471"/>
        <v>0</v>
      </c>
      <c r="J1433" s="355">
        <f t="shared" si="471"/>
        <v>8261.2999999999993</v>
      </c>
      <c r="K1433" s="355">
        <f t="shared" si="471"/>
        <v>8261.1</v>
      </c>
      <c r="L1433" s="355">
        <f t="shared" si="471"/>
        <v>0</v>
      </c>
      <c r="M1433" s="355">
        <f t="shared" si="471"/>
        <v>0</v>
      </c>
      <c r="N1433" s="355">
        <v>100</v>
      </c>
      <c r="O1433" s="357">
        <f>E1433/D1433</f>
        <v>0.99997579073511444</v>
      </c>
      <c r="P1433" s="15" t="s">
        <v>22</v>
      </c>
      <c r="Q1433" s="15" t="s">
        <v>22</v>
      </c>
      <c r="R1433" s="15" t="s">
        <v>22</v>
      </c>
      <c r="S1433" s="15" t="s">
        <v>22</v>
      </c>
      <c r="T1433" s="2"/>
    </row>
    <row r="1434" spans="1:20" ht="54" customHeight="1" x14ac:dyDescent="0.25">
      <c r="A1434" s="297" t="s">
        <v>634</v>
      </c>
      <c r="B1434" s="299" t="s">
        <v>635</v>
      </c>
      <c r="C1434" s="300">
        <v>2020</v>
      </c>
      <c r="D1434" s="302">
        <v>8261.2999999999993</v>
      </c>
      <c r="E1434" s="302">
        <v>8261.1</v>
      </c>
      <c r="F1434" s="302">
        <v>0</v>
      </c>
      <c r="G1434" s="302">
        <v>0</v>
      </c>
      <c r="H1434" s="302">
        <v>0</v>
      </c>
      <c r="I1434" s="302">
        <v>0</v>
      </c>
      <c r="J1434" s="302">
        <v>8261.2999999999993</v>
      </c>
      <c r="K1434" s="302">
        <v>8261.1</v>
      </c>
      <c r="L1434" s="302">
        <v>0</v>
      </c>
      <c r="M1434" s="302">
        <v>0</v>
      </c>
      <c r="N1434" s="302">
        <v>100</v>
      </c>
      <c r="O1434" s="334">
        <f>E1434/D1434</f>
        <v>0.99997579073511444</v>
      </c>
      <c r="P1434" s="228" t="s">
        <v>636</v>
      </c>
      <c r="Q1434" s="307">
        <v>0</v>
      </c>
      <c r="R1434" s="307">
        <v>0</v>
      </c>
      <c r="S1434" s="307">
        <v>100</v>
      </c>
      <c r="T1434" s="2"/>
    </row>
    <row r="1435" spans="1:20" ht="15" customHeight="1" x14ac:dyDescent="0.25">
      <c r="A1435" s="417" t="s">
        <v>284</v>
      </c>
      <c r="B1435" s="420" t="s">
        <v>679</v>
      </c>
      <c r="C1435" s="13" t="s">
        <v>610</v>
      </c>
      <c r="D1435" s="14">
        <f>SUM(D1436:D1442)</f>
        <v>161638.45000000001</v>
      </c>
      <c r="E1435" s="14">
        <f t="shared" ref="E1435:M1435" si="472">SUM(E1436:E1442)</f>
        <v>170467.45</v>
      </c>
      <c r="F1435" s="14">
        <f t="shared" si="472"/>
        <v>10858.91</v>
      </c>
      <c r="G1435" s="14">
        <f t="shared" si="472"/>
        <v>10704.6</v>
      </c>
      <c r="H1435" s="14">
        <f t="shared" si="472"/>
        <v>22520.98</v>
      </c>
      <c r="I1435" s="14">
        <f t="shared" si="472"/>
        <v>22317.88</v>
      </c>
      <c r="J1435" s="14">
        <f t="shared" si="472"/>
        <v>23121.74</v>
      </c>
      <c r="K1435" s="14">
        <f t="shared" si="472"/>
        <v>32651.149999999998</v>
      </c>
      <c r="L1435" s="14">
        <f t="shared" si="472"/>
        <v>105136.82</v>
      </c>
      <c r="M1435" s="14">
        <f t="shared" si="472"/>
        <v>104793.82</v>
      </c>
      <c r="N1435" s="14">
        <v>100</v>
      </c>
      <c r="O1435" s="322">
        <f>E1435/D1435</f>
        <v>1.0546219046272716</v>
      </c>
      <c r="P1435" s="423" t="s">
        <v>22</v>
      </c>
      <c r="Q1435" s="423" t="s">
        <v>22</v>
      </c>
      <c r="R1435" s="423" t="s">
        <v>22</v>
      </c>
      <c r="S1435" s="423" t="s">
        <v>22</v>
      </c>
      <c r="T1435" s="2"/>
    </row>
    <row r="1436" spans="1:20" x14ac:dyDescent="0.25">
      <c r="A1436" s="418"/>
      <c r="B1436" s="421"/>
      <c r="C1436" s="12">
        <v>2014</v>
      </c>
      <c r="D1436" s="14">
        <f t="shared" ref="D1436:M1436" si="473">SUM(D1444+D1466)</f>
        <v>7745.8</v>
      </c>
      <c r="E1436" s="14">
        <f t="shared" si="473"/>
        <v>7745.8</v>
      </c>
      <c r="F1436" s="14">
        <f t="shared" si="473"/>
        <v>986.05</v>
      </c>
      <c r="G1436" s="14">
        <f t="shared" si="473"/>
        <v>986.05</v>
      </c>
      <c r="H1436" s="14">
        <f t="shared" si="473"/>
        <v>1417.55</v>
      </c>
      <c r="I1436" s="14">
        <f t="shared" si="473"/>
        <v>1417.55</v>
      </c>
      <c r="J1436" s="14">
        <f t="shared" si="473"/>
        <v>1200</v>
      </c>
      <c r="K1436" s="14">
        <f t="shared" si="473"/>
        <v>1200</v>
      </c>
      <c r="L1436" s="14">
        <f t="shared" si="473"/>
        <v>4142.2</v>
      </c>
      <c r="M1436" s="14">
        <f t="shared" si="473"/>
        <v>4142.2</v>
      </c>
      <c r="N1436" s="14">
        <v>100</v>
      </c>
      <c r="O1436" s="14">
        <v>100</v>
      </c>
      <c r="P1436" s="424"/>
      <c r="Q1436" s="424"/>
      <c r="R1436" s="424"/>
      <c r="S1436" s="424"/>
      <c r="T1436" s="2"/>
    </row>
    <row r="1437" spans="1:20" x14ac:dyDescent="0.25">
      <c r="A1437" s="418"/>
      <c r="B1437" s="421"/>
      <c r="C1437" s="12">
        <v>2015</v>
      </c>
      <c r="D1437" s="14">
        <f t="shared" ref="D1437:M1437" si="474">SUM(D1445+D1467)</f>
        <v>9503</v>
      </c>
      <c r="E1437" s="14">
        <f t="shared" si="474"/>
        <v>18332</v>
      </c>
      <c r="F1437" s="14">
        <f t="shared" si="474"/>
        <v>1031</v>
      </c>
      <c r="G1437" s="14">
        <f t="shared" si="474"/>
        <v>876.69</v>
      </c>
      <c r="H1437" s="14">
        <f t="shared" si="474"/>
        <v>1095</v>
      </c>
      <c r="I1437" s="14">
        <f t="shared" si="474"/>
        <v>891.9</v>
      </c>
      <c r="J1437" s="14">
        <f t="shared" si="474"/>
        <v>1200</v>
      </c>
      <c r="K1437" s="14">
        <f t="shared" si="474"/>
        <v>10729.41</v>
      </c>
      <c r="L1437" s="14">
        <f t="shared" si="474"/>
        <v>6177</v>
      </c>
      <c r="M1437" s="14">
        <f t="shared" si="474"/>
        <v>5834</v>
      </c>
      <c r="N1437" s="14">
        <v>100</v>
      </c>
      <c r="O1437" s="14">
        <v>192.91</v>
      </c>
      <c r="P1437" s="424"/>
      <c r="Q1437" s="424"/>
      <c r="R1437" s="424"/>
      <c r="S1437" s="424"/>
      <c r="T1437" s="2"/>
    </row>
    <row r="1438" spans="1:20" x14ac:dyDescent="0.25">
      <c r="A1438" s="418"/>
      <c r="B1438" s="421"/>
      <c r="C1438" s="12">
        <v>2016</v>
      </c>
      <c r="D1438" s="14">
        <f t="shared" ref="D1438:M1438" si="475">SUM(D1446+D1468)</f>
        <v>10486.2</v>
      </c>
      <c r="E1438" s="14">
        <f t="shared" si="475"/>
        <v>10486.2</v>
      </c>
      <c r="F1438" s="14">
        <f t="shared" si="475"/>
        <v>1227.8</v>
      </c>
      <c r="G1438" s="14">
        <f t="shared" si="475"/>
        <v>1227.8</v>
      </c>
      <c r="H1438" s="14">
        <f t="shared" si="475"/>
        <v>891.3</v>
      </c>
      <c r="I1438" s="14">
        <f t="shared" si="475"/>
        <v>891.3</v>
      </c>
      <c r="J1438" s="14">
        <f t="shared" si="475"/>
        <v>1331.56</v>
      </c>
      <c r="K1438" s="14">
        <f t="shared" si="475"/>
        <v>1331.56</v>
      </c>
      <c r="L1438" s="14">
        <f t="shared" si="475"/>
        <v>7035.54</v>
      </c>
      <c r="M1438" s="14">
        <f t="shared" si="475"/>
        <v>7035.54</v>
      </c>
      <c r="N1438" s="14">
        <v>100</v>
      </c>
      <c r="O1438" s="14">
        <v>100</v>
      </c>
      <c r="P1438" s="424"/>
      <c r="Q1438" s="424"/>
      <c r="R1438" s="424"/>
      <c r="S1438" s="424"/>
      <c r="T1438" s="2"/>
    </row>
    <row r="1439" spans="1:20" x14ac:dyDescent="0.25">
      <c r="A1439" s="418"/>
      <c r="B1439" s="421"/>
      <c r="C1439" s="12">
        <v>2017</v>
      </c>
      <c r="D1439" s="14">
        <f>SUM(D1447+D1469)</f>
        <v>16296.099999999999</v>
      </c>
      <c r="E1439" s="14">
        <f t="shared" ref="E1439:M1439" si="476">SUM(E1447+E1469)</f>
        <v>16296.099999999999</v>
      </c>
      <c r="F1439" s="14">
        <f t="shared" si="476"/>
        <v>1242.9000000000001</v>
      </c>
      <c r="G1439" s="14">
        <f t="shared" si="476"/>
        <v>1242.9000000000001</v>
      </c>
      <c r="H1439" s="14">
        <f t="shared" si="476"/>
        <v>758.7</v>
      </c>
      <c r="I1439" s="14">
        <f t="shared" si="476"/>
        <v>758.7</v>
      </c>
      <c r="J1439" s="14">
        <f t="shared" si="476"/>
        <v>7533.8</v>
      </c>
      <c r="K1439" s="14">
        <f t="shared" si="476"/>
        <v>7533.8</v>
      </c>
      <c r="L1439" s="14">
        <f t="shared" si="476"/>
        <v>6760.7</v>
      </c>
      <c r="M1439" s="14">
        <f t="shared" si="476"/>
        <v>6760.7</v>
      </c>
      <c r="N1439" s="14">
        <v>100</v>
      </c>
      <c r="O1439" s="14">
        <v>100</v>
      </c>
      <c r="P1439" s="424"/>
      <c r="Q1439" s="424"/>
      <c r="R1439" s="424"/>
      <c r="S1439" s="424"/>
      <c r="T1439" s="2"/>
    </row>
    <row r="1440" spans="1:20" x14ac:dyDescent="0.25">
      <c r="A1440" s="418"/>
      <c r="B1440" s="421"/>
      <c r="C1440" s="12">
        <v>2018</v>
      </c>
      <c r="D1440" s="14">
        <f>SUM(D1448+D1470)</f>
        <v>34019.480000000003</v>
      </c>
      <c r="E1440" s="14">
        <f t="shared" ref="E1440:M1440" si="477">SUM(E1448+E1470)</f>
        <v>34019.480000000003</v>
      </c>
      <c r="F1440" s="14">
        <f t="shared" si="477"/>
        <v>0</v>
      </c>
      <c r="G1440" s="14">
        <f t="shared" si="477"/>
        <v>0</v>
      </c>
      <c r="H1440" s="14">
        <f t="shared" si="477"/>
        <v>8546.59</v>
      </c>
      <c r="I1440" s="14">
        <f t="shared" si="477"/>
        <v>8546.59</v>
      </c>
      <c r="J1440" s="14">
        <f t="shared" si="477"/>
        <v>1195.58</v>
      </c>
      <c r="K1440" s="14">
        <f t="shared" si="477"/>
        <v>1195.58</v>
      </c>
      <c r="L1440" s="14">
        <f t="shared" si="477"/>
        <v>24277.31</v>
      </c>
      <c r="M1440" s="14">
        <f t="shared" si="477"/>
        <v>24277.31</v>
      </c>
      <c r="N1440" s="14">
        <v>100</v>
      </c>
      <c r="O1440" s="14">
        <v>100</v>
      </c>
      <c r="P1440" s="424"/>
      <c r="Q1440" s="424"/>
      <c r="R1440" s="424"/>
      <c r="S1440" s="424"/>
      <c r="T1440" s="2"/>
    </row>
    <row r="1441" spans="1:20" x14ac:dyDescent="0.25">
      <c r="A1441" s="418"/>
      <c r="B1441" s="421"/>
      <c r="C1441" s="12">
        <v>2019</v>
      </c>
      <c r="D1441" s="14">
        <f>SUM(D1449+D1471)</f>
        <v>37021.870000000003</v>
      </c>
      <c r="E1441" s="14">
        <f t="shared" ref="E1441:M1441" si="478">SUM(E1449+E1471)</f>
        <v>37021.870000000003</v>
      </c>
      <c r="F1441" s="14">
        <f t="shared" si="478"/>
        <v>3387.7</v>
      </c>
      <c r="G1441" s="14">
        <f t="shared" si="478"/>
        <v>3387.7</v>
      </c>
      <c r="H1441" s="14">
        <f t="shared" si="478"/>
        <v>3929.9</v>
      </c>
      <c r="I1441" s="14">
        <f t="shared" si="478"/>
        <v>3929.9</v>
      </c>
      <c r="J1441" s="14">
        <f t="shared" si="478"/>
        <v>5200</v>
      </c>
      <c r="K1441" s="14">
        <f t="shared" si="478"/>
        <v>5200</v>
      </c>
      <c r="L1441" s="14">
        <f t="shared" si="478"/>
        <v>24504.27</v>
      </c>
      <c r="M1441" s="14">
        <f t="shared" si="478"/>
        <v>24504.27</v>
      </c>
      <c r="N1441" s="14">
        <v>100</v>
      </c>
      <c r="O1441" s="14">
        <v>100</v>
      </c>
      <c r="P1441" s="424"/>
      <c r="Q1441" s="424"/>
      <c r="R1441" s="424"/>
      <c r="S1441" s="424"/>
      <c r="T1441" s="2"/>
    </row>
    <row r="1442" spans="1:20" x14ac:dyDescent="0.25">
      <c r="A1442" s="419"/>
      <c r="B1442" s="422"/>
      <c r="C1442" s="12">
        <v>2020</v>
      </c>
      <c r="D1442" s="14">
        <f>SUM(D1450+D1472)</f>
        <v>46566</v>
      </c>
      <c r="E1442" s="14">
        <f t="shared" ref="E1442:M1442" si="479">SUM(E1450+E1472)</f>
        <v>46566</v>
      </c>
      <c r="F1442" s="14">
        <f t="shared" si="479"/>
        <v>2983.46</v>
      </c>
      <c r="G1442" s="14">
        <f t="shared" si="479"/>
        <v>2983.46</v>
      </c>
      <c r="H1442" s="14">
        <f t="shared" si="479"/>
        <v>5881.94</v>
      </c>
      <c r="I1442" s="14">
        <f t="shared" si="479"/>
        <v>5881.94</v>
      </c>
      <c r="J1442" s="14">
        <f t="shared" si="479"/>
        <v>5460.8</v>
      </c>
      <c r="K1442" s="14">
        <f t="shared" si="479"/>
        <v>5460.8</v>
      </c>
      <c r="L1442" s="14">
        <f t="shared" si="479"/>
        <v>32239.8</v>
      </c>
      <c r="M1442" s="14">
        <f t="shared" si="479"/>
        <v>32239.8</v>
      </c>
      <c r="N1442" s="14">
        <v>100</v>
      </c>
      <c r="O1442" s="14">
        <v>100</v>
      </c>
      <c r="P1442" s="425"/>
      <c r="Q1442" s="425"/>
      <c r="R1442" s="425"/>
      <c r="S1442" s="425"/>
      <c r="T1442" s="2"/>
    </row>
    <row r="1443" spans="1:20" ht="15" customHeight="1" x14ac:dyDescent="0.25">
      <c r="A1443" s="426" t="s">
        <v>286</v>
      </c>
      <c r="B1443" s="429" t="s">
        <v>637</v>
      </c>
      <c r="C1443" s="17" t="s">
        <v>610</v>
      </c>
      <c r="D1443" s="18">
        <f>SUM(D1444:D1450)</f>
        <v>148077.65</v>
      </c>
      <c r="E1443" s="18">
        <f t="shared" ref="E1443:M1443" si="480">SUM(E1444:E1450)</f>
        <v>147684.65</v>
      </c>
      <c r="F1443" s="18">
        <f t="shared" si="480"/>
        <v>10858.91</v>
      </c>
      <c r="G1443" s="18">
        <f t="shared" si="480"/>
        <v>10704.6</v>
      </c>
      <c r="H1443" s="18">
        <f t="shared" si="480"/>
        <v>22520.98</v>
      </c>
      <c r="I1443" s="18">
        <f t="shared" si="480"/>
        <v>22317.88</v>
      </c>
      <c r="J1443" s="18">
        <f t="shared" si="480"/>
        <v>9560.9399999999987</v>
      </c>
      <c r="K1443" s="18">
        <f t="shared" si="480"/>
        <v>9868.3499999999985</v>
      </c>
      <c r="L1443" s="18">
        <f t="shared" si="480"/>
        <v>105136.82</v>
      </c>
      <c r="M1443" s="18">
        <f t="shared" si="480"/>
        <v>104793.82</v>
      </c>
      <c r="N1443" s="18">
        <v>100</v>
      </c>
      <c r="O1443" s="319">
        <f>E1443/D1443</f>
        <v>0.99734598705476485</v>
      </c>
      <c r="P1443" s="432" t="s">
        <v>22</v>
      </c>
      <c r="Q1443" s="432" t="s">
        <v>22</v>
      </c>
      <c r="R1443" s="432" t="s">
        <v>22</v>
      </c>
      <c r="S1443" s="432" t="s">
        <v>22</v>
      </c>
      <c r="T1443" s="2"/>
    </row>
    <row r="1444" spans="1:20" x14ac:dyDescent="0.25">
      <c r="A1444" s="427"/>
      <c r="B1444" s="430"/>
      <c r="C1444" s="66">
        <v>2014</v>
      </c>
      <c r="D1444" s="76">
        <f>SUM(D1451)</f>
        <v>7745.8</v>
      </c>
      <c r="E1444" s="76">
        <f t="shared" ref="E1444:M1444" si="481">SUM(E1451)</f>
        <v>7745.8</v>
      </c>
      <c r="F1444" s="76">
        <f t="shared" si="481"/>
        <v>986.05</v>
      </c>
      <c r="G1444" s="76">
        <f t="shared" si="481"/>
        <v>986.05</v>
      </c>
      <c r="H1444" s="76">
        <f t="shared" si="481"/>
        <v>1417.55</v>
      </c>
      <c r="I1444" s="76">
        <f t="shared" si="481"/>
        <v>1417.55</v>
      </c>
      <c r="J1444" s="76">
        <f t="shared" si="481"/>
        <v>1200</v>
      </c>
      <c r="K1444" s="76">
        <f t="shared" si="481"/>
        <v>1200</v>
      </c>
      <c r="L1444" s="76">
        <f t="shared" si="481"/>
        <v>4142.2</v>
      </c>
      <c r="M1444" s="76">
        <f t="shared" si="481"/>
        <v>4142.2</v>
      </c>
      <c r="N1444" s="76">
        <v>100</v>
      </c>
      <c r="O1444" s="76">
        <v>100</v>
      </c>
      <c r="P1444" s="433"/>
      <c r="Q1444" s="433"/>
      <c r="R1444" s="433"/>
      <c r="S1444" s="433"/>
      <c r="T1444" s="2"/>
    </row>
    <row r="1445" spans="1:20" x14ac:dyDescent="0.25">
      <c r="A1445" s="427"/>
      <c r="B1445" s="430"/>
      <c r="C1445" s="66">
        <v>2015</v>
      </c>
      <c r="D1445" s="76">
        <f>SUM(D1453)</f>
        <v>9503</v>
      </c>
      <c r="E1445" s="76">
        <f t="shared" ref="E1445:M1445" si="482">SUM(E1453)</f>
        <v>9110</v>
      </c>
      <c r="F1445" s="76">
        <f t="shared" si="482"/>
        <v>1031</v>
      </c>
      <c r="G1445" s="76">
        <f t="shared" si="482"/>
        <v>876.69</v>
      </c>
      <c r="H1445" s="76">
        <f t="shared" si="482"/>
        <v>1095</v>
      </c>
      <c r="I1445" s="76">
        <f t="shared" si="482"/>
        <v>891.9</v>
      </c>
      <c r="J1445" s="76">
        <f t="shared" si="482"/>
        <v>1200</v>
      </c>
      <c r="K1445" s="76">
        <f t="shared" si="482"/>
        <v>1507.41</v>
      </c>
      <c r="L1445" s="76">
        <f t="shared" si="482"/>
        <v>6177</v>
      </c>
      <c r="M1445" s="76">
        <f t="shared" si="482"/>
        <v>5834</v>
      </c>
      <c r="N1445" s="76">
        <v>100</v>
      </c>
      <c r="O1445" s="76">
        <v>95.86</v>
      </c>
      <c r="P1445" s="433"/>
      <c r="Q1445" s="433"/>
      <c r="R1445" s="433"/>
      <c r="S1445" s="433"/>
      <c r="T1445" s="2"/>
    </row>
    <row r="1446" spans="1:20" x14ac:dyDescent="0.25">
      <c r="A1446" s="427"/>
      <c r="B1446" s="430"/>
      <c r="C1446" s="66">
        <v>2016</v>
      </c>
      <c r="D1446" s="76">
        <f>SUM(D1455)</f>
        <v>10486.2</v>
      </c>
      <c r="E1446" s="76">
        <f t="shared" ref="E1446:M1446" si="483">SUM(E1455)</f>
        <v>10486.2</v>
      </c>
      <c r="F1446" s="76">
        <f t="shared" si="483"/>
        <v>1227.8</v>
      </c>
      <c r="G1446" s="76">
        <f t="shared" si="483"/>
        <v>1227.8</v>
      </c>
      <c r="H1446" s="76">
        <f t="shared" si="483"/>
        <v>891.3</v>
      </c>
      <c r="I1446" s="76">
        <f t="shared" si="483"/>
        <v>891.3</v>
      </c>
      <c r="J1446" s="76">
        <f t="shared" si="483"/>
        <v>1331.56</v>
      </c>
      <c r="K1446" s="76">
        <f t="shared" si="483"/>
        <v>1331.56</v>
      </c>
      <c r="L1446" s="76">
        <f t="shared" si="483"/>
        <v>7035.54</v>
      </c>
      <c r="M1446" s="76">
        <f t="shared" si="483"/>
        <v>7035.54</v>
      </c>
      <c r="N1446" s="76">
        <v>100</v>
      </c>
      <c r="O1446" s="76">
        <v>100</v>
      </c>
      <c r="P1446" s="433"/>
      <c r="Q1446" s="433"/>
      <c r="R1446" s="433"/>
      <c r="S1446" s="433"/>
      <c r="T1446" s="2"/>
    </row>
    <row r="1447" spans="1:20" x14ac:dyDescent="0.25">
      <c r="A1447" s="427"/>
      <c r="B1447" s="430"/>
      <c r="C1447" s="66">
        <v>2017</v>
      </c>
      <c r="D1447" s="76">
        <f>SUM(D1457)</f>
        <v>10032.299999999999</v>
      </c>
      <c r="E1447" s="76">
        <f t="shared" ref="E1447:M1447" si="484">SUM(E1457)</f>
        <v>10032.299999999999</v>
      </c>
      <c r="F1447" s="76">
        <f t="shared" si="484"/>
        <v>1242.9000000000001</v>
      </c>
      <c r="G1447" s="76">
        <f t="shared" si="484"/>
        <v>1242.9000000000001</v>
      </c>
      <c r="H1447" s="76">
        <f t="shared" si="484"/>
        <v>758.7</v>
      </c>
      <c r="I1447" s="76">
        <f t="shared" si="484"/>
        <v>758.7</v>
      </c>
      <c r="J1447" s="76">
        <f t="shared" si="484"/>
        <v>1270</v>
      </c>
      <c r="K1447" s="76">
        <f t="shared" si="484"/>
        <v>1270</v>
      </c>
      <c r="L1447" s="76">
        <f t="shared" si="484"/>
        <v>6760.7</v>
      </c>
      <c r="M1447" s="76">
        <f t="shared" si="484"/>
        <v>6760.7</v>
      </c>
      <c r="N1447" s="76">
        <v>100</v>
      </c>
      <c r="O1447" s="76">
        <v>100</v>
      </c>
      <c r="P1447" s="433"/>
      <c r="Q1447" s="433"/>
      <c r="R1447" s="433"/>
      <c r="S1447" s="433"/>
      <c r="T1447" s="2"/>
    </row>
    <row r="1448" spans="1:20" x14ac:dyDescent="0.25">
      <c r="A1448" s="427"/>
      <c r="B1448" s="430"/>
      <c r="C1448" s="66">
        <v>2018</v>
      </c>
      <c r="D1448" s="76">
        <f>SUM(D1459)</f>
        <v>34019.480000000003</v>
      </c>
      <c r="E1448" s="76">
        <f t="shared" ref="E1448:M1448" si="485">SUM(E1459)</f>
        <v>34019.480000000003</v>
      </c>
      <c r="F1448" s="76">
        <f t="shared" si="485"/>
        <v>0</v>
      </c>
      <c r="G1448" s="76">
        <f t="shared" si="485"/>
        <v>0</v>
      </c>
      <c r="H1448" s="76">
        <f t="shared" si="485"/>
        <v>8546.59</v>
      </c>
      <c r="I1448" s="76">
        <f t="shared" si="485"/>
        <v>8546.59</v>
      </c>
      <c r="J1448" s="76">
        <f t="shared" si="485"/>
        <v>1195.58</v>
      </c>
      <c r="K1448" s="76">
        <f t="shared" si="485"/>
        <v>1195.58</v>
      </c>
      <c r="L1448" s="76">
        <f t="shared" si="485"/>
        <v>24277.31</v>
      </c>
      <c r="M1448" s="76">
        <f t="shared" si="485"/>
        <v>24277.31</v>
      </c>
      <c r="N1448" s="76">
        <v>100</v>
      </c>
      <c r="O1448" s="76">
        <v>100</v>
      </c>
      <c r="P1448" s="433"/>
      <c r="Q1448" s="433"/>
      <c r="R1448" s="433"/>
      <c r="S1448" s="433"/>
      <c r="T1448" s="2"/>
    </row>
    <row r="1449" spans="1:20" x14ac:dyDescent="0.25">
      <c r="A1449" s="427"/>
      <c r="B1449" s="430"/>
      <c r="C1449" s="66">
        <v>2019</v>
      </c>
      <c r="D1449" s="76">
        <f>SUM(D1461)</f>
        <v>33021.870000000003</v>
      </c>
      <c r="E1449" s="76">
        <f t="shared" ref="E1449:M1449" si="486">SUM(E1461)</f>
        <v>33021.870000000003</v>
      </c>
      <c r="F1449" s="76">
        <f t="shared" si="486"/>
        <v>3387.7</v>
      </c>
      <c r="G1449" s="76">
        <f t="shared" si="486"/>
        <v>3387.7</v>
      </c>
      <c r="H1449" s="76">
        <f t="shared" si="486"/>
        <v>3929.9</v>
      </c>
      <c r="I1449" s="76">
        <f t="shared" si="486"/>
        <v>3929.9</v>
      </c>
      <c r="J1449" s="76">
        <f t="shared" si="486"/>
        <v>1200</v>
      </c>
      <c r="K1449" s="76">
        <f t="shared" si="486"/>
        <v>1200</v>
      </c>
      <c r="L1449" s="76">
        <f t="shared" si="486"/>
        <v>24504.27</v>
      </c>
      <c r="M1449" s="76">
        <f t="shared" si="486"/>
        <v>24504.27</v>
      </c>
      <c r="N1449" s="76">
        <v>100</v>
      </c>
      <c r="O1449" s="76">
        <v>100</v>
      </c>
      <c r="P1449" s="433"/>
      <c r="Q1449" s="433"/>
      <c r="R1449" s="433"/>
      <c r="S1449" s="433"/>
      <c r="T1449" s="2"/>
    </row>
    <row r="1450" spans="1:20" x14ac:dyDescent="0.25">
      <c r="A1450" s="428"/>
      <c r="B1450" s="431"/>
      <c r="C1450" s="66">
        <v>2020</v>
      </c>
      <c r="D1450" s="76">
        <f>SUM(D1463)</f>
        <v>43269</v>
      </c>
      <c r="E1450" s="76">
        <f t="shared" ref="E1450:M1450" si="487">SUM(E1463)</f>
        <v>43269</v>
      </c>
      <c r="F1450" s="76">
        <f t="shared" si="487"/>
        <v>2983.46</v>
      </c>
      <c r="G1450" s="76">
        <f t="shared" si="487"/>
        <v>2983.46</v>
      </c>
      <c r="H1450" s="76">
        <f t="shared" si="487"/>
        <v>5881.94</v>
      </c>
      <c r="I1450" s="76">
        <f t="shared" si="487"/>
        <v>5881.94</v>
      </c>
      <c r="J1450" s="76">
        <f t="shared" si="487"/>
        <v>2163.8000000000002</v>
      </c>
      <c r="K1450" s="76">
        <f t="shared" si="487"/>
        <v>2163.8000000000002</v>
      </c>
      <c r="L1450" s="76">
        <f t="shared" si="487"/>
        <v>32239.8</v>
      </c>
      <c r="M1450" s="76">
        <f t="shared" si="487"/>
        <v>32239.8</v>
      </c>
      <c r="N1450" s="76">
        <v>100</v>
      </c>
      <c r="O1450" s="76">
        <v>100</v>
      </c>
      <c r="P1450" s="434"/>
      <c r="Q1450" s="434"/>
      <c r="R1450" s="434"/>
      <c r="S1450" s="434"/>
      <c r="T1450" s="2"/>
    </row>
    <row r="1451" spans="1:20" ht="54.75" customHeight="1" x14ac:dyDescent="0.25">
      <c r="A1451" s="385" t="s">
        <v>288</v>
      </c>
      <c r="B1451" s="388" t="s">
        <v>305</v>
      </c>
      <c r="C1451" s="380">
        <v>2014</v>
      </c>
      <c r="D1451" s="383">
        <v>7745.8</v>
      </c>
      <c r="E1451" s="383">
        <v>7745.8</v>
      </c>
      <c r="F1451" s="383">
        <v>986.05</v>
      </c>
      <c r="G1451" s="383">
        <v>986.05</v>
      </c>
      <c r="H1451" s="383">
        <v>1417.55</v>
      </c>
      <c r="I1451" s="383">
        <v>1417.55</v>
      </c>
      <c r="J1451" s="383">
        <v>1200</v>
      </c>
      <c r="K1451" s="383">
        <v>1200</v>
      </c>
      <c r="L1451" s="383">
        <v>4142.2</v>
      </c>
      <c r="M1451" s="383">
        <v>4142.2</v>
      </c>
      <c r="N1451" s="383">
        <v>100</v>
      </c>
      <c r="O1451" s="383">
        <v>100</v>
      </c>
      <c r="P1451" s="39" t="s">
        <v>306</v>
      </c>
      <c r="Q1451" s="28">
        <v>6</v>
      </c>
      <c r="R1451" s="28">
        <v>6</v>
      </c>
      <c r="S1451" s="28">
        <v>100</v>
      </c>
      <c r="T1451" s="2"/>
    </row>
    <row r="1452" spans="1:20" ht="54.75" customHeight="1" x14ac:dyDescent="0.25">
      <c r="A1452" s="386"/>
      <c r="B1452" s="389"/>
      <c r="C1452" s="382"/>
      <c r="D1452" s="384"/>
      <c r="E1452" s="384"/>
      <c r="F1452" s="384"/>
      <c r="G1452" s="384"/>
      <c r="H1452" s="384"/>
      <c r="I1452" s="384"/>
      <c r="J1452" s="384"/>
      <c r="K1452" s="384"/>
      <c r="L1452" s="384"/>
      <c r="M1452" s="384"/>
      <c r="N1452" s="384"/>
      <c r="O1452" s="384"/>
      <c r="P1452" s="39" t="s">
        <v>307</v>
      </c>
      <c r="Q1452" s="28">
        <v>22</v>
      </c>
      <c r="R1452" s="28">
        <v>22</v>
      </c>
      <c r="S1452" s="28">
        <v>100</v>
      </c>
      <c r="T1452" s="2"/>
    </row>
    <row r="1453" spans="1:20" ht="81" customHeight="1" x14ac:dyDescent="0.25">
      <c r="A1453" s="386"/>
      <c r="B1453" s="389"/>
      <c r="C1453" s="380">
        <v>2015</v>
      </c>
      <c r="D1453" s="383">
        <v>9503</v>
      </c>
      <c r="E1453" s="383">
        <v>9110</v>
      </c>
      <c r="F1453" s="383">
        <v>1031</v>
      </c>
      <c r="G1453" s="383">
        <v>876.69</v>
      </c>
      <c r="H1453" s="383">
        <v>1095</v>
      </c>
      <c r="I1453" s="383">
        <v>891.9</v>
      </c>
      <c r="J1453" s="383">
        <v>1200</v>
      </c>
      <c r="K1453" s="383">
        <v>1507.41</v>
      </c>
      <c r="L1453" s="383">
        <v>6177</v>
      </c>
      <c r="M1453" s="383">
        <v>5834</v>
      </c>
      <c r="N1453" s="383">
        <v>100</v>
      </c>
      <c r="O1453" s="383">
        <v>95.86</v>
      </c>
      <c r="P1453" s="39" t="s">
        <v>399</v>
      </c>
      <c r="Q1453" s="85">
        <v>5</v>
      </c>
      <c r="R1453" s="85">
        <v>5</v>
      </c>
      <c r="S1453" s="85">
        <v>100</v>
      </c>
      <c r="T1453" s="2"/>
    </row>
    <row r="1454" spans="1:20" ht="119.25" customHeight="1" x14ac:dyDescent="0.25">
      <c r="A1454" s="386"/>
      <c r="B1454" s="389"/>
      <c r="C1454" s="382"/>
      <c r="D1454" s="384"/>
      <c r="E1454" s="384"/>
      <c r="F1454" s="384"/>
      <c r="G1454" s="384"/>
      <c r="H1454" s="384"/>
      <c r="I1454" s="384"/>
      <c r="J1454" s="384"/>
      <c r="K1454" s="384"/>
      <c r="L1454" s="384"/>
      <c r="M1454" s="384"/>
      <c r="N1454" s="384"/>
      <c r="O1454" s="384"/>
      <c r="P1454" s="39" t="s">
        <v>400</v>
      </c>
      <c r="Q1454" s="109">
        <v>9.4E-2</v>
      </c>
      <c r="R1454" s="109">
        <v>9.8000000000000004E-2</v>
      </c>
      <c r="S1454" s="85">
        <v>104.26</v>
      </c>
      <c r="T1454" s="2"/>
    </row>
    <row r="1455" spans="1:20" ht="79.5" customHeight="1" x14ac:dyDescent="0.25">
      <c r="A1455" s="386"/>
      <c r="B1455" s="389"/>
      <c r="C1455" s="380">
        <v>2016</v>
      </c>
      <c r="D1455" s="383">
        <v>10486.2</v>
      </c>
      <c r="E1455" s="383">
        <v>10486.2</v>
      </c>
      <c r="F1455" s="383">
        <v>1227.8</v>
      </c>
      <c r="G1455" s="383">
        <v>1227.8</v>
      </c>
      <c r="H1455" s="383">
        <v>891.3</v>
      </c>
      <c r="I1455" s="383">
        <v>891.3</v>
      </c>
      <c r="J1455" s="383">
        <v>1331.56</v>
      </c>
      <c r="K1455" s="383">
        <v>1331.56</v>
      </c>
      <c r="L1455" s="383">
        <v>7035.54</v>
      </c>
      <c r="M1455" s="383">
        <v>7035.54</v>
      </c>
      <c r="N1455" s="383">
        <v>100</v>
      </c>
      <c r="O1455" s="383">
        <v>100</v>
      </c>
      <c r="P1455" s="39" t="s">
        <v>399</v>
      </c>
      <c r="Q1455" s="144">
        <v>6</v>
      </c>
      <c r="R1455" s="144">
        <v>6</v>
      </c>
      <c r="S1455" s="144">
        <v>100</v>
      </c>
      <c r="T1455" s="2"/>
    </row>
    <row r="1456" spans="1:20" ht="119.25" customHeight="1" x14ac:dyDescent="0.25">
      <c r="A1456" s="386"/>
      <c r="B1456" s="389"/>
      <c r="C1456" s="382"/>
      <c r="D1456" s="384"/>
      <c r="E1456" s="384"/>
      <c r="F1456" s="384"/>
      <c r="G1456" s="384"/>
      <c r="H1456" s="384"/>
      <c r="I1456" s="384"/>
      <c r="J1456" s="384"/>
      <c r="K1456" s="384"/>
      <c r="L1456" s="384"/>
      <c r="M1456" s="384"/>
      <c r="N1456" s="384"/>
      <c r="O1456" s="384"/>
      <c r="P1456" s="39" t="s">
        <v>400</v>
      </c>
      <c r="Q1456" s="109">
        <v>9.4E-2</v>
      </c>
      <c r="R1456" s="109">
        <v>9.4E-2</v>
      </c>
      <c r="S1456" s="144">
        <v>100</v>
      </c>
      <c r="T1456" s="2"/>
    </row>
    <row r="1457" spans="1:20" ht="76.5" customHeight="1" x14ac:dyDescent="0.25">
      <c r="A1457" s="386"/>
      <c r="B1457" s="389"/>
      <c r="C1457" s="380">
        <v>2017</v>
      </c>
      <c r="D1457" s="383">
        <v>10032.299999999999</v>
      </c>
      <c r="E1457" s="383">
        <v>10032.299999999999</v>
      </c>
      <c r="F1457" s="383">
        <v>1242.9000000000001</v>
      </c>
      <c r="G1457" s="383">
        <v>1242.9000000000001</v>
      </c>
      <c r="H1457" s="383">
        <v>758.7</v>
      </c>
      <c r="I1457" s="383">
        <v>758.7</v>
      </c>
      <c r="J1457" s="383">
        <v>1270</v>
      </c>
      <c r="K1457" s="383">
        <v>1270</v>
      </c>
      <c r="L1457" s="383">
        <v>6760.7</v>
      </c>
      <c r="M1457" s="383">
        <v>6760.7</v>
      </c>
      <c r="N1457" s="383">
        <v>100</v>
      </c>
      <c r="O1457" s="383">
        <v>100</v>
      </c>
      <c r="P1457" s="39" t="s">
        <v>399</v>
      </c>
      <c r="Q1457" s="171">
        <v>5</v>
      </c>
      <c r="R1457" s="171">
        <v>5</v>
      </c>
      <c r="S1457" s="171">
        <v>100</v>
      </c>
      <c r="T1457" s="2"/>
    </row>
    <row r="1458" spans="1:20" ht="120" customHeight="1" x14ac:dyDescent="0.25">
      <c r="A1458" s="386"/>
      <c r="B1458" s="389"/>
      <c r="C1458" s="382"/>
      <c r="D1458" s="384"/>
      <c r="E1458" s="384"/>
      <c r="F1458" s="384"/>
      <c r="G1458" s="384"/>
      <c r="H1458" s="384"/>
      <c r="I1458" s="384"/>
      <c r="J1458" s="384"/>
      <c r="K1458" s="384"/>
      <c r="L1458" s="384"/>
      <c r="M1458" s="384"/>
      <c r="N1458" s="384"/>
      <c r="O1458" s="384"/>
      <c r="P1458" s="39" t="s">
        <v>400</v>
      </c>
      <c r="Q1458" s="109">
        <v>9.4E-2</v>
      </c>
      <c r="R1458" s="109">
        <v>9.4E-2</v>
      </c>
      <c r="S1458" s="171">
        <v>100</v>
      </c>
      <c r="T1458" s="2"/>
    </row>
    <row r="1459" spans="1:20" ht="78" customHeight="1" x14ac:dyDescent="0.25">
      <c r="A1459" s="386"/>
      <c r="B1459" s="389"/>
      <c r="C1459" s="380">
        <v>2018</v>
      </c>
      <c r="D1459" s="383">
        <v>34019.480000000003</v>
      </c>
      <c r="E1459" s="383">
        <v>34019.480000000003</v>
      </c>
      <c r="F1459" s="383">
        <v>0</v>
      </c>
      <c r="G1459" s="383">
        <v>0</v>
      </c>
      <c r="H1459" s="383">
        <v>8546.59</v>
      </c>
      <c r="I1459" s="383">
        <v>8546.59</v>
      </c>
      <c r="J1459" s="383">
        <v>1195.58</v>
      </c>
      <c r="K1459" s="383">
        <v>1195.58</v>
      </c>
      <c r="L1459" s="383">
        <v>24277.31</v>
      </c>
      <c r="M1459" s="383">
        <v>24277.31</v>
      </c>
      <c r="N1459" s="383">
        <v>100</v>
      </c>
      <c r="O1459" s="383">
        <v>100</v>
      </c>
      <c r="P1459" s="39" t="s">
        <v>399</v>
      </c>
      <c r="Q1459" s="217">
        <v>17</v>
      </c>
      <c r="R1459" s="217">
        <v>17</v>
      </c>
      <c r="S1459" s="217">
        <v>100</v>
      </c>
      <c r="T1459" s="2"/>
    </row>
    <row r="1460" spans="1:20" ht="120" customHeight="1" x14ac:dyDescent="0.25">
      <c r="A1460" s="386"/>
      <c r="B1460" s="389"/>
      <c r="C1460" s="382"/>
      <c r="D1460" s="384"/>
      <c r="E1460" s="384"/>
      <c r="F1460" s="384"/>
      <c r="G1460" s="384"/>
      <c r="H1460" s="384"/>
      <c r="I1460" s="384"/>
      <c r="J1460" s="384"/>
      <c r="K1460" s="384"/>
      <c r="L1460" s="384"/>
      <c r="M1460" s="384"/>
      <c r="N1460" s="384"/>
      <c r="O1460" s="384"/>
      <c r="P1460" s="39" t="s">
        <v>400</v>
      </c>
      <c r="Q1460" s="109">
        <v>0.42</v>
      </c>
      <c r="R1460" s="109">
        <v>0.42</v>
      </c>
      <c r="S1460" s="217">
        <v>100</v>
      </c>
      <c r="T1460" s="2"/>
    </row>
    <row r="1461" spans="1:20" ht="78" customHeight="1" x14ac:dyDescent="0.25">
      <c r="A1461" s="386"/>
      <c r="B1461" s="389"/>
      <c r="C1461" s="380">
        <v>2019</v>
      </c>
      <c r="D1461" s="383">
        <v>33021.870000000003</v>
      </c>
      <c r="E1461" s="383">
        <v>33021.870000000003</v>
      </c>
      <c r="F1461" s="383">
        <v>3387.7</v>
      </c>
      <c r="G1461" s="383">
        <v>3387.7</v>
      </c>
      <c r="H1461" s="383">
        <v>3929.9</v>
      </c>
      <c r="I1461" s="383">
        <v>3929.9</v>
      </c>
      <c r="J1461" s="383">
        <v>1200</v>
      </c>
      <c r="K1461" s="383">
        <v>1200</v>
      </c>
      <c r="L1461" s="383">
        <v>24504.27</v>
      </c>
      <c r="M1461" s="383">
        <v>24504.27</v>
      </c>
      <c r="N1461" s="383">
        <v>100</v>
      </c>
      <c r="O1461" s="383">
        <v>100</v>
      </c>
      <c r="P1461" s="39" t="s">
        <v>399</v>
      </c>
      <c r="Q1461" s="267">
        <v>15</v>
      </c>
      <c r="R1461" s="267">
        <v>15</v>
      </c>
      <c r="S1461" s="267">
        <v>100</v>
      </c>
      <c r="T1461" s="2"/>
    </row>
    <row r="1462" spans="1:20" ht="120" customHeight="1" x14ac:dyDescent="0.25">
      <c r="A1462" s="386"/>
      <c r="B1462" s="389"/>
      <c r="C1462" s="382"/>
      <c r="D1462" s="384"/>
      <c r="E1462" s="384"/>
      <c r="F1462" s="384"/>
      <c r="G1462" s="384"/>
      <c r="H1462" s="384"/>
      <c r="I1462" s="384"/>
      <c r="J1462" s="384"/>
      <c r="K1462" s="384"/>
      <c r="L1462" s="384"/>
      <c r="M1462" s="384"/>
      <c r="N1462" s="384"/>
      <c r="O1462" s="384"/>
      <c r="P1462" s="39" t="s">
        <v>400</v>
      </c>
      <c r="Q1462" s="109">
        <v>0.57999999999999996</v>
      </c>
      <c r="R1462" s="109">
        <v>0.57999999999999996</v>
      </c>
      <c r="S1462" s="267">
        <v>100</v>
      </c>
      <c r="T1462" s="2"/>
    </row>
    <row r="1463" spans="1:20" ht="81" customHeight="1" x14ac:dyDescent="0.25">
      <c r="A1463" s="386"/>
      <c r="B1463" s="389"/>
      <c r="C1463" s="380">
        <v>2020</v>
      </c>
      <c r="D1463" s="383">
        <v>43269</v>
      </c>
      <c r="E1463" s="383">
        <v>43269</v>
      </c>
      <c r="F1463" s="383">
        <v>2983.46</v>
      </c>
      <c r="G1463" s="383">
        <v>2983.46</v>
      </c>
      <c r="H1463" s="383">
        <v>5881.94</v>
      </c>
      <c r="I1463" s="383">
        <v>5881.94</v>
      </c>
      <c r="J1463" s="383">
        <v>2163.8000000000002</v>
      </c>
      <c r="K1463" s="383">
        <v>2163.8000000000002</v>
      </c>
      <c r="L1463" s="383">
        <v>32239.8</v>
      </c>
      <c r="M1463" s="383">
        <v>32239.8</v>
      </c>
      <c r="N1463" s="383">
        <v>100</v>
      </c>
      <c r="O1463" s="383">
        <v>100</v>
      </c>
      <c r="P1463" s="39" t="s">
        <v>399</v>
      </c>
      <c r="Q1463" s="311">
        <v>19</v>
      </c>
      <c r="R1463" s="311">
        <v>19</v>
      </c>
      <c r="S1463" s="311">
        <v>100</v>
      </c>
      <c r="T1463" s="2"/>
    </row>
    <row r="1464" spans="1:20" ht="120" customHeight="1" x14ac:dyDescent="0.25">
      <c r="A1464" s="387"/>
      <c r="B1464" s="390"/>
      <c r="C1464" s="382"/>
      <c r="D1464" s="384"/>
      <c r="E1464" s="384"/>
      <c r="F1464" s="384"/>
      <c r="G1464" s="384"/>
      <c r="H1464" s="384"/>
      <c r="I1464" s="384"/>
      <c r="J1464" s="384"/>
      <c r="K1464" s="384"/>
      <c r="L1464" s="384"/>
      <c r="M1464" s="384"/>
      <c r="N1464" s="384"/>
      <c r="O1464" s="384"/>
      <c r="P1464" s="39" t="s">
        <v>400</v>
      </c>
      <c r="Q1464" s="109">
        <v>0.432</v>
      </c>
      <c r="R1464" s="109">
        <v>0.432</v>
      </c>
      <c r="S1464" s="311">
        <v>100</v>
      </c>
      <c r="T1464" s="2"/>
    </row>
    <row r="1465" spans="1:20" ht="15" customHeight="1" x14ac:dyDescent="0.25">
      <c r="A1465" s="426" t="s">
        <v>290</v>
      </c>
      <c r="B1465" s="429" t="s">
        <v>606</v>
      </c>
      <c r="C1465" s="17" t="s">
        <v>610</v>
      </c>
      <c r="D1465" s="18">
        <f>SUM(D1466:D1472)</f>
        <v>13560.8</v>
      </c>
      <c r="E1465" s="18">
        <f t="shared" ref="E1465:M1465" si="488">SUM(E1466:E1472)</f>
        <v>22782.799999999999</v>
      </c>
      <c r="F1465" s="18">
        <f t="shared" si="488"/>
        <v>0</v>
      </c>
      <c r="G1465" s="18">
        <f t="shared" si="488"/>
        <v>0</v>
      </c>
      <c r="H1465" s="18">
        <f t="shared" si="488"/>
        <v>0</v>
      </c>
      <c r="I1465" s="18">
        <f t="shared" si="488"/>
        <v>0</v>
      </c>
      <c r="J1465" s="18">
        <f t="shared" si="488"/>
        <v>13560.8</v>
      </c>
      <c r="K1465" s="18">
        <f t="shared" si="488"/>
        <v>22782.799999999999</v>
      </c>
      <c r="L1465" s="18">
        <f t="shared" si="488"/>
        <v>0</v>
      </c>
      <c r="M1465" s="18">
        <f t="shared" si="488"/>
        <v>0</v>
      </c>
      <c r="N1465" s="18">
        <v>100</v>
      </c>
      <c r="O1465" s="319">
        <f>E1465/D1465</f>
        <v>1.6800483747271548</v>
      </c>
      <c r="P1465" s="432" t="s">
        <v>22</v>
      </c>
      <c r="Q1465" s="432" t="s">
        <v>22</v>
      </c>
      <c r="R1465" s="432" t="s">
        <v>22</v>
      </c>
      <c r="S1465" s="432" t="s">
        <v>22</v>
      </c>
      <c r="T1465" s="2"/>
    </row>
    <row r="1466" spans="1:20" x14ac:dyDescent="0.25">
      <c r="A1466" s="427"/>
      <c r="B1466" s="430"/>
      <c r="C1466" s="16">
        <v>2014</v>
      </c>
      <c r="D1466" s="18">
        <v>0</v>
      </c>
      <c r="E1466" s="18">
        <v>0</v>
      </c>
      <c r="F1466" s="18">
        <v>0</v>
      </c>
      <c r="G1466" s="18">
        <v>0</v>
      </c>
      <c r="H1466" s="18">
        <v>0</v>
      </c>
      <c r="I1466" s="18">
        <v>0</v>
      </c>
      <c r="J1466" s="18">
        <v>0</v>
      </c>
      <c r="K1466" s="18">
        <v>0</v>
      </c>
      <c r="L1466" s="18">
        <v>0</v>
      </c>
      <c r="M1466" s="18">
        <v>0</v>
      </c>
      <c r="N1466" s="18">
        <v>0</v>
      </c>
      <c r="O1466" s="18">
        <v>0</v>
      </c>
      <c r="P1466" s="433"/>
      <c r="Q1466" s="433"/>
      <c r="R1466" s="433"/>
      <c r="S1466" s="433"/>
      <c r="T1466" s="2"/>
    </row>
    <row r="1467" spans="1:20" x14ac:dyDescent="0.25">
      <c r="A1467" s="427"/>
      <c r="B1467" s="430"/>
      <c r="C1467" s="16">
        <v>2015</v>
      </c>
      <c r="D1467" s="18">
        <f t="shared" ref="D1467:D1472" si="489">SUM(D1473)</f>
        <v>0</v>
      </c>
      <c r="E1467" s="18">
        <f t="shared" ref="E1467:M1467" si="490">SUM(E1473)</f>
        <v>9222</v>
      </c>
      <c r="F1467" s="18">
        <f t="shared" si="490"/>
        <v>0</v>
      </c>
      <c r="G1467" s="18">
        <f t="shared" si="490"/>
        <v>0</v>
      </c>
      <c r="H1467" s="18">
        <f t="shared" si="490"/>
        <v>0</v>
      </c>
      <c r="I1467" s="18">
        <f t="shared" si="490"/>
        <v>0</v>
      </c>
      <c r="J1467" s="18">
        <f t="shared" si="490"/>
        <v>0</v>
      </c>
      <c r="K1467" s="18">
        <f t="shared" si="490"/>
        <v>9222</v>
      </c>
      <c r="L1467" s="18">
        <f t="shared" si="490"/>
        <v>0</v>
      </c>
      <c r="M1467" s="18">
        <f t="shared" si="490"/>
        <v>0</v>
      </c>
      <c r="N1467" s="18">
        <v>0</v>
      </c>
      <c r="O1467" s="18">
        <v>100</v>
      </c>
      <c r="P1467" s="433"/>
      <c r="Q1467" s="433"/>
      <c r="R1467" s="433"/>
      <c r="S1467" s="433"/>
      <c r="T1467" s="2"/>
    </row>
    <row r="1468" spans="1:20" x14ac:dyDescent="0.25">
      <c r="A1468" s="427"/>
      <c r="B1468" s="430"/>
      <c r="C1468" s="16">
        <v>2016</v>
      </c>
      <c r="D1468" s="18">
        <f t="shared" si="489"/>
        <v>0</v>
      </c>
      <c r="E1468" s="18">
        <f t="shared" ref="E1468:M1468" si="491">SUM(E1474)</f>
        <v>0</v>
      </c>
      <c r="F1468" s="18">
        <f t="shared" si="491"/>
        <v>0</v>
      </c>
      <c r="G1468" s="18">
        <f t="shared" si="491"/>
        <v>0</v>
      </c>
      <c r="H1468" s="18">
        <f t="shared" si="491"/>
        <v>0</v>
      </c>
      <c r="I1468" s="18">
        <f t="shared" si="491"/>
        <v>0</v>
      </c>
      <c r="J1468" s="18">
        <f t="shared" si="491"/>
        <v>0</v>
      </c>
      <c r="K1468" s="18">
        <f t="shared" si="491"/>
        <v>0</v>
      </c>
      <c r="L1468" s="18">
        <f t="shared" si="491"/>
        <v>0</v>
      </c>
      <c r="M1468" s="18">
        <f t="shared" si="491"/>
        <v>0</v>
      </c>
      <c r="N1468" s="18">
        <v>0</v>
      </c>
      <c r="O1468" s="18">
        <v>0</v>
      </c>
      <c r="P1468" s="433"/>
      <c r="Q1468" s="433"/>
      <c r="R1468" s="433"/>
      <c r="S1468" s="433"/>
      <c r="T1468" s="2"/>
    </row>
    <row r="1469" spans="1:20" x14ac:dyDescent="0.25">
      <c r="A1469" s="427"/>
      <c r="B1469" s="430"/>
      <c r="C1469" s="16">
        <v>2017</v>
      </c>
      <c r="D1469" s="18">
        <f t="shared" si="489"/>
        <v>6263.8</v>
      </c>
      <c r="E1469" s="18">
        <f t="shared" ref="E1469:M1469" si="492">SUM(E1475)</f>
        <v>6263.8</v>
      </c>
      <c r="F1469" s="18">
        <f t="shared" si="492"/>
        <v>0</v>
      </c>
      <c r="G1469" s="18">
        <f t="shared" si="492"/>
        <v>0</v>
      </c>
      <c r="H1469" s="18">
        <f t="shared" si="492"/>
        <v>0</v>
      </c>
      <c r="I1469" s="18">
        <f t="shared" si="492"/>
        <v>0</v>
      </c>
      <c r="J1469" s="18">
        <f t="shared" si="492"/>
        <v>6263.8</v>
      </c>
      <c r="K1469" s="18">
        <f t="shared" si="492"/>
        <v>6263.8</v>
      </c>
      <c r="L1469" s="18">
        <f t="shared" si="492"/>
        <v>0</v>
      </c>
      <c r="M1469" s="18">
        <f t="shared" si="492"/>
        <v>0</v>
      </c>
      <c r="N1469" s="18">
        <v>100</v>
      </c>
      <c r="O1469" s="18">
        <v>100</v>
      </c>
      <c r="P1469" s="433"/>
      <c r="Q1469" s="433"/>
      <c r="R1469" s="433"/>
      <c r="S1469" s="433"/>
      <c r="T1469" s="2"/>
    </row>
    <row r="1470" spans="1:20" x14ac:dyDescent="0.25">
      <c r="A1470" s="427"/>
      <c r="B1470" s="430"/>
      <c r="C1470" s="16">
        <v>2018</v>
      </c>
      <c r="D1470" s="18">
        <f t="shared" si="489"/>
        <v>0</v>
      </c>
      <c r="E1470" s="18">
        <f t="shared" ref="E1470:M1470" si="493">SUM(E1476)</f>
        <v>0</v>
      </c>
      <c r="F1470" s="18">
        <f t="shared" si="493"/>
        <v>0</v>
      </c>
      <c r="G1470" s="18">
        <f t="shared" si="493"/>
        <v>0</v>
      </c>
      <c r="H1470" s="18">
        <f t="shared" si="493"/>
        <v>0</v>
      </c>
      <c r="I1470" s="18">
        <f t="shared" si="493"/>
        <v>0</v>
      </c>
      <c r="J1470" s="18">
        <f t="shared" si="493"/>
        <v>0</v>
      </c>
      <c r="K1470" s="18">
        <f t="shared" si="493"/>
        <v>0</v>
      </c>
      <c r="L1470" s="18">
        <f t="shared" si="493"/>
        <v>0</v>
      </c>
      <c r="M1470" s="18">
        <f t="shared" si="493"/>
        <v>0</v>
      </c>
      <c r="N1470" s="18">
        <v>0</v>
      </c>
      <c r="O1470" s="18">
        <v>0</v>
      </c>
      <c r="P1470" s="433"/>
      <c r="Q1470" s="433"/>
      <c r="R1470" s="433"/>
      <c r="S1470" s="433"/>
      <c r="T1470" s="2"/>
    </row>
    <row r="1471" spans="1:20" x14ac:dyDescent="0.25">
      <c r="A1471" s="427"/>
      <c r="B1471" s="430"/>
      <c r="C1471" s="16">
        <v>2019</v>
      </c>
      <c r="D1471" s="18">
        <f t="shared" si="489"/>
        <v>4000</v>
      </c>
      <c r="E1471" s="18">
        <f t="shared" ref="E1471:M1471" si="494">SUM(E1477)</f>
        <v>4000</v>
      </c>
      <c r="F1471" s="18">
        <f t="shared" si="494"/>
        <v>0</v>
      </c>
      <c r="G1471" s="18">
        <f t="shared" si="494"/>
        <v>0</v>
      </c>
      <c r="H1471" s="18">
        <f t="shared" si="494"/>
        <v>0</v>
      </c>
      <c r="I1471" s="18">
        <f t="shared" si="494"/>
        <v>0</v>
      </c>
      <c r="J1471" s="18">
        <f t="shared" si="494"/>
        <v>4000</v>
      </c>
      <c r="K1471" s="18">
        <f t="shared" si="494"/>
        <v>4000</v>
      </c>
      <c r="L1471" s="18">
        <f t="shared" si="494"/>
        <v>0</v>
      </c>
      <c r="M1471" s="18">
        <f t="shared" si="494"/>
        <v>0</v>
      </c>
      <c r="N1471" s="18">
        <v>100</v>
      </c>
      <c r="O1471" s="18">
        <v>100</v>
      </c>
      <c r="P1471" s="433"/>
      <c r="Q1471" s="433"/>
      <c r="R1471" s="433"/>
      <c r="S1471" s="433"/>
      <c r="T1471" s="2"/>
    </row>
    <row r="1472" spans="1:20" x14ac:dyDescent="0.25">
      <c r="A1472" s="428"/>
      <c r="B1472" s="431"/>
      <c r="C1472" s="16">
        <v>2020</v>
      </c>
      <c r="D1472" s="18">
        <f t="shared" si="489"/>
        <v>3297</v>
      </c>
      <c r="E1472" s="18">
        <f t="shared" ref="E1472:M1472" si="495">SUM(E1478)</f>
        <v>3297</v>
      </c>
      <c r="F1472" s="18">
        <f t="shared" si="495"/>
        <v>0</v>
      </c>
      <c r="G1472" s="18">
        <f t="shared" si="495"/>
        <v>0</v>
      </c>
      <c r="H1472" s="18">
        <f t="shared" si="495"/>
        <v>0</v>
      </c>
      <c r="I1472" s="18">
        <f t="shared" si="495"/>
        <v>0</v>
      </c>
      <c r="J1472" s="18">
        <f t="shared" si="495"/>
        <v>3297</v>
      </c>
      <c r="K1472" s="18">
        <f t="shared" si="495"/>
        <v>3297</v>
      </c>
      <c r="L1472" s="18">
        <f t="shared" si="495"/>
        <v>0</v>
      </c>
      <c r="M1472" s="18">
        <f t="shared" si="495"/>
        <v>0</v>
      </c>
      <c r="N1472" s="18">
        <v>100</v>
      </c>
      <c r="O1472" s="18">
        <v>100</v>
      </c>
      <c r="P1472" s="434"/>
      <c r="Q1472" s="434"/>
      <c r="R1472" s="434"/>
      <c r="S1472" s="434"/>
      <c r="T1472" s="2"/>
    </row>
    <row r="1473" spans="1:20" ht="15" customHeight="1" x14ac:dyDescent="0.25">
      <c r="A1473" s="443" t="s">
        <v>292</v>
      </c>
      <c r="B1473" s="452" t="s">
        <v>607</v>
      </c>
      <c r="C1473" s="88">
        <v>2015</v>
      </c>
      <c r="D1473" s="89">
        <v>0</v>
      </c>
      <c r="E1473" s="89">
        <v>9222</v>
      </c>
      <c r="F1473" s="89">
        <v>0</v>
      </c>
      <c r="G1473" s="89">
        <v>0</v>
      </c>
      <c r="H1473" s="89">
        <v>0</v>
      </c>
      <c r="I1473" s="89">
        <v>0</v>
      </c>
      <c r="J1473" s="89">
        <v>0</v>
      </c>
      <c r="K1473" s="89">
        <v>9222</v>
      </c>
      <c r="L1473" s="89">
        <v>0</v>
      </c>
      <c r="M1473" s="89">
        <v>0</v>
      </c>
      <c r="N1473" s="89">
        <v>0</v>
      </c>
      <c r="O1473" s="89">
        <v>100</v>
      </c>
      <c r="P1473" s="452" t="s">
        <v>608</v>
      </c>
      <c r="Q1473" s="79">
        <v>1</v>
      </c>
      <c r="R1473" s="79">
        <v>6</v>
      </c>
      <c r="S1473" s="79" t="s">
        <v>401</v>
      </c>
      <c r="T1473" s="2"/>
    </row>
    <row r="1474" spans="1:20" x14ac:dyDescent="0.25">
      <c r="A1474" s="444"/>
      <c r="B1474" s="453"/>
      <c r="C1474" s="88">
        <v>2016</v>
      </c>
      <c r="D1474" s="89">
        <v>0</v>
      </c>
      <c r="E1474" s="89">
        <v>0</v>
      </c>
      <c r="F1474" s="89">
        <v>0</v>
      </c>
      <c r="G1474" s="89">
        <v>0</v>
      </c>
      <c r="H1474" s="89">
        <v>0</v>
      </c>
      <c r="I1474" s="89">
        <v>0</v>
      </c>
      <c r="J1474" s="89">
        <v>0</v>
      </c>
      <c r="K1474" s="89">
        <v>0</v>
      </c>
      <c r="L1474" s="89">
        <v>0</v>
      </c>
      <c r="M1474" s="89">
        <v>0</v>
      </c>
      <c r="N1474" s="89">
        <v>0</v>
      </c>
      <c r="O1474" s="89">
        <v>0</v>
      </c>
      <c r="P1474" s="453"/>
      <c r="Q1474" s="81" t="s">
        <v>341</v>
      </c>
      <c r="R1474" s="81" t="s">
        <v>341</v>
      </c>
      <c r="S1474" s="81" t="s">
        <v>341</v>
      </c>
      <c r="T1474" s="2"/>
    </row>
    <row r="1475" spans="1:20" x14ac:dyDescent="0.25">
      <c r="A1475" s="444"/>
      <c r="B1475" s="453"/>
      <c r="C1475" s="88">
        <v>2017</v>
      </c>
      <c r="D1475" s="89">
        <v>6263.8</v>
      </c>
      <c r="E1475" s="89">
        <v>6263.8</v>
      </c>
      <c r="F1475" s="89">
        <v>0</v>
      </c>
      <c r="G1475" s="89">
        <v>0</v>
      </c>
      <c r="H1475" s="89">
        <v>0</v>
      </c>
      <c r="I1475" s="89">
        <v>0</v>
      </c>
      <c r="J1475" s="89">
        <v>6263.8</v>
      </c>
      <c r="K1475" s="89">
        <v>6263.8</v>
      </c>
      <c r="L1475" s="89">
        <v>0</v>
      </c>
      <c r="M1475" s="89">
        <v>0</v>
      </c>
      <c r="N1475" s="89">
        <v>100</v>
      </c>
      <c r="O1475" s="89">
        <v>100</v>
      </c>
      <c r="P1475" s="453"/>
      <c r="Q1475" s="185">
        <v>3</v>
      </c>
      <c r="R1475" s="185">
        <v>3</v>
      </c>
      <c r="S1475" s="185">
        <v>100</v>
      </c>
      <c r="T1475" s="2"/>
    </row>
    <row r="1476" spans="1:20" x14ac:dyDescent="0.25">
      <c r="A1476" s="444"/>
      <c r="B1476" s="453"/>
      <c r="C1476" s="88">
        <v>2018</v>
      </c>
      <c r="D1476" s="89">
        <v>0</v>
      </c>
      <c r="E1476" s="89">
        <v>0</v>
      </c>
      <c r="F1476" s="89">
        <v>0</v>
      </c>
      <c r="G1476" s="89">
        <v>0</v>
      </c>
      <c r="H1476" s="89">
        <v>0</v>
      </c>
      <c r="I1476" s="89">
        <v>0</v>
      </c>
      <c r="J1476" s="89">
        <v>0</v>
      </c>
      <c r="K1476" s="89">
        <v>0</v>
      </c>
      <c r="L1476" s="89">
        <v>0</v>
      </c>
      <c r="M1476" s="89">
        <v>0</v>
      </c>
      <c r="N1476" s="89">
        <v>0</v>
      </c>
      <c r="O1476" s="89">
        <v>0</v>
      </c>
      <c r="P1476" s="453"/>
      <c r="Q1476" s="81" t="s">
        <v>341</v>
      </c>
      <c r="R1476" s="81" t="s">
        <v>341</v>
      </c>
      <c r="S1476" s="81" t="s">
        <v>341</v>
      </c>
      <c r="T1476" s="2"/>
    </row>
    <row r="1477" spans="1:20" x14ac:dyDescent="0.25">
      <c r="A1477" s="444"/>
      <c r="B1477" s="453"/>
      <c r="C1477" s="88">
        <v>2019</v>
      </c>
      <c r="D1477" s="89">
        <v>4000</v>
      </c>
      <c r="E1477" s="89">
        <v>4000</v>
      </c>
      <c r="F1477" s="89">
        <v>0</v>
      </c>
      <c r="G1477" s="89">
        <v>0</v>
      </c>
      <c r="H1477" s="89">
        <v>0</v>
      </c>
      <c r="I1477" s="89">
        <v>0</v>
      </c>
      <c r="J1477" s="89">
        <v>4000</v>
      </c>
      <c r="K1477" s="89">
        <v>4000</v>
      </c>
      <c r="L1477" s="89">
        <v>0</v>
      </c>
      <c r="M1477" s="89">
        <v>0</v>
      </c>
      <c r="N1477" s="89">
        <v>100</v>
      </c>
      <c r="O1477" s="89">
        <v>100</v>
      </c>
      <c r="P1477" s="453"/>
      <c r="Q1477" s="268">
        <v>2</v>
      </c>
      <c r="R1477" s="268">
        <v>2</v>
      </c>
      <c r="S1477" s="268">
        <v>100</v>
      </c>
      <c r="T1477" s="2"/>
    </row>
    <row r="1478" spans="1:20" x14ac:dyDescent="0.25">
      <c r="A1478" s="445"/>
      <c r="B1478" s="454"/>
      <c r="C1478" s="88">
        <v>2020</v>
      </c>
      <c r="D1478" s="89">
        <v>3297</v>
      </c>
      <c r="E1478" s="89">
        <v>3297</v>
      </c>
      <c r="F1478" s="89">
        <v>0</v>
      </c>
      <c r="G1478" s="89">
        <v>0</v>
      </c>
      <c r="H1478" s="89">
        <v>0</v>
      </c>
      <c r="I1478" s="89">
        <v>0</v>
      </c>
      <c r="J1478" s="89">
        <v>3297</v>
      </c>
      <c r="K1478" s="89">
        <v>3297</v>
      </c>
      <c r="L1478" s="89">
        <v>0</v>
      </c>
      <c r="M1478" s="89">
        <v>0</v>
      </c>
      <c r="N1478" s="89">
        <v>100</v>
      </c>
      <c r="O1478" s="89">
        <v>100</v>
      </c>
      <c r="P1478" s="454"/>
      <c r="Q1478" s="308">
        <v>2</v>
      </c>
      <c r="R1478" s="308">
        <v>2</v>
      </c>
      <c r="S1478" s="308">
        <v>100</v>
      </c>
      <c r="T1478" s="2"/>
    </row>
    <row r="1479" spans="1:20" ht="15" customHeight="1" x14ac:dyDescent="0.25">
      <c r="A1479" s="417" t="s">
        <v>303</v>
      </c>
      <c r="B1479" s="420" t="s">
        <v>308</v>
      </c>
      <c r="C1479" s="13" t="s">
        <v>610</v>
      </c>
      <c r="D1479" s="14">
        <f>SUM(D1480:D1486)</f>
        <v>43097.9</v>
      </c>
      <c r="E1479" s="14">
        <f t="shared" ref="E1479:M1479" si="496">SUM(E1480:E1486)</f>
        <v>43097.9</v>
      </c>
      <c r="F1479" s="14">
        <f t="shared" si="496"/>
        <v>0</v>
      </c>
      <c r="G1479" s="14">
        <f t="shared" si="496"/>
        <v>0</v>
      </c>
      <c r="H1479" s="14">
        <f t="shared" si="496"/>
        <v>100</v>
      </c>
      <c r="I1479" s="14">
        <f t="shared" si="496"/>
        <v>100</v>
      </c>
      <c r="J1479" s="14">
        <f t="shared" si="496"/>
        <v>42997.9</v>
      </c>
      <c r="K1479" s="14">
        <f t="shared" si="496"/>
        <v>42997.9</v>
      </c>
      <c r="L1479" s="14">
        <f t="shared" si="496"/>
        <v>0</v>
      </c>
      <c r="M1479" s="14">
        <f t="shared" si="496"/>
        <v>0</v>
      </c>
      <c r="N1479" s="14">
        <v>100</v>
      </c>
      <c r="O1479" s="14">
        <v>100</v>
      </c>
      <c r="P1479" s="423" t="s">
        <v>22</v>
      </c>
      <c r="Q1479" s="423" t="s">
        <v>22</v>
      </c>
      <c r="R1479" s="423" t="s">
        <v>22</v>
      </c>
      <c r="S1479" s="423" t="s">
        <v>22</v>
      </c>
      <c r="T1479" s="2"/>
    </row>
    <row r="1480" spans="1:20" x14ac:dyDescent="0.25">
      <c r="A1480" s="418"/>
      <c r="B1480" s="421"/>
      <c r="C1480" s="12">
        <v>2014</v>
      </c>
      <c r="D1480" s="14">
        <f>SUM(D1487)</f>
        <v>3105</v>
      </c>
      <c r="E1480" s="14">
        <f t="shared" ref="E1480:M1480" si="497">SUM(E1487)</f>
        <v>3105</v>
      </c>
      <c r="F1480" s="14">
        <f t="shared" si="497"/>
        <v>0</v>
      </c>
      <c r="G1480" s="14">
        <f t="shared" si="497"/>
        <v>0</v>
      </c>
      <c r="H1480" s="14">
        <f t="shared" si="497"/>
        <v>0</v>
      </c>
      <c r="I1480" s="14">
        <f t="shared" si="497"/>
        <v>0</v>
      </c>
      <c r="J1480" s="14">
        <f t="shared" si="497"/>
        <v>3105</v>
      </c>
      <c r="K1480" s="14">
        <f t="shared" si="497"/>
        <v>3105</v>
      </c>
      <c r="L1480" s="14">
        <f t="shared" si="497"/>
        <v>0</v>
      </c>
      <c r="M1480" s="14">
        <f t="shared" si="497"/>
        <v>0</v>
      </c>
      <c r="N1480" s="14">
        <v>100</v>
      </c>
      <c r="O1480" s="14">
        <v>100</v>
      </c>
      <c r="P1480" s="424"/>
      <c r="Q1480" s="424"/>
      <c r="R1480" s="424"/>
      <c r="S1480" s="424"/>
      <c r="T1480" s="2"/>
    </row>
    <row r="1481" spans="1:20" x14ac:dyDescent="0.25">
      <c r="A1481" s="418"/>
      <c r="B1481" s="421"/>
      <c r="C1481" s="12">
        <v>2015</v>
      </c>
      <c r="D1481" s="14">
        <f>SUM(D1488)</f>
        <v>5035</v>
      </c>
      <c r="E1481" s="14">
        <f t="shared" ref="E1481:M1481" si="498">SUM(E1488)</f>
        <v>5035</v>
      </c>
      <c r="F1481" s="14">
        <f t="shared" si="498"/>
        <v>0</v>
      </c>
      <c r="G1481" s="14">
        <f t="shared" si="498"/>
        <v>0</v>
      </c>
      <c r="H1481" s="14">
        <f t="shared" si="498"/>
        <v>0</v>
      </c>
      <c r="I1481" s="14">
        <f t="shared" si="498"/>
        <v>0</v>
      </c>
      <c r="J1481" s="14">
        <f t="shared" si="498"/>
        <v>5035</v>
      </c>
      <c r="K1481" s="14">
        <f t="shared" si="498"/>
        <v>5035</v>
      </c>
      <c r="L1481" s="14">
        <f t="shared" si="498"/>
        <v>0</v>
      </c>
      <c r="M1481" s="14">
        <f t="shared" si="498"/>
        <v>0</v>
      </c>
      <c r="N1481" s="14">
        <v>100</v>
      </c>
      <c r="O1481" s="14">
        <v>100</v>
      </c>
      <c r="P1481" s="424"/>
      <c r="Q1481" s="424"/>
      <c r="R1481" s="424"/>
      <c r="S1481" s="424"/>
      <c r="T1481" s="2"/>
    </row>
    <row r="1482" spans="1:20" x14ac:dyDescent="0.25">
      <c r="A1482" s="418"/>
      <c r="B1482" s="421"/>
      <c r="C1482" s="12">
        <v>2016</v>
      </c>
      <c r="D1482" s="14">
        <f>SUM(D1489)</f>
        <v>5076</v>
      </c>
      <c r="E1482" s="14">
        <f t="shared" ref="E1482:M1482" si="499">SUM(E1489)</f>
        <v>5076</v>
      </c>
      <c r="F1482" s="14">
        <f t="shared" si="499"/>
        <v>0</v>
      </c>
      <c r="G1482" s="14">
        <f t="shared" si="499"/>
        <v>0</v>
      </c>
      <c r="H1482" s="14">
        <f t="shared" si="499"/>
        <v>0</v>
      </c>
      <c r="I1482" s="14">
        <f t="shared" si="499"/>
        <v>0</v>
      </c>
      <c r="J1482" s="14">
        <f t="shared" si="499"/>
        <v>5076</v>
      </c>
      <c r="K1482" s="14">
        <f t="shared" si="499"/>
        <v>5076</v>
      </c>
      <c r="L1482" s="14">
        <f t="shared" si="499"/>
        <v>0</v>
      </c>
      <c r="M1482" s="14">
        <f t="shared" si="499"/>
        <v>0</v>
      </c>
      <c r="N1482" s="14">
        <v>100</v>
      </c>
      <c r="O1482" s="14">
        <v>100</v>
      </c>
      <c r="P1482" s="424"/>
      <c r="Q1482" s="424"/>
      <c r="R1482" s="424"/>
      <c r="S1482" s="424"/>
      <c r="T1482" s="2"/>
    </row>
    <row r="1483" spans="1:20" x14ac:dyDescent="0.25">
      <c r="A1483" s="418"/>
      <c r="B1483" s="421"/>
      <c r="C1483" s="12">
        <v>2017</v>
      </c>
      <c r="D1483" s="14">
        <f>SUM(D1490)</f>
        <v>5115</v>
      </c>
      <c r="E1483" s="14">
        <f t="shared" ref="E1483:M1483" si="500">SUM(E1490)</f>
        <v>5115</v>
      </c>
      <c r="F1483" s="14">
        <f t="shared" si="500"/>
        <v>0</v>
      </c>
      <c r="G1483" s="14">
        <f t="shared" si="500"/>
        <v>0</v>
      </c>
      <c r="H1483" s="14">
        <f t="shared" si="500"/>
        <v>0</v>
      </c>
      <c r="I1483" s="14">
        <f t="shared" si="500"/>
        <v>0</v>
      </c>
      <c r="J1483" s="14">
        <f t="shared" si="500"/>
        <v>5115</v>
      </c>
      <c r="K1483" s="14">
        <f t="shared" si="500"/>
        <v>5115</v>
      </c>
      <c r="L1483" s="14">
        <f t="shared" si="500"/>
        <v>0</v>
      </c>
      <c r="M1483" s="14">
        <f t="shared" si="500"/>
        <v>0</v>
      </c>
      <c r="N1483" s="14">
        <v>100</v>
      </c>
      <c r="O1483" s="14">
        <v>100</v>
      </c>
      <c r="P1483" s="424"/>
      <c r="Q1483" s="424"/>
      <c r="R1483" s="424"/>
      <c r="S1483" s="424"/>
      <c r="T1483" s="2"/>
    </row>
    <row r="1484" spans="1:20" x14ac:dyDescent="0.25">
      <c r="A1484" s="418"/>
      <c r="B1484" s="421"/>
      <c r="C1484" s="12">
        <v>2018</v>
      </c>
      <c r="D1484" s="14">
        <f>SUM(D1491+D1495)</f>
        <v>12116.2</v>
      </c>
      <c r="E1484" s="14">
        <f t="shared" ref="E1484:M1484" si="501">SUM(E1491+E1495)</f>
        <v>12116.2</v>
      </c>
      <c r="F1484" s="14">
        <f t="shared" si="501"/>
        <v>0</v>
      </c>
      <c r="G1484" s="14">
        <f t="shared" si="501"/>
        <v>0</v>
      </c>
      <c r="H1484" s="14">
        <f t="shared" si="501"/>
        <v>0</v>
      </c>
      <c r="I1484" s="14">
        <f t="shared" si="501"/>
        <v>0</v>
      </c>
      <c r="J1484" s="14">
        <f t="shared" si="501"/>
        <v>12116.2</v>
      </c>
      <c r="K1484" s="14">
        <f t="shared" si="501"/>
        <v>12116.2</v>
      </c>
      <c r="L1484" s="14">
        <f t="shared" si="501"/>
        <v>0</v>
      </c>
      <c r="M1484" s="14">
        <f t="shared" si="501"/>
        <v>0</v>
      </c>
      <c r="N1484" s="14">
        <v>100</v>
      </c>
      <c r="O1484" s="14">
        <v>100</v>
      </c>
      <c r="P1484" s="424"/>
      <c r="Q1484" s="424"/>
      <c r="R1484" s="424"/>
      <c r="S1484" s="424"/>
      <c r="T1484" s="2"/>
    </row>
    <row r="1485" spans="1:20" x14ac:dyDescent="0.25">
      <c r="A1485" s="418"/>
      <c r="B1485" s="421"/>
      <c r="C1485" s="12">
        <v>2019</v>
      </c>
      <c r="D1485" s="14">
        <f>SUM(D1492+D1496)</f>
        <v>12207.3</v>
      </c>
      <c r="E1485" s="14">
        <f t="shared" ref="E1485:M1485" si="502">SUM(E1492+E1496)</f>
        <v>12207.3</v>
      </c>
      <c r="F1485" s="14">
        <f t="shared" si="502"/>
        <v>0</v>
      </c>
      <c r="G1485" s="14">
        <f t="shared" si="502"/>
        <v>0</v>
      </c>
      <c r="H1485" s="14">
        <f t="shared" si="502"/>
        <v>100</v>
      </c>
      <c r="I1485" s="14">
        <f t="shared" si="502"/>
        <v>100</v>
      </c>
      <c r="J1485" s="14">
        <f t="shared" si="502"/>
        <v>12107.3</v>
      </c>
      <c r="K1485" s="14">
        <f t="shared" si="502"/>
        <v>12107.3</v>
      </c>
      <c r="L1485" s="14">
        <f t="shared" si="502"/>
        <v>0</v>
      </c>
      <c r="M1485" s="14">
        <f t="shared" si="502"/>
        <v>0</v>
      </c>
      <c r="N1485" s="14">
        <v>100</v>
      </c>
      <c r="O1485" s="14">
        <v>100</v>
      </c>
      <c r="P1485" s="424"/>
      <c r="Q1485" s="424"/>
      <c r="R1485" s="424"/>
      <c r="S1485" s="424"/>
      <c r="T1485" s="2"/>
    </row>
    <row r="1486" spans="1:20" x14ac:dyDescent="0.25">
      <c r="A1486" s="419"/>
      <c r="B1486" s="422"/>
      <c r="C1486" s="12">
        <v>2020</v>
      </c>
      <c r="D1486" s="14">
        <f>SUM(D1493+D1497+D1498)</f>
        <v>443.4</v>
      </c>
      <c r="E1486" s="14">
        <f t="shared" ref="E1486:M1486" si="503">SUM(E1493+E1497+E1498)</f>
        <v>443.4</v>
      </c>
      <c r="F1486" s="14">
        <f t="shared" si="503"/>
        <v>0</v>
      </c>
      <c r="G1486" s="14">
        <f t="shared" si="503"/>
        <v>0</v>
      </c>
      <c r="H1486" s="14">
        <f t="shared" si="503"/>
        <v>0</v>
      </c>
      <c r="I1486" s="14">
        <f t="shared" si="503"/>
        <v>0</v>
      </c>
      <c r="J1486" s="14">
        <f t="shared" si="503"/>
        <v>443.4</v>
      </c>
      <c r="K1486" s="14">
        <f t="shared" si="503"/>
        <v>443.4</v>
      </c>
      <c r="L1486" s="14">
        <f t="shared" si="503"/>
        <v>0</v>
      </c>
      <c r="M1486" s="14">
        <f t="shared" si="503"/>
        <v>0</v>
      </c>
      <c r="N1486" s="14">
        <v>100</v>
      </c>
      <c r="O1486" s="14">
        <v>100</v>
      </c>
      <c r="P1486" s="425"/>
      <c r="Q1486" s="425"/>
      <c r="R1486" s="425"/>
      <c r="S1486" s="425"/>
      <c r="T1486" s="2"/>
    </row>
    <row r="1487" spans="1:20" ht="15" customHeight="1" x14ac:dyDescent="0.25">
      <c r="A1487" s="385" t="s">
        <v>304</v>
      </c>
      <c r="B1487" s="380" t="s">
        <v>582</v>
      </c>
      <c r="C1487" s="23">
        <v>2014</v>
      </c>
      <c r="D1487" s="24">
        <v>3105</v>
      </c>
      <c r="E1487" s="24">
        <v>3105</v>
      </c>
      <c r="F1487" s="24">
        <v>0</v>
      </c>
      <c r="G1487" s="24">
        <v>0</v>
      </c>
      <c r="H1487" s="24">
        <v>0</v>
      </c>
      <c r="I1487" s="24">
        <v>0</v>
      </c>
      <c r="J1487" s="24">
        <v>3105</v>
      </c>
      <c r="K1487" s="24">
        <v>3105</v>
      </c>
      <c r="L1487" s="24">
        <v>0</v>
      </c>
      <c r="M1487" s="24">
        <v>0</v>
      </c>
      <c r="N1487" s="24">
        <v>100</v>
      </c>
      <c r="O1487" s="24">
        <v>100</v>
      </c>
      <c r="P1487" s="377" t="s">
        <v>583</v>
      </c>
      <c r="Q1487" s="24">
        <v>3105</v>
      </c>
      <c r="R1487" s="24">
        <v>3105</v>
      </c>
      <c r="S1487" s="28">
        <v>100</v>
      </c>
      <c r="T1487" s="2"/>
    </row>
    <row r="1488" spans="1:20" x14ac:dyDescent="0.25">
      <c r="A1488" s="386"/>
      <c r="B1488" s="381"/>
      <c r="C1488" s="23">
        <v>2015</v>
      </c>
      <c r="D1488" s="24">
        <v>5035</v>
      </c>
      <c r="E1488" s="24">
        <v>5035</v>
      </c>
      <c r="F1488" s="24">
        <v>0</v>
      </c>
      <c r="G1488" s="24">
        <v>0</v>
      </c>
      <c r="H1488" s="24">
        <v>0</v>
      </c>
      <c r="I1488" s="24">
        <v>0</v>
      </c>
      <c r="J1488" s="24">
        <v>5035</v>
      </c>
      <c r="K1488" s="24">
        <v>5035</v>
      </c>
      <c r="L1488" s="24">
        <v>0</v>
      </c>
      <c r="M1488" s="24">
        <v>0</v>
      </c>
      <c r="N1488" s="24">
        <v>100</v>
      </c>
      <c r="O1488" s="24">
        <v>100</v>
      </c>
      <c r="P1488" s="378"/>
      <c r="Q1488" s="24">
        <v>5035</v>
      </c>
      <c r="R1488" s="24">
        <v>5035</v>
      </c>
      <c r="S1488" s="85">
        <v>100</v>
      </c>
      <c r="T1488" s="2"/>
    </row>
    <row r="1489" spans="1:20" x14ac:dyDescent="0.25">
      <c r="A1489" s="386"/>
      <c r="B1489" s="381"/>
      <c r="C1489" s="23">
        <v>2016</v>
      </c>
      <c r="D1489" s="24">
        <v>5076</v>
      </c>
      <c r="E1489" s="24">
        <v>5076</v>
      </c>
      <c r="F1489" s="24">
        <v>0</v>
      </c>
      <c r="G1489" s="24">
        <v>0</v>
      </c>
      <c r="H1489" s="24">
        <v>0</v>
      </c>
      <c r="I1489" s="24">
        <v>0</v>
      </c>
      <c r="J1489" s="24">
        <v>5076</v>
      </c>
      <c r="K1489" s="24">
        <v>5076</v>
      </c>
      <c r="L1489" s="24">
        <v>0</v>
      </c>
      <c r="M1489" s="24">
        <v>0</v>
      </c>
      <c r="N1489" s="24">
        <v>100</v>
      </c>
      <c r="O1489" s="24">
        <v>100</v>
      </c>
      <c r="P1489" s="378"/>
      <c r="Q1489" s="24">
        <v>5076</v>
      </c>
      <c r="R1489" s="24">
        <v>5076</v>
      </c>
      <c r="S1489" s="144">
        <v>100</v>
      </c>
      <c r="T1489" s="2"/>
    </row>
    <row r="1490" spans="1:20" x14ac:dyDescent="0.25">
      <c r="A1490" s="386"/>
      <c r="B1490" s="381"/>
      <c r="C1490" s="23">
        <v>2017</v>
      </c>
      <c r="D1490" s="24">
        <v>5115</v>
      </c>
      <c r="E1490" s="24">
        <v>5115</v>
      </c>
      <c r="F1490" s="24">
        <v>0</v>
      </c>
      <c r="G1490" s="24">
        <v>0</v>
      </c>
      <c r="H1490" s="24">
        <v>0</v>
      </c>
      <c r="I1490" s="24">
        <v>0</v>
      </c>
      <c r="J1490" s="24">
        <v>5115</v>
      </c>
      <c r="K1490" s="24">
        <v>5115</v>
      </c>
      <c r="L1490" s="24">
        <v>0</v>
      </c>
      <c r="M1490" s="24">
        <v>0</v>
      </c>
      <c r="N1490" s="24">
        <v>100</v>
      </c>
      <c r="O1490" s="24">
        <v>100</v>
      </c>
      <c r="P1490" s="378"/>
      <c r="Q1490" s="24">
        <v>5115</v>
      </c>
      <c r="R1490" s="24">
        <v>5115</v>
      </c>
      <c r="S1490" s="171">
        <v>100</v>
      </c>
      <c r="T1490" s="2"/>
    </row>
    <row r="1491" spans="1:20" x14ac:dyDescent="0.25">
      <c r="A1491" s="386"/>
      <c r="B1491" s="381"/>
      <c r="C1491" s="23">
        <v>2018</v>
      </c>
      <c r="D1491" s="24">
        <v>1506</v>
      </c>
      <c r="E1491" s="24">
        <v>1506</v>
      </c>
      <c r="F1491" s="24">
        <v>0</v>
      </c>
      <c r="G1491" s="24">
        <v>0</v>
      </c>
      <c r="H1491" s="24">
        <v>0</v>
      </c>
      <c r="I1491" s="24">
        <v>0</v>
      </c>
      <c r="J1491" s="24">
        <v>1506</v>
      </c>
      <c r="K1491" s="24">
        <v>1506</v>
      </c>
      <c r="L1491" s="24">
        <v>0</v>
      </c>
      <c r="M1491" s="24">
        <v>0</v>
      </c>
      <c r="N1491" s="24">
        <v>100</v>
      </c>
      <c r="O1491" s="24">
        <v>100</v>
      </c>
      <c r="P1491" s="378"/>
      <c r="Q1491" s="24">
        <v>1506</v>
      </c>
      <c r="R1491" s="24">
        <v>1506</v>
      </c>
      <c r="S1491" s="217">
        <v>100</v>
      </c>
      <c r="T1491" s="2"/>
    </row>
    <row r="1492" spans="1:20" x14ac:dyDescent="0.25">
      <c r="A1492" s="386"/>
      <c r="B1492" s="381"/>
      <c r="C1492" s="23">
        <v>2019</v>
      </c>
      <c r="D1492" s="24">
        <v>5807</v>
      </c>
      <c r="E1492" s="24">
        <v>5807</v>
      </c>
      <c r="F1492" s="24">
        <v>0</v>
      </c>
      <c r="G1492" s="24">
        <v>0</v>
      </c>
      <c r="H1492" s="24">
        <v>100</v>
      </c>
      <c r="I1492" s="24">
        <v>100</v>
      </c>
      <c r="J1492" s="24">
        <v>5707</v>
      </c>
      <c r="K1492" s="24">
        <v>5707</v>
      </c>
      <c r="L1492" s="24">
        <v>0</v>
      </c>
      <c r="M1492" s="24">
        <v>0</v>
      </c>
      <c r="N1492" s="24">
        <v>100</v>
      </c>
      <c r="O1492" s="24">
        <v>100</v>
      </c>
      <c r="P1492" s="379"/>
      <c r="Q1492" s="24">
        <v>5807</v>
      </c>
      <c r="R1492" s="24">
        <v>5807</v>
      </c>
      <c r="S1492" s="267">
        <v>100</v>
      </c>
      <c r="T1492" s="2"/>
    </row>
    <row r="1493" spans="1:20" ht="25.5" x14ac:dyDescent="0.25">
      <c r="A1493" s="386"/>
      <c r="B1493" s="381"/>
      <c r="C1493" s="380">
        <v>2020</v>
      </c>
      <c r="D1493" s="383">
        <v>100</v>
      </c>
      <c r="E1493" s="383">
        <v>100</v>
      </c>
      <c r="F1493" s="383">
        <v>0</v>
      </c>
      <c r="G1493" s="383">
        <v>0</v>
      </c>
      <c r="H1493" s="383">
        <v>0</v>
      </c>
      <c r="I1493" s="383">
        <v>0</v>
      </c>
      <c r="J1493" s="383">
        <v>100</v>
      </c>
      <c r="K1493" s="383">
        <v>100</v>
      </c>
      <c r="L1493" s="383">
        <v>0</v>
      </c>
      <c r="M1493" s="383">
        <v>0</v>
      </c>
      <c r="N1493" s="383">
        <v>100</v>
      </c>
      <c r="O1493" s="383">
        <v>100</v>
      </c>
      <c r="P1493" s="370" t="s">
        <v>663</v>
      </c>
      <c r="Q1493" s="371">
        <v>12</v>
      </c>
      <c r="R1493" s="371">
        <v>12</v>
      </c>
      <c r="S1493" s="369">
        <v>100</v>
      </c>
      <c r="T1493" s="2"/>
    </row>
    <row r="1494" spans="1:20" ht="25.5" x14ac:dyDescent="0.25">
      <c r="A1494" s="386"/>
      <c r="B1494" s="382"/>
      <c r="C1494" s="382"/>
      <c r="D1494" s="384"/>
      <c r="E1494" s="384"/>
      <c r="F1494" s="384"/>
      <c r="G1494" s="384"/>
      <c r="H1494" s="384"/>
      <c r="I1494" s="384"/>
      <c r="J1494" s="384"/>
      <c r="K1494" s="384"/>
      <c r="L1494" s="384"/>
      <c r="M1494" s="384"/>
      <c r="N1494" s="384"/>
      <c r="O1494" s="384"/>
      <c r="P1494" s="370" t="s">
        <v>664</v>
      </c>
      <c r="Q1494" s="371">
        <v>85</v>
      </c>
      <c r="R1494" s="371">
        <v>85</v>
      </c>
      <c r="S1494" s="369">
        <v>100</v>
      </c>
      <c r="T1494" s="2"/>
    </row>
    <row r="1495" spans="1:20" ht="45" customHeight="1" x14ac:dyDescent="0.25">
      <c r="A1495" s="386"/>
      <c r="B1495" s="380" t="s">
        <v>585</v>
      </c>
      <c r="C1495" s="8">
        <v>2018</v>
      </c>
      <c r="D1495" s="90">
        <v>10610.2</v>
      </c>
      <c r="E1495" s="90">
        <v>10610.2</v>
      </c>
      <c r="F1495" s="90">
        <v>0</v>
      </c>
      <c r="G1495" s="90">
        <v>0</v>
      </c>
      <c r="H1495" s="90">
        <v>0</v>
      </c>
      <c r="I1495" s="90">
        <v>0</v>
      </c>
      <c r="J1495" s="90">
        <v>10610.2</v>
      </c>
      <c r="K1495" s="90">
        <v>10610.2</v>
      </c>
      <c r="L1495" s="90">
        <v>0</v>
      </c>
      <c r="M1495" s="90">
        <v>0</v>
      </c>
      <c r="N1495" s="90">
        <v>100</v>
      </c>
      <c r="O1495" s="90">
        <v>100</v>
      </c>
      <c r="P1495" s="377" t="s">
        <v>584</v>
      </c>
      <c r="Q1495" s="90">
        <v>10610.2</v>
      </c>
      <c r="R1495" s="90">
        <v>10610.2</v>
      </c>
      <c r="S1495" s="227">
        <v>100</v>
      </c>
      <c r="T1495" s="2"/>
    </row>
    <row r="1496" spans="1:20" ht="30.75" customHeight="1" x14ac:dyDescent="0.25">
      <c r="A1496" s="387"/>
      <c r="B1496" s="382"/>
      <c r="C1496" s="270">
        <v>2019</v>
      </c>
      <c r="D1496" s="90">
        <v>6400.3</v>
      </c>
      <c r="E1496" s="90">
        <v>6400.3</v>
      </c>
      <c r="F1496" s="90">
        <v>0</v>
      </c>
      <c r="G1496" s="90">
        <v>0</v>
      </c>
      <c r="H1496" s="90">
        <v>0</v>
      </c>
      <c r="I1496" s="90">
        <v>0</v>
      </c>
      <c r="J1496" s="90">
        <v>6400.3</v>
      </c>
      <c r="K1496" s="90">
        <v>6400.3</v>
      </c>
      <c r="L1496" s="90">
        <v>0</v>
      </c>
      <c r="M1496" s="90">
        <v>0</v>
      </c>
      <c r="N1496" s="90">
        <v>100</v>
      </c>
      <c r="O1496" s="90">
        <v>100</v>
      </c>
      <c r="P1496" s="379"/>
      <c r="Q1496" s="90">
        <v>6400.3</v>
      </c>
      <c r="R1496" s="90">
        <v>6400.3</v>
      </c>
      <c r="S1496" s="266">
        <v>100</v>
      </c>
      <c r="T1496" s="2"/>
    </row>
    <row r="1497" spans="1:20" ht="67.5" customHeight="1" x14ac:dyDescent="0.25">
      <c r="A1497" s="365" t="s">
        <v>638</v>
      </c>
      <c r="B1497" s="364" t="s">
        <v>662</v>
      </c>
      <c r="C1497" s="364">
        <v>2020</v>
      </c>
      <c r="D1497" s="90">
        <v>0</v>
      </c>
      <c r="E1497" s="90">
        <v>0</v>
      </c>
      <c r="F1497" s="90">
        <v>0</v>
      </c>
      <c r="G1497" s="90">
        <v>0</v>
      </c>
      <c r="H1497" s="90">
        <v>0</v>
      </c>
      <c r="I1497" s="90">
        <v>0</v>
      </c>
      <c r="J1497" s="90">
        <v>0</v>
      </c>
      <c r="K1497" s="90">
        <v>0</v>
      </c>
      <c r="L1497" s="90">
        <v>0</v>
      </c>
      <c r="M1497" s="90">
        <v>0</v>
      </c>
      <c r="N1497" s="90">
        <v>0</v>
      </c>
      <c r="O1497" s="90">
        <v>0</v>
      </c>
      <c r="P1497" s="375" t="s">
        <v>665</v>
      </c>
      <c r="Q1497" s="376">
        <v>0</v>
      </c>
      <c r="R1497" s="376">
        <v>0</v>
      </c>
      <c r="S1497" s="372">
        <v>0</v>
      </c>
      <c r="T1497" s="2"/>
    </row>
    <row r="1498" spans="1:20" ht="65.25" customHeight="1" x14ac:dyDescent="0.25">
      <c r="A1498" s="304" t="s">
        <v>660</v>
      </c>
      <c r="B1498" s="310" t="s">
        <v>661</v>
      </c>
      <c r="C1498" s="310">
        <v>2020</v>
      </c>
      <c r="D1498" s="90">
        <v>343.4</v>
      </c>
      <c r="E1498" s="90">
        <v>343.4</v>
      </c>
      <c r="F1498" s="90">
        <v>0</v>
      </c>
      <c r="G1498" s="90">
        <v>0</v>
      </c>
      <c r="H1498" s="90">
        <v>0</v>
      </c>
      <c r="I1498" s="90">
        <v>0</v>
      </c>
      <c r="J1498" s="90">
        <v>343.4</v>
      </c>
      <c r="K1498" s="90">
        <v>343.4</v>
      </c>
      <c r="L1498" s="90">
        <v>0</v>
      </c>
      <c r="M1498" s="90">
        <v>0</v>
      </c>
      <c r="N1498" s="90">
        <v>100</v>
      </c>
      <c r="O1498" s="90">
        <v>100</v>
      </c>
      <c r="P1498" s="373" t="s">
        <v>666</v>
      </c>
      <c r="Q1498" s="374">
        <v>4</v>
      </c>
      <c r="R1498" s="374">
        <v>4</v>
      </c>
      <c r="S1498" s="369">
        <v>100</v>
      </c>
      <c r="T1498" s="2"/>
    </row>
    <row r="1499" spans="1:20" ht="42.75" customHeight="1" x14ac:dyDescent="0.25">
      <c r="A1499" s="358" t="s">
        <v>639</v>
      </c>
      <c r="B1499" s="151" t="s">
        <v>640</v>
      </c>
      <c r="C1499" s="151">
        <v>2020</v>
      </c>
      <c r="D1499" s="359">
        <f>SUM(D1500)</f>
        <v>13.695</v>
      </c>
      <c r="E1499" s="359">
        <f t="shared" ref="E1499:M1499" si="504">SUM(E1500)</f>
        <v>13.695</v>
      </c>
      <c r="F1499" s="359">
        <f t="shared" si="504"/>
        <v>0</v>
      </c>
      <c r="G1499" s="359">
        <f t="shared" si="504"/>
        <v>0</v>
      </c>
      <c r="H1499" s="359">
        <f t="shared" si="504"/>
        <v>0</v>
      </c>
      <c r="I1499" s="359">
        <f t="shared" si="504"/>
        <v>0</v>
      </c>
      <c r="J1499" s="359">
        <f t="shared" si="504"/>
        <v>13.695</v>
      </c>
      <c r="K1499" s="359">
        <f t="shared" si="504"/>
        <v>13.695</v>
      </c>
      <c r="L1499" s="359">
        <f t="shared" si="504"/>
        <v>0</v>
      </c>
      <c r="M1499" s="359">
        <f t="shared" si="504"/>
        <v>0</v>
      </c>
      <c r="N1499" s="359">
        <v>100</v>
      </c>
      <c r="O1499" s="359">
        <v>100</v>
      </c>
      <c r="P1499" s="360" t="s">
        <v>22</v>
      </c>
      <c r="Q1499" s="361" t="s">
        <v>22</v>
      </c>
      <c r="R1499" s="361" t="s">
        <v>22</v>
      </c>
      <c r="S1499" s="358" t="s">
        <v>22</v>
      </c>
      <c r="T1499" s="2"/>
    </row>
    <row r="1500" spans="1:20" ht="28.5" customHeight="1" x14ac:dyDescent="0.25">
      <c r="A1500" s="385" t="s">
        <v>642</v>
      </c>
      <c r="B1500" s="380" t="s">
        <v>641</v>
      </c>
      <c r="C1500" s="380">
        <v>2020</v>
      </c>
      <c r="D1500" s="383">
        <v>13.695</v>
      </c>
      <c r="E1500" s="383">
        <v>13.695</v>
      </c>
      <c r="F1500" s="383">
        <v>0</v>
      </c>
      <c r="G1500" s="383">
        <v>0</v>
      </c>
      <c r="H1500" s="383">
        <v>0</v>
      </c>
      <c r="I1500" s="383">
        <v>0</v>
      </c>
      <c r="J1500" s="383">
        <v>13.695</v>
      </c>
      <c r="K1500" s="383">
        <v>13.695</v>
      </c>
      <c r="L1500" s="383">
        <v>0</v>
      </c>
      <c r="M1500" s="383">
        <v>0</v>
      </c>
      <c r="N1500" s="383">
        <v>100</v>
      </c>
      <c r="O1500" s="383">
        <v>100</v>
      </c>
      <c r="P1500" s="39" t="s">
        <v>643</v>
      </c>
      <c r="Q1500" s="362" t="s">
        <v>647</v>
      </c>
      <c r="R1500" s="362" t="s">
        <v>647</v>
      </c>
      <c r="S1500" s="311">
        <v>100</v>
      </c>
      <c r="T1500" s="2"/>
    </row>
    <row r="1501" spans="1:20" ht="53.25" customHeight="1" x14ac:dyDescent="0.25">
      <c r="A1501" s="386"/>
      <c r="B1501" s="381"/>
      <c r="C1501" s="381"/>
      <c r="D1501" s="412"/>
      <c r="E1501" s="412"/>
      <c r="F1501" s="412"/>
      <c r="G1501" s="412"/>
      <c r="H1501" s="412"/>
      <c r="I1501" s="412"/>
      <c r="J1501" s="412"/>
      <c r="K1501" s="412"/>
      <c r="L1501" s="412"/>
      <c r="M1501" s="412"/>
      <c r="N1501" s="412"/>
      <c r="O1501" s="412"/>
      <c r="P1501" s="39" t="s">
        <v>644</v>
      </c>
      <c r="Q1501" s="362" t="s">
        <v>648</v>
      </c>
      <c r="R1501" s="362" t="s">
        <v>648</v>
      </c>
      <c r="S1501" s="311">
        <v>100</v>
      </c>
      <c r="T1501" s="2"/>
    </row>
    <row r="1502" spans="1:20" ht="53.25" customHeight="1" x14ac:dyDescent="0.25">
      <c r="A1502" s="386"/>
      <c r="B1502" s="381"/>
      <c r="C1502" s="381"/>
      <c r="D1502" s="412"/>
      <c r="E1502" s="412"/>
      <c r="F1502" s="412"/>
      <c r="G1502" s="412"/>
      <c r="H1502" s="412"/>
      <c r="I1502" s="412"/>
      <c r="J1502" s="412"/>
      <c r="K1502" s="412"/>
      <c r="L1502" s="412"/>
      <c r="M1502" s="412"/>
      <c r="N1502" s="412"/>
      <c r="O1502" s="412"/>
      <c r="P1502" s="39" t="s">
        <v>645</v>
      </c>
      <c r="Q1502" s="362" t="s">
        <v>649</v>
      </c>
      <c r="R1502" s="362" t="s">
        <v>649</v>
      </c>
      <c r="S1502" s="311">
        <v>100</v>
      </c>
      <c r="T1502" s="2"/>
    </row>
    <row r="1503" spans="1:20" ht="78.75" customHeight="1" x14ac:dyDescent="0.25">
      <c r="A1503" s="387"/>
      <c r="B1503" s="382"/>
      <c r="C1503" s="382"/>
      <c r="D1503" s="384"/>
      <c r="E1503" s="384"/>
      <c r="F1503" s="384"/>
      <c r="G1503" s="384"/>
      <c r="H1503" s="384"/>
      <c r="I1503" s="384"/>
      <c r="J1503" s="384"/>
      <c r="K1503" s="384"/>
      <c r="L1503" s="384"/>
      <c r="M1503" s="384"/>
      <c r="N1503" s="384"/>
      <c r="O1503" s="384"/>
      <c r="P1503" s="39" t="s">
        <v>646</v>
      </c>
      <c r="Q1503" s="362" t="s">
        <v>650</v>
      </c>
      <c r="R1503" s="362" t="s">
        <v>650</v>
      </c>
      <c r="S1503" s="311">
        <v>100</v>
      </c>
      <c r="T1503" s="2"/>
    </row>
    <row r="1504" spans="1:20" ht="28.5" customHeight="1" x14ac:dyDescent="0.25">
      <c r="A1504" s="3"/>
    </row>
    <row r="1505" spans="1:19" ht="57.75" customHeight="1" x14ac:dyDescent="0.25">
      <c r="A1505" s="470" t="s">
        <v>586</v>
      </c>
      <c r="B1505" s="470"/>
      <c r="C1505" s="470"/>
      <c r="D1505" s="470"/>
      <c r="E1505" s="470"/>
      <c r="F1505" s="470"/>
      <c r="G1505" s="470"/>
      <c r="H1505" s="470"/>
      <c r="I1505" s="470"/>
      <c r="J1505" s="470"/>
      <c r="K1505" s="470"/>
      <c r="L1505" s="470"/>
      <c r="M1505" s="470"/>
      <c r="N1505" s="470"/>
      <c r="O1505" s="470"/>
      <c r="P1505" s="470"/>
      <c r="Q1505" s="470"/>
      <c r="R1505" s="470"/>
      <c r="S1505" s="470"/>
    </row>
    <row r="1506" spans="1:19" ht="9" customHeight="1" x14ac:dyDescent="0.25">
      <c r="A1506" s="44"/>
      <c r="B1506" s="45"/>
      <c r="C1506" s="45"/>
      <c r="D1506" s="45"/>
      <c r="E1506" s="45"/>
      <c r="F1506" s="45"/>
    </row>
    <row r="1507" spans="1:19" ht="33.75" customHeight="1" x14ac:dyDescent="0.25">
      <c r="A1507" s="469" t="s">
        <v>420</v>
      </c>
      <c r="B1507" s="469"/>
      <c r="C1507" s="469"/>
      <c r="D1507" s="469"/>
      <c r="E1507" s="469"/>
      <c r="F1507" s="469"/>
      <c r="G1507" s="469"/>
      <c r="H1507" s="469"/>
      <c r="I1507" s="469"/>
      <c r="J1507" s="469"/>
      <c r="K1507" s="469"/>
      <c r="L1507" s="469"/>
      <c r="M1507" s="469"/>
      <c r="N1507" s="469"/>
      <c r="O1507" s="469"/>
      <c r="P1507" s="469"/>
      <c r="Q1507" s="469"/>
      <c r="R1507" s="469"/>
      <c r="S1507" s="469"/>
    </row>
    <row r="1508" spans="1:19" ht="7.5" customHeight="1" x14ac:dyDescent="0.25">
      <c r="A1508" s="46"/>
      <c r="B1508" s="47"/>
      <c r="C1508" s="47"/>
      <c r="D1508" s="47"/>
      <c r="E1508" s="47"/>
      <c r="F1508" s="45"/>
    </row>
    <row r="1509" spans="1:19" x14ac:dyDescent="0.25">
      <c r="A1509" s="48" t="s">
        <v>421</v>
      </c>
      <c r="B1509" s="49"/>
      <c r="C1509" s="49"/>
      <c r="D1509" s="49"/>
      <c r="E1509" s="49"/>
      <c r="F1509" s="45"/>
    </row>
    <row r="1510" spans="1:19" ht="16.5" x14ac:dyDescent="0.25">
      <c r="A1510" s="3"/>
    </row>
    <row r="1511" spans="1:19" ht="16.5" x14ac:dyDescent="0.25">
      <c r="A1511" s="3"/>
    </row>
    <row r="1512" spans="1:19" ht="16.5" x14ac:dyDescent="0.25">
      <c r="A1512" s="4"/>
    </row>
    <row r="1513" spans="1:19" ht="16.5" x14ac:dyDescent="0.25">
      <c r="A1513" s="4"/>
    </row>
  </sheetData>
  <mergeCells count="2733">
    <mergeCell ref="A1500:A1503"/>
    <mergeCell ref="B1500:B1503"/>
    <mergeCell ref="C1500:C1503"/>
    <mergeCell ref="D1500:D1503"/>
    <mergeCell ref="E1500:E1503"/>
    <mergeCell ref="F1500:F1503"/>
    <mergeCell ref="G1500:G1503"/>
    <mergeCell ref="H1500:H1503"/>
    <mergeCell ref="I1500:I1503"/>
    <mergeCell ref="J1500:J1503"/>
    <mergeCell ref="K1500:K1503"/>
    <mergeCell ref="L1500:L1503"/>
    <mergeCell ref="M1500:M1503"/>
    <mergeCell ref="N1500:N1503"/>
    <mergeCell ref="O1500:O1503"/>
    <mergeCell ref="A1465:A1472"/>
    <mergeCell ref="B1465:B1472"/>
    <mergeCell ref="P1465:P1472"/>
    <mergeCell ref="Q1465:Q1472"/>
    <mergeCell ref="R1465:R1472"/>
    <mergeCell ref="S1465:S1472"/>
    <mergeCell ref="A1473:A1478"/>
    <mergeCell ref="B1473:B1478"/>
    <mergeCell ref="P1473:P1478"/>
    <mergeCell ref="A1479:A1486"/>
    <mergeCell ref="B1479:B1486"/>
    <mergeCell ref="P1479:P1486"/>
    <mergeCell ref="Q1479:Q1486"/>
    <mergeCell ref="R1479:R1486"/>
    <mergeCell ref="S1479:S1486"/>
    <mergeCell ref="A1435:A1442"/>
    <mergeCell ref="B1435:B1442"/>
    <mergeCell ref="P1435:P1442"/>
    <mergeCell ref="Q1435:Q1442"/>
    <mergeCell ref="R1435:R1442"/>
    <mergeCell ref="S1435:S1442"/>
    <mergeCell ref="A1443:A1450"/>
    <mergeCell ref="B1443:B1450"/>
    <mergeCell ref="P1443:P1450"/>
    <mergeCell ref="Q1443:Q1450"/>
    <mergeCell ref="R1443:R1450"/>
    <mergeCell ref="S1443:S1450"/>
    <mergeCell ref="A1451:A1464"/>
    <mergeCell ref="B1451:B1464"/>
    <mergeCell ref="C1463:C1464"/>
    <mergeCell ref="D1463:D1464"/>
    <mergeCell ref="E1463:E1464"/>
    <mergeCell ref="F1463:F1464"/>
    <mergeCell ref="G1463:G1464"/>
    <mergeCell ref="H1463:H1464"/>
    <mergeCell ref="I1463:I1464"/>
    <mergeCell ref="J1463:J1464"/>
    <mergeCell ref="K1463:K1464"/>
    <mergeCell ref="L1463:L1464"/>
    <mergeCell ref="M1463:M1464"/>
    <mergeCell ref="N1463:N1464"/>
    <mergeCell ref="O1463:O1464"/>
    <mergeCell ref="P1398:P1405"/>
    <mergeCell ref="Q1398:Q1405"/>
    <mergeCell ref="R1398:R1405"/>
    <mergeCell ref="S1398:S1405"/>
    <mergeCell ref="A1406:A1412"/>
    <mergeCell ref="B1406:B1412"/>
    <mergeCell ref="P1406:P1412"/>
    <mergeCell ref="A1415:A1422"/>
    <mergeCell ref="B1415:B1422"/>
    <mergeCell ref="P1415:P1422"/>
    <mergeCell ref="Q1415:Q1422"/>
    <mergeCell ref="R1415:R1422"/>
    <mergeCell ref="S1415:S1422"/>
    <mergeCell ref="A1423:A1432"/>
    <mergeCell ref="B1423:B1432"/>
    <mergeCell ref="C1431:C1432"/>
    <mergeCell ref="D1431:D1432"/>
    <mergeCell ref="E1431:E1432"/>
    <mergeCell ref="F1431:F1432"/>
    <mergeCell ref="G1431:G1432"/>
    <mergeCell ref="H1431:H1432"/>
    <mergeCell ref="I1431:I1432"/>
    <mergeCell ref="J1431:J1432"/>
    <mergeCell ref="K1431:K1432"/>
    <mergeCell ref="L1431:L1432"/>
    <mergeCell ref="M1431:M1432"/>
    <mergeCell ref="N1431:N1432"/>
    <mergeCell ref="O1431:O1432"/>
    <mergeCell ref="C1396:C1397"/>
    <mergeCell ref="D1396:D1397"/>
    <mergeCell ref="E1396:E1397"/>
    <mergeCell ref="F1396:F1397"/>
    <mergeCell ref="G1396:G1397"/>
    <mergeCell ref="H1396:H1397"/>
    <mergeCell ref="I1396:I1397"/>
    <mergeCell ref="J1396:J1397"/>
    <mergeCell ref="K1396:K1397"/>
    <mergeCell ref="L1396:L1397"/>
    <mergeCell ref="M1396:M1397"/>
    <mergeCell ref="N1396:N1397"/>
    <mergeCell ref="O1396:O1397"/>
    <mergeCell ref="A1388:A1397"/>
    <mergeCell ref="B1388:B1397"/>
    <mergeCell ref="A1398:A1405"/>
    <mergeCell ref="B1398:B1405"/>
    <mergeCell ref="C1378:C1379"/>
    <mergeCell ref="D1378:D1379"/>
    <mergeCell ref="E1378:E1379"/>
    <mergeCell ref="F1378:F1379"/>
    <mergeCell ref="G1378:G1379"/>
    <mergeCell ref="H1378:H1379"/>
    <mergeCell ref="I1378:I1379"/>
    <mergeCell ref="J1378:J1379"/>
    <mergeCell ref="K1378:K1379"/>
    <mergeCell ref="L1378:L1379"/>
    <mergeCell ref="M1378:M1379"/>
    <mergeCell ref="N1378:N1379"/>
    <mergeCell ref="O1378:O1379"/>
    <mergeCell ref="A1363:A1379"/>
    <mergeCell ref="B1363:B1379"/>
    <mergeCell ref="A1380:A1387"/>
    <mergeCell ref="B1380:B1387"/>
    <mergeCell ref="J1394:J1395"/>
    <mergeCell ref="K1394:K1395"/>
    <mergeCell ref="L1394:L1395"/>
    <mergeCell ref="M1394:M1395"/>
    <mergeCell ref="N1394:N1395"/>
    <mergeCell ref="O1394:O1395"/>
    <mergeCell ref="C1367:C1369"/>
    <mergeCell ref="G1370:G1372"/>
    <mergeCell ref="H1370:H1372"/>
    <mergeCell ref="L1373:L1375"/>
    <mergeCell ref="M1373:M1375"/>
    <mergeCell ref="A1330:A1337"/>
    <mergeCell ref="B1330:B1337"/>
    <mergeCell ref="P1330:P1337"/>
    <mergeCell ref="Q1330:Q1337"/>
    <mergeCell ref="R1330:R1337"/>
    <mergeCell ref="S1330:S1337"/>
    <mergeCell ref="A1338:A1344"/>
    <mergeCell ref="B1338:B1344"/>
    <mergeCell ref="P1338:P1344"/>
    <mergeCell ref="A1347:A1354"/>
    <mergeCell ref="B1347:B1354"/>
    <mergeCell ref="P1347:P1354"/>
    <mergeCell ref="Q1347:Q1354"/>
    <mergeCell ref="R1347:R1354"/>
    <mergeCell ref="S1347:S1354"/>
    <mergeCell ref="A1355:A1362"/>
    <mergeCell ref="B1355:B1362"/>
    <mergeCell ref="P1355:P1362"/>
    <mergeCell ref="Q1355:Q1362"/>
    <mergeCell ref="R1355:R1362"/>
    <mergeCell ref="S1355:S1362"/>
    <mergeCell ref="A1345:A1346"/>
    <mergeCell ref="B1345:B1346"/>
    <mergeCell ref="B1301:B1308"/>
    <mergeCell ref="P1301:P1308"/>
    <mergeCell ref="Q1301:Q1308"/>
    <mergeCell ref="R1301:R1308"/>
    <mergeCell ref="S1301:S1308"/>
    <mergeCell ref="A1311:A1317"/>
    <mergeCell ref="B1311:B1317"/>
    <mergeCell ref="P1311:P1317"/>
    <mergeCell ref="A1322:A1326"/>
    <mergeCell ref="B1322:B1326"/>
    <mergeCell ref="A1327:A1329"/>
    <mergeCell ref="B1327:B1329"/>
    <mergeCell ref="P1322:P1329"/>
    <mergeCell ref="A1287:A1293"/>
    <mergeCell ref="B1287:B1293"/>
    <mergeCell ref="A1318:A1321"/>
    <mergeCell ref="B1318:B1321"/>
    <mergeCell ref="P1318:P1321"/>
    <mergeCell ref="A1309:A1310"/>
    <mergeCell ref="B1309:B1310"/>
    <mergeCell ref="S1241:S1248"/>
    <mergeCell ref="A1249:A1256"/>
    <mergeCell ref="B1249:B1256"/>
    <mergeCell ref="P1249:P1256"/>
    <mergeCell ref="Q1249:Q1256"/>
    <mergeCell ref="R1249:R1256"/>
    <mergeCell ref="S1249:S1256"/>
    <mergeCell ref="A1271:A1278"/>
    <mergeCell ref="B1271:B1278"/>
    <mergeCell ref="P1271:P1278"/>
    <mergeCell ref="Q1271:Q1278"/>
    <mergeCell ref="R1271:R1278"/>
    <mergeCell ref="S1271:S1278"/>
    <mergeCell ref="A1279:A1286"/>
    <mergeCell ref="B1279:B1286"/>
    <mergeCell ref="P1279:P1286"/>
    <mergeCell ref="Q1279:Q1286"/>
    <mergeCell ref="R1279:R1286"/>
    <mergeCell ref="S1279:S1286"/>
    <mergeCell ref="B1264:B1266"/>
    <mergeCell ref="A1260:A1262"/>
    <mergeCell ref="B1260:B1262"/>
    <mergeCell ref="P1260:P1262"/>
    <mergeCell ref="Q1260:Q1262"/>
    <mergeCell ref="R1260:R1262"/>
    <mergeCell ref="S1260:S1262"/>
    <mergeCell ref="A1264:A1266"/>
    <mergeCell ref="A1216:A1221"/>
    <mergeCell ref="B1216:B1221"/>
    <mergeCell ref="P1216:P1221"/>
    <mergeCell ref="A1222:A1227"/>
    <mergeCell ref="B1222:B1227"/>
    <mergeCell ref="P1222:P1227"/>
    <mergeCell ref="A1228:A1233"/>
    <mergeCell ref="B1228:B1233"/>
    <mergeCell ref="P1228:P1233"/>
    <mergeCell ref="A1235:A1240"/>
    <mergeCell ref="B1235:B1240"/>
    <mergeCell ref="P1235:P1240"/>
    <mergeCell ref="A1241:A1248"/>
    <mergeCell ref="B1241:B1248"/>
    <mergeCell ref="P1241:P1248"/>
    <mergeCell ref="Q1241:Q1248"/>
    <mergeCell ref="R1241:R1248"/>
    <mergeCell ref="Q1153:Q1160"/>
    <mergeCell ref="R1153:R1160"/>
    <mergeCell ref="S1153:S1160"/>
    <mergeCell ref="A1177:A1184"/>
    <mergeCell ref="B1177:B1184"/>
    <mergeCell ref="P1177:P1184"/>
    <mergeCell ref="Q1177:Q1184"/>
    <mergeCell ref="R1177:R1184"/>
    <mergeCell ref="S1177:S1184"/>
    <mergeCell ref="A1198:A1203"/>
    <mergeCell ref="B1198:B1203"/>
    <mergeCell ref="P1198:P1203"/>
    <mergeCell ref="Q1198:Q1203"/>
    <mergeCell ref="R1198:R1203"/>
    <mergeCell ref="S1198:S1203"/>
    <mergeCell ref="P1185:P1197"/>
    <mergeCell ref="Q1185:Q1197"/>
    <mergeCell ref="R1185:R1197"/>
    <mergeCell ref="S1173:S1174"/>
    <mergeCell ref="P1169:P1170"/>
    <mergeCell ref="Q1169:Q1170"/>
    <mergeCell ref="R1169:R1170"/>
    <mergeCell ref="S1169:S1170"/>
    <mergeCell ref="R1173:R1174"/>
    <mergeCell ref="S1185:S1197"/>
    <mergeCell ref="R1161:R1164"/>
    <mergeCell ref="S1161:S1164"/>
    <mergeCell ref="R1165:R1166"/>
    <mergeCell ref="S1165:S1166"/>
    <mergeCell ref="R1167:R1168"/>
    <mergeCell ref="S1167:S1168"/>
    <mergeCell ref="A1116:A1123"/>
    <mergeCell ref="B1116:B1123"/>
    <mergeCell ref="P1116:P1123"/>
    <mergeCell ref="Q1116:Q1123"/>
    <mergeCell ref="R1116:R1123"/>
    <mergeCell ref="S1116:S1123"/>
    <mergeCell ref="A1130:A1137"/>
    <mergeCell ref="B1130:B1137"/>
    <mergeCell ref="P1130:P1137"/>
    <mergeCell ref="Q1130:Q1137"/>
    <mergeCell ref="R1130:R1137"/>
    <mergeCell ref="S1130:S1137"/>
    <mergeCell ref="C1143:C1144"/>
    <mergeCell ref="D1143:D1144"/>
    <mergeCell ref="E1143:E1144"/>
    <mergeCell ref="F1143:F1144"/>
    <mergeCell ref="G1143:G1144"/>
    <mergeCell ref="H1143:H1144"/>
    <mergeCell ref="I1143:I1144"/>
    <mergeCell ref="J1143:J1144"/>
    <mergeCell ref="K1143:K1144"/>
    <mergeCell ref="L1143:L1144"/>
    <mergeCell ref="M1143:M1144"/>
    <mergeCell ref="N1143:N1144"/>
    <mergeCell ref="O1143:O1144"/>
    <mergeCell ref="A1138:A1144"/>
    <mergeCell ref="B1138:B1144"/>
    <mergeCell ref="D1138:D1139"/>
    <mergeCell ref="E1138:E1139"/>
    <mergeCell ref="F1138:F1139"/>
    <mergeCell ref="G1138:G1139"/>
    <mergeCell ref="H1138:H1139"/>
    <mergeCell ref="A1093:A1100"/>
    <mergeCell ref="B1093:B1100"/>
    <mergeCell ref="P1093:P1100"/>
    <mergeCell ref="Q1093:Q1100"/>
    <mergeCell ref="R1093:R1100"/>
    <mergeCell ref="S1093:S1100"/>
    <mergeCell ref="A1101:A1115"/>
    <mergeCell ref="B1109:B1115"/>
    <mergeCell ref="C1114:C1115"/>
    <mergeCell ref="D1114:D1115"/>
    <mergeCell ref="E1114:E1115"/>
    <mergeCell ref="F1114:F1115"/>
    <mergeCell ref="G1114:G1115"/>
    <mergeCell ref="H1114:H1115"/>
    <mergeCell ref="I1114:I1115"/>
    <mergeCell ref="J1114:J1115"/>
    <mergeCell ref="K1114:K1115"/>
    <mergeCell ref="L1114:L1115"/>
    <mergeCell ref="M1114:M1115"/>
    <mergeCell ref="N1114:N1115"/>
    <mergeCell ref="O1114:O1115"/>
    <mergeCell ref="B1101:B1108"/>
    <mergeCell ref="C1107:C1108"/>
    <mergeCell ref="O1109:O1110"/>
    <mergeCell ref="C1109:C1110"/>
    <mergeCell ref="D1109:D1110"/>
    <mergeCell ref="E1109:E1110"/>
    <mergeCell ref="F1109:F1110"/>
    <mergeCell ref="G1109:G1110"/>
    <mergeCell ref="H1109:H1110"/>
    <mergeCell ref="I1109:I1110"/>
    <mergeCell ref="L1109:L1110"/>
    <mergeCell ref="L1091:L1092"/>
    <mergeCell ref="M1091:M1092"/>
    <mergeCell ref="N1091:N1092"/>
    <mergeCell ref="O1091:O1092"/>
    <mergeCell ref="A1081:A1092"/>
    <mergeCell ref="B1081:B1092"/>
    <mergeCell ref="C1089:C1090"/>
    <mergeCell ref="D1089:D1090"/>
    <mergeCell ref="E1089:E1090"/>
    <mergeCell ref="F1089:F1090"/>
    <mergeCell ref="G1089:G1090"/>
    <mergeCell ref="H1089:H1090"/>
    <mergeCell ref="I1089:I1090"/>
    <mergeCell ref="J1089:J1090"/>
    <mergeCell ref="K1089:K1090"/>
    <mergeCell ref="L1089:L1090"/>
    <mergeCell ref="M1089:M1090"/>
    <mergeCell ref="M1084:M1085"/>
    <mergeCell ref="N1084:N1085"/>
    <mergeCell ref="O1084:O1085"/>
    <mergeCell ref="O1089:O1090"/>
    <mergeCell ref="D1082:D1083"/>
    <mergeCell ref="C1086:C1087"/>
    <mergeCell ref="D1086:D1087"/>
    <mergeCell ref="E1086:E1087"/>
    <mergeCell ref="F1086:F1087"/>
    <mergeCell ref="G1086:G1087"/>
    <mergeCell ref="N1089:N1090"/>
    <mergeCell ref="C1091:C1092"/>
    <mergeCell ref="D1091:D1092"/>
    <mergeCell ref="E1091:E1092"/>
    <mergeCell ref="F1091:F1092"/>
    <mergeCell ref="Q1043:Q1050"/>
    <mergeCell ref="R1043:R1050"/>
    <mergeCell ref="S1043:S1050"/>
    <mergeCell ref="A1051:A1057"/>
    <mergeCell ref="B1051:B1057"/>
    <mergeCell ref="P1051:P1057"/>
    <mergeCell ref="A1058:A1065"/>
    <mergeCell ref="B1058:B1065"/>
    <mergeCell ref="P1058:P1065"/>
    <mergeCell ref="Q1058:Q1065"/>
    <mergeCell ref="R1058:R1065"/>
    <mergeCell ref="S1058:S1065"/>
    <mergeCell ref="A1066:A1072"/>
    <mergeCell ref="B1066:B1072"/>
    <mergeCell ref="P1066:P1072"/>
    <mergeCell ref="A1073:A1080"/>
    <mergeCell ref="B1073:B1080"/>
    <mergeCell ref="P1073:P1080"/>
    <mergeCell ref="Q1073:Q1080"/>
    <mergeCell ref="R1073:R1080"/>
    <mergeCell ref="S1073:S1080"/>
    <mergeCell ref="B1043:B1050"/>
    <mergeCell ref="P1043:P1050"/>
    <mergeCell ref="A1009:A1026"/>
    <mergeCell ref="B1009:B1026"/>
    <mergeCell ref="C1024:C1026"/>
    <mergeCell ref="D1024:D1026"/>
    <mergeCell ref="E1024:E1026"/>
    <mergeCell ref="F1024:F1026"/>
    <mergeCell ref="G1024:G1026"/>
    <mergeCell ref="H1024:H1026"/>
    <mergeCell ref="I1024:I1026"/>
    <mergeCell ref="J1024:J1026"/>
    <mergeCell ref="K1024:K1026"/>
    <mergeCell ref="L1024:L1026"/>
    <mergeCell ref="M1024:M1026"/>
    <mergeCell ref="N1024:N1026"/>
    <mergeCell ref="O1024:O1026"/>
    <mergeCell ref="A1027:A1031"/>
    <mergeCell ref="B1027:B1031"/>
    <mergeCell ref="C1021:C1023"/>
    <mergeCell ref="D1021:D1023"/>
    <mergeCell ref="E1021:E1023"/>
    <mergeCell ref="F1021:F1023"/>
    <mergeCell ref="G1021:G1023"/>
    <mergeCell ref="H1021:H1023"/>
    <mergeCell ref="I1021:I1023"/>
    <mergeCell ref="L1021:L1023"/>
    <mergeCell ref="M1021:M1023"/>
    <mergeCell ref="J1021:J1023"/>
    <mergeCell ref="K1021:K1023"/>
    <mergeCell ref="N1021:N1023"/>
    <mergeCell ref="O1021:O1023"/>
    <mergeCell ref="C1016:C1017"/>
    <mergeCell ref="D1016:D1017"/>
    <mergeCell ref="A968:A975"/>
    <mergeCell ref="B968:B975"/>
    <mergeCell ref="P968:P975"/>
    <mergeCell ref="Q968:Q975"/>
    <mergeCell ref="R968:R975"/>
    <mergeCell ref="S968:S975"/>
    <mergeCell ref="A976:A983"/>
    <mergeCell ref="B976:B983"/>
    <mergeCell ref="P976:P983"/>
    <mergeCell ref="Q976:Q983"/>
    <mergeCell ref="R976:R983"/>
    <mergeCell ref="S976:S983"/>
    <mergeCell ref="A1001:A1008"/>
    <mergeCell ref="B1001:B1008"/>
    <mergeCell ref="P1001:P1008"/>
    <mergeCell ref="Q1001:Q1008"/>
    <mergeCell ref="R1001:R1008"/>
    <mergeCell ref="S1001:S1008"/>
    <mergeCell ref="N997:N999"/>
    <mergeCell ref="O997:O999"/>
    <mergeCell ref="O984:O986"/>
    <mergeCell ref="K994:K996"/>
    <mergeCell ref="L994:L996"/>
    <mergeCell ref="M994:M996"/>
    <mergeCell ref="N994:N996"/>
    <mergeCell ref="O994:O996"/>
    <mergeCell ref="C984:C986"/>
    <mergeCell ref="D984:D986"/>
    <mergeCell ref="E984:E986"/>
    <mergeCell ref="F984:F986"/>
    <mergeCell ref="G984:G986"/>
    <mergeCell ref="H984:H986"/>
    <mergeCell ref="A923:A930"/>
    <mergeCell ref="B923:B930"/>
    <mergeCell ref="P923:P930"/>
    <mergeCell ref="Q923:Q930"/>
    <mergeCell ref="R923:R930"/>
    <mergeCell ref="S923:S930"/>
    <mergeCell ref="A931:A949"/>
    <mergeCell ref="B931:B949"/>
    <mergeCell ref="C1429:C1430"/>
    <mergeCell ref="D1429:D1430"/>
    <mergeCell ref="E1429:E1430"/>
    <mergeCell ref="F1429:F1430"/>
    <mergeCell ref="G1429:G1430"/>
    <mergeCell ref="H1429:H1430"/>
    <mergeCell ref="I1429:I1430"/>
    <mergeCell ref="J1429:J1430"/>
    <mergeCell ref="K1429:K1430"/>
    <mergeCell ref="L1429:L1430"/>
    <mergeCell ref="M1429:M1430"/>
    <mergeCell ref="N1429:N1430"/>
    <mergeCell ref="O1429:O1430"/>
    <mergeCell ref="C1427:C1428"/>
    <mergeCell ref="M1427:M1428"/>
    <mergeCell ref="N1427:N1428"/>
    <mergeCell ref="O1427:O1428"/>
    <mergeCell ref="C1394:C1395"/>
    <mergeCell ref="D1394:D1395"/>
    <mergeCell ref="E1394:E1395"/>
    <mergeCell ref="F1394:F1395"/>
    <mergeCell ref="G1394:G1395"/>
    <mergeCell ref="H1394:H1395"/>
    <mergeCell ref="I1394:I1395"/>
    <mergeCell ref="P1390:P1393"/>
    <mergeCell ref="C1388:C1389"/>
    <mergeCell ref="P1380:P1387"/>
    <mergeCell ref="Q1380:Q1387"/>
    <mergeCell ref="R1380:R1387"/>
    <mergeCell ref="S1380:S1387"/>
    <mergeCell ref="C1376:C1377"/>
    <mergeCell ref="D1376:D1377"/>
    <mergeCell ref="E1376:E1377"/>
    <mergeCell ref="F1376:F1377"/>
    <mergeCell ref="G1376:G1377"/>
    <mergeCell ref="H1376:H1377"/>
    <mergeCell ref="I1376:I1377"/>
    <mergeCell ref="J1376:J1377"/>
    <mergeCell ref="K1376:K1377"/>
    <mergeCell ref="L1376:L1377"/>
    <mergeCell ref="M1376:M1377"/>
    <mergeCell ref="N1376:N1377"/>
    <mergeCell ref="O1376:O1377"/>
    <mergeCell ref="C1138:C1139"/>
    <mergeCell ref="A1204:A1209"/>
    <mergeCell ref="B1204:B1209"/>
    <mergeCell ref="P1204:P1209"/>
    <mergeCell ref="A1210:A1215"/>
    <mergeCell ref="B1210:B1215"/>
    <mergeCell ref="P1210:P1215"/>
    <mergeCell ref="H1141:H1142"/>
    <mergeCell ref="I1141:I1142"/>
    <mergeCell ref="J1141:J1142"/>
    <mergeCell ref="K1141:K1142"/>
    <mergeCell ref="L1141:L1142"/>
    <mergeCell ref="M1141:M1142"/>
    <mergeCell ref="N1141:N1142"/>
    <mergeCell ref="O1141:O1142"/>
    <mergeCell ref="P1173:P1174"/>
    <mergeCell ref="Q1173:Q1174"/>
    <mergeCell ref="A1145:A1152"/>
    <mergeCell ref="B1145:B1152"/>
    <mergeCell ref="P1145:P1152"/>
    <mergeCell ref="Q1145:Q1152"/>
    <mergeCell ref="A1153:A1176"/>
    <mergeCell ref="Q1161:Q1164"/>
    <mergeCell ref="P1165:P1166"/>
    <mergeCell ref="Q1165:Q1166"/>
    <mergeCell ref="P1167:P1168"/>
    <mergeCell ref="Q1167:Q1168"/>
    <mergeCell ref="D1141:D1142"/>
    <mergeCell ref="E1141:E1142"/>
    <mergeCell ref="F1141:F1142"/>
    <mergeCell ref="G1141:G1142"/>
    <mergeCell ref="I1138:I1139"/>
    <mergeCell ref="R1145:R1152"/>
    <mergeCell ref="Q1175:Q1176"/>
    <mergeCell ref="R1175:R1176"/>
    <mergeCell ref="S1175:S1176"/>
    <mergeCell ref="B1153:B1160"/>
    <mergeCell ref="P1153:P1160"/>
    <mergeCell ref="E1112:E1113"/>
    <mergeCell ref="F1112:F1113"/>
    <mergeCell ref="G1112:G1113"/>
    <mergeCell ref="H1112:H1113"/>
    <mergeCell ref="I1112:I1113"/>
    <mergeCell ref="J1112:J1113"/>
    <mergeCell ref="K1112:K1113"/>
    <mergeCell ref="L1112:L1113"/>
    <mergeCell ref="M1112:M1113"/>
    <mergeCell ref="N1112:N1113"/>
    <mergeCell ref="O1112:O1113"/>
    <mergeCell ref="S1145:S1152"/>
    <mergeCell ref="P1175:P1176"/>
    <mergeCell ref="J1138:J1139"/>
    <mergeCell ref="K1138:K1139"/>
    <mergeCell ref="L1138:L1139"/>
    <mergeCell ref="M1138:M1139"/>
    <mergeCell ref="N1138:N1139"/>
    <mergeCell ref="O1138:O1139"/>
    <mergeCell ref="P1126:P1127"/>
    <mergeCell ref="C1141:C1142"/>
    <mergeCell ref="P1171:P1172"/>
    <mergeCell ref="Q1171:Q1172"/>
    <mergeCell ref="R1171:R1172"/>
    <mergeCell ref="S1171:S1172"/>
    <mergeCell ref="P1161:P1164"/>
    <mergeCell ref="M1109:M1110"/>
    <mergeCell ref="N1109:N1110"/>
    <mergeCell ref="H1082:H1083"/>
    <mergeCell ref="G1082:G1083"/>
    <mergeCell ref="A1032:A1034"/>
    <mergeCell ref="B1032:B1034"/>
    <mergeCell ref="P1032:P1034"/>
    <mergeCell ref="Q1032:Q1033"/>
    <mergeCell ref="R1032:R1033"/>
    <mergeCell ref="S1032:S1033"/>
    <mergeCell ref="P1027:P1031"/>
    <mergeCell ref="A1035:A1042"/>
    <mergeCell ref="B1035:B1042"/>
    <mergeCell ref="P1035:P1042"/>
    <mergeCell ref="Q1035:Q1042"/>
    <mergeCell ref="R1035:R1042"/>
    <mergeCell ref="S1035:S1042"/>
    <mergeCell ref="A1043:A1050"/>
    <mergeCell ref="H1086:H1087"/>
    <mergeCell ref="K1086:K1087"/>
    <mergeCell ref="I1086:I1087"/>
    <mergeCell ref="J1086:J1087"/>
    <mergeCell ref="C1084:C1085"/>
    <mergeCell ref="D1084:D1085"/>
    <mergeCell ref="E1084:E1085"/>
    <mergeCell ref="F1084:F1085"/>
    <mergeCell ref="G1084:G1085"/>
    <mergeCell ref="H1084:H1085"/>
    <mergeCell ref="I1084:I1085"/>
    <mergeCell ref="J1084:J1085"/>
    <mergeCell ref="K1084:K1085"/>
    <mergeCell ref="L1084:L1085"/>
    <mergeCell ref="E1016:E1017"/>
    <mergeCell ref="F1016:F1017"/>
    <mergeCell ref="G1016:G1017"/>
    <mergeCell ref="H1016:H1017"/>
    <mergeCell ref="I1016:I1017"/>
    <mergeCell ref="J1016:J1017"/>
    <mergeCell ref="K1016:K1017"/>
    <mergeCell ref="L1016:L1017"/>
    <mergeCell ref="M1016:M1017"/>
    <mergeCell ref="A984:A999"/>
    <mergeCell ref="B984:B999"/>
    <mergeCell ref="C997:C999"/>
    <mergeCell ref="D997:D999"/>
    <mergeCell ref="E997:E999"/>
    <mergeCell ref="F997:F999"/>
    <mergeCell ref="G997:G999"/>
    <mergeCell ref="H997:H999"/>
    <mergeCell ref="I997:I999"/>
    <mergeCell ref="J997:J999"/>
    <mergeCell ref="K997:K999"/>
    <mergeCell ref="L997:L999"/>
    <mergeCell ref="M997:M999"/>
    <mergeCell ref="K984:K986"/>
    <mergeCell ref="C987:C989"/>
    <mergeCell ref="C994:C996"/>
    <mergeCell ref="D994:D996"/>
    <mergeCell ref="E994:E996"/>
    <mergeCell ref="F994:F996"/>
    <mergeCell ref="G994:G996"/>
    <mergeCell ref="H994:H996"/>
    <mergeCell ref="I994:I996"/>
    <mergeCell ref="J994:J996"/>
    <mergeCell ref="A950:A955"/>
    <mergeCell ref="B950:B955"/>
    <mergeCell ref="C953:C955"/>
    <mergeCell ref="D953:D955"/>
    <mergeCell ref="E953:E955"/>
    <mergeCell ref="F953:F955"/>
    <mergeCell ref="G953:G955"/>
    <mergeCell ref="H953:H955"/>
    <mergeCell ref="I953:I955"/>
    <mergeCell ref="J953:J955"/>
    <mergeCell ref="K953:K955"/>
    <mergeCell ref="L953:L955"/>
    <mergeCell ref="M953:M955"/>
    <mergeCell ref="N953:N955"/>
    <mergeCell ref="O953:O955"/>
    <mergeCell ref="C959:C961"/>
    <mergeCell ref="D959:D961"/>
    <mergeCell ref="E959:E961"/>
    <mergeCell ref="F959:F961"/>
    <mergeCell ref="G959:G961"/>
    <mergeCell ref="H959:H961"/>
    <mergeCell ref="I959:I961"/>
    <mergeCell ref="J959:J961"/>
    <mergeCell ref="K959:K961"/>
    <mergeCell ref="L959:L961"/>
    <mergeCell ref="M959:M961"/>
    <mergeCell ref="N959:N961"/>
    <mergeCell ref="O959:O961"/>
    <mergeCell ref="C956:C958"/>
    <mergeCell ref="D956:D958"/>
    <mergeCell ref="N950:N952"/>
    <mergeCell ref="O950:O952"/>
    <mergeCell ref="A875:A887"/>
    <mergeCell ref="B875:B887"/>
    <mergeCell ref="A893:A901"/>
    <mergeCell ref="B893:B901"/>
    <mergeCell ref="A905:A911"/>
    <mergeCell ref="B905:B911"/>
    <mergeCell ref="P905:P911"/>
    <mergeCell ref="Q905:Q911"/>
    <mergeCell ref="R905:R911"/>
    <mergeCell ref="S905:S911"/>
    <mergeCell ref="Q912:Q913"/>
    <mergeCell ref="O894:O895"/>
    <mergeCell ref="D896:D897"/>
    <mergeCell ref="N896:N897"/>
    <mergeCell ref="O896:O897"/>
    <mergeCell ref="E896:E897"/>
    <mergeCell ref="F896:F897"/>
    <mergeCell ref="G896:G897"/>
    <mergeCell ref="H896:H897"/>
    <mergeCell ref="I896:I897"/>
    <mergeCell ref="J896:J897"/>
    <mergeCell ref="K896:K897"/>
    <mergeCell ref="L896:L897"/>
    <mergeCell ref="C882:C884"/>
    <mergeCell ref="D882:D884"/>
    <mergeCell ref="P912:P915"/>
    <mergeCell ref="K879:K881"/>
    <mergeCell ref="O876:O878"/>
    <mergeCell ref="D879:D881"/>
    <mergeCell ref="A912:A913"/>
    <mergeCell ref="B912:B913"/>
    <mergeCell ref="O882:O884"/>
    <mergeCell ref="C850:C852"/>
    <mergeCell ref="D850:D852"/>
    <mergeCell ref="E850:E852"/>
    <mergeCell ref="F850:F852"/>
    <mergeCell ref="G850:G852"/>
    <mergeCell ref="H850:H852"/>
    <mergeCell ref="I850:I852"/>
    <mergeCell ref="J850:J852"/>
    <mergeCell ref="K850:K852"/>
    <mergeCell ref="L850:L852"/>
    <mergeCell ref="M850:M852"/>
    <mergeCell ref="N850:N852"/>
    <mergeCell ref="O850:O852"/>
    <mergeCell ref="A834:A852"/>
    <mergeCell ref="B834:B852"/>
    <mergeCell ref="M847:M849"/>
    <mergeCell ref="N847:N849"/>
    <mergeCell ref="O847:O849"/>
    <mergeCell ref="C841:C843"/>
    <mergeCell ref="D841:D843"/>
    <mergeCell ref="D838:D840"/>
    <mergeCell ref="E838:E840"/>
    <mergeCell ref="F838:F840"/>
    <mergeCell ref="G838:G840"/>
    <mergeCell ref="H838:H840"/>
    <mergeCell ref="I838:I840"/>
    <mergeCell ref="J838:J840"/>
    <mergeCell ref="K838:K840"/>
    <mergeCell ref="F835:F837"/>
    <mergeCell ref="E835:E837"/>
    <mergeCell ref="D835:D837"/>
    <mergeCell ref="L847:L849"/>
    <mergeCell ref="C752:C757"/>
    <mergeCell ref="D752:D757"/>
    <mergeCell ref="E752:E757"/>
    <mergeCell ref="F752:F757"/>
    <mergeCell ref="G752:G757"/>
    <mergeCell ref="H752:H757"/>
    <mergeCell ref="C758:C763"/>
    <mergeCell ref="A810:A816"/>
    <mergeCell ref="B810:B816"/>
    <mergeCell ref="P810:P816"/>
    <mergeCell ref="Q810:Q816"/>
    <mergeCell ref="R810:R816"/>
    <mergeCell ref="S810:S816"/>
    <mergeCell ref="A821:A827"/>
    <mergeCell ref="B821:B827"/>
    <mergeCell ref="P821:P827"/>
    <mergeCell ref="Q821:Q827"/>
    <mergeCell ref="R821:R827"/>
    <mergeCell ref="S821:S827"/>
    <mergeCell ref="D776:D781"/>
    <mergeCell ref="E776:E781"/>
    <mergeCell ref="F776:F781"/>
    <mergeCell ref="G776:G781"/>
    <mergeCell ref="H776:H781"/>
    <mergeCell ref="I776:I781"/>
    <mergeCell ref="J776:J781"/>
    <mergeCell ref="K776:K781"/>
    <mergeCell ref="L776:L781"/>
    <mergeCell ref="M776:M781"/>
    <mergeCell ref="A651:A653"/>
    <mergeCell ref="B651:B653"/>
    <mergeCell ref="P651:P653"/>
    <mergeCell ref="C641:C645"/>
    <mergeCell ref="D641:D645"/>
    <mergeCell ref="E641:E645"/>
    <mergeCell ref="F641:F645"/>
    <mergeCell ref="G641:G645"/>
    <mergeCell ref="H641:H645"/>
    <mergeCell ref="I641:I645"/>
    <mergeCell ref="J641:J645"/>
    <mergeCell ref="K641:K645"/>
    <mergeCell ref="L641:L645"/>
    <mergeCell ref="C616:C620"/>
    <mergeCell ref="O621:O625"/>
    <mergeCell ref="L616:L620"/>
    <mergeCell ref="F621:F625"/>
    <mergeCell ref="G621:G625"/>
    <mergeCell ref="D616:D620"/>
    <mergeCell ref="N616:N620"/>
    <mergeCell ref="O616:O620"/>
    <mergeCell ref="K621:K625"/>
    <mergeCell ref="L621:L625"/>
    <mergeCell ref="B654:B655"/>
    <mergeCell ref="P654:P655"/>
    <mergeCell ref="Q654:Q655"/>
    <mergeCell ref="R654:R655"/>
    <mergeCell ref="S654:S655"/>
    <mergeCell ref="A654:A655"/>
    <mergeCell ref="A656:A657"/>
    <mergeCell ref="B656:B657"/>
    <mergeCell ref="C1457:C1458"/>
    <mergeCell ref="D1457:D1458"/>
    <mergeCell ref="E1457:E1458"/>
    <mergeCell ref="F1457:F1458"/>
    <mergeCell ref="G1457:G1458"/>
    <mergeCell ref="H1457:H1458"/>
    <mergeCell ref="I1457:I1458"/>
    <mergeCell ref="J1457:J1458"/>
    <mergeCell ref="K1457:K1458"/>
    <mergeCell ref="L1457:L1458"/>
    <mergeCell ref="C730:C737"/>
    <mergeCell ref="D730:D737"/>
    <mergeCell ref="E730:E737"/>
    <mergeCell ref="F730:F737"/>
    <mergeCell ref="G730:G737"/>
    <mergeCell ref="H730:H737"/>
    <mergeCell ref="I730:I737"/>
    <mergeCell ref="A787:A793"/>
    <mergeCell ref="B787:B793"/>
    <mergeCell ref="H770:H775"/>
    <mergeCell ref="I770:I775"/>
    <mergeCell ref="J770:J775"/>
    <mergeCell ref="K770:K775"/>
    <mergeCell ref="C776:C781"/>
    <mergeCell ref="D987:D989"/>
    <mergeCell ref="E987:E989"/>
    <mergeCell ref="F987:F989"/>
    <mergeCell ref="G987:G989"/>
    <mergeCell ref="Q651:Q653"/>
    <mergeCell ref="R651:R653"/>
    <mergeCell ref="L770:L775"/>
    <mergeCell ref="M770:M775"/>
    <mergeCell ref="N770:N775"/>
    <mergeCell ref="O770:O775"/>
    <mergeCell ref="D698:D705"/>
    <mergeCell ref="F770:F775"/>
    <mergeCell ref="G770:G775"/>
    <mergeCell ref="N776:N781"/>
    <mergeCell ref="O776:O781"/>
    <mergeCell ref="P871:P872"/>
    <mergeCell ref="E941:E943"/>
    <mergeCell ref="F941:F943"/>
    <mergeCell ref="Q787:Q793"/>
    <mergeCell ref="R787:R793"/>
    <mergeCell ref="L941:L943"/>
    <mergeCell ref="M730:M737"/>
    <mergeCell ref="C947:C949"/>
    <mergeCell ref="D947:D949"/>
    <mergeCell ref="E947:E949"/>
    <mergeCell ref="F947:F949"/>
    <mergeCell ref="G947:G949"/>
    <mergeCell ref="H947:H949"/>
    <mergeCell ref="I947:I949"/>
    <mergeCell ref="J947:J949"/>
    <mergeCell ref="K947:K949"/>
    <mergeCell ref="L947:L949"/>
    <mergeCell ref="M947:M949"/>
    <mergeCell ref="N947:N949"/>
    <mergeCell ref="O947:O949"/>
    <mergeCell ref="A871:A872"/>
    <mergeCell ref="B871:B872"/>
    <mergeCell ref="E882:E884"/>
    <mergeCell ref="F882:F884"/>
    <mergeCell ref="M879:M881"/>
    <mergeCell ref="N879:N881"/>
    <mergeCell ref="O879:O881"/>
    <mergeCell ref="C879:C881"/>
    <mergeCell ref="D876:D878"/>
    <mergeCell ref="E876:E878"/>
    <mergeCell ref="F876:F878"/>
    <mergeCell ref="G876:G878"/>
    <mergeCell ref="C944:C946"/>
    <mergeCell ref="D944:D946"/>
    <mergeCell ref="E944:E946"/>
    <mergeCell ref="F944:F946"/>
    <mergeCell ref="G944:G946"/>
    <mergeCell ref="H944:H946"/>
    <mergeCell ref="I944:I946"/>
    <mergeCell ref="A794:A800"/>
    <mergeCell ref="B794:B800"/>
    <mergeCell ref="P795:P800"/>
    <mergeCell ref="A801:A807"/>
    <mergeCell ref="B801:B807"/>
    <mergeCell ref="P801:P807"/>
    <mergeCell ref="Q801:Q807"/>
    <mergeCell ref="R801:R807"/>
    <mergeCell ref="S801:S807"/>
    <mergeCell ref="C722:C729"/>
    <mergeCell ref="D722:D729"/>
    <mergeCell ref="E722:E729"/>
    <mergeCell ref="F722:F729"/>
    <mergeCell ref="G722:G729"/>
    <mergeCell ref="H722:H729"/>
    <mergeCell ref="I722:I729"/>
    <mergeCell ref="J722:J729"/>
    <mergeCell ref="K722:K729"/>
    <mergeCell ref="L722:L729"/>
    <mergeCell ref="M722:M729"/>
    <mergeCell ref="N722:N729"/>
    <mergeCell ref="O722:O729"/>
    <mergeCell ref="C770:C775"/>
    <mergeCell ref="D770:D775"/>
    <mergeCell ref="E770:E775"/>
    <mergeCell ref="L752:L757"/>
    <mergeCell ref="M758:M763"/>
    <mergeCell ref="N758:N763"/>
    <mergeCell ref="H758:H763"/>
    <mergeCell ref="I758:I763"/>
    <mergeCell ref="J758:J763"/>
    <mergeCell ref="C764:C769"/>
    <mergeCell ref="B616:B635"/>
    <mergeCell ref="C626:C630"/>
    <mergeCell ref="C636:C640"/>
    <mergeCell ref="D636:D640"/>
    <mergeCell ref="E636:E640"/>
    <mergeCell ref="F636:F640"/>
    <mergeCell ref="G636:G640"/>
    <mergeCell ref="H636:H640"/>
    <mergeCell ref="I636:I640"/>
    <mergeCell ref="J636:J640"/>
    <mergeCell ref="K636:K640"/>
    <mergeCell ref="L636:L640"/>
    <mergeCell ref="M636:M640"/>
    <mergeCell ref="N636:N640"/>
    <mergeCell ref="O636:O640"/>
    <mergeCell ref="D626:D630"/>
    <mergeCell ref="E626:E630"/>
    <mergeCell ref="F626:F630"/>
    <mergeCell ref="G626:G630"/>
    <mergeCell ref="H626:H630"/>
    <mergeCell ref="I626:I630"/>
    <mergeCell ref="J626:J630"/>
    <mergeCell ref="K626:K630"/>
    <mergeCell ref="L626:L630"/>
    <mergeCell ref="M626:M630"/>
    <mergeCell ref="N626:N630"/>
    <mergeCell ref="O626:O630"/>
    <mergeCell ref="H621:H625"/>
    <mergeCell ref="I621:I625"/>
    <mergeCell ref="J621:J625"/>
    <mergeCell ref="C621:C625"/>
    <mergeCell ref="M616:M620"/>
    <mergeCell ref="R593:R597"/>
    <mergeCell ref="S593:S597"/>
    <mergeCell ref="R588:R592"/>
    <mergeCell ref="S588:S592"/>
    <mergeCell ref="P583:P587"/>
    <mergeCell ref="Q583:Q587"/>
    <mergeCell ref="R583:R587"/>
    <mergeCell ref="S583:S587"/>
    <mergeCell ref="P573:P577"/>
    <mergeCell ref="Q573:Q577"/>
    <mergeCell ref="R573:R577"/>
    <mergeCell ref="S573:S577"/>
    <mergeCell ref="P578:P582"/>
    <mergeCell ref="Q578:Q582"/>
    <mergeCell ref="R578:R582"/>
    <mergeCell ref="S578:S582"/>
    <mergeCell ref="M941:M943"/>
    <mergeCell ref="S787:S793"/>
    <mergeCell ref="S651:S653"/>
    <mergeCell ref="M641:M645"/>
    <mergeCell ref="N641:N645"/>
    <mergeCell ref="O641:O645"/>
    <mergeCell ref="O431:O432"/>
    <mergeCell ref="N431:N432"/>
    <mergeCell ref="M431:M432"/>
    <mergeCell ref="I439:I440"/>
    <mergeCell ref="E441:E442"/>
    <mergeCell ref="F441:F442"/>
    <mergeCell ref="G441:G442"/>
    <mergeCell ref="H441:H442"/>
    <mergeCell ref="I441:I442"/>
    <mergeCell ref="J441:J442"/>
    <mergeCell ref="K441:K442"/>
    <mergeCell ref="L441:L442"/>
    <mergeCell ref="M441:M442"/>
    <mergeCell ref="N441:N442"/>
    <mergeCell ref="L419:L420"/>
    <mergeCell ref="M419:M420"/>
    <mergeCell ref="N419:N420"/>
    <mergeCell ref="O419:O420"/>
    <mergeCell ref="C386:C387"/>
    <mergeCell ref="D386:D387"/>
    <mergeCell ref="E386:E387"/>
    <mergeCell ref="G431:G432"/>
    <mergeCell ref="E431:E432"/>
    <mergeCell ref="D431:D432"/>
    <mergeCell ref="C431:C432"/>
    <mergeCell ref="J431:J432"/>
    <mergeCell ref="C417:C418"/>
    <mergeCell ref="D417:D418"/>
    <mergeCell ref="E417:E418"/>
    <mergeCell ref="F417:F418"/>
    <mergeCell ref="C411:C412"/>
    <mergeCell ref="C367:C368"/>
    <mergeCell ref="D367:D368"/>
    <mergeCell ref="E367:E368"/>
    <mergeCell ref="K367:K368"/>
    <mergeCell ref="H382:H383"/>
    <mergeCell ref="I382:I383"/>
    <mergeCell ref="J382:J383"/>
    <mergeCell ref="K382:K383"/>
    <mergeCell ref="H384:H385"/>
    <mergeCell ref="I384:I385"/>
    <mergeCell ref="I417:I418"/>
    <mergeCell ref="K419:K420"/>
    <mergeCell ref="H378:H379"/>
    <mergeCell ref="K380:K381"/>
    <mergeCell ref="C413:C414"/>
    <mergeCell ref="D413:D414"/>
    <mergeCell ref="E413:E414"/>
    <mergeCell ref="F413:F414"/>
    <mergeCell ref="G413:G414"/>
    <mergeCell ref="N382:N383"/>
    <mergeCell ref="O382:O383"/>
    <mergeCell ref="G380:G381"/>
    <mergeCell ref="F363:F364"/>
    <mergeCell ref="G363:G364"/>
    <mergeCell ref="J378:J379"/>
    <mergeCell ref="I378:I379"/>
    <mergeCell ref="O361:O362"/>
    <mergeCell ref="J359:J360"/>
    <mergeCell ref="K415:K416"/>
    <mergeCell ref="E365:E366"/>
    <mergeCell ref="F365:F366"/>
    <mergeCell ref="G365:G366"/>
    <mergeCell ref="H365:H366"/>
    <mergeCell ref="I365:I366"/>
    <mergeCell ref="J365:J366"/>
    <mergeCell ref="K365:K366"/>
    <mergeCell ref="L365:L366"/>
    <mergeCell ref="M365:M366"/>
    <mergeCell ref="N365:N366"/>
    <mergeCell ref="O365:O366"/>
    <mergeCell ref="L367:L368"/>
    <mergeCell ref="M367:M368"/>
    <mergeCell ref="N367:N368"/>
    <mergeCell ref="N388:N389"/>
    <mergeCell ref="O388:O389"/>
    <mergeCell ref="E411:E412"/>
    <mergeCell ref="M386:M387"/>
    <mergeCell ref="N386:N387"/>
    <mergeCell ref="O386:O387"/>
    <mergeCell ref="O283:O284"/>
    <mergeCell ref="O291:O292"/>
    <mergeCell ref="N291:N292"/>
    <mergeCell ref="M291:M292"/>
    <mergeCell ref="N293:N294"/>
    <mergeCell ref="O293:O294"/>
    <mergeCell ref="J295:J296"/>
    <mergeCell ref="K295:K296"/>
    <mergeCell ref="L295:L296"/>
    <mergeCell ref="M295:M296"/>
    <mergeCell ref="N295:N296"/>
    <mergeCell ref="O295:O296"/>
    <mergeCell ref="L291:L292"/>
    <mergeCell ref="L285:L286"/>
    <mergeCell ref="M285:M286"/>
    <mergeCell ref="N285:N286"/>
    <mergeCell ref="O285:O286"/>
    <mergeCell ref="L1427:L1428"/>
    <mergeCell ref="C254:C256"/>
    <mergeCell ref="D254:D256"/>
    <mergeCell ref="J254:J256"/>
    <mergeCell ref="K254:K256"/>
    <mergeCell ref="E251:E253"/>
    <mergeCell ref="E254:E256"/>
    <mergeCell ref="F254:F256"/>
    <mergeCell ref="H283:H284"/>
    <mergeCell ref="G260:G262"/>
    <mergeCell ref="H260:H262"/>
    <mergeCell ref="I260:I262"/>
    <mergeCell ref="J260:J262"/>
    <mergeCell ref="K260:K262"/>
    <mergeCell ref="L260:L262"/>
    <mergeCell ref="F283:F284"/>
    <mergeCell ref="G283:G284"/>
    <mergeCell ref="D279:D280"/>
    <mergeCell ref="J257:J259"/>
    <mergeCell ref="K257:K259"/>
    <mergeCell ref="L257:L259"/>
    <mergeCell ref="K281:K282"/>
    <mergeCell ref="C283:C284"/>
    <mergeCell ref="D283:D284"/>
    <mergeCell ref="E283:E284"/>
    <mergeCell ref="C281:C282"/>
    <mergeCell ref="D281:D282"/>
    <mergeCell ref="E281:E282"/>
    <mergeCell ref="C257:C259"/>
    <mergeCell ref="D257:D259"/>
    <mergeCell ref="E257:E259"/>
    <mergeCell ref="L293:L294"/>
    <mergeCell ref="C1453:C1454"/>
    <mergeCell ref="D1453:D1454"/>
    <mergeCell ref="L1455:L1456"/>
    <mergeCell ref="M1455:M1456"/>
    <mergeCell ref="N1455:N1456"/>
    <mergeCell ref="K1455:K1456"/>
    <mergeCell ref="K1388:K1389"/>
    <mergeCell ref="L1388:L1389"/>
    <mergeCell ref="M1457:M1458"/>
    <mergeCell ref="N1457:N1458"/>
    <mergeCell ref="O1457:O1458"/>
    <mergeCell ref="J1451:J1452"/>
    <mergeCell ref="I1451:I1452"/>
    <mergeCell ref="H1451:H1452"/>
    <mergeCell ref="G1451:G1452"/>
    <mergeCell ref="F1451:F1452"/>
    <mergeCell ref="E1451:E1452"/>
    <mergeCell ref="D1451:D1452"/>
    <mergeCell ref="L1453:L1454"/>
    <mergeCell ref="M1453:M1454"/>
    <mergeCell ref="J1388:J1389"/>
    <mergeCell ref="E1453:E1454"/>
    <mergeCell ref="F1453:F1454"/>
    <mergeCell ref="G1453:G1454"/>
    <mergeCell ref="D1427:D1428"/>
    <mergeCell ref="E1427:E1428"/>
    <mergeCell ref="F1427:F1428"/>
    <mergeCell ref="G1427:G1428"/>
    <mergeCell ref="H1427:H1428"/>
    <mergeCell ref="I1427:I1428"/>
    <mergeCell ref="J1427:J1428"/>
    <mergeCell ref="K1427:K1428"/>
    <mergeCell ref="P1264:P1266"/>
    <mergeCell ref="Q1264:Q1266"/>
    <mergeCell ref="R1264:R1266"/>
    <mergeCell ref="S1264:S1266"/>
    <mergeCell ref="A1267:A1268"/>
    <mergeCell ref="B1267:B1268"/>
    <mergeCell ref="A1257:A1258"/>
    <mergeCell ref="B1257:B1258"/>
    <mergeCell ref="P1257:P1258"/>
    <mergeCell ref="Q1257:Q1258"/>
    <mergeCell ref="R1257:R1258"/>
    <mergeCell ref="S1257:S1258"/>
    <mergeCell ref="I1388:I1389"/>
    <mergeCell ref="H1388:H1389"/>
    <mergeCell ref="G1388:G1389"/>
    <mergeCell ref="F1388:F1389"/>
    <mergeCell ref="E1388:E1389"/>
    <mergeCell ref="D1388:D1389"/>
    <mergeCell ref="D1367:D1369"/>
    <mergeCell ref="E1367:E1369"/>
    <mergeCell ref="J1370:J1372"/>
    <mergeCell ref="K1370:K1372"/>
    <mergeCell ref="L1370:L1372"/>
    <mergeCell ref="M1370:M1372"/>
    <mergeCell ref="N1370:N1372"/>
    <mergeCell ref="O1370:O1372"/>
    <mergeCell ref="I1370:I1372"/>
    <mergeCell ref="P1287:P1293"/>
    <mergeCell ref="A1294:A1300"/>
    <mergeCell ref="B1294:B1300"/>
    <mergeCell ref="P1294:P1300"/>
    <mergeCell ref="A1301:A1308"/>
    <mergeCell ref="A1124:A1129"/>
    <mergeCell ref="B1124:B1129"/>
    <mergeCell ref="D1107:D1108"/>
    <mergeCell ref="E1107:E1108"/>
    <mergeCell ref="F1107:F1108"/>
    <mergeCell ref="G1107:G1108"/>
    <mergeCell ref="H1107:H1108"/>
    <mergeCell ref="I1107:I1108"/>
    <mergeCell ref="J1107:J1108"/>
    <mergeCell ref="K1107:K1108"/>
    <mergeCell ref="L1107:L1108"/>
    <mergeCell ref="M1107:M1108"/>
    <mergeCell ref="N1107:N1108"/>
    <mergeCell ref="O1107:O1108"/>
    <mergeCell ref="H1101:H1102"/>
    <mergeCell ref="G1101:G1102"/>
    <mergeCell ref="E1105:E1106"/>
    <mergeCell ref="F1105:F1106"/>
    <mergeCell ref="J1105:J1106"/>
    <mergeCell ref="K1105:K1106"/>
    <mergeCell ref="L1105:L1106"/>
    <mergeCell ref="M1105:M1106"/>
    <mergeCell ref="O1103:O1104"/>
    <mergeCell ref="O1101:O1102"/>
    <mergeCell ref="N1101:N1102"/>
    <mergeCell ref="C1105:C1106"/>
    <mergeCell ref="C1112:C1113"/>
    <mergeCell ref="D1112:D1113"/>
    <mergeCell ref="N1105:N1106"/>
    <mergeCell ref="H1105:H1106"/>
    <mergeCell ref="I1105:I1106"/>
    <mergeCell ref="C1103:C1104"/>
    <mergeCell ref="N1016:N1017"/>
    <mergeCell ref="O1016:O1017"/>
    <mergeCell ref="F1018:F1020"/>
    <mergeCell ref="G1018:G1020"/>
    <mergeCell ref="H1018:H1020"/>
    <mergeCell ref="I1018:I1020"/>
    <mergeCell ref="J1018:J1020"/>
    <mergeCell ref="K1018:K1020"/>
    <mergeCell ref="L1018:L1020"/>
    <mergeCell ref="M1018:M1020"/>
    <mergeCell ref="N1018:N1020"/>
    <mergeCell ref="O1018:O1020"/>
    <mergeCell ref="C1018:C1020"/>
    <mergeCell ref="D1018:D1020"/>
    <mergeCell ref="E1018:E1020"/>
    <mergeCell ref="C991:C993"/>
    <mergeCell ref="D991:D993"/>
    <mergeCell ref="E991:E993"/>
    <mergeCell ref="F991:F993"/>
    <mergeCell ref="G991:G993"/>
    <mergeCell ref="H991:H993"/>
    <mergeCell ref="I991:I993"/>
    <mergeCell ref="J991:J993"/>
    <mergeCell ref="K991:K993"/>
    <mergeCell ref="L991:L993"/>
    <mergeCell ref="M991:M993"/>
    <mergeCell ref="N991:N993"/>
    <mergeCell ref="O991:O993"/>
    <mergeCell ref="F1010:F1011"/>
    <mergeCell ref="E1010:E1011"/>
    <mergeCell ref="D1010:D1011"/>
    <mergeCell ref="C1010:C1011"/>
    <mergeCell ref="Q864:Q865"/>
    <mergeCell ref="R864:R865"/>
    <mergeCell ref="S864:S865"/>
    <mergeCell ref="A873:A874"/>
    <mergeCell ref="B873:B874"/>
    <mergeCell ref="P873:P874"/>
    <mergeCell ref="Q873:Q874"/>
    <mergeCell ref="R873:R874"/>
    <mergeCell ref="S873:S874"/>
    <mergeCell ref="C950:C952"/>
    <mergeCell ref="D950:D952"/>
    <mergeCell ref="E950:E952"/>
    <mergeCell ref="F950:F952"/>
    <mergeCell ref="G950:G952"/>
    <mergeCell ref="H950:H952"/>
    <mergeCell ref="I950:I952"/>
    <mergeCell ref="J950:J952"/>
    <mergeCell ref="K950:K952"/>
    <mergeCell ref="C935:C937"/>
    <mergeCell ref="K935:K937"/>
    <mergeCell ref="K932:K934"/>
    <mergeCell ref="J932:J934"/>
    <mergeCell ref="I932:I934"/>
    <mergeCell ref="H932:H934"/>
    <mergeCell ref="C876:C878"/>
    <mergeCell ref="L876:L878"/>
    <mergeCell ref="M876:M878"/>
    <mergeCell ref="A864:A865"/>
    <mergeCell ref="B864:B865"/>
    <mergeCell ref="H876:H878"/>
    <mergeCell ref="I876:I878"/>
    <mergeCell ref="J876:J878"/>
    <mergeCell ref="O818:O819"/>
    <mergeCell ref="L838:L840"/>
    <mergeCell ref="O841:O843"/>
    <mergeCell ref="O831:O833"/>
    <mergeCell ref="E841:E843"/>
    <mergeCell ref="C831:C833"/>
    <mergeCell ref="D831:D833"/>
    <mergeCell ref="E831:E833"/>
    <mergeCell ref="F831:F833"/>
    <mergeCell ref="C1014:C1015"/>
    <mergeCell ref="D1014:D1015"/>
    <mergeCell ref="E1014:E1015"/>
    <mergeCell ref="F1014:F1015"/>
    <mergeCell ref="G1014:G1015"/>
    <mergeCell ref="P864:P865"/>
    <mergeCell ref="P787:P793"/>
    <mergeCell ref="C844:C846"/>
    <mergeCell ref="D844:D846"/>
    <mergeCell ref="E844:E846"/>
    <mergeCell ref="F844:F846"/>
    <mergeCell ref="G844:G846"/>
    <mergeCell ref="H844:H846"/>
    <mergeCell ref="I844:I846"/>
    <mergeCell ref="J844:J846"/>
    <mergeCell ref="K844:K846"/>
    <mergeCell ref="L844:L846"/>
    <mergeCell ref="M844:M846"/>
    <mergeCell ref="N844:N846"/>
    <mergeCell ref="K876:K878"/>
    <mergeCell ref="L879:L881"/>
    <mergeCell ref="C941:C943"/>
    <mergeCell ref="D941:D943"/>
    <mergeCell ref="O411:O412"/>
    <mergeCell ref="I714:I721"/>
    <mergeCell ref="J714:J721"/>
    <mergeCell ref="K714:K721"/>
    <mergeCell ref="L714:L721"/>
    <mergeCell ref="M714:M721"/>
    <mergeCell ref="N714:N721"/>
    <mergeCell ref="O844:O846"/>
    <mergeCell ref="C847:C849"/>
    <mergeCell ref="D847:D849"/>
    <mergeCell ref="E847:E849"/>
    <mergeCell ref="F847:F849"/>
    <mergeCell ref="G847:G849"/>
    <mergeCell ref="H847:H849"/>
    <mergeCell ref="I847:I849"/>
    <mergeCell ref="J847:J849"/>
    <mergeCell ref="K847:K849"/>
    <mergeCell ref="D764:D769"/>
    <mergeCell ref="E764:E769"/>
    <mergeCell ref="F764:F769"/>
    <mergeCell ref="G764:G769"/>
    <mergeCell ref="H764:H769"/>
    <mergeCell ref="I764:I769"/>
    <mergeCell ref="J764:J769"/>
    <mergeCell ref="K764:K769"/>
    <mergeCell ref="L764:L769"/>
    <mergeCell ref="M764:M769"/>
    <mergeCell ref="N764:N769"/>
    <mergeCell ref="O764:O769"/>
    <mergeCell ref="N818:N819"/>
    <mergeCell ref="D828:D830"/>
    <mergeCell ref="L818:L819"/>
    <mergeCell ref="M706:M713"/>
    <mergeCell ref="N706:N713"/>
    <mergeCell ref="O706:O713"/>
    <mergeCell ref="P588:P592"/>
    <mergeCell ref="Q588:Q592"/>
    <mergeCell ref="C631:C635"/>
    <mergeCell ref="D631:D635"/>
    <mergeCell ref="E631:E635"/>
    <mergeCell ref="F631:F635"/>
    <mergeCell ref="G631:G635"/>
    <mergeCell ref="H631:H635"/>
    <mergeCell ref="I631:I635"/>
    <mergeCell ref="J631:J635"/>
    <mergeCell ref="K631:K635"/>
    <mergeCell ref="L631:L635"/>
    <mergeCell ref="M631:M635"/>
    <mergeCell ref="N631:N635"/>
    <mergeCell ref="O631:O635"/>
    <mergeCell ref="P593:P597"/>
    <mergeCell ref="Q593:Q597"/>
    <mergeCell ref="J411:J412"/>
    <mergeCell ref="K411:K412"/>
    <mergeCell ref="L411:L412"/>
    <mergeCell ref="M411:M412"/>
    <mergeCell ref="N411:N412"/>
    <mergeCell ref="F386:F387"/>
    <mergeCell ref="G386:G387"/>
    <mergeCell ref="H386:H387"/>
    <mergeCell ref="I386:I387"/>
    <mergeCell ref="J386:J387"/>
    <mergeCell ref="K386:K387"/>
    <mergeCell ref="L386:L387"/>
    <mergeCell ref="K279:K280"/>
    <mergeCell ref="I281:I282"/>
    <mergeCell ref="J281:J282"/>
    <mergeCell ref="A392:A399"/>
    <mergeCell ref="B392:B399"/>
    <mergeCell ref="M293:M294"/>
    <mergeCell ref="I283:I284"/>
    <mergeCell ref="J283:J284"/>
    <mergeCell ref="K283:K284"/>
    <mergeCell ref="L283:L284"/>
    <mergeCell ref="M283:M284"/>
    <mergeCell ref="N283:N284"/>
    <mergeCell ref="D299:D300"/>
    <mergeCell ref="E299:E300"/>
    <mergeCell ref="F299:F300"/>
    <mergeCell ref="G299:G300"/>
    <mergeCell ref="H299:H300"/>
    <mergeCell ref="E305:E310"/>
    <mergeCell ref="M297:M298"/>
    <mergeCell ref="E297:E298"/>
    <mergeCell ref="D329:D334"/>
    <mergeCell ref="E329:E334"/>
    <mergeCell ref="F329:F334"/>
    <mergeCell ref="C365:C366"/>
    <mergeCell ref="D365:D366"/>
    <mergeCell ref="C380:C381"/>
    <mergeCell ref="D380:D381"/>
    <mergeCell ref="E380:E381"/>
    <mergeCell ref="F380:F381"/>
    <mergeCell ref="E378:E379"/>
    <mergeCell ref="D378:D379"/>
    <mergeCell ref="C378:C379"/>
    <mergeCell ref="E359:E360"/>
    <mergeCell ref="F359:F360"/>
    <mergeCell ref="C208:C210"/>
    <mergeCell ref="D208:D210"/>
    <mergeCell ref="L254:L256"/>
    <mergeCell ref="G329:G334"/>
    <mergeCell ref="H329:H334"/>
    <mergeCell ref="I329:I334"/>
    <mergeCell ref="J329:J334"/>
    <mergeCell ref="F297:F298"/>
    <mergeCell ref="G297:G298"/>
    <mergeCell ref="H297:H298"/>
    <mergeCell ref="I297:I298"/>
    <mergeCell ref="J297:J298"/>
    <mergeCell ref="K297:K298"/>
    <mergeCell ref="L297:L298"/>
    <mergeCell ref="E311:E316"/>
    <mergeCell ref="F311:F316"/>
    <mergeCell ref="G311:G316"/>
    <mergeCell ref="H311:H316"/>
    <mergeCell ref="R6:R10"/>
    <mergeCell ref="A6:A10"/>
    <mergeCell ref="B6:B10"/>
    <mergeCell ref="J8:K9"/>
    <mergeCell ref="L8:M9"/>
    <mergeCell ref="C6:C10"/>
    <mergeCell ref="D6:M6"/>
    <mergeCell ref="P45:P47"/>
    <mergeCell ref="A818:A819"/>
    <mergeCell ref="B818:B819"/>
    <mergeCell ref="C818:C819"/>
    <mergeCell ref="D818:D819"/>
    <mergeCell ref="E818:E819"/>
    <mergeCell ref="F818:F819"/>
    <mergeCell ref="G818:G819"/>
    <mergeCell ref="H818:H819"/>
    <mergeCell ref="I818:I819"/>
    <mergeCell ref="O111:O116"/>
    <mergeCell ref="N111:N116"/>
    <mergeCell ref="L198:L199"/>
    <mergeCell ref="E178:E181"/>
    <mergeCell ref="M260:M262"/>
    <mergeCell ref="L248:L250"/>
    <mergeCell ref="L251:L253"/>
    <mergeCell ref="M251:M253"/>
    <mergeCell ref="N251:N253"/>
    <mergeCell ref="M206:M207"/>
    <mergeCell ref="O206:O207"/>
    <mergeCell ref="E208:E210"/>
    <mergeCell ref="G254:G256"/>
    <mergeCell ref="H254:H256"/>
    <mergeCell ref="C714:C721"/>
    <mergeCell ref="N198:N199"/>
    <mergeCell ref="O198:O199"/>
    <mergeCell ref="E196:E197"/>
    <mergeCell ref="H206:H207"/>
    <mergeCell ref="I206:I207"/>
    <mergeCell ref="J206:J207"/>
    <mergeCell ref="K277:K278"/>
    <mergeCell ref="L277:L278"/>
    <mergeCell ref="M277:M278"/>
    <mergeCell ref="N277:N278"/>
    <mergeCell ref="F277:F278"/>
    <mergeCell ref="G178:G181"/>
    <mergeCell ref="F178:F181"/>
    <mergeCell ref="I198:I199"/>
    <mergeCell ref="I208:I210"/>
    <mergeCell ref="J208:J210"/>
    <mergeCell ref="K208:K210"/>
    <mergeCell ref="L208:L210"/>
    <mergeCell ref="M208:M210"/>
    <mergeCell ref="N208:N210"/>
    <mergeCell ref="F196:F197"/>
    <mergeCell ref="J248:J250"/>
    <mergeCell ref="I248:I250"/>
    <mergeCell ref="H248:H250"/>
    <mergeCell ref="G248:G250"/>
    <mergeCell ref="F248:F250"/>
    <mergeCell ref="J251:J253"/>
    <mergeCell ref="K251:K253"/>
    <mergeCell ref="G251:G253"/>
    <mergeCell ref="H251:H253"/>
    <mergeCell ref="I251:I253"/>
    <mergeCell ref="N206:N207"/>
    <mergeCell ref="A1:S1"/>
    <mergeCell ref="A2:S2"/>
    <mergeCell ref="A3:S3"/>
    <mergeCell ref="A4:S4"/>
    <mergeCell ref="C111:C116"/>
    <mergeCell ref="D111:D116"/>
    <mergeCell ref="E111:E116"/>
    <mergeCell ref="F111:F116"/>
    <mergeCell ref="G111:G116"/>
    <mergeCell ref="H111:H116"/>
    <mergeCell ref="I111:I116"/>
    <mergeCell ref="J111:J116"/>
    <mergeCell ref="K111:K116"/>
    <mergeCell ref="L111:L116"/>
    <mergeCell ref="M111:M116"/>
    <mergeCell ref="S6:S10"/>
    <mergeCell ref="D7:E9"/>
    <mergeCell ref="F7:M7"/>
    <mergeCell ref="F8:G9"/>
    <mergeCell ref="H8:I9"/>
    <mergeCell ref="N6:O9"/>
    <mergeCell ref="P6:P10"/>
    <mergeCell ref="Q6:Q10"/>
    <mergeCell ref="S69:S76"/>
    <mergeCell ref="A12:A19"/>
    <mergeCell ref="B12:B19"/>
    <mergeCell ref="P12:P19"/>
    <mergeCell ref="Q12:Q19"/>
    <mergeCell ref="R12:R19"/>
    <mergeCell ref="S12:S19"/>
    <mergeCell ref="A21:A28"/>
    <mergeCell ref="B21:B28"/>
    <mergeCell ref="P227:P229"/>
    <mergeCell ref="K206:K207"/>
    <mergeCell ref="L206:L207"/>
    <mergeCell ref="F208:F210"/>
    <mergeCell ref="G208:G210"/>
    <mergeCell ref="H208:H210"/>
    <mergeCell ref="I196:I197"/>
    <mergeCell ref="O208:O210"/>
    <mergeCell ref="O248:O250"/>
    <mergeCell ref="F251:F253"/>
    <mergeCell ref="K291:K292"/>
    <mergeCell ref="E293:E294"/>
    <mergeCell ref="F293:F294"/>
    <mergeCell ref="G293:G294"/>
    <mergeCell ref="H293:H294"/>
    <mergeCell ref="K293:K294"/>
    <mergeCell ref="I293:I294"/>
    <mergeCell ref="L281:L282"/>
    <mergeCell ref="M281:M282"/>
    <mergeCell ref="N281:N282"/>
    <mergeCell ref="O281:O282"/>
    <mergeCell ref="L279:L280"/>
    <mergeCell ref="M279:M280"/>
    <mergeCell ref="N279:N280"/>
    <mergeCell ref="O279:O280"/>
    <mergeCell ref="I279:I280"/>
    <mergeCell ref="J279:J280"/>
    <mergeCell ref="L289:L290"/>
    <mergeCell ref="M289:M290"/>
    <mergeCell ref="N289:N290"/>
    <mergeCell ref="O289:O290"/>
    <mergeCell ref="M198:M199"/>
    <mergeCell ref="D285:D286"/>
    <mergeCell ref="E291:E292"/>
    <mergeCell ref="D291:D292"/>
    <mergeCell ref="C291:C292"/>
    <mergeCell ref="D289:D290"/>
    <mergeCell ref="E289:E290"/>
    <mergeCell ref="F289:F290"/>
    <mergeCell ref="G289:G290"/>
    <mergeCell ref="H289:H290"/>
    <mergeCell ref="I289:I290"/>
    <mergeCell ref="J289:J290"/>
    <mergeCell ref="K289:K290"/>
    <mergeCell ref="E285:E286"/>
    <mergeCell ref="F285:F286"/>
    <mergeCell ref="G285:G286"/>
    <mergeCell ref="H285:H286"/>
    <mergeCell ref="I285:I286"/>
    <mergeCell ref="J285:J286"/>
    <mergeCell ref="K285:K286"/>
    <mergeCell ref="J291:J292"/>
    <mergeCell ref="I291:I292"/>
    <mergeCell ref="H291:H292"/>
    <mergeCell ref="G291:G292"/>
    <mergeCell ref="F291:F292"/>
    <mergeCell ref="A1505:S1505"/>
    <mergeCell ref="O828:O830"/>
    <mergeCell ref="M838:M840"/>
    <mergeCell ref="N838:N840"/>
    <mergeCell ref="O835:O837"/>
    <mergeCell ref="N835:N837"/>
    <mergeCell ref="M835:M837"/>
    <mergeCell ref="L835:L837"/>
    <mergeCell ref="K835:K837"/>
    <mergeCell ref="J835:J837"/>
    <mergeCell ref="C1012:C1013"/>
    <mergeCell ref="D1012:D1013"/>
    <mergeCell ref="E1012:E1013"/>
    <mergeCell ref="F1012:F1013"/>
    <mergeCell ref="G1012:G1013"/>
    <mergeCell ref="H1012:H1013"/>
    <mergeCell ref="D293:D294"/>
    <mergeCell ref="C311:C316"/>
    <mergeCell ref="C297:C298"/>
    <mergeCell ref="D297:D298"/>
    <mergeCell ref="G305:G310"/>
    <mergeCell ref="D311:D316"/>
    <mergeCell ref="J311:J316"/>
    <mergeCell ref="B828:B830"/>
    <mergeCell ref="A828:A830"/>
    <mergeCell ref="C828:C830"/>
    <mergeCell ref="E828:E830"/>
    <mergeCell ref="C838:C840"/>
    <mergeCell ref="D746:D751"/>
    <mergeCell ref="C746:C751"/>
    <mergeCell ref="A808:A809"/>
    <mergeCell ref="B808:B809"/>
    <mergeCell ref="C196:C197"/>
    <mergeCell ref="E621:E625"/>
    <mergeCell ref="M828:M830"/>
    <mergeCell ref="A1507:S1507"/>
    <mergeCell ref="F690:F697"/>
    <mergeCell ref="E690:E697"/>
    <mergeCell ref="D690:D697"/>
    <mergeCell ref="C690:C697"/>
    <mergeCell ref="O746:O751"/>
    <mergeCell ref="N746:N751"/>
    <mergeCell ref="M746:M751"/>
    <mergeCell ref="L746:L751"/>
    <mergeCell ref="K746:K751"/>
    <mergeCell ref="J746:J751"/>
    <mergeCell ref="I746:I751"/>
    <mergeCell ref="H746:H751"/>
    <mergeCell ref="G746:G751"/>
    <mergeCell ref="F746:F751"/>
    <mergeCell ref="E746:E751"/>
    <mergeCell ref="F1101:F1102"/>
    <mergeCell ref="K1101:K1102"/>
    <mergeCell ref="J1101:J1102"/>
    <mergeCell ref="I1101:I1102"/>
    <mergeCell ref="G879:G881"/>
    <mergeCell ref="H879:H881"/>
    <mergeCell ref="I879:I881"/>
    <mergeCell ref="J879:J881"/>
    <mergeCell ref="K690:K697"/>
    <mergeCell ref="A831:A833"/>
    <mergeCell ref="B831:B833"/>
    <mergeCell ref="G831:G833"/>
    <mergeCell ref="H831:H833"/>
    <mergeCell ref="L117:L122"/>
    <mergeCell ref="M117:M122"/>
    <mergeCell ref="G690:G697"/>
    <mergeCell ref="J616:J620"/>
    <mergeCell ref="K616:K620"/>
    <mergeCell ref="F828:F830"/>
    <mergeCell ref="G828:G830"/>
    <mergeCell ref="H828:H830"/>
    <mergeCell ref="J828:J830"/>
    <mergeCell ref="K828:K830"/>
    <mergeCell ref="L828:L830"/>
    <mergeCell ref="J198:J199"/>
    <mergeCell ref="D198:D199"/>
    <mergeCell ref="E198:E199"/>
    <mergeCell ref="K198:K199"/>
    <mergeCell ref="L311:L316"/>
    <mergeCell ref="D411:D412"/>
    <mergeCell ref="D758:D763"/>
    <mergeCell ref="E758:E763"/>
    <mergeCell ref="F758:F763"/>
    <mergeCell ref="D317:D322"/>
    <mergeCell ref="E317:E322"/>
    <mergeCell ref="F317:F322"/>
    <mergeCell ref="G317:G322"/>
    <mergeCell ref="H317:H322"/>
    <mergeCell ref="I317:I322"/>
    <mergeCell ref="J317:J322"/>
    <mergeCell ref="H301:H302"/>
    <mergeCell ref="I301:I302"/>
    <mergeCell ref="J301:J302"/>
    <mergeCell ref="K311:K316"/>
    <mergeCell ref="J305:J310"/>
    <mergeCell ref="N1012:N1013"/>
    <mergeCell ref="O1012:O1013"/>
    <mergeCell ref="H1010:H1011"/>
    <mergeCell ref="G1010:G1011"/>
    <mergeCell ref="C835:C837"/>
    <mergeCell ref="O439:O440"/>
    <mergeCell ref="N439:N440"/>
    <mergeCell ref="I616:I620"/>
    <mergeCell ref="H439:H440"/>
    <mergeCell ref="L439:L440"/>
    <mergeCell ref="E616:E620"/>
    <mergeCell ref="F616:F620"/>
    <mergeCell ref="O752:O757"/>
    <mergeCell ref="K1010:K1011"/>
    <mergeCell ref="G616:G620"/>
    <mergeCell ref="H616:H620"/>
    <mergeCell ref="O758:O763"/>
    <mergeCell ref="J690:J697"/>
    <mergeCell ref="I690:I697"/>
    <mergeCell ref="H690:H697"/>
    <mergeCell ref="F698:F705"/>
    <mergeCell ref="G698:G705"/>
    <mergeCell ref="O690:O697"/>
    <mergeCell ref="M690:M697"/>
    <mergeCell ref="J818:J819"/>
    <mergeCell ref="K818:K819"/>
    <mergeCell ref="I831:I833"/>
    <mergeCell ref="J831:J833"/>
    <mergeCell ref="M1012:M1013"/>
    <mergeCell ref="O698:O705"/>
    <mergeCell ref="C706:C713"/>
    <mergeCell ref="J706:J713"/>
    <mergeCell ref="I1012:I1013"/>
    <mergeCell ref="J1012:J1013"/>
    <mergeCell ref="K1012:K1013"/>
    <mergeCell ref="H987:H989"/>
    <mergeCell ref="G894:G895"/>
    <mergeCell ref="H894:H895"/>
    <mergeCell ref="I894:I895"/>
    <mergeCell ref="J894:J895"/>
    <mergeCell ref="I987:I989"/>
    <mergeCell ref="J987:J989"/>
    <mergeCell ref="K987:K989"/>
    <mergeCell ref="J1010:J1011"/>
    <mergeCell ref="M984:M986"/>
    <mergeCell ref="N984:N986"/>
    <mergeCell ref="N876:N878"/>
    <mergeCell ref="I828:I830"/>
    <mergeCell ref="H1014:H1015"/>
    <mergeCell ref="I1014:I1015"/>
    <mergeCell ref="J1014:J1015"/>
    <mergeCell ref="K1014:K1015"/>
    <mergeCell ref="M1014:M1015"/>
    <mergeCell ref="N1014:N1015"/>
    <mergeCell ref="K841:K843"/>
    <mergeCell ref="L841:L843"/>
    <mergeCell ref="M841:M843"/>
    <mergeCell ref="N841:N843"/>
    <mergeCell ref="I835:I837"/>
    <mergeCell ref="H835:H837"/>
    <mergeCell ref="G835:G837"/>
    <mergeCell ref="N828:N830"/>
    <mergeCell ref="K831:K833"/>
    <mergeCell ref="L1012:L1013"/>
    <mergeCell ref="O1364:O1366"/>
    <mergeCell ref="N1364:N1366"/>
    <mergeCell ref="M1364:M1366"/>
    <mergeCell ref="L1364:L1366"/>
    <mergeCell ref="K1364:K1366"/>
    <mergeCell ref="J1364:J1366"/>
    <mergeCell ref="I1364:I1366"/>
    <mergeCell ref="H1364:H1366"/>
    <mergeCell ref="G1364:G1366"/>
    <mergeCell ref="F1364:F1366"/>
    <mergeCell ref="E1364:E1366"/>
    <mergeCell ref="D1364:D1366"/>
    <mergeCell ref="C1364:C1366"/>
    <mergeCell ref="C1082:C1083"/>
    <mergeCell ref="M1101:M1102"/>
    <mergeCell ref="L1101:L1102"/>
    <mergeCell ref="D1105:D1106"/>
    <mergeCell ref="D1103:D1104"/>
    <mergeCell ref="E1103:E1104"/>
    <mergeCell ref="G1103:G1104"/>
    <mergeCell ref="H1103:H1104"/>
    <mergeCell ref="I1103:I1104"/>
    <mergeCell ref="J1103:J1104"/>
    <mergeCell ref="K1103:K1104"/>
    <mergeCell ref="L1103:L1104"/>
    <mergeCell ref="M1103:M1104"/>
    <mergeCell ref="N1103:N1104"/>
    <mergeCell ref="E1101:E1102"/>
    <mergeCell ref="D1101:D1102"/>
    <mergeCell ref="C1101:C1102"/>
    <mergeCell ref="F1082:F1083"/>
    <mergeCell ref="E1082:E1083"/>
    <mergeCell ref="O1014:O1015"/>
    <mergeCell ref="G1105:G1106"/>
    <mergeCell ref="J1109:J1110"/>
    <mergeCell ref="K1109:K1110"/>
    <mergeCell ref="O1082:O1083"/>
    <mergeCell ref="N1082:N1083"/>
    <mergeCell ref="M1082:M1083"/>
    <mergeCell ref="D196:D197"/>
    <mergeCell ref="H178:H181"/>
    <mergeCell ref="G196:G197"/>
    <mergeCell ref="H196:H197"/>
    <mergeCell ref="C295:C296"/>
    <mergeCell ref="D295:D296"/>
    <mergeCell ref="E295:E296"/>
    <mergeCell ref="F295:F296"/>
    <mergeCell ref="G295:G296"/>
    <mergeCell ref="F281:F282"/>
    <mergeCell ref="G281:G282"/>
    <mergeCell ref="H281:H282"/>
    <mergeCell ref="F279:F280"/>
    <mergeCell ref="G279:G280"/>
    <mergeCell ref="H279:H280"/>
    <mergeCell ref="H198:H199"/>
    <mergeCell ref="D277:D278"/>
    <mergeCell ref="E277:E278"/>
    <mergeCell ref="C277:C278"/>
    <mergeCell ref="C260:C262"/>
    <mergeCell ref="D260:D262"/>
    <mergeCell ref="E260:E262"/>
    <mergeCell ref="F260:F262"/>
    <mergeCell ref="C289:C290"/>
    <mergeCell ref="C279:C280"/>
    <mergeCell ref="D305:D310"/>
    <mergeCell ref="C305:C310"/>
    <mergeCell ref="G359:G360"/>
    <mergeCell ref="C323:C328"/>
    <mergeCell ref="D323:D328"/>
    <mergeCell ref="E323:E328"/>
    <mergeCell ref="I311:I316"/>
    <mergeCell ref="K329:K334"/>
    <mergeCell ref="C359:C360"/>
    <mergeCell ref="E357:E358"/>
    <mergeCell ref="D357:D358"/>
    <mergeCell ref="C357:C358"/>
    <mergeCell ref="K301:K302"/>
    <mergeCell ref="C341:C344"/>
    <mergeCell ref="D341:D344"/>
    <mergeCell ref="E341:E344"/>
    <mergeCell ref="F341:F344"/>
    <mergeCell ref="G341:G344"/>
    <mergeCell ref="H341:H344"/>
    <mergeCell ref="I341:I344"/>
    <mergeCell ref="J341:J344"/>
    <mergeCell ref="K341:K344"/>
    <mergeCell ref="H305:H310"/>
    <mergeCell ref="D301:D302"/>
    <mergeCell ref="E301:E302"/>
    <mergeCell ref="D359:D360"/>
    <mergeCell ref="H359:H360"/>
    <mergeCell ref="F357:F358"/>
    <mergeCell ref="K357:K358"/>
    <mergeCell ref="C317:C322"/>
    <mergeCell ref="I305:I310"/>
    <mergeCell ref="C329:C334"/>
    <mergeCell ref="L357:L358"/>
    <mergeCell ref="I359:I360"/>
    <mergeCell ref="F367:F368"/>
    <mergeCell ref="G367:G368"/>
    <mergeCell ref="H367:H368"/>
    <mergeCell ref="I367:I368"/>
    <mergeCell ref="J367:J368"/>
    <mergeCell ref="K359:K360"/>
    <mergeCell ref="J357:J358"/>
    <mergeCell ref="I357:I358"/>
    <mergeCell ref="H357:H358"/>
    <mergeCell ref="G357:G358"/>
    <mergeCell ref="M818:M819"/>
    <mergeCell ref="N690:N697"/>
    <mergeCell ref="L690:L697"/>
    <mergeCell ref="M621:M625"/>
    <mergeCell ref="N621:N625"/>
    <mergeCell ref="J388:J389"/>
    <mergeCell ref="K388:K389"/>
    <mergeCell ref="L388:L389"/>
    <mergeCell ref="M388:M389"/>
    <mergeCell ref="L758:L763"/>
    <mergeCell ref="M752:M757"/>
    <mergeCell ref="N752:N757"/>
    <mergeCell ref="K758:K763"/>
    <mergeCell ref="L415:L416"/>
    <mergeCell ref="M415:M416"/>
    <mergeCell ref="N415:N416"/>
    <mergeCell ref="F411:F412"/>
    <mergeCell ref="G411:G412"/>
    <mergeCell ref="H411:H412"/>
    <mergeCell ref="I411:I412"/>
    <mergeCell ref="K752:K757"/>
    <mergeCell ref="M1010:M1011"/>
    <mergeCell ref="L1010:L1011"/>
    <mergeCell ref="G882:G884"/>
    <mergeCell ref="H882:H884"/>
    <mergeCell ref="I882:I884"/>
    <mergeCell ref="J882:J884"/>
    <mergeCell ref="K882:K884"/>
    <mergeCell ref="L882:L884"/>
    <mergeCell ref="M882:M884"/>
    <mergeCell ref="N882:N884"/>
    <mergeCell ref="F932:F934"/>
    <mergeCell ref="F841:F843"/>
    <mergeCell ref="G841:G843"/>
    <mergeCell ref="H841:H843"/>
    <mergeCell ref="I841:I843"/>
    <mergeCell ref="J841:J843"/>
    <mergeCell ref="I1010:I1011"/>
    <mergeCell ref="I752:I757"/>
    <mergeCell ref="J752:J757"/>
    <mergeCell ref="L831:L833"/>
    <mergeCell ref="G758:G763"/>
    <mergeCell ref="F956:F958"/>
    <mergeCell ref="G956:G958"/>
    <mergeCell ref="H956:H958"/>
    <mergeCell ref="I956:I958"/>
    <mergeCell ref="J956:J958"/>
    <mergeCell ref="K956:K958"/>
    <mergeCell ref="L956:L958"/>
    <mergeCell ref="M956:M958"/>
    <mergeCell ref="N956:N958"/>
    <mergeCell ref="D932:D934"/>
    <mergeCell ref="O1010:O1011"/>
    <mergeCell ref="K894:K895"/>
    <mergeCell ref="O932:O934"/>
    <mergeCell ref="N932:N934"/>
    <mergeCell ref="M932:M934"/>
    <mergeCell ref="L932:L934"/>
    <mergeCell ref="N941:N943"/>
    <mergeCell ref="O941:O943"/>
    <mergeCell ref="L987:L989"/>
    <mergeCell ref="M987:M989"/>
    <mergeCell ref="N987:N989"/>
    <mergeCell ref="O987:O989"/>
    <mergeCell ref="G941:G943"/>
    <mergeCell ref="H941:H943"/>
    <mergeCell ref="I941:I943"/>
    <mergeCell ref="J941:J943"/>
    <mergeCell ref="K941:K943"/>
    <mergeCell ref="L984:L986"/>
    <mergeCell ref="L950:L952"/>
    <mergeCell ref="M950:M952"/>
    <mergeCell ref="N1010:N1011"/>
    <mergeCell ref="J944:J946"/>
    <mergeCell ref="K944:K946"/>
    <mergeCell ref="L944:L946"/>
    <mergeCell ref="M944:M946"/>
    <mergeCell ref="N944:N946"/>
    <mergeCell ref="O944:O946"/>
    <mergeCell ref="I984:I986"/>
    <mergeCell ref="J984:J986"/>
    <mergeCell ref="E956:E958"/>
    <mergeCell ref="O956:O958"/>
    <mergeCell ref="M1086:M1087"/>
    <mergeCell ref="N1086:N1087"/>
    <mergeCell ref="O1086:O1087"/>
    <mergeCell ref="L1082:L1083"/>
    <mergeCell ref="K1082:K1083"/>
    <mergeCell ref="J1082:J1083"/>
    <mergeCell ref="I1082:I1083"/>
    <mergeCell ref="O1105:O1106"/>
    <mergeCell ref="F1103:F1104"/>
    <mergeCell ref="R912:R913"/>
    <mergeCell ref="S912:S913"/>
    <mergeCell ref="C938:C940"/>
    <mergeCell ref="D938:D940"/>
    <mergeCell ref="E938:E940"/>
    <mergeCell ref="F938:F940"/>
    <mergeCell ref="G938:G940"/>
    <mergeCell ref="H938:H940"/>
    <mergeCell ref="I938:I940"/>
    <mergeCell ref="J938:J940"/>
    <mergeCell ref="K938:K940"/>
    <mergeCell ref="L938:L940"/>
    <mergeCell ref="M938:M940"/>
    <mergeCell ref="N938:N940"/>
    <mergeCell ref="O938:O940"/>
    <mergeCell ref="G932:G934"/>
    <mergeCell ref="L935:L937"/>
    <mergeCell ref="M935:M937"/>
    <mergeCell ref="N935:N937"/>
    <mergeCell ref="O935:O937"/>
    <mergeCell ref="D935:D937"/>
    <mergeCell ref="E935:E937"/>
    <mergeCell ref="F935:F937"/>
    <mergeCell ref="C1459:C1460"/>
    <mergeCell ref="D1459:D1460"/>
    <mergeCell ref="E1459:E1460"/>
    <mergeCell ref="F1459:F1460"/>
    <mergeCell ref="G1459:G1460"/>
    <mergeCell ref="H1459:H1460"/>
    <mergeCell ref="I1459:I1460"/>
    <mergeCell ref="J1459:J1460"/>
    <mergeCell ref="K1459:K1460"/>
    <mergeCell ref="L1459:L1460"/>
    <mergeCell ref="M1459:M1460"/>
    <mergeCell ref="N1459:N1460"/>
    <mergeCell ref="O1459:O1460"/>
    <mergeCell ref="G1455:G1456"/>
    <mergeCell ref="H1455:H1456"/>
    <mergeCell ref="C1451:C1452"/>
    <mergeCell ref="M1451:M1452"/>
    <mergeCell ref="L1451:L1452"/>
    <mergeCell ref="K1451:K1452"/>
    <mergeCell ref="O1455:O1456"/>
    <mergeCell ref="K1453:K1454"/>
    <mergeCell ref="N1453:N1454"/>
    <mergeCell ref="O1453:O1454"/>
    <mergeCell ref="H1453:H1454"/>
    <mergeCell ref="I1453:I1454"/>
    <mergeCell ref="O1451:O1452"/>
    <mergeCell ref="N1451:N1452"/>
    <mergeCell ref="J1453:J1454"/>
    <mergeCell ref="C1455:C1456"/>
    <mergeCell ref="D1455:D1456"/>
    <mergeCell ref="E1455:E1456"/>
    <mergeCell ref="F1455:F1456"/>
    <mergeCell ref="F335:F340"/>
    <mergeCell ref="G335:G340"/>
    <mergeCell ref="H335:H340"/>
    <mergeCell ref="I335:I340"/>
    <mergeCell ref="J335:J340"/>
    <mergeCell ref="G1091:G1092"/>
    <mergeCell ref="H1091:H1092"/>
    <mergeCell ref="I1091:I1092"/>
    <mergeCell ref="J1091:J1092"/>
    <mergeCell ref="K1091:K1092"/>
    <mergeCell ref="N1373:N1375"/>
    <mergeCell ref="O1373:O1375"/>
    <mergeCell ref="C1370:C1372"/>
    <mergeCell ref="D1370:D1372"/>
    <mergeCell ref="E1370:E1372"/>
    <mergeCell ref="F1370:F1372"/>
    <mergeCell ref="P1423:P1426"/>
    <mergeCell ref="L1014:L1015"/>
    <mergeCell ref="F1367:F1369"/>
    <mergeCell ref="G1367:G1369"/>
    <mergeCell ref="H1367:H1369"/>
    <mergeCell ref="I1367:I1369"/>
    <mergeCell ref="J1367:J1369"/>
    <mergeCell ref="K1367:K1369"/>
    <mergeCell ref="L1367:L1369"/>
    <mergeCell ref="M1367:M1369"/>
    <mergeCell ref="N1367:N1369"/>
    <mergeCell ref="O1367:O1369"/>
    <mergeCell ref="O1388:O1389"/>
    <mergeCell ref="N1388:N1389"/>
    <mergeCell ref="M1388:M1389"/>
    <mergeCell ref="L1086:L1087"/>
    <mergeCell ref="P187:P194"/>
    <mergeCell ref="Q187:Q194"/>
    <mergeCell ref="R187:R194"/>
    <mergeCell ref="A240:A247"/>
    <mergeCell ref="B240:B247"/>
    <mergeCell ref="I1455:I1456"/>
    <mergeCell ref="J1455:J1456"/>
    <mergeCell ref="C1373:C1375"/>
    <mergeCell ref="D1373:D1375"/>
    <mergeCell ref="E1373:E1375"/>
    <mergeCell ref="F1373:F1375"/>
    <mergeCell ref="G1373:G1375"/>
    <mergeCell ref="H1373:H1375"/>
    <mergeCell ref="I1373:I1375"/>
    <mergeCell ref="J1373:J1375"/>
    <mergeCell ref="K1373:K1375"/>
    <mergeCell ref="M196:M197"/>
    <mergeCell ref="N196:N197"/>
    <mergeCell ref="O196:O197"/>
    <mergeCell ref="C198:C199"/>
    <mergeCell ref="F198:F199"/>
    <mergeCell ref="G198:G199"/>
    <mergeCell ref="O357:O358"/>
    <mergeCell ref="N357:N358"/>
    <mergeCell ref="M357:M358"/>
    <mergeCell ref="L301:L302"/>
    <mergeCell ref="M301:M302"/>
    <mergeCell ref="N301:N302"/>
    <mergeCell ref="O301:O302"/>
    <mergeCell ref="C335:C340"/>
    <mergeCell ref="D335:D340"/>
    <mergeCell ref="E335:E340"/>
    <mergeCell ref="Q269:Q276"/>
    <mergeCell ref="R269:R276"/>
    <mergeCell ref="S269:S276"/>
    <mergeCell ref="C263:C265"/>
    <mergeCell ref="D263:D265"/>
    <mergeCell ref="E263:E265"/>
    <mergeCell ref="F263:F265"/>
    <mergeCell ref="G263:G265"/>
    <mergeCell ref="H263:H265"/>
    <mergeCell ref="I263:I265"/>
    <mergeCell ref="J263:J265"/>
    <mergeCell ref="A69:A76"/>
    <mergeCell ref="B69:B76"/>
    <mergeCell ref="P69:P76"/>
    <mergeCell ref="Q69:Q76"/>
    <mergeCell ref="R69:R76"/>
    <mergeCell ref="A77:A84"/>
    <mergeCell ref="B77:B84"/>
    <mergeCell ref="P77:P84"/>
    <mergeCell ref="Q77:Q84"/>
    <mergeCell ref="K263:K265"/>
    <mergeCell ref="L263:L265"/>
    <mergeCell ref="M263:M265"/>
    <mergeCell ref="N263:N265"/>
    <mergeCell ref="O263:O265"/>
    <mergeCell ref="R77:R84"/>
    <mergeCell ref="A136:A143"/>
    <mergeCell ref="B136:B143"/>
    <mergeCell ref="A144:A151"/>
    <mergeCell ref="B144:B151"/>
    <mergeCell ref="P144:P151"/>
    <mergeCell ref="Q144:Q151"/>
    <mergeCell ref="I323:I328"/>
    <mergeCell ref="J323:J328"/>
    <mergeCell ref="L329:L334"/>
    <mergeCell ref="M329:M334"/>
    <mergeCell ref="N329:N334"/>
    <mergeCell ref="O329:O334"/>
    <mergeCell ref="K317:K322"/>
    <mergeCell ref="L317:L322"/>
    <mergeCell ref="M317:M322"/>
    <mergeCell ref="N317:N322"/>
    <mergeCell ref="O317:O322"/>
    <mergeCell ref="P21:P28"/>
    <mergeCell ref="Q21:Q28"/>
    <mergeCell ref="R21:R28"/>
    <mergeCell ref="S21:S28"/>
    <mergeCell ref="A29:A36"/>
    <mergeCell ref="B29:B36"/>
    <mergeCell ref="D178:D181"/>
    <mergeCell ref="C178:C181"/>
    <mergeCell ref="I287:I288"/>
    <mergeCell ref="J287:J288"/>
    <mergeCell ref="K287:K288"/>
    <mergeCell ref="L287:L288"/>
    <mergeCell ref="M287:M288"/>
    <mergeCell ref="N287:N288"/>
    <mergeCell ref="O287:O288"/>
    <mergeCell ref="O277:O278"/>
    <mergeCell ref="I277:I278"/>
    <mergeCell ref="J277:J278"/>
    <mergeCell ref="A269:A276"/>
    <mergeCell ref="B269:B276"/>
    <mergeCell ref="P269:P276"/>
    <mergeCell ref="O367:O368"/>
    <mergeCell ref="L359:L360"/>
    <mergeCell ref="M359:M360"/>
    <mergeCell ref="N359:N360"/>
    <mergeCell ref="O359:O360"/>
    <mergeCell ref="C363:C364"/>
    <mergeCell ref="D363:D364"/>
    <mergeCell ref="E363:E364"/>
    <mergeCell ref="C361:C362"/>
    <mergeCell ref="D361:D362"/>
    <mergeCell ref="E361:E362"/>
    <mergeCell ref="F361:F362"/>
    <mergeCell ref="G361:G362"/>
    <mergeCell ref="H361:H362"/>
    <mergeCell ref="I361:I362"/>
    <mergeCell ref="J361:J362"/>
    <mergeCell ref="K361:K362"/>
    <mergeCell ref="L361:L362"/>
    <mergeCell ref="M361:M362"/>
    <mergeCell ref="N361:N362"/>
    <mergeCell ref="M363:M364"/>
    <mergeCell ref="N363:N364"/>
    <mergeCell ref="O363:O364"/>
    <mergeCell ref="H363:H364"/>
    <mergeCell ref="I363:I364"/>
    <mergeCell ref="J363:J364"/>
    <mergeCell ref="K363:K364"/>
    <mergeCell ref="L363:L364"/>
    <mergeCell ref="L380:L381"/>
    <mergeCell ref="M380:M381"/>
    <mergeCell ref="N380:N381"/>
    <mergeCell ref="O380:O381"/>
    <mergeCell ref="O378:O379"/>
    <mergeCell ref="N378:N379"/>
    <mergeCell ref="M378:M379"/>
    <mergeCell ref="L378:L379"/>
    <mergeCell ref="C384:C385"/>
    <mergeCell ref="D384:D385"/>
    <mergeCell ref="E384:E385"/>
    <mergeCell ref="F384:F385"/>
    <mergeCell ref="G384:G385"/>
    <mergeCell ref="J384:J385"/>
    <mergeCell ref="K384:K385"/>
    <mergeCell ref="L384:L385"/>
    <mergeCell ref="M384:M385"/>
    <mergeCell ref="N384:N385"/>
    <mergeCell ref="O384:O385"/>
    <mergeCell ref="C382:C383"/>
    <mergeCell ref="H380:H381"/>
    <mergeCell ref="I380:I381"/>
    <mergeCell ref="J380:J381"/>
    <mergeCell ref="K378:K379"/>
    <mergeCell ref="D382:D383"/>
    <mergeCell ref="G378:G379"/>
    <mergeCell ref="F378:F379"/>
    <mergeCell ref="E382:E383"/>
    <mergeCell ref="F382:F383"/>
    <mergeCell ref="G382:G383"/>
    <mergeCell ref="L382:L383"/>
    <mergeCell ref="M382:M383"/>
    <mergeCell ref="H413:H414"/>
    <mergeCell ref="I413:I414"/>
    <mergeCell ref="J413:J414"/>
    <mergeCell ref="K413:K414"/>
    <mergeCell ref="L413:L414"/>
    <mergeCell ref="M413:M414"/>
    <mergeCell ref="N413:N414"/>
    <mergeCell ref="O413:O414"/>
    <mergeCell ref="J417:J418"/>
    <mergeCell ref="K417:K418"/>
    <mergeCell ref="L417:L418"/>
    <mergeCell ref="M417:M418"/>
    <mergeCell ref="N417:N418"/>
    <mergeCell ref="O417:O418"/>
    <mergeCell ref="C415:C416"/>
    <mergeCell ref="D415:D416"/>
    <mergeCell ref="E415:E416"/>
    <mergeCell ref="F415:F416"/>
    <mergeCell ref="G415:G416"/>
    <mergeCell ref="H415:H416"/>
    <mergeCell ref="I415:I416"/>
    <mergeCell ref="J415:J416"/>
    <mergeCell ref="O415:O416"/>
    <mergeCell ref="G417:G418"/>
    <mergeCell ref="H417:H418"/>
    <mergeCell ref="A553:A558"/>
    <mergeCell ref="B553:B558"/>
    <mergeCell ref="P553:P558"/>
    <mergeCell ref="A559:A564"/>
    <mergeCell ref="B559:B564"/>
    <mergeCell ref="P559:P564"/>
    <mergeCell ref="A565:A572"/>
    <mergeCell ref="B565:B572"/>
    <mergeCell ref="P565:P572"/>
    <mergeCell ref="Q565:Q572"/>
    <mergeCell ref="M439:M440"/>
    <mergeCell ref="K431:K432"/>
    <mergeCell ref="P464:P465"/>
    <mergeCell ref="Q464:Q465"/>
    <mergeCell ref="R464:R465"/>
    <mergeCell ref="S464:S465"/>
    <mergeCell ref="A463:A470"/>
    <mergeCell ref="B469:B470"/>
    <mergeCell ref="B467:B468"/>
    <mergeCell ref="B464:B465"/>
    <mergeCell ref="A547:A552"/>
    <mergeCell ref="B547:B552"/>
    <mergeCell ref="P547:P552"/>
    <mergeCell ref="P541:P546"/>
    <mergeCell ref="A485:A490"/>
    <mergeCell ref="A515:A520"/>
    <mergeCell ref="B515:B520"/>
    <mergeCell ref="P515:P520"/>
    <mergeCell ref="A528:A533"/>
    <mergeCell ref="B528:B533"/>
    <mergeCell ref="P528:P533"/>
    <mergeCell ref="A541:A546"/>
    <mergeCell ref="B541:B546"/>
    <mergeCell ref="A508:A514"/>
    <mergeCell ref="B508:B514"/>
    <mergeCell ref="P508:P514"/>
    <mergeCell ref="A521:A527"/>
    <mergeCell ref="B521:B527"/>
    <mergeCell ref="P521:P527"/>
    <mergeCell ref="A534:A540"/>
    <mergeCell ref="B534:B540"/>
    <mergeCell ref="B485:B490"/>
    <mergeCell ref="P485:P490"/>
    <mergeCell ref="A496:A499"/>
    <mergeCell ref="B496:B499"/>
    <mergeCell ref="P496:P499"/>
    <mergeCell ref="P534:P540"/>
    <mergeCell ref="A1487:A1496"/>
    <mergeCell ref="B1495:B1496"/>
    <mergeCell ref="P1495:P1496"/>
    <mergeCell ref="C1461:C1462"/>
    <mergeCell ref="D1461:D1462"/>
    <mergeCell ref="E1461:E1462"/>
    <mergeCell ref="F1461:F1462"/>
    <mergeCell ref="G1461:G1462"/>
    <mergeCell ref="H1461:H1462"/>
    <mergeCell ref="I1461:I1462"/>
    <mergeCell ref="J1461:J1462"/>
    <mergeCell ref="K1461:K1462"/>
    <mergeCell ref="L1461:L1462"/>
    <mergeCell ref="M1461:M1462"/>
    <mergeCell ref="N1461:N1462"/>
    <mergeCell ref="O1461:O1462"/>
    <mergeCell ref="P682:P688"/>
    <mergeCell ref="P29:P36"/>
    <mergeCell ref="Q29:Q36"/>
    <mergeCell ref="R29:R36"/>
    <mergeCell ref="S29:S36"/>
    <mergeCell ref="A37:A44"/>
    <mergeCell ref="B37:B44"/>
    <mergeCell ref="P37:P44"/>
    <mergeCell ref="Q37:Q44"/>
    <mergeCell ref="R37:R44"/>
    <mergeCell ref="S37:S44"/>
    <mergeCell ref="A45:A52"/>
    <mergeCell ref="B45:B52"/>
    <mergeCell ref="P48:P52"/>
    <mergeCell ref="A53:A60"/>
    <mergeCell ref="B53:B60"/>
    <mergeCell ref="P53:P60"/>
    <mergeCell ref="A61:A68"/>
    <mergeCell ref="B61:B68"/>
    <mergeCell ref="P61:P68"/>
    <mergeCell ref="S77:S84"/>
    <mergeCell ref="A85:A92"/>
    <mergeCell ref="B85:B92"/>
    <mergeCell ref="P85:P92"/>
    <mergeCell ref="A93:A100"/>
    <mergeCell ref="B93:B100"/>
    <mergeCell ref="P93:P100"/>
    <mergeCell ref="A102:A109"/>
    <mergeCell ref="B102:B109"/>
    <mergeCell ref="P102:P109"/>
    <mergeCell ref="Q102:Q109"/>
    <mergeCell ref="R102:R109"/>
    <mergeCell ref="S102:S109"/>
    <mergeCell ref="A110:A127"/>
    <mergeCell ref="B110:B127"/>
    <mergeCell ref="A128:A135"/>
    <mergeCell ref="B128:B135"/>
    <mergeCell ref="P128:P135"/>
    <mergeCell ref="Q128:Q135"/>
    <mergeCell ref="R128:R135"/>
    <mergeCell ref="S128:S135"/>
    <mergeCell ref="N117:N122"/>
    <mergeCell ref="O117:O122"/>
    <mergeCell ref="C117:C122"/>
    <mergeCell ref="D117:D122"/>
    <mergeCell ref="E117:E122"/>
    <mergeCell ref="F117:F122"/>
    <mergeCell ref="G117:G122"/>
    <mergeCell ref="H117:H122"/>
    <mergeCell ref="I117:I122"/>
    <mergeCell ref="J117:J122"/>
    <mergeCell ref="K117:K122"/>
    <mergeCell ref="S144:S151"/>
    <mergeCell ref="A152:A159"/>
    <mergeCell ref="B152:B159"/>
    <mergeCell ref="A160:A167"/>
    <mergeCell ref="B160:B167"/>
    <mergeCell ref="P160:P167"/>
    <mergeCell ref="Q160:Q167"/>
    <mergeCell ref="R160:R167"/>
    <mergeCell ref="S160:S167"/>
    <mergeCell ref="A168:A175"/>
    <mergeCell ref="B168:B175"/>
    <mergeCell ref="P168:P175"/>
    <mergeCell ref="Q168:Q175"/>
    <mergeCell ref="R168:R175"/>
    <mergeCell ref="S168:S175"/>
    <mergeCell ref="P137:P138"/>
    <mergeCell ref="A176:A186"/>
    <mergeCell ref="B176:B186"/>
    <mergeCell ref="R144:R151"/>
    <mergeCell ref="O178:O181"/>
    <mergeCell ref="N178:N181"/>
    <mergeCell ref="M178:M181"/>
    <mergeCell ref="L178:L181"/>
    <mergeCell ref="K178:K181"/>
    <mergeCell ref="S187:S194"/>
    <mergeCell ref="A195:A204"/>
    <mergeCell ref="B195:B204"/>
    <mergeCell ref="A205:A215"/>
    <mergeCell ref="B205:B215"/>
    <mergeCell ref="A216:A223"/>
    <mergeCell ref="B216:B223"/>
    <mergeCell ref="A224:A231"/>
    <mergeCell ref="B224:B231"/>
    <mergeCell ref="A232:A239"/>
    <mergeCell ref="B232:B239"/>
    <mergeCell ref="P232:P239"/>
    <mergeCell ref="Q232:Q239"/>
    <mergeCell ref="R232:R239"/>
    <mergeCell ref="S232:S239"/>
    <mergeCell ref="J178:J181"/>
    <mergeCell ref="I178:I181"/>
    <mergeCell ref="J196:J197"/>
    <mergeCell ref="K196:K197"/>
    <mergeCell ref="L196:L197"/>
    <mergeCell ref="F206:F207"/>
    <mergeCell ref="G206:G207"/>
    <mergeCell ref="C206:C207"/>
    <mergeCell ref="D206:D207"/>
    <mergeCell ref="E206:E207"/>
    <mergeCell ref="P182:P186"/>
    <mergeCell ref="P216:P223"/>
    <mergeCell ref="Q216:Q223"/>
    <mergeCell ref="R216:R223"/>
    <mergeCell ref="S216:S223"/>
    <mergeCell ref="A187:A194"/>
    <mergeCell ref="B187:B194"/>
    <mergeCell ref="P240:P247"/>
    <mergeCell ref="Q240:Q247"/>
    <mergeCell ref="R240:R247"/>
    <mergeCell ref="S240:S247"/>
    <mergeCell ref="C266:C268"/>
    <mergeCell ref="D266:D268"/>
    <mergeCell ref="E266:E268"/>
    <mergeCell ref="F266:F268"/>
    <mergeCell ref="G266:G268"/>
    <mergeCell ref="H266:H268"/>
    <mergeCell ref="I266:I268"/>
    <mergeCell ref="J266:J268"/>
    <mergeCell ref="K266:K268"/>
    <mergeCell ref="L266:L268"/>
    <mergeCell ref="M266:M268"/>
    <mergeCell ref="N266:N268"/>
    <mergeCell ref="O266:O268"/>
    <mergeCell ref="O251:O253"/>
    <mergeCell ref="M254:M256"/>
    <mergeCell ref="M257:M259"/>
    <mergeCell ref="N257:N259"/>
    <mergeCell ref="O257:O259"/>
    <mergeCell ref="N260:N262"/>
    <mergeCell ref="O260:O262"/>
    <mergeCell ref="N248:N250"/>
    <mergeCell ref="M248:M250"/>
    <mergeCell ref="N254:N256"/>
    <mergeCell ref="O254:O256"/>
    <mergeCell ref="A248:A268"/>
    <mergeCell ref="B248:B268"/>
    <mergeCell ref="E248:E250"/>
    <mergeCell ref="D248:D250"/>
    <mergeCell ref="C248:C250"/>
    <mergeCell ref="C251:C253"/>
    <mergeCell ref="D251:D253"/>
    <mergeCell ref="I254:I256"/>
    <mergeCell ref="K248:K250"/>
    <mergeCell ref="F257:F259"/>
    <mergeCell ref="G257:G259"/>
    <mergeCell ref="H257:H259"/>
    <mergeCell ref="I257:I259"/>
    <mergeCell ref="A277:A290"/>
    <mergeCell ref="B277:B290"/>
    <mergeCell ref="C303:C304"/>
    <mergeCell ref="D303:D304"/>
    <mergeCell ref="E303:E304"/>
    <mergeCell ref="F303:F304"/>
    <mergeCell ref="G303:G304"/>
    <mergeCell ref="H303:H304"/>
    <mergeCell ref="I303:I304"/>
    <mergeCell ref="J303:J304"/>
    <mergeCell ref="K303:K304"/>
    <mergeCell ref="C301:C302"/>
    <mergeCell ref="E279:E280"/>
    <mergeCell ref="G277:G278"/>
    <mergeCell ref="H277:H278"/>
    <mergeCell ref="C293:C294"/>
    <mergeCell ref="F301:F302"/>
    <mergeCell ref="G301:G302"/>
    <mergeCell ref="C285:C286"/>
    <mergeCell ref="O303:O304"/>
    <mergeCell ref="A291:A304"/>
    <mergeCell ref="B291:B304"/>
    <mergeCell ref="H295:H296"/>
    <mergeCell ref="I295:I296"/>
    <mergeCell ref="K299:K300"/>
    <mergeCell ref="L299:L300"/>
    <mergeCell ref="M299:M300"/>
    <mergeCell ref="C287:C288"/>
    <mergeCell ref="D287:D288"/>
    <mergeCell ref="E287:E288"/>
    <mergeCell ref="F287:F288"/>
    <mergeCell ref="G287:G288"/>
    <mergeCell ref="H287:H288"/>
    <mergeCell ref="N297:N298"/>
    <mergeCell ref="O297:O298"/>
    <mergeCell ref="J293:J294"/>
    <mergeCell ref="C299:C300"/>
    <mergeCell ref="L303:L304"/>
    <mergeCell ref="M303:M304"/>
    <mergeCell ref="N303:N304"/>
    <mergeCell ref="N299:N300"/>
    <mergeCell ref="O299:O300"/>
    <mergeCell ref="I299:I300"/>
    <mergeCell ref="J299:J300"/>
    <mergeCell ref="L341:L344"/>
    <mergeCell ref="M341:M344"/>
    <mergeCell ref="N341:N344"/>
    <mergeCell ref="O341:O344"/>
    <mergeCell ref="A305:A344"/>
    <mergeCell ref="B305:B344"/>
    <mergeCell ref="A347:A348"/>
    <mergeCell ref="B347:B348"/>
    <mergeCell ref="K323:K328"/>
    <mergeCell ref="L323:L328"/>
    <mergeCell ref="M323:M328"/>
    <mergeCell ref="N323:N328"/>
    <mergeCell ref="O323:O328"/>
    <mergeCell ref="M305:M310"/>
    <mergeCell ref="L305:L310"/>
    <mergeCell ref="K305:K310"/>
    <mergeCell ref="M311:M316"/>
    <mergeCell ref="N311:N316"/>
    <mergeCell ref="O311:O316"/>
    <mergeCell ref="O305:O310"/>
    <mergeCell ref="N305:N310"/>
    <mergeCell ref="A345:A346"/>
    <mergeCell ref="B345:B346"/>
    <mergeCell ref="F305:F310"/>
    <mergeCell ref="K335:K340"/>
    <mergeCell ref="L335:L340"/>
    <mergeCell ref="M335:M340"/>
    <mergeCell ref="N335:N340"/>
    <mergeCell ref="O335:O340"/>
    <mergeCell ref="F323:F328"/>
    <mergeCell ref="G323:G328"/>
    <mergeCell ref="H323:H328"/>
    <mergeCell ref="A371:A377"/>
    <mergeCell ref="B371:B377"/>
    <mergeCell ref="A378:A390"/>
    <mergeCell ref="B378:B390"/>
    <mergeCell ref="A349:A356"/>
    <mergeCell ref="B349:B356"/>
    <mergeCell ref="P349:P356"/>
    <mergeCell ref="Q349:Q356"/>
    <mergeCell ref="R349:R356"/>
    <mergeCell ref="S349:S356"/>
    <mergeCell ref="A357:A370"/>
    <mergeCell ref="B357:B370"/>
    <mergeCell ref="C369:C370"/>
    <mergeCell ref="D369:D370"/>
    <mergeCell ref="E369:E370"/>
    <mergeCell ref="F369:F370"/>
    <mergeCell ref="G369:G370"/>
    <mergeCell ref="H369:H370"/>
    <mergeCell ref="I369:I370"/>
    <mergeCell ref="J369:J370"/>
    <mergeCell ref="K369:K370"/>
    <mergeCell ref="L369:L370"/>
    <mergeCell ref="M369:M370"/>
    <mergeCell ref="N369:N370"/>
    <mergeCell ref="O369:O370"/>
    <mergeCell ref="C388:C389"/>
    <mergeCell ref="D388:D389"/>
    <mergeCell ref="E388:E389"/>
    <mergeCell ref="F388:F389"/>
    <mergeCell ref="G388:G389"/>
    <mergeCell ref="H388:H389"/>
    <mergeCell ref="I388:I389"/>
    <mergeCell ref="P392:P399"/>
    <mergeCell ref="Q392:Q399"/>
    <mergeCell ref="R392:R399"/>
    <mergeCell ref="S392:S399"/>
    <mergeCell ref="B400:B404"/>
    <mergeCell ref="P400:P404"/>
    <mergeCell ref="A405:A409"/>
    <mergeCell ref="B405:B409"/>
    <mergeCell ref="P405:P409"/>
    <mergeCell ref="C421:C422"/>
    <mergeCell ref="D421:D422"/>
    <mergeCell ref="E421:E422"/>
    <mergeCell ref="F421:F422"/>
    <mergeCell ref="G421:G422"/>
    <mergeCell ref="H421:H422"/>
    <mergeCell ref="I421:I422"/>
    <mergeCell ref="J421:J422"/>
    <mergeCell ref="K421:K422"/>
    <mergeCell ref="L421:L422"/>
    <mergeCell ref="M421:M422"/>
    <mergeCell ref="N421:N422"/>
    <mergeCell ref="O421:O422"/>
    <mergeCell ref="A410:A422"/>
    <mergeCell ref="B410:B422"/>
    <mergeCell ref="C419:C420"/>
    <mergeCell ref="D419:D420"/>
    <mergeCell ref="E419:E420"/>
    <mergeCell ref="F419:F420"/>
    <mergeCell ref="G419:G420"/>
    <mergeCell ref="H419:H420"/>
    <mergeCell ref="I419:I420"/>
    <mergeCell ref="J419:J420"/>
    <mergeCell ref="B423:B430"/>
    <mergeCell ref="P423:P430"/>
    <mergeCell ref="Q423:Q430"/>
    <mergeCell ref="R423:R430"/>
    <mergeCell ref="S423:S430"/>
    <mergeCell ref="A431:A438"/>
    <mergeCell ref="B431:B438"/>
    <mergeCell ref="P433:P438"/>
    <mergeCell ref="A439:A447"/>
    <mergeCell ref="B439:B447"/>
    <mergeCell ref="P443:P447"/>
    <mergeCell ref="A448:A455"/>
    <mergeCell ref="B448:B455"/>
    <mergeCell ref="P448:P455"/>
    <mergeCell ref="Q448:Q455"/>
    <mergeCell ref="R448:R455"/>
    <mergeCell ref="S448:S455"/>
    <mergeCell ref="A423:A430"/>
    <mergeCell ref="K439:K440"/>
    <mergeCell ref="E439:E440"/>
    <mergeCell ref="C439:C440"/>
    <mergeCell ref="G439:G440"/>
    <mergeCell ref="F439:F440"/>
    <mergeCell ref="D439:D440"/>
    <mergeCell ref="J439:J440"/>
    <mergeCell ref="I431:I432"/>
    <mergeCell ref="H431:H432"/>
    <mergeCell ref="L431:L432"/>
    <mergeCell ref="O441:O442"/>
    <mergeCell ref="C441:C442"/>
    <mergeCell ref="D441:D442"/>
    <mergeCell ref="F431:F432"/>
    <mergeCell ref="A456:A462"/>
    <mergeCell ref="B456:B462"/>
    <mergeCell ref="P461:P462"/>
    <mergeCell ref="A471:A478"/>
    <mergeCell ref="B471:B478"/>
    <mergeCell ref="P471:P478"/>
    <mergeCell ref="Q471:Q478"/>
    <mergeCell ref="R471:R478"/>
    <mergeCell ref="S471:S478"/>
    <mergeCell ref="A479:A484"/>
    <mergeCell ref="B479:B484"/>
    <mergeCell ref="P479:P484"/>
    <mergeCell ref="A491:A495"/>
    <mergeCell ref="B491:B495"/>
    <mergeCell ref="P491:P495"/>
    <mergeCell ref="A500:A507"/>
    <mergeCell ref="B500:B507"/>
    <mergeCell ref="P500:P507"/>
    <mergeCell ref="Q500:Q507"/>
    <mergeCell ref="R500:R507"/>
    <mergeCell ref="S500:S507"/>
    <mergeCell ref="P469:P470"/>
    <mergeCell ref="R565:R572"/>
    <mergeCell ref="S565:S572"/>
    <mergeCell ref="P603:P607"/>
    <mergeCell ref="Q603:Q607"/>
    <mergeCell ref="R603:R607"/>
    <mergeCell ref="S603:S607"/>
    <mergeCell ref="A608:A615"/>
    <mergeCell ref="B608:B615"/>
    <mergeCell ref="P608:P615"/>
    <mergeCell ref="Q608:Q615"/>
    <mergeCell ref="R608:R615"/>
    <mergeCell ref="S608:S615"/>
    <mergeCell ref="C646:C650"/>
    <mergeCell ref="D646:D650"/>
    <mergeCell ref="E646:E650"/>
    <mergeCell ref="F646:F650"/>
    <mergeCell ref="G646:G650"/>
    <mergeCell ref="H646:H650"/>
    <mergeCell ref="I646:I650"/>
    <mergeCell ref="J646:J650"/>
    <mergeCell ref="K646:K650"/>
    <mergeCell ref="L646:L650"/>
    <mergeCell ref="M646:M650"/>
    <mergeCell ref="N646:N650"/>
    <mergeCell ref="O646:O650"/>
    <mergeCell ref="B636:B650"/>
    <mergeCell ref="A616:A650"/>
    <mergeCell ref="P598:P602"/>
    <mergeCell ref="Q598:Q602"/>
    <mergeCell ref="R598:R602"/>
    <mergeCell ref="S598:S602"/>
    <mergeCell ref="D621:D625"/>
    <mergeCell ref="S656:S657"/>
    <mergeCell ref="A658:A665"/>
    <mergeCell ref="B658:B665"/>
    <mergeCell ref="P658:P665"/>
    <mergeCell ref="Q658:Q665"/>
    <mergeCell ref="R658:R665"/>
    <mergeCell ref="S658:S665"/>
    <mergeCell ref="A666:A673"/>
    <mergeCell ref="B666:B673"/>
    <mergeCell ref="P666:P673"/>
    <mergeCell ref="Q666:Q673"/>
    <mergeCell ref="R666:R673"/>
    <mergeCell ref="S666:S673"/>
    <mergeCell ref="A674:A681"/>
    <mergeCell ref="B674:B681"/>
    <mergeCell ref="P674:P681"/>
    <mergeCell ref="Q674:Q681"/>
    <mergeCell ref="R674:R681"/>
    <mergeCell ref="S674:S681"/>
    <mergeCell ref="R656:R657"/>
    <mergeCell ref="A689:A744"/>
    <mergeCell ref="B689:B744"/>
    <mergeCell ref="P656:P657"/>
    <mergeCell ref="D706:D713"/>
    <mergeCell ref="E706:E713"/>
    <mergeCell ref="F706:F713"/>
    <mergeCell ref="G706:G713"/>
    <mergeCell ref="H706:H713"/>
    <mergeCell ref="N730:N737"/>
    <mergeCell ref="O730:O737"/>
    <mergeCell ref="O714:O721"/>
    <mergeCell ref="E698:E705"/>
    <mergeCell ref="H698:H705"/>
    <mergeCell ref="I698:I705"/>
    <mergeCell ref="J698:J705"/>
    <mergeCell ref="K698:K705"/>
    <mergeCell ref="Q656:Q657"/>
    <mergeCell ref="D714:D721"/>
    <mergeCell ref="E714:E721"/>
    <mergeCell ref="F714:F721"/>
    <mergeCell ref="G714:G721"/>
    <mergeCell ref="H714:H721"/>
    <mergeCell ref="J730:J737"/>
    <mergeCell ref="K730:K737"/>
    <mergeCell ref="L730:L737"/>
    <mergeCell ref="C698:C705"/>
    <mergeCell ref="I706:I713"/>
    <mergeCell ref="L698:L705"/>
    <mergeCell ref="M698:M705"/>
    <mergeCell ref="N698:N705"/>
    <mergeCell ref="K706:K713"/>
    <mergeCell ref="L706:L713"/>
    <mergeCell ref="A745:A786"/>
    <mergeCell ref="B745:B786"/>
    <mergeCell ref="A921:A922"/>
    <mergeCell ref="A682:A688"/>
    <mergeCell ref="B682:B688"/>
    <mergeCell ref="L894:L895"/>
    <mergeCell ref="M894:M895"/>
    <mergeCell ref="N894:N895"/>
    <mergeCell ref="E879:E881"/>
    <mergeCell ref="F879:F881"/>
    <mergeCell ref="C894:C895"/>
    <mergeCell ref="C896:C897"/>
    <mergeCell ref="O838:O840"/>
    <mergeCell ref="M831:M833"/>
    <mergeCell ref="N831:N833"/>
    <mergeCell ref="M896:M897"/>
    <mergeCell ref="D894:D895"/>
    <mergeCell ref="E894:E895"/>
    <mergeCell ref="F894:F895"/>
    <mergeCell ref="C738:C744"/>
    <mergeCell ref="D738:D744"/>
    <mergeCell ref="E738:E744"/>
    <mergeCell ref="F738:F744"/>
    <mergeCell ref="G738:G744"/>
    <mergeCell ref="H738:H744"/>
    <mergeCell ref="I738:I744"/>
    <mergeCell ref="J738:J744"/>
    <mergeCell ref="K738:K744"/>
    <mergeCell ref="L738:L744"/>
    <mergeCell ref="M738:M744"/>
    <mergeCell ref="N738:N744"/>
    <mergeCell ref="O738:O744"/>
    <mergeCell ref="C962:C964"/>
    <mergeCell ref="D962:D964"/>
    <mergeCell ref="E962:E964"/>
    <mergeCell ref="F962:F964"/>
    <mergeCell ref="G962:G964"/>
    <mergeCell ref="H962:H964"/>
    <mergeCell ref="I962:I964"/>
    <mergeCell ref="J962:J964"/>
    <mergeCell ref="K962:K964"/>
    <mergeCell ref="L962:L964"/>
    <mergeCell ref="M962:M964"/>
    <mergeCell ref="N962:N964"/>
    <mergeCell ref="O962:O964"/>
    <mergeCell ref="C782:C786"/>
    <mergeCell ref="D782:D786"/>
    <mergeCell ref="E782:E786"/>
    <mergeCell ref="F782:F786"/>
    <mergeCell ref="G782:G786"/>
    <mergeCell ref="H782:H786"/>
    <mergeCell ref="I782:I786"/>
    <mergeCell ref="J782:J786"/>
    <mergeCell ref="K782:K786"/>
    <mergeCell ref="L782:L786"/>
    <mergeCell ref="M782:M786"/>
    <mergeCell ref="N782:N786"/>
    <mergeCell ref="O782:O786"/>
    <mergeCell ref="G935:G937"/>
    <mergeCell ref="H935:H937"/>
    <mergeCell ref="I935:I937"/>
    <mergeCell ref="J935:J937"/>
    <mergeCell ref="C932:C934"/>
    <mergeCell ref="E932:E934"/>
    <mergeCell ref="P1487:P1492"/>
    <mergeCell ref="B1487:B1494"/>
    <mergeCell ref="C1493:C1494"/>
    <mergeCell ref="D1493:D1494"/>
    <mergeCell ref="E1493:E1494"/>
    <mergeCell ref="F1493:F1494"/>
    <mergeCell ref="G1493:G1494"/>
    <mergeCell ref="H1493:H1494"/>
    <mergeCell ref="I1493:I1494"/>
    <mergeCell ref="J1493:J1494"/>
    <mergeCell ref="K1493:K1494"/>
    <mergeCell ref="L1493:L1494"/>
    <mergeCell ref="M1493:M1494"/>
    <mergeCell ref="N1493:N1494"/>
    <mergeCell ref="O1493:O1494"/>
    <mergeCell ref="A956:A964"/>
    <mergeCell ref="B956:B964"/>
    <mergeCell ref="A966:A967"/>
    <mergeCell ref="B966:B967"/>
    <mergeCell ref="C966:C967"/>
    <mergeCell ref="D966:D967"/>
    <mergeCell ref="E966:E967"/>
    <mergeCell ref="F966:F967"/>
    <mergeCell ref="G966:G967"/>
    <mergeCell ref="H966:H967"/>
    <mergeCell ref="I966:I967"/>
    <mergeCell ref="J966:J967"/>
    <mergeCell ref="K966:K967"/>
    <mergeCell ref="L966:L967"/>
    <mergeCell ref="M966:M967"/>
    <mergeCell ref="N966:N967"/>
    <mergeCell ref="O966:O967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  <ignoredErrors>
    <ignoredError sqref="D566:M566 D567:M567 D838:M840 D568:M568 D896:O897 L70:M70 D569:M569 D1157:M1157 D571:M571 D572:M572 D93:M93" formulaRange="1"/>
    <ignoredError sqref="J189 D1201:M120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2021-02-10T12:00:26Z</dcterms:modified>
</cp:coreProperties>
</file>